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19-2023 Data\UNINSURED PROFILE (2019-2023)\July 2025 Update\"/>
    </mc:Choice>
  </mc:AlternateContent>
  <xr:revisionPtr revIDLastSave="0" documentId="8_{E9B3EF0E-D534-4A7D-BD35-237709A1AF04}" xr6:coauthVersionLast="47" xr6:coauthVersionMax="47" xr10:uidLastSave="{00000000-0000-0000-0000-000000000000}"/>
  <bookViews>
    <workbookView xWindow="-120" yWindow="-120" windowWidth="29040" windowHeight="15720" tabRatio="828" activeTab="2"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SVI'!$A$1:$BF$1</definedName>
    <definedName name="_xlnm._FilterDatabase" localSheetId="5" hidden="1">'ZIP Code Uninsured Rates'!$B$2:$B$366</definedName>
    <definedName name="_xlnm._FilterDatabase" localSheetId="7" hidden="1">'ZIP Code with No Available Data'!$A$1:$G$516</definedName>
    <definedName name="_xlnm.Print_Area" localSheetId="1">'How To Use'!$A$1:$E$14</definedName>
    <definedName name="_xlnm.Print_Area" localSheetId="0">Purpose!$A$1:$F$16</definedName>
    <definedName name="_xlnm.Print_Area" localSheetId="2">'Uninsured Profile'!$A$2:$O$179</definedName>
    <definedName name="_xlnm.Print_Area" localSheetId="5">'ZIP Code Uninsured Rates'!$A$1:$I$366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8" l="1"/>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J2" i="8"/>
  <c r="J3" i="8"/>
  <c r="L3" i="8" s="1"/>
  <c r="J4" i="8"/>
  <c r="J5" i="8"/>
  <c r="J6" i="8"/>
  <c r="J7" i="8"/>
  <c r="L7" i="8" s="1"/>
  <c r="J8" i="8"/>
  <c r="J9" i="8"/>
  <c r="J10" i="8"/>
  <c r="J11" i="8"/>
  <c r="J12" i="8"/>
  <c r="J13" i="8"/>
  <c r="J14" i="8"/>
  <c r="J15" i="8"/>
  <c r="L15" i="8" s="1"/>
  <c r="J16" i="8"/>
  <c r="J17" i="8"/>
  <c r="L17" i="8" s="1"/>
  <c r="J18" i="8"/>
  <c r="J19" i="8"/>
  <c r="J20" i="8"/>
  <c r="J21" i="8"/>
  <c r="J22" i="8"/>
  <c r="J23" i="8"/>
  <c r="J24" i="8"/>
  <c r="J25" i="8"/>
  <c r="J26" i="8"/>
  <c r="J27" i="8"/>
  <c r="J28" i="8"/>
  <c r="J29" i="8"/>
  <c r="L29" i="8" s="1"/>
  <c r="J30" i="8"/>
  <c r="J31" i="8"/>
  <c r="L31" i="8" s="1"/>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L63" i="8" s="1"/>
  <c r="J64" i="8"/>
  <c r="J65" i="8"/>
  <c r="J66" i="8"/>
  <c r="J67" i="8"/>
  <c r="J68" i="8"/>
  <c r="L68" i="8" s="1"/>
  <c r="J69" i="8"/>
  <c r="J70" i="8"/>
  <c r="J71" i="8"/>
  <c r="J72" i="8"/>
  <c r="J73" i="8"/>
  <c r="J74" i="8"/>
  <c r="L74" i="8" s="1"/>
  <c r="J75" i="8"/>
  <c r="J76" i="8"/>
  <c r="J77" i="8"/>
  <c r="L77" i="8" s="1"/>
  <c r="J78" i="8"/>
  <c r="J79" i="8"/>
  <c r="J80" i="8"/>
  <c r="J81" i="8"/>
  <c r="J82" i="8"/>
  <c r="J83" i="8"/>
  <c r="J84" i="8"/>
  <c r="J85" i="8"/>
  <c r="L85" i="8" s="1"/>
  <c r="J86" i="8"/>
  <c r="J87" i="8"/>
  <c r="L87" i="8" s="1"/>
  <c r="J88" i="8"/>
  <c r="J89" i="8"/>
  <c r="J90" i="8"/>
  <c r="J91" i="8"/>
  <c r="L91" i="8" s="1"/>
  <c r="J92" i="8"/>
  <c r="J93" i="8"/>
  <c r="J94" i="8"/>
  <c r="J95" i="8"/>
  <c r="J96" i="8"/>
  <c r="J97" i="8"/>
  <c r="J98" i="8"/>
  <c r="L98" i="8" s="1"/>
  <c r="J99" i="8"/>
  <c r="J100" i="8"/>
  <c r="J101" i="8"/>
  <c r="L101" i="8" s="1"/>
  <c r="J102" i="8"/>
  <c r="J103" i="8"/>
  <c r="J104" i="8"/>
  <c r="J105" i="8"/>
  <c r="J106" i="8"/>
  <c r="J107" i="8"/>
  <c r="J108" i="8"/>
  <c r="J109" i="8"/>
  <c r="J110" i="8"/>
  <c r="J111" i="8"/>
  <c r="J112" i="8"/>
  <c r="J113" i="8"/>
  <c r="J114" i="8"/>
  <c r="J115" i="8"/>
  <c r="L115" i="8" s="1"/>
  <c r="J116" i="8"/>
  <c r="L116" i="8" s="1"/>
  <c r="J117" i="8"/>
  <c r="J118" i="8"/>
  <c r="J119" i="8"/>
  <c r="L119" i="8" s="1"/>
  <c r="J120" i="8"/>
  <c r="J121" i="8"/>
  <c r="J122" i="8"/>
  <c r="J123" i="8"/>
  <c r="J124" i="8"/>
  <c r="J125" i="8"/>
  <c r="J126" i="8"/>
  <c r="J127" i="8"/>
  <c r="J128" i="8"/>
  <c r="J129" i="8"/>
  <c r="J130" i="8"/>
  <c r="J131" i="8"/>
  <c r="J132" i="8"/>
  <c r="J133" i="8"/>
  <c r="J134" i="8"/>
  <c r="J135" i="8"/>
  <c r="J136" i="8"/>
  <c r="J137" i="8"/>
  <c r="J138" i="8"/>
  <c r="J139" i="8"/>
  <c r="J140" i="8"/>
  <c r="L140" i="8" s="1"/>
  <c r="J141" i="8"/>
  <c r="J142" i="8"/>
  <c r="J143" i="8"/>
  <c r="L143" i="8" s="1"/>
  <c r="J144" i="8"/>
  <c r="J145" i="8"/>
  <c r="J146" i="8"/>
  <c r="J147" i="8"/>
  <c r="L147" i="8" s="1"/>
  <c r="J148" i="8"/>
  <c r="J149" i="8"/>
  <c r="J150" i="8"/>
  <c r="J151" i="8"/>
  <c r="J152" i="8"/>
  <c r="J153" i="8"/>
  <c r="J154" i="8"/>
  <c r="J155" i="8"/>
  <c r="J156" i="8"/>
  <c r="J157" i="8"/>
  <c r="J158" i="8"/>
  <c r="J159" i="8"/>
  <c r="J160" i="8"/>
  <c r="J161" i="8"/>
  <c r="L161" i="8" s="1"/>
  <c r="J162" i="8"/>
  <c r="J163" i="8"/>
  <c r="J164" i="8"/>
  <c r="J165" i="8"/>
  <c r="J166" i="8"/>
  <c r="J167" i="8"/>
  <c r="J168" i="8"/>
  <c r="J169" i="8"/>
  <c r="J170" i="8"/>
  <c r="J171" i="8"/>
  <c r="L171" i="8" s="1"/>
  <c r="J172" i="8"/>
  <c r="J173" i="8"/>
  <c r="J174" i="8"/>
  <c r="J175" i="8"/>
  <c r="L175" i="8" s="1"/>
  <c r="J176" i="8"/>
  <c r="J177" i="8"/>
  <c r="J178" i="8"/>
  <c r="J179" i="8"/>
  <c r="J180" i="8"/>
  <c r="J181" i="8"/>
  <c r="J182" i="8"/>
  <c r="L182" i="8" s="1"/>
  <c r="J183" i="8"/>
  <c r="L183" i="8" s="1"/>
  <c r="J184" i="8"/>
  <c r="J185" i="8"/>
  <c r="L185" i="8" s="1"/>
  <c r="J186" i="8"/>
  <c r="J187" i="8"/>
  <c r="J188" i="8"/>
  <c r="J189" i="8"/>
  <c r="J190" i="8"/>
  <c r="J191" i="8"/>
  <c r="J192" i="8"/>
  <c r="J193" i="8"/>
  <c r="J194" i="8"/>
  <c r="J195" i="8"/>
  <c r="J196" i="8"/>
  <c r="L196" i="8" s="1"/>
  <c r="J197" i="8"/>
  <c r="J198" i="8"/>
  <c r="J199" i="8"/>
  <c r="L199" i="8" s="1"/>
  <c r="J200" i="8"/>
  <c r="J201" i="8"/>
  <c r="J202" i="8"/>
  <c r="J203" i="8"/>
  <c r="J204" i="8"/>
  <c r="J205" i="8"/>
  <c r="J206" i="8"/>
  <c r="J207" i="8"/>
  <c r="J208" i="8"/>
  <c r="J209" i="8"/>
  <c r="J210" i="8"/>
  <c r="J211" i="8"/>
  <c r="J212" i="8"/>
  <c r="L212" i="8" s="1"/>
  <c r="J213" i="8"/>
  <c r="J214" i="8"/>
  <c r="J215" i="8"/>
  <c r="J216" i="8"/>
  <c r="J217" i="8"/>
  <c r="J218" i="8"/>
  <c r="J219" i="8"/>
  <c r="J220" i="8"/>
  <c r="J221" i="8"/>
  <c r="J222" i="8"/>
  <c r="J223" i="8"/>
  <c r="J224" i="8"/>
  <c r="J225" i="8"/>
  <c r="J226" i="8"/>
  <c r="J227" i="8"/>
  <c r="J228" i="8"/>
  <c r="J229" i="8"/>
  <c r="J230" i="8"/>
  <c r="J231" i="8"/>
  <c r="L231" i="8" s="1"/>
  <c r="J232" i="8"/>
  <c r="J233" i="8"/>
  <c r="J234" i="8"/>
  <c r="J235" i="8"/>
  <c r="J236" i="8"/>
  <c r="J237" i="8"/>
  <c r="J238" i="8"/>
  <c r="J239" i="8"/>
  <c r="J240" i="8"/>
  <c r="J241" i="8"/>
  <c r="J242" i="8"/>
  <c r="J243" i="8"/>
  <c r="J244" i="8"/>
  <c r="J245" i="8"/>
  <c r="L245" i="8" s="1"/>
  <c r="J246" i="8"/>
  <c r="J247" i="8"/>
  <c r="J248" i="8"/>
  <c r="J249" i="8"/>
  <c r="J250" i="8"/>
  <c r="J251" i="8"/>
  <c r="J252" i="8"/>
  <c r="J253" i="8"/>
  <c r="J254" i="8"/>
  <c r="J255" i="8"/>
  <c r="L255" i="8" s="1"/>
  <c r="J256" i="8"/>
  <c r="J257" i="8"/>
  <c r="J258" i="8"/>
  <c r="J259" i="8"/>
  <c r="L259" i="8" s="1"/>
  <c r="J260" i="8"/>
  <c r="J261" i="8"/>
  <c r="J262" i="8"/>
  <c r="J263" i="8"/>
  <c r="J264" i="8"/>
  <c r="J265" i="8"/>
  <c r="J266" i="8"/>
  <c r="J267" i="8"/>
  <c r="J268" i="8"/>
  <c r="J269" i="8"/>
  <c r="L269" i="8" s="1"/>
  <c r="J270" i="8"/>
  <c r="J271" i="8"/>
  <c r="J272" i="8"/>
  <c r="J273" i="8"/>
  <c r="J274" i="8"/>
  <c r="J275" i="8"/>
  <c r="J276" i="8"/>
  <c r="J277" i="8"/>
  <c r="J278" i="8"/>
  <c r="J279" i="8"/>
  <c r="J280" i="8"/>
  <c r="L280" i="8" s="1"/>
  <c r="J281" i="8"/>
  <c r="J282" i="8"/>
  <c r="J283" i="8"/>
  <c r="L283" i="8" s="1"/>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L315" i="8" s="1"/>
  <c r="J316" i="8"/>
  <c r="J317" i="8"/>
  <c r="J318" i="8"/>
  <c r="J319" i="8"/>
  <c r="J320" i="8"/>
  <c r="J321" i="8"/>
  <c r="J322" i="8"/>
  <c r="J323" i="8"/>
  <c r="J324" i="8"/>
  <c r="J325" i="8"/>
  <c r="J326" i="8"/>
  <c r="J327" i="8"/>
  <c r="J328" i="8"/>
  <c r="J329" i="8"/>
  <c r="L329" i="8" s="1"/>
  <c r="J330" i="8"/>
  <c r="J331" i="8"/>
  <c r="J332" i="8"/>
  <c r="J333" i="8"/>
  <c r="J334" i="8"/>
  <c r="J335" i="8"/>
  <c r="J336" i="8"/>
  <c r="J337" i="8"/>
  <c r="J338" i="8"/>
  <c r="J339" i="8"/>
  <c r="L339" i="8" s="1"/>
  <c r="J340" i="8"/>
  <c r="L340" i="8" s="1"/>
  <c r="J341" i="8"/>
  <c r="J342" i="8"/>
  <c r="J343" i="8"/>
  <c r="L343" i="8" s="1"/>
  <c r="J344" i="8"/>
  <c r="L344" i="8" s="1"/>
  <c r="J345" i="8"/>
  <c r="J346" i="8"/>
  <c r="J347" i="8"/>
  <c r="J348" i="8"/>
  <c r="J349" i="8"/>
  <c r="L349" i="8" s="1"/>
  <c r="J350" i="8"/>
  <c r="J351" i="8"/>
  <c r="J352" i="8"/>
  <c r="L352" i="8" s="1"/>
  <c r="J353" i="8"/>
  <c r="L353" i="8" s="1"/>
  <c r="J354" i="8"/>
  <c r="J355" i="8"/>
  <c r="J356" i="8"/>
  <c r="J357" i="8"/>
  <c r="J358" i="8"/>
  <c r="J359" i="8"/>
  <c r="J360" i="8"/>
  <c r="J361" i="8"/>
  <c r="J362" i="8"/>
  <c r="J363" i="8"/>
  <c r="J364" i="8"/>
  <c r="J365" i="8"/>
  <c r="J366" i="8"/>
  <c r="EW353" i="1"/>
  <c r="EW354" i="1"/>
  <c r="EW455" i="1"/>
  <c r="EW355" i="1"/>
  <c r="EW526" i="1"/>
  <c r="EW527" i="1"/>
  <c r="EW456" i="1"/>
  <c r="EW528" i="1"/>
  <c r="EW529" i="1"/>
  <c r="EW457" i="1"/>
  <c r="EW356" i="1"/>
  <c r="EW530" i="1"/>
  <c r="EW357" i="1"/>
  <c r="EW531" i="1"/>
  <c r="EW358" i="1"/>
  <c r="EW458" i="1"/>
  <c r="EW532" i="1"/>
  <c r="EW533" i="1"/>
  <c r="EW459" i="1"/>
  <c r="EW359" i="1"/>
  <c r="EW360" i="1"/>
  <c r="EW460" i="1"/>
  <c r="EW461" i="1"/>
  <c r="EW361" i="1"/>
  <c r="EW462" i="1"/>
  <c r="EW534" i="1"/>
  <c r="EW362" i="1"/>
  <c r="EW535" i="1"/>
  <c r="EW536" i="1"/>
  <c r="EW363" i="1"/>
  <c r="EW537" i="1"/>
  <c r="EW538" i="1"/>
  <c r="EW364" i="1"/>
  <c r="EW365" i="1"/>
  <c r="EW539" i="1"/>
  <c r="EW366" i="1"/>
  <c r="EW463" i="1"/>
  <c r="EW464" i="1"/>
  <c r="EW367" i="1"/>
  <c r="EW540" i="1"/>
  <c r="EW541" i="1"/>
  <c r="EW542" i="1"/>
  <c r="EW543" i="1"/>
  <c r="EW544" i="1"/>
  <c r="EW545" i="1"/>
  <c r="EW546" i="1"/>
  <c r="EW547" i="1"/>
  <c r="EW548" i="1"/>
  <c r="EW549" i="1"/>
  <c r="EW550" i="1"/>
  <c r="EW551" i="1"/>
  <c r="EW552" i="1"/>
  <c r="EW553" i="1"/>
  <c r="EW554" i="1"/>
  <c r="EW555" i="1"/>
  <c r="EW556" i="1"/>
  <c r="EW557" i="1"/>
  <c r="EW558" i="1"/>
  <c r="EW559" i="1"/>
  <c r="EW560" i="1"/>
  <c r="EW561" i="1"/>
  <c r="EW562" i="1"/>
  <c r="EW563" i="1"/>
  <c r="EW564" i="1"/>
  <c r="EW565" i="1"/>
  <c r="EW329" i="1"/>
  <c r="EW566" i="1"/>
  <c r="EW567" i="1"/>
  <c r="EW568" i="1"/>
  <c r="EW432" i="1"/>
  <c r="EW330" i="1"/>
  <c r="EW511" i="1"/>
  <c r="EW331" i="1"/>
  <c r="EW569" i="1"/>
  <c r="EW570" i="1"/>
  <c r="EW571" i="1"/>
  <c r="EW332" i="1"/>
  <c r="EW333" i="1"/>
  <c r="EW512" i="1"/>
  <c r="EW334" i="1"/>
  <c r="EW335" i="1"/>
  <c r="EW572" i="1"/>
  <c r="EW513" i="1"/>
  <c r="EW573" i="1"/>
  <c r="EW514" i="1"/>
  <c r="EW574" i="1"/>
  <c r="EW575" i="1"/>
  <c r="EW515" i="1"/>
  <c r="EW576" i="1"/>
  <c r="EW516" i="1"/>
  <c r="EW577" i="1"/>
  <c r="EW336" i="1"/>
  <c r="EW578" i="1"/>
  <c r="EW368" i="1"/>
  <c r="EW579" i="1"/>
  <c r="EW580" i="1"/>
  <c r="EW581" i="1"/>
  <c r="EW337" i="1"/>
  <c r="EW338" i="1"/>
  <c r="EW582" i="1"/>
  <c r="EW583" i="1"/>
  <c r="EW584" i="1"/>
  <c r="EW585" i="1"/>
  <c r="EW586" i="1"/>
  <c r="EW587" i="1"/>
  <c r="EW588" i="1"/>
  <c r="EW589" i="1"/>
  <c r="EW590" i="1"/>
  <c r="EW591" i="1"/>
  <c r="EW592" i="1"/>
  <c r="EW593" i="1"/>
  <c r="EW594" i="1"/>
  <c r="EW595" i="1"/>
  <c r="EW596" i="1"/>
  <c r="EW597" i="1"/>
  <c r="EW598" i="1"/>
  <c r="EW599" i="1"/>
  <c r="EW600" i="1"/>
  <c r="EW601" i="1"/>
  <c r="EW602" i="1"/>
  <c r="EW603" i="1"/>
  <c r="EW604" i="1"/>
  <c r="EW605" i="1"/>
  <c r="EW606" i="1"/>
  <c r="EW607" i="1"/>
  <c r="EW608" i="1"/>
  <c r="EW609" i="1"/>
  <c r="EW610" i="1"/>
  <c r="EW611" i="1"/>
  <c r="EW612" i="1"/>
  <c r="EW613" i="1"/>
  <c r="EW614" i="1"/>
  <c r="EW615" i="1"/>
  <c r="EW616" i="1"/>
  <c r="EW617" i="1"/>
  <c r="EW299" i="1"/>
  <c r="EW300" i="1"/>
  <c r="EW301" i="1"/>
  <c r="EW302" i="1"/>
  <c r="EW303" i="1"/>
  <c r="EW304" i="1"/>
  <c r="EW369" i="1"/>
  <c r="EW305" i="1"/>
  <c r="EW306" i="1"/>
  <c r="EW307" i="1"/>
  <c r="EW308" i="1"/>
  <c r="EW309" i="1"/>
  <c r="EW310" i="1"/>
  <c r="EW311" i="1"/>
  <c r="EW370" i="1"/>
  <c r="EW312" i="1"/>
  <c r="EW313" i="1"/>
  <c r="EW314" i="1"/>
  <c r="EW371" i="1"/>
  <c r="EW315" i="1"/>
  <c r="EW316" i="1"/>
  <c r="EW317" i="1"/>
  <c r="EW318" i="1"/>
  <c r="EW319" i="1"/>
  <c r="EW320" i="1"/>
  <c r="EW321" i="1"/>
  <c r="EW322" i="1"/>
  <c r="EW323" i="1"/>
  <c r="EW324" i="1"/>
  <c r="EW465" i="1"/>
  <c r="EW466" i="1"/>
  <c r="EW467" i="1"/>
  <c r="EW468" i="1"/>
  <c r="EW469" i="1"/>
  <c r="EW470" i="1"/>
  <c r="EW471" i="1"/>
  <c r="EW472" i="1"/>
  <c r="EW473" i="1"/>
  <c r="EW474" i="1"/>
  <c r="EW475" i="1"/>
  <c r="EW476" i="1"/>
  <c r="EW477" i="1"/>
  <c r="EW478" i="1"/>
  <c r="EW479" i="1"/>
  <c r="EW480" i="1"/>
  <c r="EW481" i="1"/>
  <c r="EW482" i="1"/>
  <c r="EW483" i="1"/>
  <c r="EW484" i="1"/>
  <c r="EW485" i="1"/>
  <c r="EW486" i="1"/>
  <c r="EW487" i="1"/>
  <c r="EW488" i="1"/>
  <c r="EW433" i="1"/>
  <c r="EW434" i="1"/>
  <c r="EW489" i="1"/>
  <c r="EW618" i="1"/>
  <c r="EW435" i="1"/>
  <c r="EW490" i="1"/>
  <c r="EW436" i="1"/>
  <c r="EW491" i="1"/>
  <c r="EW437" i="1"/>
  <c r="EW438" i="1"/>
  <c r="EW439" i="1"/>
  <c r="EW440" i="1"/>
  <c r="EW441" i="1"/>
  <c r="EW442" i="1"/>
  <c r="EW443" i="1"/>
  <c r="EW444" i="1"/>
  <c r="EW619" i="1"/>
  <c r="EW445" i="1"/>
  <c r="EW446" i="1"/>
  <c r="EW447" i="1"/>
  <c r="EW448" i="1"/>
  <c r="EW449" i="1"/>
  <c r="EW450" i="1"/>
  <c r="EW451" i="1"/>
  <c r="EW452" i="1"/>
  <c r="EW453" i="1"/>
  <c r="EW454" i="1"/>
  <c r="EW492" i="1"/>
  <c r="EW493" i="1"/>
  <c r="EW494" i="1"/>
  <c r="EW495" i="1"/>
  <c r="EW496" i="1"/>
  <c r="EW497" i="1"/>
  <c r="EW498" i="1"/>
  <c r="EW499" i="1"/>
  <c r="EW500" i="1"/>
  <c r="EW501" i="1"/>
  <c r="EW502" i="1"/>
  <c r="EW503" i="1"/>
  <c r="EW504" i="1"/>
  <c r="EW505" i="1"/>
  <c r="EW506" i="1"/>
  <c r="EW517" i="1"/>
  <c r="EW620" i="1"/>
  <c r="EW518" i="1"/>
  <c r="EW631" i="1"/>
  <c r="EW621" i="1"/>
  <c r="EW622" i="1"/>
  <c r="EW623" i="1"/>
  <c r="EW519" i="1"/>
  <c r="EW624" i="1"/>
  <c r="EW625" i="1"/>
  <c r="EW520" i="1"/>
  <c r="EW632" i="1"/>
  <c r="EW626" i="1"/>
  <c r="EW507" i="1"/>
  <c r="EW627" i="1"/>
  <c r="EW508" i="1"/>
  <c r="EW628" i="1"/>
  <c r="EW633" i="1"/>
  <c r="EW509" i="1"/>
  <c r="EW629" i="1"/>
  <c r="EW521" i="1"/>
  <c r="EW522" i="1"/>
  <c r="EW523" i="1"/>
  <c r="EW510" i="1"/>
  <c r="EW524" i="1"/>
  <c r="EW525" i="1"/>
  <c r="EW630" i="1"/>
  <c r="EW339" i="1"/>
  <c r="EW340" i="1"/>
  <c r="EW341" i="1"/>
  <c r="EW342" i="1"/>
  <c r="EW634" i="1"/>
  <c r="EW343" i="1"/>
  <c r="EW635" i="1"/>
  <c r="EW344" i="1"/>
  <c r="EW636" i="1"/>
  <c r="EW637" i="1"/>
  <c r="EW345" i="1"/>
  <c r="EW372" i="1"/>
  <c r="EW638" i="1"/>
  <c r="EW639" i="1"/>
  <c r="EW640" i="1"/>
  <c r="EW373" i="1"/>
  <c r="EW393" i="1"/>
  <c r="EW394" i="1"/>
  <c r="EW346" i="1"/>
  <c r="EW374" i="1"/>
  <c r="EW375" i="1"/>
  <c r="EW376" i="1"/>
  <c r="EW641" i="1"/>
  <c r="EW642" i="1"/>
  <c r="EW347" i="1"/>
  <c r="EW395" i="1"/>
  <c r="EW348" i="1"/>
  <c r="EW349" i="1"/>
  <c r="EW350" i="1"/>
  <c r="EW351" i="1"/>
  <c r="EW396" i="1"/>
  <c r="EW397" i="1"/>
  <c r="EW398" i="1"/>
  <c r="EW325" i="1"/>
  <c r="EW377" i="1"/>
  <c r="EW399" i="1"/>
  <c r="EW400" i="1"/>
  <c r="EW401" i="1"/>
  <c r="EW402" i="1"/>
  <c r="EW403" i="1"/>
  <c r="EW404" i="1"/>
  <c r="EW405" i="1"/>
  <c r="EW378" i="1"/>
  <c r="EW406" i="1"/>
  <c r="EW407" i="1"/>
  <c r="EW408" i="1"/>
  <c r="EW379" i="1"/>
  <c r="EW409" i="1"/>
  <c r="EW380" i="1"/>
  <c r="EW410" i="1"/>
  <c r="EW411" i="1"/>
  <c r="EW412" i="1"/>
  <c r="EW413" i="1"/>
  <c r="EW414" i="1"/>
  <c r="EW415" i="1"/>
  <c r="EW416" i="1"/>
  <c r="EW417" i="1"/>
  <c r="EW418" i="1"/>
  <c r="EW643" i="1"/>
  <c r="EW422" i="1"/>
  <c r="EW644" i="1"/>
  <c r="EW645" i="1"/>
  <c r="EW646" i="1"/>
  <c r="EW647" i="1"/>
  <c r="EW648" i="1"/>
  <c r="EW649" i="1"/>
  <c r="EW650" i="1"/>
  <c r="EW423" i="1"/>
  <c r="EW651" i="1"/>
  <c r="EW652" i="1"/>
  <c r="EW653" i="1"/>
  <c r="EW654" i="1"/>
  <c r="EW381" i="1"/>
  <c r="EW655" i="1"/>
  <c r="EW382" i="1"/>
  <c r="EW656" i="1"/>
  <c r="EW657" i="1"/>
  <c r="EW658" i="1"/>
  <c r="EW659" i="1"/>
  <c r="EW660" i="1"/>
  <c r="EW661" i="1"/>
  <c r="EW662" i="1"/>
  <c r="EW424" i="1"/>
  <c r="EW383" i="1"/>
  <c r="EW663" i="1"/>
  <c r="EW425" i="1"/>
  <c r="EW384" i="1"/>
  <c r="EW385" i="1"/>
  <c r="EW326" i="1"/>
  <c r="EW386" i="1"/>
  <c r="EW419" i="1"/>
  <c r="EW387" i="1"/>
  <c r="EW327" i="1"/>
  <c r="EW388" i="1"/>
  <c r="EW389" i="1"/>
  <c r="EW328" i="1"/>
  <c r="EW390" i="1"/>
  <c r="EW420" i="1"/>
  <c r="EW391" i="1"/>
  <c r="EW421" i="1"/>
  <c r="EW392" i="1"/>
  <c r="EW426" i="1"/>
  <c r="EW427" i="1"/>
  <c r="EW428" i="1"/>
  <c r="EW429" i="1"/>
  <c r="EW430" i="1"/>
  <c r="EW431" i="1"/>
  <c r="EW352" i="1"/>
  <c r="EW7" i="1"/>
  <c r="EW8" i="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91" i="1"/>
  <c r="EW95" i="1"/>
  <c r="EW96" i="1"/>
  <c r="EW97" i="1"/>
  <c r="EW98" i="1"/>
  <c r="EW99" i="1"/>
  <c r="EW100" i="1"/>
  <c r="EW101" i="1"/>
  <c r="EW102" i="1"/>
  <c r="EW103" i="1"/>
  <c r="EW104" i="1"/>
  <c r="EW105" i="1"/>
  <c r="EW106" i="1"/>
  <c r="EW107" i="1"/>
  <c r="EW108" i="1"/>
  <c r="EW109" i="1"/>
  <c r="EW110" i="1"/>
  <c r="EW111" i="1"/>
  <c r="EW112" i="1"/>
  <c r="EW113" i="1"/>
  <c r="EW114" i="1"/>
  <c r="EW115" i="1"/>
  <c r="EW116" i="1"/>
  <c r="EW117" i="1"/>
  <c r="EW118" i="1"/>
  <c r="EW119" i="1"/>
  <c r="EW120" i="1"/>
  <c r="EW121" i="1"/>
  <c r="EW122" i="1"/>
  <c r="EW123" i="1"/>
  <c r="EW124" i="1"/>
  <c r="EW125" i="1"/>
  <c r="EW126" i="1"/>
  <c r="EW127" i="1"/>
  <c r="EW128" i="1"/>
  <c r="EW129" i="1"/>
  <c r="EW130" i="1"/>
  <c r="EW131" i="1"/>
  <c r="EW132" i="1"/>
  <c r="EW133" i="1"/>
  <c r="EW134" i="1"/>
  <c r="EW135" i="1"/>
  <c r="EW136" i="1"/>
  <c r="EW137" i="1"/>
  <c r="EW138" i="1"/>
  <c r="EW139" i="1"/>
  <c r="EW140" i="1"/>
  <c r="EW141" i="1"/>
  <c r="EW142" i="1"/>
  <c r="EW143" i="1"/>
  <c r="EW144" i="1"/>
  <c r="EW145" i="1"/>
  <c r="EW146" i="1"/>
  <c r="EW147" i="1"/>
  <c r="EW148" i="1"/>
  <c r="EW149" i="1"/>
  <c r="EW150" i="1"/>
  <c r="EW151" i="1"/>
  <c r="EW152" i="1"/>
  <c r="EW154" i="1"/>
  <c r="EW155" i="1"/>
  <c r="EW156" i="1"/>
  <c r="EW157" i="1"/>
  <c r="EW158" i="1"/>
  <c r="EW159" i="1"/>
  <c r="EW160" i="1"/>
  <c r="EW161" i="1"/>
  <c r="EW162" i="1"/>
  <c r="EW163" i="1"/>
  <c r="EW164" i="1"/>
  <c r="EW165" i="1"/>
  <c r="EW166" i="1"/>
  <c r="EW167" i="1"/>
  <c r="EW168" i="1"/>
  <c r="EW169" i="1"/>
  <c r="EW170" i="1"/>
  <c r="EW171" i="1"/>
  <c r="EW172" i="1"/>
  <c r="EW173" i="1"/>
  <c r="EW174" i="1"/>
  <c r="EW175" i="1"/>
  <c r="EW176" i="1"/>
  <c r="EW177" i="1"/>
  <c r="EW178" i="1"/>
  <c r="EW179" i="1"/>
  <c r="EW180" i="1"/>
  <c r="EW181" i="1"/>
  <c r="EW182" i="1"/>
  <c r="EW183" i="1"/>
  <c r="EW184" i="1"/>
  <c r="EW185" i="1"/>
  <c r="EW186" i="1"/>
  <c r="EW187" i="1"/>
  <c r="EW188" i="1"/>
  <c r="EW189" i="1"/>
  <c r="EW190" i="1"/>
  <c r="EW191" i="1"/>
  <c r="EW192" i="1"/>
  <c r="EW193" i="1"/>
  <c r="EW194" i="1"/>
  <c r="EW195" i="1"/>
  <c r="EW196" i="1"/>
  <c r="EW197" i="1"/>
  <c r="EW198" i="1"/>
  <c r="EW199" i="1"/>
  <c r="EW200" i="1"/>
  <c r="EW201" i="1"/>
  <c r="EW202" i="1"/>
  <c r="EW203" i="1"/>
  <c r="EW204" i="1"/>
  <c r="EW205" i="1"/>
  <c r="EW206" i="1"/>
  <c r="EW207" i="1"/>
  <c r="EW208" i="1"/>
  <c r="EW209" i="1"/>
  <c r="EW210" i="1"/>
  <c r="EW211" i="1"/>
  <c r="EW212" i="1"/>
  <c r="EW213" i="1"/>
  <c r="EW214" i="1"/>
  <c r="EW215" i="1"/>
  <c r="EW216" i="1"/>
  <c r="EW217" i="1"/>
  <c r="EW218" i="1"/>
  <c r="EW219" i="1"/>
  <c r="EW220" i="1"/>
  <c r="EW221" i="1"/>
  <c r="EW222" i="1"/>
  <c r="EW223" i="1"/>
  <c r="EW224" i="1"/>
  <c r="EW225" i="1"/>
  <c r="EW226" i="1"/>
  <c r="EW227" i="1"/>
  <c r="EW228" i="1"/>
  <c r="EW230" i="1"/>
  <c r="EW231" i="1"/>
  <c r="EW232" i="1"/>
  <c r="EW233" i="1"/>
  <c r="EW234" i="1"/>
  <c r="EW235" i="1"/>
  <c r="EW236" i="1"/>
  <c r="EW237" i="1"/>
  <c r="EW238" i="1"/>
  <c r="EW239" i="1"/>
  <c r="EW240" i="1"/>
  <c r="EW241" i="1"/>
  <c r="EW242" i="1"/>
  <c r="EW243" i="1"/>
  <c r="EW244" i="1"/>
  <c r="EW245" i="1"/>
  <c r="EW246" i="1"/>
  <c r="EW247" i="1"/>
  <c r="EW248" i="1"/>
  <c r="EW249" i="1"/>
  <c r="EW250" i="1"/>
  <c r="EW251" i="1"/>
  <c r="EW252" i="1"/>
  <c r="EW253" i="1"/>
  <c r="EW254" i="1"/>
  <c r="EW255" i="1"/>
  <c r="EW256" i="1"/>
  <c r="EW257" i="1"/>
  <c r="EW258" i="1"/>
  <c r="EW259" i="1"/>
  <c r="EW260" i="1"/>
  <c r="EW261" i="1"/>
  <c r="EW262" i="1"/>
  <c r="EW263" i="1"/>
  <c r="EW264" i="1"/>
  <c r="EW265" i="1"/>
  <c r="EW266" i="1"/>
  <c r="EW267" i="1"/>
  <c r="EW268" i="1"/>
  <c r="EW269" i="1"/>
  <c r="EW270" i="1"/>
  <c r="EW271" i="1"/>
  <c r="EW272" i="1"/>
  <c r="EW273" i="1"/>
  <c r="EW274" i="1"/>
  <c r="EW275" i="1"/>
  <c r="EW276" i="1"/>
  <c r="EW277" i="1"/>
  <c r="EW278" i="1"/>
  <c r="EW279" i="1"/>
  <c r="EW280" i="1"/>
  <c r="EW281" i="1"/>
  <c r="EW282" i="1"/>
  <c r="EW283" i="1"/>
  <c r="EW284" i="1"/>
  <c r="EW285" i="1"/>
  <c r="EW286" i="1"/>
  <c r="EW287" i="1"/>
  <c r="EW288" i="1"/>
  <c r="EW289" i="1"/>
  <c r="EW290" i="1"/>
  <c r="EW291" i="1"/>
  <c r="EW292" i="1"/>
  <c r="EW293" i="1"/>
  <c r="EW294" i="1"/>
  <c r="EW295" i="1"/>
  <c r="EW296" i="1"/>
  <c r="EW667" i="1"/>
  <c r="EW668" i="1"/>
  <c r="EW669" i="1"/>
  <c r="EW670" i="1"/>
  <c r="EW671" i="1"/>
  <c r="EW672" i="1"/>
  <c r="EW673" i="1"/>
  <c r="EW674" i="1"/>
  <c r="EW677" i="1"/>
  <c r="EW678" i="1"/>
  <c r="EW679" i="1"/>
  <c r="EW680" i="1"/>
  <c r="EW681" i="1"/>
  <c r="EW682" i="1"/>
  <c r="EW683" i="1"/>
  <c r="EW684" i="1"/>
  <c r="EW685" i="1"/>
  <c r="EW686" i="1"/>
  <c r="EW687" i="1"/>
  <c r="EW688" i="1"/>
  <c r="EW689" i="1"/>
  <c r="EW666" i="1"/>
  <c r="H3" i="2"/>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M15" i="8" s="1"/>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3" i="10"/>
  <c r="BF2" i="10"/>
  <c r="L42" i="8" l="1"/>
  <c r="L357" i="8"/>
  <c r="L297" i="8"/>
  <c r="L273" i="8"/>
  <c r="L325" i="8"/>
  <c r="L336" i="8"/>
  <c r="L84" i="8"/>
  <c r="L311" i="8"/>
  <c r="L287" i="8"/>
  <c r="L227" i="8"/>
  <c r="L203" i="8"/>
  <c r="L59" i="8"/>
  <c r="L35" i="8"/>
  <c r="L238" i="8"/>
  <c r="L213" i="8"/>
  <c r="L189" i="8"/>
  <c r="L129" i="8"/>
  <c r="L105" i="8"/>
  <c r="L45" i="8"/>
  <c r="L21" i="8"/>
  <c r="L301" i="8"/>
  <c r="L241" i="8"/>
  <c r="L217" i="8"/>
  <c r="L157" i="8"/>
  <c r="L133" i="8"/>
  <c r="L73" i="8"/>
  <c r="L49" i="8"/>
  <c r="L331" i="8"/>
  <c r="L93" i="8"/>
  <c r="L361" i="8"/>
  <c r="L347" i="8"/>
  <c r="L333" i="8"/>
  <c r="L319" i="8"/>
  <c r="L305" i="8"/>
  <c r="L291" i="8"/>
  <c r="L277" i="8"/>
  <c r="L263" i="8"/>
  <c r="L249" i="8"/>
  <c r="L235" i="8"/>
  <c r="L221" i="8"/>
  <c r="L207" i="8"/>
  <c r="L193" i="8"/>
  <c r="L179" i="8"/>
  <c r="L165" i="8"/>
  <c r="L151" i="8"/>
  <c r="L137" i="8"/>
  <c r="L123" i="8"/>
  <c r="L109" i="8"/>
  <c r="L95" i="8"/>
  <c r="L81" i="8"/>
  <c r="L67" i="8"/>
  <c r="L53" i="8"/>
  <c r="L25" i="8"/>
  <c r="L11" i="8"/>
  <c r="L94" i="8"/>
  <c r="L80" i="8"/>
  <c r="L345" i="8"/>
  <c r="L303" i="8"/>
  <c r="L314" i="8"/>
  <c r="L272" i="8"/>
  <c r="L174" i="8"/>
  <c r="L6" i="8"/>
  <c r="L359" i="8"/>
  <c r="L317" i="8"/>
  <c r="L356" i="8"/>
  <c r="L328" i="8"/>
  <c r="L300" i="8"/>
  <c r="L286" i="8"/>
  <c r="L258" i="8"/>
  <c r="L103" i="8"/>
  <c r="L362" i="8"/>
  <c r="L348" i="8"/>
  <c r="L334" i="8"/>
  <c r="L320" i="8"/>
  <c r="L306" i="8"/>
  <c r="L292" i="8"/>
  <c r="L278" i="8"/>
  <c r="L264" i="8"/>
  <c r="L250" i="8"/>
  <c r="L236" i="8"/>
  <c r="L222" i="8"/>
  <c r="L208" i="8"/>
  <c r="L194" i="8"/>
  <c r="L180" i="8"/>
  <c r="L166" i="8"/>
  <c r="L152" i="8"/>
  <c r="L138" i="8"/>
  <c r="L124" i="8"/>
  <c r="L110" i="8"/>
  <c r="L96" i="8"/>
  <c r="L82" i="8"/>
  <c r="L54" i="8"/>
  <c r="L40" i="8"/>
  <c r="L26" i="8"/>
  <c r="L12" i="8"/>
  <c r="L244" i="8"/>
  <c r="L230" i="8"/>
  <c r="L216" i="8"/>
  <c r="L202" i="8"/>
  <c r="L188" i="8"/>
  <c r="L160" i="8"/>
  <c r="L146" i="8"/>
  <c r="L132" i="8"/>
  <c r="L118" i="8"/>
  <c r="L104" i="8"/>
  <c r="L90" i="8"/>
  <c r="L76" i="8"/>
  <c r="L62" i="8"/>
  <c r="L48" i="8"/>
  <c r="L34" i="8"/>
  <c r="L20" i="8"/>
  <c r="L365" i="8"/>
  <c r="L351" i="8"/>
  <c r="L337" i="8"/>
  <c r="L323" i="8"/>
  <c r="L309" i="8"/>
  <c r="L295" i="8"/>
  <c r="L281" i="8"/>
  <c r="L267" i="8"/>
  <c r="L253" i="8"/>
  <c r="L239" i="8"/>
  <c r="L225" i="8"/>
  <c r="L211" i="8"/>
  <c r="L197" i="8"/>
  <c r="L169" i="8"/>
  <c r="L155" i="8"/>
  <c r="L141" i="8"/>
  <c r="L127" i="8"/>
  <c r="L113" i="8"/>
  <c r="L99" i="8"/>
  <c r="L71" i="8"/>
  <c r="L57" i="8"/>
  <c r="L43" i="8"/>
  <c r="L342" i="8"/>
  <c r="L363" i="8"/>
  <c r="L335" i="8"/>
  <c r="L321" i="8"/>
  <c r="L307" i="8"/>
  <c r="L293" i="8"/>
  <c r="L279" i="8"/>
  <c r="L265" i="8"/>
  <c r="L251" i="8"/>
  <c r="L237" i="8"/>
  <c r="L223" i="8"/>
  <c r="L209" i="8"/>
  <c r="L195" i="8"/>
  <c r="L181" i="8"/>
  <c r="L167" i="8"/>
  <c r="L153" i="8"/>
  <c r="L139" i="8"/>
  <c r="L125" i="8"/>
  <c r="L111" i="8"/>
  <c r="L97" i="8"/>
  <c r="L83" i="8"/>
  <c r="L69" i="8"/>
  <c r="L55" i="8"/>
  <c r="L41" i="8"/>
  <c r="L27" i="8"/>
  <c r="L13" i="8"/>
  <c r="L289" i="8"/>
  <c r="L275" i="8"/>
  <c r="L261" i="8"/>
  <c r="L247" i="8"/>
  <c r="L233" i="8"/>
  <c r="L219" i="8"/>
  <c r="L205" i="8"/>
  <c r="L191" i="8"/>
  <c r="L177" i="8"/>
  <c r="L163" i="8"/>
  <c r="L149" i="8"/>
  <c r="L135" i="8"/>
  <c r="L121" i="8"/>
  <c r="L107" i="8"/>
  <c r="L79" i="8"/>
  <c r="L65" i="8"/>
  <c r="L51" i="8"/>
  <c r="L37" i="8"/>
  <c r="L23" i="8"/>
  <c r="L9" i="8"/>
  <c r="L354" i="8"/>
  <c r="L326" i="8"/>
  <c r="L312" i="8"/>
  <c r="L298" i="8"/>
  <c r="L284" i="8"/>
  <c r="L270" i="8"/>
  <c r="L256" i="8"/>
  <c r="L242" i="8"/>
  <c r="L228" i="8"/>
  <c r="L214" i="8"/>
  <c r="L200" i="8"/>
  <c r="L186" i="8"/>
  <c r="L172" i="8"/>
  <c r="L158" i="8"/>
  <c r="L144" i="8"/>
  <c r="L130" i="8"/>
  <c r="L102" i="8"/>
  <c r="L88" i="8"/>
  <c r="L60" i="8"/>
  <c r="L46" i="8"/>
  <c r="L32" i="8"/>
  <c r="L18" i="8"/>
  <c r="L4" i="8"/>
  <c r="L39" i="8"/>
  <c r="L366" i="8"/>
  <c r="L338" i="8"/>
  <c r="L324" i="8"/>
  <c r="L310" i="8"/>
  <c r="L296" i="8"/>
  <c r="L282" i="8"/>
  <c r="L268" i="8"/>
  <c r="L254" i="8"/>
  <c r="L240" i="8"/>
  <c r="L226" i="8"/>
  <c r="L198" i="8"/>
  <c r="L184" i="8"/>
  <c r="L170" i="8"/>
  <c r="L156" i="8"/>
  <c r="L142" i="8"/>
  <c r="L128" i="8"/>
  <c r="L114" i="8"/>
  <c r="L100" i="8"/>
  <c r="L86" i="8"/>
  <c r="L72" i="8"/>
  <c r="L58" i="8"/>
  <c r="L44" i="8"/>
  <c r="L30" i="8"/>
  <c r="L16" i="8"/>
  <c r="L2" i="8"/>
  <c r="L112" i="8"/>
  <c r="L350" i="8"/>
  <c r="L322" i="8"/>
  <c r="L294" i="8"/>
  <c r="L266" i="8"/>
  <c r="L210" i="8"/>
  <c r="L154" i="8"/>
  <c r="L126" i="8"/>
  <c r="L56" i="8"/>
  <c r="L28" i="8"/>
  <c r="L14" i="8"/>
  <c r="L360" i="8"/>
  <c r="L346" i="8"/>
  <c r="L332" i="8"/>
  <c r="L318" i="8"/>
  <c r="L304" i="8"/>
  <c r="L290" i="8"/>
  <c r="L276" i="8"/>
  <c r="L262" i="8"/>
  <c r="L248" i="8"/>
  <c r="L234" i="8"/>
  <c r="L220" i="8"/>
  <c r="L206" i="8"/>
  <c r="L192" i="8"/>
  <c r="L178" i="8"/>
  <c r="L164" i="8"/>
  <c r="L150" i="8"/>
  <c r="L136" i="8"/>
  <c r="L122" i="8"/>
  <c r="L108" i="8"/>
  <c r="L66" i="8"/>
  <c r="L52" i="8"/>
  <c r="L38" i="8"/>
  <c r="L24" i="8"/>
  <c r="L10" i="8"/>
  <c r="L364" i="8"/>
  <c r="L308" i="8"/>
  <c r="L252" i="8"/>
  <c r="L224" i="8"/>
  <c r="L168" i="8"/>
  <c r="L70" i="8"/>
  <c r="L358" i="8"/>
  <c r="L330" i="8"/>
  <c r="L316" i="8"/>
  <c r="L302" i="8"/>
  <c r="L288" i="8"/>
  <c r="L274" i="8"/>
  <c r="L260" i="8"/>
  <c r="L246" i="8"/>
  <c r="L232" i="8"/>
  <c r="L218" i="8"/>
  <c r="L204" i="8"/>
  <c r="L190" i="8"/>
  <c r="L176" i="8"/>
  <c r="L162" i="8"/>
  <c r="L148" i="8"/>
  <c r="L134" i="8"/>
  <c r="L120" i="8"/>
  <c r="L106" i="8"/>
  <c r="L92" i="8"/>
  <c r="L78" i="8"/>
  <c r="L64" i="8"/>
  <c r="L50" i="8"/>
  <c r="L36" i="8"/>
  <c r="L22" i="8"/>
  <c r="L8" i="8"/>
  <c r="L355" i="8"/>
  <c r="L341" i="8"/>
  <c r="L327" i="8"/>
  <c r="L313" i="8"/>
  <c r="L299" i="8"/>
  <c r="L285" i="8"/>
  <c r="L271" i="8"/>
  <c r="L257" i="8"/>
  <c r="L243" i="8"/>
  <c r="L229" i="8"/>
  <c r="L215" i="8"/>
  <c r="L201" i="8"/>
  <c r="L187" i="8"/>
  <c r="L173" i="8"/>
  <c r="L159" i="8"/>
  <c r="L145" i="8"/>
  <c r="L131" i="8"/>
  <c r="L117" i="8"/>
  <c r="L89" i="8"/>
  <c r="L75" i="8"/>
  <c r="L61" i="8"/>
  <c r="L47" i="8"/>
  <c r="L33" i="8"/>
  <c r="L19" i="8"/>
  <c r="L5" i="8"/>
  <c r="P3" i="2"/>
  <c r="M55" i="8"/>
  <c r="M56" i="8"/>
  <c r="M57" i="8"/>
  <c r="M158" i="8"/>
  <c r="M58" i="8"/>
  <c r="M229" i="8"/>
  <c r="M230" i="8"/>
  <c r="M159" i="8"/>
  <c r="M231" i="8"/>
  <c r="M232" i="8"/>
  <c r="M160" i="8"/>
  <c r="M59" i="8"/>
  <c r="M233" i="8"/>
  <c r="M60" i="8"/>
  <c r="M234" i="8"/>
  <c r="M61" i="8"/>
  <c r="M161" i="8"/>
  <c r="M235" i="8"/>
  <c r="M236" i="8"/>
  <c r="M162" i="8"/>
  <c r="M62" i="8"/>
  <c r="M63" i="8"/>
  <c r="M163" i="8"/>
  <c r="M164" i="8"/>
  <c r="M64" i="8"/>
  <c r="M165" i="8"/>
  <c r="M237" i="8"/>
  <c r="M65" i="8"/>
  <c r="M238" i="8"/>
  <c r="M239" i="8"/>
  <c r="M66" i="8"/>
  <c r="M240" i="8"/>
  <c r="M241" i="8"/>
  <c r="M67" i="8"/>
  <c r="M68" i="8"/>
  <c r="M242" i="8"/>
  <c r="M69" i="8"/>
  <c r="M166" i="8"/>
  <c r="M167" i="8"/>
  <c r="M70"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32" i="8"/>
  <c r="M269" i="8"/>
  <c r="M270" i="8"/>
  <c r="M271" i="8"/>
  <c r="M135" i="8"/>
  <c r="M33" i="8"/>
  <c r="M214" i="8"/>
  <c r="M34" i="8"/>
  <c r="M272" i="8"/>
  <c r="M273" i="8"/>
  <c r="M274" i="8"/>
  <c r="M35" i="8"/>
  <c r="M36" i="8"/>
  <c r="M215" i="8"/>
  <c r="M37" i="8"/>
  <c r="M38" i="8"/>
  <c r="M275" i="8"/>
  <c r="M216" i="8"/>
  <c r="M276" i="8"/>
  <c r="M217" i="8"/>
  <c r="M277" i="8"/>
  <c r="M278" i="8"/>
  <c r="M218" i="8"/>
  <c r="M279" i="8"/>
  <c r="M219" i="8"/>
  <c r="M280" i="8"/>
  <c r="M39" i="8"/>
  <c r="M281" i="8"/>
  <c r="M71" i="8"/>
  <c r="M282" i="8"/>
  <c r="M283" i="8"/>
  <c r="M284" i="8"/>
  <c r="M40" i="8"/>
  <c r="M41"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2" i="8"/>
  <c r="M3" i="8"/>
  <c r="M4" i="8"/>
  <c r="M5" i="8"/>
  <c r="M6" i="8"/>
  <c r="M7" i="8"/>
  <c r="M72" i="8"/>
  <c r="M8" i="8"/>
  <c r="M9" i="8"/>
  <c r="M10" i="8"/>
  <c r="M11" i="8"/>
  <c r="M12" i="8"/>
  <c r="M13" i="8"/>
  <c r="M14" i="8"/>
  <c r="M73" i="8"/>
  <c r="M16" i="8"/>
  <c r="M17" i="8"/>
  <c r="M74" i="8"/>
  <c r="M18" i="8"/>
  <c r="M19" i="8"/>
  <c r="M20" i="8"/>
  <c r="M21" i="8"/>
  <c r="M22" i="8"/>
  <c r="M23" i="8"/>
  <c r="M24" i="8"/>
  <c r="M25" i="8"/>
  <c r="M26" i="8"/>
  <c r="M27" i="8"/>
  <c r="M168" i="8"/>
  <c r="M169" i="8"/>
  <c r="M170" i="8"/>
  <c r="M171" i="8"/>
  <c r="M172" i="8"/>
  <c r="M173" i="8"/>
  <c r="M174" i="8"/>
  <c r="M175" i="8"/>
  <c r="M176" i="8"/>
  <c r="M177" i="8"/>
  <c r="M178" i="8"/>
  <c r="M179" i="8"/>
  <c r="M180" i="8"/>
  <c r="M181" i="8"/>
  <c r="M182" i="8"/>
  <c r="M183" i="8"/>
  <c r="M184" i="8"/>
  <c r="M185" i="8"/>
  <c r="M186" i="8"/>
  <c r="M187" i="8"/>
  <c r="M188" i="8"/>
  <c r="M189" i="8"/>
  <c r="M190" i="8"/>
  <c r="M191" i="8"/>
  <c r="M136" i="8"/>
  <c r="M137" i="8"/>
  <c r="M192" i="8"/>
  <c r="M321" i="8"/>
  <c r="M138" i="8"/>
  <c r="M193" i="8"/>
  <c r="M139" i="8"/>
  <c r="M194" i="8"/>
  <c r="M140" i="8"/>
  <c r="M141" i="8"/>
  <c r="M142" i="8"/>
  <c r="M143" i="8"/>
  <c r="M144" i="8"/>
  <c r="M145" i="8"/>
  <c r="M146" i="8"/>
  <c r="M147" i="8"/>
  <c r="M322" i="8"/>
  <c r="M148" i="8"/>
  <c r="M149" i="8"/>
  <c r="M150" i="8"/>
  <c r="M151" i="8"/>
  <c r="M152" i="8"/>
  <c r="M153" i="8"/>
  <c r="M154" i="8"/>
  <c r="M155" i="8"/>
  <c r="M156" i="8"/>
  <c r="M157" i="8"/>
  <c r="M195" i="8"/>
  <c r="M196" i="8"/>
  <c r="M197" i="8"/>
  <c r="M198" i="8"/>
  <c r="M199" i="8"/>
  <c r="M200" i="8"/>
  <c r="M201" i="8"/>
  <c r="M202" i="8"/>
  <c r="M203" i="8"/>
  <c r="M204" i="8"/>
  <c r="M205" i="8"/>
  <c r="M206" i="8"/>
  <c r="M207" i="8"/>
  <c r="M208" i="8"/>
  <c r="M209" i="8"/>
  <c r="M220" i="8"/>
  <c r="M323" i="8"/>
  <c r="M221" i="8"/>
  <c r="M334" i="8"/>
  <c r="M324" i="8"/>
  <c r="M325" i="8"/>
  <c r="M326" i="8"/>
  <c r="M222" i="8"/>
  <c r="M327" i="8"/>
  <c r="M328" i="8"/>
  <c r="M223" i="8"/>
  <c r="M335" i="8"/>
  <c r="M329" i="8"/>
  <c r="M210" i="8"/>
  <c r="M330" i="8"/>
  <c r="M211" i="8"/>
  <c r="M331" i="8"/>
  <c r="M336" i="8"/>
  <c r="M212" i="8"/>
  <c r="M332" i="8"/>
  <c r="M224" i="8"/>
  <c r="M225" i="8"/>
  <c r="M226" i="8"/>
  <c r="M213" i="8"/>
  <c r="M227" i="8"/>
  <c r="M228" i="8"/>
  <c r="M333" i="8"/>
  <c r="M42" i="8"/>
  <c r="M43" i="8"/>
  <c r="M44" i="8"/>
  <c r="M45" i="8"/>
  <c r="M337" i="8"/>
  <c r="M46" i="8"/>
  <c r="M338" i="8"/>
  <c r="M47" i="8"/>
  <c r="M339" i="8"/>
  <c r="M340" i="8"/>
  <c r="M48" i="8"/>
  <c r="M75" i="8"/>
  <c r="M341" i="8"/>
  <c r="M342" i="8"/>
  <c r="M343" i="8"/>
  <c r="M76" i="8"/>
  <c r="M96" i="8"/>
  <c r="M97" i="8"/>
  <c r="M49" i="8"/>
  <c r="M77" i="8"/>
  <c r="M78" i="8"/>
  <c r="M79" i="8"/>
  <c r="M344" i="8"/>
  <c r="M345" i="8"/>
  <c r="M50" i="8"/>
  <c r="M98" i="8"/>
  <c r="M51" i="8"/>
  <c r="M52" i="8"/>
  <c r="M53" i="8"/>
  <c r="M54" i="8"/>
  <c r="M99" i="8"/>
  <c r="M100" i="8"/>
  <c r="M101" i="8"/>
  <c r="M28" i="8"/>
  <c r="M80" i="8"/>
  <c r="M102" i="8"/>
  <c r="M103" i="8"/>
  <c r="M104" i="8"/>
  <c r="M105" i="8"/>
  <c r="M106" i="8"/>
  <c r="M107" i="8"/>
  <c r="M108" i="8"/>
  <c r="M81" i="8"/>
  <c r="M109" i="8"/>
  <c r="M110" i="8"/>
  <c r="M111" i="8"/>
  <c r="M82" i="8"/>
  <c r="M112" i="8"/>
  <c r="M83" i="8"/>
  <c r="M113" i="8"/>
  <c r="M114" i="8"/>
  <c r="M115" i="8"/>
  <c r="M116" i="8"/>
  <c r="M117" i="8"/>
  <c r="M118" i="8"/>
  <c r="M119" i="8"/>
  <c r="M120" i="8"/>
  <c r="M121" i="8"/>
  <c r="M346" i="8"/>
  <c r="M125" i="8"/>
  <c r="M347" i="8"/>
  <c r="M348" i="8"/>
  <c r="M349" i="8"/>
  <c r="M350" i="8"/>
  <c r="M351" i="8"/>
  <c r="M352" i="8"/>
  <c r="M353" i="8"/>
  <c r="M126" i="8"/>
  <c r="M354" i="8"/>
  <c r="M355" i="8"/>
  <c r="M356" i="8"/>
  <c r="M357" i="8"/>
  <c r="M84" i="8"/>
  <c r="M358" i="8"/>
  <c r="M85" i="8"/>
  <c r="M359" i="8"/>
  <c r="M360" i="8"/>
  <c r="M361" i="8"/>
  <c r="M362" i="8"/>
  <c r="M363" i="8"/>
  <c r="M364" i="8"/>
  <c r="M365" i="8"/>
  <c r="M127" i="8"/>
  <c r="M86" i="8"/>
  <c r="M366" i="8"/>
  <c r="M128" i="8"/>
  <c r="M87" i="8"/>
  <c r="M88" i="8"/>
  <c r="M29" i="8"/>
  <c r="M89" i="8"/>
  <c r="M122" i="8"/>
  <c r="M90" i="8"/>
  <c r="M30" i="8"/>
  <c r="M91" i="8"/>
  <c r="M92" i="8"/>
  <c r="M31" i="8"/>
  <c r="M93" i="8"/>
  <c r="M123" i="8"/>
  <c r="M94" i="8"/>
  <c r="M124" i="8"/>
  <c r="M95" i="8"/>
  <c r="M129" i="8"/>
  <c r="M130" i="8"/>
  <c r="M131" i="8"/>
  <c r="M132" i="8"/>
  <c r="M133" i="8"/>
  <c r="M134" i="8"/>
  <c r="G99" i="8"/>
  <c r="G129" i="8"/>
  <c r="G31" i="8"/>
  <c r="G363" i="8"/>
  <c r="G365" i="8"/>
  <c r="G51" i="8"/>
  <c r="G124" i="8"/>
  <c r="G52" i="8"/>
  <c r="G93" i="8"/>
  <c r="G226" i="8"/>
  <c r="G106" i="8"/>
  <c r="G29" i="8"/>
  <c r="G131" i="8"/>
  <c r="G364" i="8"/>
  <c r="G50" i="8"/>
  <c r="G105" i="8"/>
  <c r="G362" i="8"/>
  <c r="G88" i="8"/>
  <c r="G91" i="8"/>
  <c r="G42" i="8"/>
  <c r="G54" i="8"/>
  <c r="G87" i="8"/>
  <c r="G92" i="8"/>
  <c r="G47" i="8"/>
  <c r="G94" i="8"/>
  <c r="G128" i="8"/>
  <c r="G123" i="8"/>
  <c r="G344" i="8"/>
  <c r="G360" i="8"/>
  <c r="G127" i="8"/>
  <c r="G90" i="8"/>
  <c r="G227" i="8"/>
  <c r="G97" i="8"/>
  <c r="G45" i="8"/>
  <c r="G43" i="8"/>
  <c r="G225" i="8"/>
  <c r="G340" i="8"/>
  <c r="G332" i="8"/>
  <c r="G228" i="8"/>
  <c r="G341" i="8"/>
  <c r="G46" i="8"/>
  <c r="G59" i="8"/>
  <c r="G39" i="8"/>
  <c r="G58" i="8"/>
  <c r="G280" i="8"/>
  <c r="G301" i="8"/>
  <c r="G203" i="8"/>
  <c r="G243" i="8"/>
  <c r="G287" i="8"/>
  <c r="G3" i="8"/>
  <c r="G277" i="8"/>
  <c r="G296" i="8"/>
  <c r="G65" i="8"/>
  <c r="G247" i="8"/>
  <c r="G63" i="8"/>
  <c r="G316" i="8"/>
  <c r="G250" i="8"/>
  <c r="G286" i="8"/>
  <c r="G263" i="8"/>
  <c r="G7" i="8"/>
  <c r="G36" i="8"/>
  <c r="G269" i="8"/>
  <c r="G60" i="8"/>
  <c r="G214" i="8"/>
  <c r="G303" i="8"/>
  <c r="G258" i="8"/>
  <c r="G5" i="8"/>
  <c r="G239" i="8"/>
  <c r="G230" i="8"/>
  <c r="G72" i="8"/>
  <c r="G67" i="8"/>
  <c r="G295" i="8"/>
  <c r="G320" i="8"/>
  <c r="G2" i="8"/>
  <c r="G6" i="8"/>
  <c r="G33" i="8"/>
  <c r="G40" i="8"/>
  <c r="G229" i="8"/>
  <c r="G217" i="8"/>
  <c r="G311" i="8"/>
  <c r="G302" i="8"/>
  <c r="G241" i="8"/>
  <c r="G305" i="8"/>
  <c r="G34" i="8"/>
  <c r="G260" i="8"/>
  <c r="G69" i="8"/>
  <c r="G9" i="8"/>
  <c r="G32" i="8"/>
  <c r="G265" i="8"/>
  <c r="G308" i="8"/>
  <c r="G299" i="8"/>
  <c r="G291" i="8"/>
  <c r="G251" i="8"/>
  <c r="G249" i="8"/>
  <c r="G231" i="8"/>
  <c r="G232" i="8"/>
  <c r="G310" i="8"/>
  <c r="G245" i="8"/>
  <c r="G284" i="8"/>
  <c r="G8" i="8"/>
  <c r="G312" i="8"/>
  <c r="G244" i="8"/>
  <c r="G256" i="8"/>
  <c r="G259" i="8"/>
  <c r="G252" i="8"/>
  <c r="G262" i="8"/>
  <c r="G240" i="8"/>
  <c r="G289" i="8"/>
  <c r="G276" i="8"/>
  <c r="G235" i="8"/>
  <c r="G254" i="8"/>
  <c r="G282" i="8"/>
  <c r="G306" i="8"/>
  <c r="G298" i="8"/>
  <c r="G300" i="8"/>
  <c r="G304" i="8"/>
  <c r="G266" i="8"/>
  <c r="G268" i="8"/>
  <c r="G4" i="8"/>
  <c r="G318" i="8"/>
  <c r="G292" i="8"/>
  <c r="G319" i="8"/>
  <c r="G307" i="8"/>
  <c r="G246" i="8"/>
  <c r="G264" i="8"/>
  <c r="G41" i="8"/>
  <c r="G317" i="8"/>
  <c r="G261" i="8"/>
  <c r="G315" i="8"/>
  <c r="G275" i="8"/>
  <c r="G253" i="8"/>
  <c r="G294" i="8"/>
  <c r="G313" i="8"/>
  <c r="G255" i="8"/>
  <c r="G314" i="8"/>
  <c r="G290" i="8"/>
  <c r="G297" i="8"/>
  <c r="G309" i="8"/>
  <c r="G293" i="8"/>
  <c r="G257" i="8"/>
  <c r="G248" i="8"/>
  <c r="G271" i="8"/>
  <c r="G279" i="8"/>
  <c r="G333" i="8"/>
  <c r="G342" i="8"/>
  <c r="G216" i="8"/>
  <c r="G96" i="8"/>
  <c r="G343" i="8"/>
  <c r="G274" i="8"/>
  <c r="G75" i="8"/>
  <c r="G224" i="8"/>
  <c r="G48" i="8"/>
  <c r="G219" i="8"/>
  <c r="G38" i="8"/>
  <c r="G218" i="8"/>
  <c r="G212" i="8"/>
  <c r="G334" i="8"/>
  <c r="G326" i="8"/>
  <c r="G222" i="8"/>
  <c r="G213" i="8"/>
  <c r="G338" i="8"/>
  <c r="G327" i="8"/>
  <c r="G211" i="8"/>
  <c r="G329" i="8"/>
  <c r="G337" i="8"/>
  <c r="G223" i="8"/>
  <c r="G325" i="8"/>
  <c r="G331" i="8"/>
  <c r="G339" i="8"/>
  <c r="G328" i="8"/>
  <c r="G210" i="8"/>
  <c r="G221" i="8"/>
  <c r="G330" i="8"/>
  <c r="G76" i="8"/>
  <c r="G335" i="8"/>
  <c r="G44" i="8"/>
  <c r="G336" i="8"/>
  <c r="G192" i="8"/>
  <c r="G188" i="8"/>
  <c r="G157" i="8"/>
  <c r="G62" i="8"/>
  <c r="G193" i="8"/>
  <c r="G155" i="8"/>
  <c r="G139" i="8"/>
  <c r="G187" i="8"/>
  <c r="G190" i="8"/>
  <c r="G142" i="8"/>
  <c r="G138" i="8"/>
  <c r="G148" i="8"/>
  <c r="G194" i="8"/>
  <c r="G322" i="8"/>
  <c r="G321" i="8"/>
  <c r="G136" i="8"/>
  <c r="G184" i="8"/>
  <c r="G186" i="8"/>
  <c r="G160" i="8"/>
  <c r="G236" i="8"/>
  <c r="G137" i="8"/>
  <c r="G144" i="8"/>
  <c r="G167" i="8"/>
  <c r="G141" i="8"/>
  <c r="G191" i="8"/>
  <c r="G140" i="8"/>
  <c r="G145" i="8"/>
  <c r="G146" i="8"/>
  <c r="G189" i="8"/>
  <c r="G158" i="8"/>
  <c r="G185" i="8"/>
  <c r="G147" i="8"/>
  <c r="G161" i="8"/>
  <c r="G182" i="8"/>
  <c r="G143" i="8"/>
  <c r="G180" i="8"/>
  <c r="G64" i="8"/>
  <c r="G164" i="8"/>
  <c r="G152" i="8"/>
  <c r="G237" i="8"/>
  <c r="G149" i="8"/>
  <c r="G183" i="8"/>
  <c r="G181" i="8"/>
  <c r="G179" i="8"/>
  <c r="G159" i="8"/>
  <c r="G195" i="8"/>
  <c r="G197" i="8"/>
  <c r="G204" i="8"/>
  <c r="G37" i="8"/>
  <c r="G208" i="8"/>
  <c r="G153" i="8"/>
  <c r="G324" i="8"/>
  <c r="G323" i="8"/>
  <c r="G196" i="8"/>
  <c r="G220" i="8"/>
  <c r="G199" i="8"/>
  <c r="G201" i="8"/>
  <c r="G215" i="8"/>
  <c r="G202" i="8"/>
  <c r="G200" i="8"/>
  <c r="G154" i="8"/>
  <c r="G198" i="8"/>
  <c r="G151" i="8"/>
  <c r="G207" i="8"/>
  <c r="G209" i="8"/>
  <c r="G206" i="8"/>
  <c r="G205" i="8"/>
  <c r="G156" i="8"/>
  <c r="G150" i="8"/>
  <c r="G89" i="8"/>
  <c r="G95" i="8"/>
  <c r="G361" i="8"/>
  <c r="G366" i="8"/>
  <c r="G86" i="8"/>
  <c r="G347" i="8"/>
  <c r="G125" i="8"/>
  <c r="G355" i="8"/>
  <c r="G115" i="8"/>
  <c r="G81" i="8"/>
  <c r="G350" i="8"/>
  <c r="G346" i="8"/>
  <c r="G351" i="8"/>
  <c r="G83" i="8"/>
  <c r="G358" i="8"/>
  <c r="G349" i="8"/>
  <c r="G84" i="8"/>
  <c r="G359" i="8"/>
  <c r="G357" i="8"/>
  <c r="G117" i="8"/>
  <c r="G118" i="8"/>
  <c r="G353" i="8"/>
  <c r="G121" i="8"/>
  <c r="G119" i="8"/>
  <c r="G108" i="8"/>
  <c r="G356" i="8"/>
  <c r="G116" i="8"/>
  <c r="G120" i="8"/>
  <c r="G85" i="8"/>
  <c r="G354" i="8"/>
  <c r="G101" i="8"/>
  <c r="G28" i="8"/>
  <c r="G112" i="8"/>
  <c r="G114" i="8"/>
  <c r="G30" i="8"/>
  <c r="G134" i="8"/>
  <c r="G352" i="8"/>
  <c r="G348" i="8"/>
  <c r="G130" i="8"/>
  <c r="G133" i="8"/>
  <c r="G122" i="8"/>
  <c r="G126" i="8"/>
  <c r="G132" i="8"/>
  <c r="G166" i="8"/>
  <c r="G233" i="8"/>
  <c r="G25" i="8"/>
  <c r="G242" i="8"/>
  <c r="G19" i="8"/>
  <c r="G100" i="8"/>
  <c r="G169" i="8"/>
  <c r="G56" i="8"/>
  <c r="G103" i="8"/>
  <c r="G68" i="8"/>
  <c r="G238" i="8"/>
  <c r="G55" i="8"/>
  <c r="G66" i="8"/>
  <c r="G234" i="8"/>
  <c r="G104" i="8"/>
  <c r="G102" i="8"/>
  <c r="G165" i="8"/>
  <c r="G70" i="8"/>
  <c r="G163" i="8"/>
  <c r="G57" i="8"/>
  <c r="G162" i="8"/>
  <c r="G283" i="8"/>
  <c r="G61" i="8"/>
  <c r="G345" i="8"/>
  <c r="G272" i="8"/>
  <c r="G278" i="8"/>
  <c r="G285" i="8"/>
  <c r="G267" i="8"/>
  <c r="G79" i="8"/>
  <c r="G273" i="8"/>
  <c r="G71" i="8"/>
  <c r="G107" i="8"/>
  <c r="G98" i="8"/>
  <c r="G82" i="8"/>
  <c r="G111" i="8"/>
  <c r="G80" i="8"/>
  <c r="G53" i="8"/>
  <c r="G109" i="8"/>
  <c r="G288" i="8"/>
  <c r="G110" i="8"/>
  <c r="G78" i="8"/>
  <c r="G270" i="8"/>
  <c r="G281" i="8"/>
  <c r="G49" i="8"/>
  <c r="G135" i="8"/>
  <c r="G77" i="8"/>
  <c r="G35" i="8"/>
  <c r="G27" i="8"/>
  <c r="G16" i="8"/>
  <c r="G74" i="8"/>
  <c r="G10" i="8"/>
  <c r="G22" i="8"/>
  <c r="G11" i="8"/>
  <c r="G26" i="8"/>
  <c r="G13" i="8"/>
  <c r="G24" i="8"/>
  <c r="G73" i="8"/>
  <c r="G23" i="8"/>
  <c r="G14" i="8"/>
  <c r="G176" i="8"/>
  <c r="G18" i="8"/>
  <c r="G175" i="8"/>
  <c r="G168" i="8"/>
  <c r="G174" i="8"/>
  <c r="G12" i="8"/>
  <c r="G17" i="8"/>
  <c r="G178" i="8"/>
  <c r="G113" i="8"/>
  <c r="G171" i="8"/>
  <c r="G172" i="8"/>
  <c r="G173" i="8"/>
  <c r="G21" i="8"/>
  <c r="G170" i="8"/>
  <c r="G177" i="8"/>
  <c r="G20" i="8"/>
  <c r="G15" i="8"/>
  <c r="E172" i="2" l="1"/>
  <c r="E104" i="2" l="1"/>
  <c r="E176" i="2" l="1"/>
  <c r="E175" i="2"/>
  <c r="G172" i="2"/>
  <c r="E171" i="2"/>
  <c r="E168" i="2"/>
  <c r="E167" i="2"/>
  <c r="E159" i="2"/>
  <c r="E158" i="2"/>
  <c r="E154" i="2"/>
  <c r="E153" i="2"/>
  <c r="E166" i="2"/>
  <c r="E165" i="2"/>
  <c r="E164" i="2"/>
  <c r="E163" i="2"/>
  <c r="E149" i="2"/>
  <c r="E148" i="2"/>
  <c r="E147" i="2"/>
  <c r="E146" i="2"/>
  <c r="E142" i="2"/>
  <c r="E141" i="2"/>
  <c r="E140" i="2"/>
  <c r="E139" i="2"/>
  <c r="E136" i="2"/>
  <c r="E145" i="2"/>
  <c r="E144" i="2"/>
  <c r="E143" i="2"/>
  <c r="E135" i="2"/>
  <c r="E134" i="2"/>
  <c r="E133" i="2"/>
  <c r="E129" i="2"/>
  <c r="E128" i="2"/>
  <c r="E127" i="2"/>
  <c r="E126" i="2"/>
  <c r="E125" i="2"/>
  <c r="E124" i="2"/>
  <c r="E123" i="2"/>
  <c r="E122" i="2"/>
  <c r="E121" i="2"/>
  <c r="E120" i="2"/>
  <c r="E119" i="2"/>
  <c r="E118" i="2"/>
  <c r="E117" i="2"/>
  <c r="E113" i="2"/>
  <c r="E112" i="2"/>
  <c r="E111" i="2"/>
  <c r="E110" i="2"/>
  <c r="E109" i="2"/>
  <c r="E108" i="2"/>
  <c r="E107" i="2"/>
  <c r="E106" i="2"/>
  <c r="E105" i="2"/>
  <c r="E103" i="2"/>
  <c r="E114" i="2" s="1"/>
  <c r="G103" i="2" s="1"/>
  <c r="E99" i="2"/>
  <c r="E98" i="2"/>
  <c r="E97" i="2"/>
  <c r="E96" i="2"/>
  <c r="H86" i="2"/>
  <c r="H85" i="2"/>
  <c r="H84" i="2"/>
  <c r="H83" i="2"/>
  <c r="H82" i="2"/>
  <c r="H81" i="2"/>
  <c r="H80" i="2"/>
  <c r="H79" i="2"/>
  <c r="D86" i="2"/>
  <c r="D85" i="2"/>
  <c r="D84" i="2"/>
  <c r="D83" i="2"/>
  <c r="D82" i="2"/>
  <c r="D81" i="2"/>
  <c r="D80" i="2"/>
  <c r="D79" i="2"/>
  <c r="H76" i="2"/>
  <c r="H75" i="2"/>
  <c r="H74" i="2"/>
  <c r="D76" i="2"/>
  <c r="D75" i="2"/>
  <c r="D74" i="2"/>
  <c r="H70" i="2"/>
  <c r="H69" i="2"/>
  <c r="H68" i="2"/>
  <c r="D70" i="2"/>
  <c r="D69" i="2"/>
  <c r="D68" i="2"/>
  <c r="H64" i="2"/>
  <c r="H63" i="2"/>
  <c r="H62" i="2"/>
  <c r="H61" i="2"/>
  <c r="D64" i="2"/>
  <c r="D63" i="2"/>
  <c r="D62" i="2"/>
  <c r="D61" i="2"/>
  <c r="H57" i="2"/>
  <c r="H56" i="2"/>
  <c r="H55" i="2"/>
  <c r="H54" i="2"/>
  <c r="D57" i="2"/>
  <c r="D56" i="2"/>
  <c r="D55" i="2"/>
  <c r="D54" i="2"/>
  <c r="H50" i="2"/>
  <c r="H49" i="2"/>
  <c r="D50" i="2"/>
  <c r="D49" i="2"/>
  <c r="H45" i="2"/>
  <c r="H44" i="2"/>
  <c r="D45" i="2"/>
  <c r="D44" i="2"/>
  <c r="H40" i="2"/>
  <c r="H39" i="2"/>
  <c r="H38" i="2"/>
  <c r="H37" i="2"/>
  <c r="D40" i="2"/>
  <c r="D39" i="2"/>
  <c r="D38" i="2"/>
  <c r="D37" i="2"/>
  <c r="H34" i="2"/>
  <c r="H33" i="2"/>
  <c r="D34" i="2"/>
  <c r="D33" i="2"/>
  <c r="H27" i="2"/>
  <c r="H30" i="2"/>
  <c r="H29" i="2"/>
  <c r="H26" i="2"/>
  <c r="H25" i="2"/>
  <c r="H24" i="2"/>
  <c r="D30" i="2"/>
  <c r="D29" i="2"/>
  <c r="D27" i="2"/>
  <c r="D26" i="2"/>
  <c r="D25" i="2"/>
  <c r="D24" i="2"/>
  <c r="H20" i="2"/>
  <c r="H19" i="2"/>
  <c r="D20" i="2"/>
  <c r="D19" i="2"/>
  <c r="H18" i="2"/>
  <c r="D18" i="2"/>
  <c r="H17" i="2"/>
  <c r="D17" i="2"/>
  <c r="H14" i="2"/>
  <c r="D14" i="2"/>
  <c r="O3" i="2"/>
  <c r="M3" i="2"/>
  <c r="L3" i="2"/>
  <c r="J3" i="2"/>
  <c r="F3" i="2"/>
  <c r="N38" i="2" l="1"/>
  <c r="N55" i="2"/>
  <c r="N62" i="2"/>
  <c r="N24" i="2"/>
  <c r="N33" i="2"/>
  <c r="N49" i="2"/>
  <c r="N70" i="2"/>
  <c r="N39" i="2"/>
  <c r="N56" i="2"/>
  <c r="N63" i="2"/>
  <c r="N57" i="2"/>
  <c r="N64" i="2"/>
  <c r="N19" i="2"/>
  <c r="N26" i="2"/>
  <c r="N81" i="2"/>
  <c r="N25" i="2"/>
  <c r="N40" i="2"/>
  <c r="N34" i="2"/>
  <c r="N37" i="2"/>
  <c r="N54" i="2"/>
  <c r="N61" i="2"/>
  <c r="N69" i="2"/>
  <c r="N79" i="2"/>
  <c r="N80" i="2"/>
  <c r="N50" i="2"/>
  <c r="N82" i="2"/>
  <c r="N83" i="2"/>
  <c r="N14" i="2"/>
  <c r="N17" i="2"/>
  <c r="N29" i="2"/>
  <c r="N74" i="2"/>
  <c r="N84" i="2"/>
  <c r="N30" i="2"/>
  <c r="N44" i="2"/>
  <c r="N75" i="2"/>
  <c r="N85" i="2"/>
  <c r="N20" i="2"/>
  <c r="N18" i="2"/>
  <c r="N27" i="2"/>
  <c r="N45" i="2"/>
  <c r="N68" i="2"/>
  <c r="N76" i="2"/>
  <c r="N86" i="2"/>
  <c r="H28" i="2"/>
  <c r="E28" i="2"/>
  <c r="E150" i="2"/>
  <c r="G144" i="2" s="1"/>
  <c r="G171" i="2"/>
  <c r="E155" i="2"/>
  <c r="G153" i="2" s="1"/>
  <c r="E160" i="2"/>
  <c r="G158" i="2" s="1"/>
  <c r="E177" i="2"/>
  <c r="G175" i="2" s="1"/>
  <c r="E169" i="2"/>
  <c r="G163" i="2" s="1"/>
  <c r="G133" i="2"/>
  <c r="G134" i="2"/>
  <c r="G135" i="2"/>
  <c r="G105" i="2"/>
  <c r="E130" i="2"/>
  <c r="G121" i="2" s="1"/>
  <c r="N28" i="2" l="1"/>
  <c r="D31" i="2"/>
  <c r="F28" i="2" s="1"/>
  <c r="G166" i="2"/>
  <c r="G164" i="2"/>
  <c r="G168" i="2"/>
  <c r="G167" i="2"/>
  <c r="G165" i="2"/>
  <c r="G159" i="2"/>
  <c r="G154" i="2"/>
  <c r="G176" i="2"/>
  <c r="G148" i="2"/>
  <c r="G146" i="2"/>
  <c r="G139" i="2"/>
  <c r="G147" i="2"/>
  <c r="G142" i="2"/>
  <c r="G141" i="2"/>
  <c r="G149" i="2"/>
  <c r="G140" i="2"/>
  <c r="G143" i="2"/>
  <c r="G150" i="2"/>
  <c r="G145" i="2"/>
  <c r="G107" i="2"/>
  <c r="G111" i="2"/>
  <c r="G109" i="2"/>
  <c r="G112" i="2"/>
  <c r="G108" i="2"/>
  <c r="G104" i="2"/>
  <c r="G106" i="2"/>
  <c r="G110" i="2"/>
  <c r="G126" i="2"/>
  <c r="G113" i="2"/>
  <c r="G128" i="2"/>
  <c r="G125" i="2"/>
  <c r="G129" i="2"/>
  <c r="G117" i="2"/>
  <c r="G124" i="2"/>
  <c r="G122" i="2"/>
  <c r="G118" i="2"/>
  <c r="G120" i="2"/>
  <c r="G123" i="2"/>
  <c r="G127" i="2"/>
  <c r="G119" i="2"/>
  <c r="I8" i="2" l="1"/>
  <c r="H7" i="2"/>
  <c r="C9" i="2"/>
  <c r="B7" i="2"/>
  <c r="E100" i="2"/>
  <c r="D65" i="2" l="1"/>
  <c r="F65" i="2" s="1"/>
  <c r="D51" i="2"/>
  <c r="F51" i="2" s="1"/>
  <c r="D41" i="2"/>
  <c r="F40" i="2" s="1"/>
  <c r="D46" i="2"/>
  <c r="F46" i="2" s="1"/>
  <c r="D71" i="2"/>
  <c r="F69" i="2" s="1"/>
  <c r="D58" i="2"/>
  <c r="F58" i="2" s="1"/>
  <c r="D87" i="2"/>
  <c r="F79" i="2" s="1"/>
  <c r="D77" i="2"/>
  <c r="H51" i="2"/>
  <c r="J51" i="2" s="1"/>
  <c r="H87" i="2"/>
  <c r="J76" i="2" s="1"/>
  <c r="G169" i="2"/>
  <c r="H31" i="2"/>
  <c r="H71" i="2"/>
  <c r="J71" i="2" s="1"/>
  <c r="H46" i="2"/>
  <c r="J46" i="2" s="1"/>
  <c r="D21" i="2"/>
  <c r="F17" i="2" s="1"/>
  <c r="E7" i="2" s="1"/>
  <c r="G97" i="2"/>
  <c r="B9" i="2"/>
  <c r="G99" i="2"/>
  <c r="G100" i="2"/>
  <c r="G96" i="2"/>
  <c r="G98" i="2"/>
  <c r="G130" i="2"/>
  <c r="G114" i="2"/>
  <c r="E8" i="2"/>
  <c r="G160" i="2"/>
  <c r="H58" i="2"/>
  <c r="J54" i="2" s="1"/>
  <c r="H77" i="2"/>
  <c r="G155" i="2"/>
  <c r="H65" i="2"/>
  <c r="J61" i="2" s="1"/>
  <c r="H21" i="2"/>
  <c r="J17" i="2" s="1"/>
  <c r="H41" i="2"/>
  <c r="J37" i="2" s="1"/>
  <c r="J28" i="2" l="1"/>
  <c r="L28" i="2" s="1"/>
  <c r="J33" i="2"/>
  <c r="F25" i="2"/>
  <c r="F27" i="2"/>
  <c r="F24" i="2"/>
  <c r="E10" i="2"/>
  <c r="L17" i="2"/>
  <c r="F63" i="2"/>
  <c r="F64" i="2"/>
  <c r="F62" i="2"/>
  <c r="F39" i="2"/>
  <c r="J24" i="2"/>
  <c r="F61" i="2"/>
  <c r="L61" i="2" s="1"/>
  <c r="J30" i="2"/>
  <c r="J26" i="2"/>
  <c r="F38" i="2"/>
  <c r="F84" i="2"/>
  <c r="F86" i="2"/>
  <c r="F85" i="2"/>
  <c r="F75" i="2"/>
  <c r="F83" i="2"/>
  <c r="F87" i="2"/>
  <c r="F74" i="2"/>
  <c r="F80" i="2"/>
  <c r="F76" i="2"/>
  <c r="L76" i="2" s="1"/>
  <c r="F81" i="2"/>
  <c r="F82" i="2"/>
  <c r="J70" i="2"/>
  <c r="J69" i="2"/>
  <c r="L69" i="2" s="1"/>
  <c r="J68" i="2"/>
  <c r="F55" i="2"/>
  <c r="J49" i="2"/>
  <c r="J50" i="2"/>
  <c r="F44" i="2"/>
  <c r="F45" i="2"/>
  <c r="F37" i="2"/>
  <c r="L37" i="2" s="1"/>
  <c r="F41" i="2"/>
  <c r="J34" i="2"/>
  <c r="F31" i="2"/>
  <c r="F33" i="2"/>
  <c r="F29" i="2"/>
  <c r="J84" i="2"/>
  <c r="J79" i="2"/>
  <c r="L79" i="2" s="1"/>
  <c r="J82" i="2"/>
  <c r="J81" i="2"/>
  <c r="J75" i="2"/>
  <c r="J74" i="2"/>
  <c r="J80" i="2"/>
  <c r="J85" i="2"/>
  <c r="J83" i="2"/>
  <c r="J87" i="2"/>
  <c r="J86" i="2"/>
  <c r="F68" i="2"/>
  <c r="J64" i="2"/>
  <c r="F54" i="2"/>
  <c r="L54" i="2" s="1"/>
  <c r="F57" i="2"/>
  <c r="F56" i="2"/>
  <c r="J25" i="2"/>
  <c r="J27" i="2"/>
  <c r="J29" i="2"/>
  <c r="F26" i="2"/>
  <c r="F34" i="2"/>
  <c r="F30" i="2"/>
  <c r="F21" i="2"/>
  <c r="F20" i="2"/>
  <c r="J31" i="2"/>
  <c r="J44" i="2"/>
  <c r="J40" i="2"/>
  <c r="L40" i="2" s="1"/>
  <c r="J39" i="2"/>
  <c r="J45" i="2"/>
  <c r="F50" i="2"/>
  <c r="F19" i="2"/>
  <c r="F18" i="2"/>
  <c r="F70" i="2"/>
  <c r="F71" i="2"/>
  <c r="F49" i="2"/>
  <c r="J65" i="2"/>
  <c r="J62" i="2"/>
  <c r="J58" i="2"/>
  <c r="J57" i="2"/>
  <c r="J55" i="2"/>
  <c r="J21" i="2"/>
  <c r="J18" i="2"/>
  <c r="J41" i="2"/>
  <c r="J38" i="2"/>
  <c r="J20" i="2"/>
  <c r="J63" i="2"/>
  <c r="J19" i="2"/>
  <c r="J56" i="2"/>
  <c r="L25" i="2" l="1"/>
  <c r="L33" i="2"/>
  <c r="L20" i="2"/>
  <c r="F77" i="2"/>
  <c r="L24" i="2"/>
  <c r="L27" i="2"/>
  <c r="L26" i="2"/>
  <c r="L30" i="2"/>
  <c r="L29" i="2"/>
  <c r="L50" i="2"/>
  <c r="L63" i="2"/>
  <c r="L64" i="2"/>
  <c r="L45" i="2"/>
  <c r="L62" i="2"/>
  <c r="L55" i="2"/>
  <c r="L44" i="2"/>
  <c r="L68" i="2"/>
  <c r="L49" i="2"/>
  <c r="L84" i="2"/>
  <c r="L39" i="2"/>
  <c r="L70" i="2"/>
  <c r="L38" i="2"/>
  <c r="L75" i="2"/>
  <c r="L82" i="2"/>
  <c r="L83" i="2"/>
  <c r="L85" i="2"/>
  <c r="L80" i="2"/>
  <c r="L86" i="2"/>
  <c r="L81" i="2"/>
  <c r="L74" i="2"/>
  <c r="J77" i="2"/>
  <c r="L56" i="2"/>
  <c r="L57" i="2"/>
  <c r="L34" i="2"/>
  <c r="L18" i="2"/>
  <c r="L19" i="2"/>
</calcChain>
</file>

<file path=xl/sharedStrings.xml><?xml version="1.0" encoding="utf-8"?>
<sst xmlns="http://schemas.openxmlformats.org/spreadsheetml/2006/main" count="9836" uniqueCount="1434">
  <si>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</si>
  <si>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</si>
  <si>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</si>
  <si>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</si>
  <si>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</si>
  <si>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</si>
  <si>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</si>
  <si>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</si>
  <si>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</si>
  <si>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</si>
  <si>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</si>
  <si>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</si>
  <si>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</si>
  <si>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</si>
  <si>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</si>
  <si>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</si>
  <si>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</si>
  <si>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</si>
  <si>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</si>
  <si>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</si>
  <si>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</si>
  <si>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</si>
  <si>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</si>
  <si>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</si>
  <si>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</si>
  <si>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</si>
  <si>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</si>
  <si>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</si>
  <si>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</si>
  <si>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</si>
  <si>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</si>
  <si>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</si>
  <si>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</si>
  <si>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</si>
  <si>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</si>
  <si>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</si>
  <si>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</si>
  <si>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</si>
  <si>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</si>
  <si>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</si>
  <si>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</si>
  <si>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</si>
  <si>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</si>
  <si>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</si>
  <si>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</si>
  <si>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</si>
  <si>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</si>
  <si>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</si>
  <si>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</si>
  <si>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</si>
  <si>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</si>
  <si>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</si>
  <si>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</si>
  <si>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</si>
  <si>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</si>
  <si>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</si>
  <si>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</si>
  <si>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</si>
  <si>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</si>
  <si>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</si>
  <si>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</si>
  <si>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</si>
  <si>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</si>
  <si>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</si>
  <si>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</si>
  <si>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</si>
  <si>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</si>
  <si>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</si>
  <si>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</si>
  <si>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</si>
  <si>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</si>
  <si>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</si>
  <si>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</si>
  <si>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</si>
  <si>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</si>
  <si>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</si>
  <si>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</si>
  <si>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</si>
  <si>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</si>
  <si>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</si>
  <si>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</si>
  <si>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</si>
  <si>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</si>
  <si>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</si>
  <si>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</si>
  <si>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</si>
  <si>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</si>
  <si>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</si>
  <si>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</si>
  <si>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</si>
  <si>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</si>
  <si>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</si>
  <si>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</si>
  <si>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</si>
  <si>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</si>
  <si>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</si>
  <si>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</si>
  <si>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</si>
  <si>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</si>
  <si>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</si>
  <si>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</si>
  <si>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</si>
  <si>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</si>
  <si>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</si>
  <si>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</si>
  <si>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</si>
  <si>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</si>
  <si>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</si>
  <si>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</si>
  <si>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</si>
  <si>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</si>
  <si>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</si>
  <si>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</si>
  <si>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</si>
  <si>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</si>
  <si>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</si>
  <si>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</si>
  <si>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</si>
  <si>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</si>
  <si>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</si>
  <si>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</si>
  <si>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</si>
  <si>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</si>
  <si>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</si>
  <si>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</si>
  <si>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</si>
  <si>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</si>
  <si>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</si>
  <si>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Count)</t>
  </si>
  <si>
    <t>Regional Hotspot         (per Rate)</t>
  </si>
  <si>
    <t>Community and Uninsured Profile</t>
  </si>
  <si>
    <t>All Persons</t>
  </si>
  <si>
    <t>Uninsured Persons</t>
  </si>
  <si>
    <t>Count</t>
  </si>
  <si>
    <t>Percent</t>
  </si>
  <si>
    <t>Number</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</si>
  <si>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</si>
  <si>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</si>
  <si>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</si>
  <si>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</si>
  <si>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</si>
  <si>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</si>
  <si>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</si>
  <si>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</si>
  <si>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</si>
  <si>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</si>
  <si>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</si>
  <si>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</si>
  <si>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</si>
  <si>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</si>
  <si>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</si>
  <si>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</si>
  <si>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</si>
  <si>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U.S. born</t>
  </si>
  <si>
    <t>Foreign born</t>
  </si>
  <si>
    <t xml:space="preserve">   Naturalized</t>
  </si>
  <si>
    <t xml:space="preserve">   Not a citizen</t>
  </si>
  <si>
    <t>Male</t>
  </si>
  <si>
    <t>Female</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</si>
  <si>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</si>
  <si>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</si>
  <si>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</si>
  <si>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</si>
  <si>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</si>
  <si>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</si>
  <si>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</si>
  <si>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</si>
  <si>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</si>
  <si>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</si>
  <si>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</si>
  <si>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</si>
  <si>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</si>
  <si>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</si>
  <si>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</si>
  <si>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</si>
  <si>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</si>
  <si>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</si>
  <si>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</si>
  <si>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</si>
  <si>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</si>
  <si>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</si>
  <si>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</si>
  <si>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</si>
  <si>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</si>
  <si>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</si>
  <si>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</si>
  <si>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</si>
  <si>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</si>
  <si>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</si>
  <si>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ALL Persons</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</si>
  <si>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</si>
  <si>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</si>
  <si>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</si>
  <si>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</si>
  <si>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</si>
  <si>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</si>
  <si>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</si>
  <si>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</si>
  <si>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</si>
  <si>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</si>
  <si>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</si>
  <si>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</si>
  <si>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</si>
  <si>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</si>
  <si>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</si>
  <si>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</si>
  <si>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</si>
  <si>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</si>
  <si>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</si>
  <si>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</si>
  <si>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</si>
  <si>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</si>
  <si>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</si>
  <si>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</si>
  <si>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</si>
  <si>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</si>
  <si>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</si>
  <si>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</si>
  <si>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</si>
  <si>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</si>
  <si>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</si>
  <si>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</si>
  <si>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</si>
  <si>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</si>
  <si>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</si>
  <si>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</si>
  <si>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</si>
  <si>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</si>
  <si>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</si>
  <si>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</si>
  <si>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</si>
  <si>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</si>
  <si>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</si>
  <si>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</si>
  <si>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</si>
  <si>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</si>
  <si>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</si>
  <si>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</si>
  <si>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</si>
  <si>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</si>
  <si>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</si>
  <si>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</si>
  <si>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</si>
  <si>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</si>
  <si>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</si>
  <si>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</si>
  <si>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</si>
  <si>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</si>
  <si>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</si>
  <si>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</si>
  <si>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</si>
  <si>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</si>
  <si>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</si>
  <si>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</si>
  <si>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</si>
  <si>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</si>
  <si>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</si>
  <si>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</si>
  <si>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</si>
  <si>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</si>
  <si>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</si>
  <si>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</si>
  <si>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</si>
  <si>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</si>
  <si>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</si>
  <si>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</si>
  <si>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</si>
  <si>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</si>
  <si>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</si>
  <si>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</si>
  <si>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</si>
  <si>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</si>
  <si>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</si>
  <si>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</si>
  <si>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</si>
  <si>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</si>
  <si>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</si>
  <si>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</si>
  <si>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</si>
  <si>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</si>
  <si>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</si>
  <si>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</si>
  <si>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</si>
  <si>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</si>
  <si>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</si>
  <si>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</si>
  <si>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</si>
  <si>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</si>
  <si>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</si>
  <si>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</si>
  <si>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</si>
  <si>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</si>
  <si>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</si>
  <si>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</si>
  <si>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</si>
  <si>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</si>
  <si>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</si>
  <si>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</si>
  <si>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</si>
  <si>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</si>
  <si>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</si>
  <si>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</si>
  <si>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</si>
  <si>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</si>
  <si>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</si>
  <si>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</si>
  <si>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</si>
  <si>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</si>
  <si>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</si>
  <si>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</si>
  <si>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</si>
  <si>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</si>
  <si>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</si>
  <si>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</si>
  <si>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</si>
  <si>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</si>
  <si>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</si>
  <si>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</si>
  <si>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</si>
  <si>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</si>
  <si>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</si>
  <si>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</si>
  <si>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</si>
  <si>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</si>
  <si>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</si>
  <si>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</si>
  <si>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</si>
  <si>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</si>
  <si>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</si>
  <si>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</si>
  <si>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</si>
  <si>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</si>
  <si>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</si>
  <si>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</si>
  <si>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</si>
  <si>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</si>
  <si>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</si>
  <si>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</si>
  <si>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</si>
  <si>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</si>
  <si>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</si>
  <si>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</si>
  <si>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</si>
  <si>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</si>
  <si>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</si>
  <si>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</si>
  <si>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</si>
  <si>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</si>
  <si>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</si>
  <si>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</si>
  <si>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</si>
  <si>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</si>
  <si>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</si>
  <si>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</si>
  <si>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</si>
  <si>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</si>
  <si>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</si>
  <si>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</si>
  <si>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</si>
  <si>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</si>
  <si>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</si>
  <si>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 xml:space="preserve">Difference in Percentage Point </t>
  </si>
  <si>
    <t>(PP)</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</si>
  <si>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</si>
  <si>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</si>
  <si>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</si>
  <si>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</si>
  <si>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</si>
  <si>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</si>
  <si>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</si>
  <si>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</si>
  <si>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r>
      <rPr>
        <b/>
        <i/>
        <sz val="14"/>
        <color theme="7"/>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</si>
  <si>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</si>
  <si>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</si>
  <si>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</si>
  <si>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</si>
  <si>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</si>
  <si>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</si>
  <si>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</si>
  <si>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</si>
  <si>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</si>
  <si>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</si>
  <si>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</si>
  <si>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</si>
  <si>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</si>
  <si>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</si>
  <si>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</si>
  <si>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</si>
  <si>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</si>
  <si>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</si>
  <si>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</si>
  <si>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</si>
  <si>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</si>
  <si>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</si>
  <si>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</si>
  <si>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</si>
  <si>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</si>
  <si>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</si>
  <si>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</si>
  <si>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</si>
  <si>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</si>
  <si>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</si>
  <si>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</si>
  <si>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</si>
  <si>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</si>
  <si>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</si>
  <si>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</si>
  <si>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</si>
  <si>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</si>
  <si>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</si>
  <si>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</si>
  <si>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</si>
  <si>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</si>
  <si>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</si>
  <si>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</si>
  <si>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</si>
  <si>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</si>
  <si>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</si>
  <si>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</si>
  <si>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</si>
  <si>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</si>
  <si>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</si>
  <si>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</si>
  <si>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</si>
  <si>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</si>
  <si>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</si>
  <si>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</si>
  <si>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</si>
  <si>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</si>
  <si>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</si>
  <si>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</si>
  <si>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</si>
  <si>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</si>
  <si>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</si>
  <si>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</si>
  <si>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</si>
  <si>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</si>
  <si>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</si>
  <si>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</si>
  <si>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</si>
  <si>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</si>
  <si>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</si>
  <si>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</si>
  <si>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</si>
  <si>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</si>
  <si>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</si>
  <si>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</si>
  <si>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</si>
  <si>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</si>
  <si>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</si>
  <si>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</si>
  <si>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</si>
  <si>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</si>
  <si>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</si>
  <si>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</si>
  <si>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</si>
  <si>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</si>
  <si>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</si>
  <si>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</si>
  <si>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</si>
  <si>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</si>
  <si>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</si>
  <si>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</si>
  <si>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</si>
  <si>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</si>
  <si>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</si>
  <si>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</si>
  <si>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</si>
  <si>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</si>
  <si>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</si>
  <si>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</si>
  <si>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</si>
  <si>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</si>
  <si>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</si>
  <si>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</si>
  <si>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</si>
  <si>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</si>
  <si>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</si>
  <si>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</si>
  <si>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</si>
  <si>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</si>
  <si>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</si>
  <si>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</si>
  <si>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</si>
  <si>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</si>
  <si>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</si>
  <si>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</si>
  <si>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</si>
  <si>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</si>
  <si>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</si>
  <si>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</si>
  <si>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</si>
  <si>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</si>
  <si>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</si>
  <si>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</si>
  <si>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</si>
  <si>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</si>
  <si>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</si>
  <si>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</si>
  <si>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</si>
  <si>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</si>
  <si>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</si>
  <si>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</si>
  <si>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</si>
  <si>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</si>
  <si>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</si>
  <si>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</si>
  <si>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</si>
  <si>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</si>
  <si>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</si>
  <si>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</si>
  <si>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</si>
  <si>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</si>
  <si>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</si>
  <si>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</si>
  <si>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</si>
  <si>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</si>
  <si>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</si>
  <si>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</si>
  <si>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</si>
  <si>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</si>
  <si>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</si>
  <si>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</si>
  <si>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</si>
  <si>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</si>
  <si>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</si>
  <si>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</si>
  <si>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</si>
  <si>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</si>
  <si>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</si>
  <si>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</si>
  <si>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</si>
  <si>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</si>
  <si>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</si>
  <si>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</si>
  <si>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</si>
  <si>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</si>
  <si>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</si>
  <si>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</si>
  <si>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</si>
  <si>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</si>
  <si>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</si>
  <si>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</si>
  <si>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</si>
  <si>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</si>
  <si>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</si>
  <si>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</si>
  <si>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</si>
  <si>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</si>
  <si>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</si>
  <si>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</si>
  <si>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</si>
  <si>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</si>
  <si>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</si>
  <si>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</si>
  <si>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</si>
  <si>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</si>
  <si>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</si>
  <si>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</si>
  <si>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</si>
  <si>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</si>
  <si>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</si>
  <si>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</si>
  <si>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</si>
  <si>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</si>
  <si>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</si>
  <si>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</si>
  <si>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</si>
  <si>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</si>
  <si>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</si>
  <si>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</si>
  <si>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</si>
  <si>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</si>
  <si>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</si>
  <si>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</si>
  <si>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</si>
  <si>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</si>
  <si>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</si>
  <si>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</si>
  <si>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</si>
  <si>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</si>
  <si>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</si>
  <si>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</si>
  <si>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</si>
  <si>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</si>
  <si>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</si>
  <si>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</si>
  <si>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</si>
  <si>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</si>
  <si>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</si>
  <si>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</si>
  <si>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</si>
  <si>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</si>
  <si>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</si>
  <si>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</si>
  <si>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</si>
  <si>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</si>
  <si>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</si>
  <si>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</si>
  <si>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</si>
  <si>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</si>
  <si>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</si>
  <si>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</si>
  <si>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</si>
  <si>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</si>
  <si>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</si>
  <si>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</si>
  <si>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</si>
  <si>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</si>
  <si>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</si>
  <si>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</si>
  <si>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</si>
  <si>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</si>
  <si>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</si>
  <si>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</si>
  <si>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</si>
  <si>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</si>
  <si>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</si>
  <si>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</si>
  <si>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</si>
  <si>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</si>
  <si>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</si>
  <si>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</si>
  <si>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</si>
  <si>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</si>
  <si>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</si>
  <si>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</si>
  <si>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</si>
  <si>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</si>
  <si>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</si>
  <si>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</si>
  <si>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</si>
  <si>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</si>
  <si>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</si>
  <si>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</si>
  <si>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</si>
  <si>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</si>
  <si>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</si>
  <si>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</si>
  <si>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</si>
  <si>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</si>
  <si>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</si>
  <si>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</si>
  <si>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</si>
  <si>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</si>
  <si>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</si>
  <si>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</si>
  <si>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</si>
  <si>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</si>
  <si>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</si>
  <si>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</si>
  <si>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</si>
  <si>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</si>
  <si>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</si>
  <si>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</si>
  <si>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</si>
  <si>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</si>
  <si>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</si>
  <si>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</si>
  <si>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</si>
  <si>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</si>
  <si>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</si>
  <si>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</si>
  <si>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</si>
  <si>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</si>
  <si>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</si>
  <si>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Sandstone </t>
  </si>
  <si>
    <t xml:space="preserve">Inver Grove Heights </t>
  </si>
  <si>
    <t xml:space="preserve">Stacy </t>
  </si>
  <si>
    <t xml:space="preserve">Stanchfield </t>
  </si>
  <si>
    <t xml:space="preserve">Stillwater </t>
  </si>
  <si>
    <t xml:space="preserve">Welch </t>
  </si>
  <si>
    <t xml:space="preserve">Wyoming </t>
  </si>
  <si>
    <t xml:space="preserve">Annandale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</si>
  <si>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</si>
  <si>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</si>
  <si>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</si>
  <si>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</si>
  <si>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</si>
  <si>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</si>
  <si>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</si>
  <si>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</si>
  <si>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</si>
  <si>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</si>
  <si>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</si>
  <si>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</si>
  <si>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</si>
  <si>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</si>
  <si>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</si>
  <si>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Gaylord </t>
  </si>
  <si>
    <t xml:space="preserve">Glencoe </t>
  </si>
  <si>
    <t xml:space="preserve">Hopkins </t>
  </si>
  <si>
    <t xml:space="preserve">Eden Prairie </t>
  </si>
  <si>
    <t xml:space="preserve">Hutchinson </t>
  </si>
  <si>
    <t xml:space="preserve">Litchfield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</si>
  <si>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</si>
  <si>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</si>
  <si>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</si>
  <si>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</si>
  <si>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</si>
  <si>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</si>
  <si>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</si>
  <si>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</si>
  <si>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</si>
  <si>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</si>
  <si>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</si>
  <si>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</si>
  <si>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</si>
  <si>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</si>
  <si>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</si>
  <si>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</si>
  <si>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</si>
  <si>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</si>
  <si>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</si>
  <si>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</si>
  <si>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</si>
  <si>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</si>
  <si>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</si>
  <si>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</si>
  <si>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</si>
  <si>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</si>
  <si>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</si>
  <si>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</si>
  <si>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</si>
  <si>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</si>
  <si>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</si>
  <si>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</si>
  <si>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</si>
  <si>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</si>
  <si>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</si>
  <si>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</si>
  <si>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</si>
  <si>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</si>
  <si>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</si>
  <si>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</si>
  <si>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</si>
  <si>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</si>
  <si>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</si>
  <si>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</si>
  <si>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</si>
  <si>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</si>
  <si>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</si>
  <si>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</si>
  <si>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 xml:space="preserve">Mazeppa </t>
  </si>
  <si>
    <t xml:space="preserve">Rushford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</si>
  <si>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</si>
  <si>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</si>
  <si>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</si>
  <si>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</si>
  <si>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</si>
  <si>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</si>
  <si>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</si>
  <si>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</si>
  <si>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</si>
  <si>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</si>
  <si>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</si>
  <si>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</si>
  <si>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</si>
  <si>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</si>
  <si>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</si>
  <si>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</si>
  <si>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</si>
  <si>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</si>
  <si>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</si>
  <si>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</si>
  <si>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</si>
  <si>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</si>
  <si>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</si>
  <si>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</si>
  <si>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</si>
  <si>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</si>
  <si>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</si>
  <si>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</si>
  <si>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</si>
  <si>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</si>
  <si>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</si>
  <si>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</si>
  <si>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</si>
  <si>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</si>
  <si>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</si>
  <si>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</si>
  <si>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</si>
  <si>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</si>
  <si>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</si>
  <si>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</si>
  <si>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</si>
  <si>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</si>
  <si>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</si>
  <si>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</si>
  <si>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</si>
  <si>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</si>
  <si>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</si>
  <si>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</si>
  <si>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</si>
  <si>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</si>
  <si>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</si>
  <si>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</si>
  <si>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</si>
  <si>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</si>
  <si>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</si>
  <si>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</si>
  <si>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</si>
  <si>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</si>
  <si>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</si>
  <si>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</si>
  <si>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</si>
  <si>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</si>
  <si>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</si>
  <si>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</si>
  <si>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</si>
  <si>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</si>
  <si>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</si>
  <si>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</si>
  <si>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</si>
  <si>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</si>
  <si>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</si>
  <si>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</si>
  <si>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</si>
  <si>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</si>
  <si>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</si>
  <si>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</si>
  <si>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</si>
  <si>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</si>
  <si>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</si>
  <si>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</si>
  <si>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</si>
  <si>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</si>
  <si>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</si>
  <si>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</si>
  <si>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</si>
  <si>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</si>
  <si>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</si>
  <si>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</si>
  <si>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</si>
  <si>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</si>
  <si>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</si>
  <si>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</si>
  <si>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</si>
  <si>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</si>
  <si>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</si>
  <si>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</si>
  <si>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</si>
  <si>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</si>
  <si>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</si>
  <si>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</si>
  <si>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</si>
  <si>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</si>
  <si>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</si>
  <si>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</si>
  <si>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</si>
  <si>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</si>
  <si>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</si>
  <si>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</si>
  <si>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</si>
  <si>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</si>
  <si>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</si>
  <si>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</si>
  <si>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</si>
  <si>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</si>
  <si>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</si>
  <si>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</si>
  <si>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</si>
  <si>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</si>
  <si>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</si>
  <si>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</si>
  <si>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</si>
  <si>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</si>
  <si>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</si>
  <si>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</si>
  <si>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</si>
  <si>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</si>
  <si>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</si>
  <si>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</si>
  <si>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</si>
  <si>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</si>
  <si>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</si>
  <si>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</si>
  <si>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</si>
  <si>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</si>
  <si>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</si>
  <si>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</si>
  <si>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</si>
  <si>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</si>
  <si>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</si>
  <si>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</si>
  <si>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</si>
  <si>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</si>
  <si>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</si>
  <si>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</si>
  <si>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</si>
  <si>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</si>
  <si>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</si>
  <si>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</si>
  <si>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</si>
  <si>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</si>
  <si>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</si>
  <si>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</si>
  <si>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</si>
  <si>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</si>
  <si>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</si>
  <si>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</si>
  <si>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</si>
  <si>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</si>
  <si>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</si>
  <si>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</si>
  <si>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</si>
  <si>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</si>
  <si>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</si>
  <si>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</si>
  <si>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</si>
  <si>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</si>
  <si>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</si>
  <si>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</si>
  <si>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</si>
  <si>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</si>
  <si>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 xml:space="preserve">Afton </t>
  </si>
  <si>
    <t xml:space="preserve">Bayport </t>
  </si>
  <si>
    <t xml:space="preserve">Chisago City </t>
  </si>
  <si>
    <t xml:space="preserve">Dalbo </t>
  </si>
  <si>
    <t xml:space="preserve">Dennison </t>
  </si>
  <si>
    <t xml:space="preserve">Dundas </t>
  </si>
  <si>
    <t xml:space="preserve">Elko New Market </t>
  </si>
  <si>
    <t xml:space="preserve">Frontenac </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</si>
  <si>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</si>
  <si>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</si>
  <si>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</si>
  <si>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</si>
  <si>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</si>
  <si>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</si>
  <si>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</si>
  <si>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</si>
  <si>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</si>
  <si>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</si>
  <si>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</si>
  <si>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Shafer </t>
  </si>
  <si>
    <t xml:space="preserve">Taylors Falls </t>
  </si>
  <si>
    <t xml:space="preserve">Warsaw </t>
  </si>
  <si>
    <t xml:space="preserve">Webster </t>
  </si>
  <si>
    <t xml:space="preserve">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</si>
  <si>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</si>
  <si>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</si>
  <si>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</si>
  <si>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</si>
  <si>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</si>
  <si>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</si>
  <si>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</si>
  <si>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</si>
  <si>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</si>
  <si>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</si>
  <si>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</si>
  <si>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</si>
  <si>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</si>
  <si>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</si>
  <si>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</si>
  <si>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</si>
  <si>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Hanover </t>
  </si>
  <si>
    <t xml:space="preserve">Hector </t>
  </si>
  <si>
    <t xml:space="preserve">Howard Lake </t>
  </si>
  <si>
    <t xml:space="preserve">Jordan </t>
  </si>
  <si>
    <t xml:space="preserve">Kimball </t>
  </si>
  <si>
    <t xml:space="preserve">Lester Prairie </t>
  </si>
  <si>
    <t xml:space="preserve">Maple Lake </t>
  </si>
  <si>
    <t xml:space="preserve">Mound </t>
  </si>
  <si>
    <t xml:space="preserve">New Germany </t>
  </si>
  <si>
    <t xml:space="preserve">Norwood Young America </t>
  </si>
  <si>
    <t xml:space="preserve">Plato </t>
  </si>
  <si>
    <t xml:space="preserve">Rogers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</si>
  <si>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</si>
  <si>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</si>
  <si>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</si>
  <si>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</si>
  <si>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</si>
  <si>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</si>
  <si>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</si>
  <si>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</si>
  <si>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Brimson </t>
  </si>
  <si>
    <t xml:space="preserve">Finland </t>
  </si>
  <si>
    <t xml:space="preserve">Grand Marais </t>
  </si>
  <si>
    <t xml:space="preserve">Grand Portage </t>
  </si>
  <si>
    <t xml:space="preserve">Hovland </t>
  </si>
  <si>
    <t xml:space="preserve">Isabella </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</si>
  <si>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</si>
  <si>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</si>
  <si>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</si>
  <si>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</si>
  <si>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</si>
  <si>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</si>
  <si>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</si>
  <si>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</si>
  <si>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</si>
  <si>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Britt </t>
  </si>
  <si>
    <t xml:space="preserve">Brookston </t>
  </si>
  <si>
    <t xml:space="preserve">Bruno </t>
  </si>
  <si>
    <t xml:space="preserve">Canyon </t>
  </si>
  <si>
    <t xml:space="preserve">Chisholm </t>
  </si>
  <si>
    <t xml:space="preserve">Cohasset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</si>
  <si>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</si>
  <si>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</si>
  <si>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</si>
  <si>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</si>
  <si>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</si>
  <si>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</si>
  <si>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</si>
  <si>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</si>
  <si>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</si>
  <si>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</si>
  <si>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</si>
  <si>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</si>
  <si>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</si>
  <si>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Kerrick </t>
  </si>
  <si>
    <t xml:space="preserve">Kettle River </t>
  </si>
  <si>
    <t xml:space="preserve">Kinney </t>
  </si>
  <si>
    <t xml:space="preserve">Makinen </t>
  </si>
  <si>
    <t xml:space="preserve">Meadowlands </t>
  </si>
  <si>
    <t xml:space="preserve">Moose Lake </t>
  </si>
  <si>
    <t xml:space="preserve">Mountain Iron </t>
  </si>
  <si>
    <t xml:space="preserve">Nashwauk </t>
  </si>
  <si>
    <t xml:space="preserve">Pengilly </t>
  </si>
  <si>
    <t xml:space="preserve">Saginaw </t>
  </si>
  <si>
    <t xml:space="preserve">Sawyer </t>
  </si>
  <si>
    <t xml:space="preserve">Side Lake </t>
  </si>
  <si>
    <t xml:space="preserve">Swan River </t>
  </si>
  <si>
    <t xml:space="preserve">Tamarack </t>
  </si>
  <si>
    <t xml:space="preserve">Tower </t>
  </si>
  <si>
    <t xml:space="preserve">Warba </t>
  </si>
  <si>
    <t xml:space="preserve">Winton </t>
  </si>
  <si>
    <t xml:space="preserve">Wrenshall </t>
  </si>
  <si>
    <t xml:space="preserve">Wright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</si>
  <si>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</si>
  <si>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</si>
  <si>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</si>
  <si>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</si>
  <si>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</si>
  <si>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</si>
  <si>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</si>
  <si>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</si>
  <si>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</si>
  <si>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</si>
  <si>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</si>
  <si>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</si>
  <si>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</si>
  <si>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</si>
  <si>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</si>
  <si>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</si>
  <si>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</si>
  <si>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</si>
  <si>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</si>
  <si>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</si>
  <si>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</si>
  <si>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</si>
  <si>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</si>
  <si>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</si>
  <si>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</si>
  <si>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</si>
  <si>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</si>
  <si>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</si>
  <si>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</si>
  <si>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</si>
  <si>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</si>
  <si>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</si>
  <si>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</si>
  <si>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</si>
  <si>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</si>
  <si>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</si>
  <si>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</si>
  <si>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</si>
  <si>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</si>
  <si>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</si>
  <si>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</si>
  <si>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</si>
  <si>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Courtland </t>
  </si>
  <si>
    <t xml:space="preserve">Delavan </t>
  </si>
  <si>
    <t xml:space="preserve">Easton </t>
  </si>
  <si>
    <t xml:space="preserve">Elmore </t>
  </si>
  <si>
    <t xml:space="preserve">Elysian </t>
  </si>
  <si>
    <t xml:space="preserve">Emmons </t>
  </si>
  <si>
    <t xml:space="preserve">Frost </t>
  </si>
  <si>
    <t xml:space="preserve">Garden City </t>
  </si>
  <si>
    <t xml:space="preserve">Good Thunder </t>
  </si>
  <si>
    <t xml:space="preserve">Granada </t>
  </si>
  <si>
    <t xml:space="preserve">Hanska </t>
  </si>
  <si>
    <t xml:space="preserve">Hartland </t>
  </si>
  <si>
    <t xml:space="preserve">Hayward </t>
  </si>
  <si>
    <t xml:space="preserve">Henderson </t>
  </si>
  <si>
    <t xml:space="preserve">Hollandale </t>
  </si>
  <si>
    <t xml:space="preserve">Kasota </t>
  </si>
  <si>
    <t xml:space="preserve">Kiester </t>
  </si>
  <si>
    <t xml:space="preserve">Kilkenny </t>
  </si>
  <si>
    <t xml:space="preserve">Lafayette </t>
  </si>
  <si>
    <t xml:space="preserve">Le Sueur </t>
  </si>
  <si>
    <t xml:space="preserve">Madison Lake </t>
  </si>
  <si>
    <t xml:space="preserve">Minnesota Lake </t>
  </si>
  <si>
    <t xml:space="preserve">Montgomery </t>
  </si>
  <si>
    <t xml:space="preserve">Nicollet </t>
  </si>
  <si>
    <t xml:space="preserve">Pemberton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</si>
  <si>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</si>
  <si>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</si>
  <si>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</si>
  <si>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</si>
  <si>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</si>
  <si>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</si>
  <si>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</si>
  <si>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</si>
  <si>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</si>
  <si>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</si>
  <si>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</si>
  <si>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</si>
  <si>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</si>
  <si>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</si>
  <si>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</si>
  <si>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</si>
  <si>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</si>
  <si>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</si>
  <si>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</si>
  <si>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</si>
  <si>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</si>
  <si>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</si>
  <si>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</si>
  <si>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</si>
  <si>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</si>
  <si>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</si>
  <si>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</si>
  <si>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</si>
  <si>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</si>
  <si>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</si>
  <si>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</si>
  <si>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</si>
  <si>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</si>
  <si>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</si>
  <si>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</si>
  <si>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</si>
  <si>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</si>
  <si>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</si>
  <si>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</si>
  <si>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</si>
  <si>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</si>
  <si>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</si>
  <si>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</si>
  <si>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</si>
  <si>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</si>
  <si>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</si>
  <si>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</si>
  <si>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</si>
  <si>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</si>
  <si>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</si>
  <si>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</si>
  <si>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</si>
  <si>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</si>
  <si>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</si>
  <si>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</si>
  <si>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</si>
  <si>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</si>
  <si>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</si>
  <si>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</si>
  <si>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</si>
  <si>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</si>
  <si>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</si>
  <si>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</si>
  <si>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</si>
  <si>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</si>
  <si>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</si>
  <si>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</si>
  <si>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</si>
  <si>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</si>
  <si>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</si>
  <si>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</si>
  <si>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</si>
  <si>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</si>
  <si>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</si>
  <si>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</si>
  <si>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</si>
  <si>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</si>
  <si>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</si>
  <si>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</si>
  <si>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</si>
  <si>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</si>
  <si>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</si>
  <si>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</si>
  <si>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</si>
  <si>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</si>
  <si>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</si>
  <si>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</si>
  <si>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</si>
  <si>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</si>
  <si>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</si>
  <si>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</si>
  <si>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</si>
  <si>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</si>
  <si>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</si>
  <si>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</si>
  <si>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</si>
  <si>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</si>
  <si>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</si>
  <si>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Watson </t>
  </si>
  <si>
    <t xml:space="preserve">Wheaton </t>
  </si>
  <si>
    <t xml:space="preserve">Wood Lake </t>
  </si>
  <si>
    <t xml:space="preserve">Ashby </t>
  </si>
  <si>
    <t xml:space="preserve">Avon </t>
  </si>
  <si>
    <t xml:space="preserve">Barrett </t>
  </si>
  <si>
    <t xml:space="preserve">Bowlus </t>
  </si>
  <si>
    <t xml:space="preserve">Brandon </t>
  </si>
  <si>
    <t xml:space="preserve">Burtrum </t>
  </si>
  <si>
    <t xml:space="preserve">Cyrus </t>
  </si>
  <si>
    <t xml:space="preserve">Farwell </t>
  </si>
  <si>
    <t xml:space="preserve">Foreston </t>
  </si>
  <si>
    <t xml:space="preserve">Freeport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</si>
  <si>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</si>
  <si>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</si>
  <si>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</si>
  <si>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</si>
  <si>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</si>
  <si>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</si>
  <si>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</si>
  <si>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</si>
  <si>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</si>
  <si>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</si>
  <si>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Oak Park </t>
  </si>
  <si>
    <t xml:space="preserve">Rice </t>
  </si>
  <si>
    <t xml:space="preserve">Roscoe </t>
  </si>
  <si>
    <t xml:space="preserve">Starbuck </t>
  </si>
  <si>
    <t xml:space="preserve">Swanville </t>
  </si>
  <si>
    <t xml:space="preserve">Upsala </t>
  </si>
  <si>
    <t xml:space="preserve">Villard </t>
  </si>
  <si>
    <t xml:space="preserve">Wahkon </t>
  </si>
  <si>
    <t xml:space="preserve">Waite Park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</si>
  <si>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</si>
  <si>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</si>
  <si>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</si>
  <si>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</si>
  <si>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</si>
  <si>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</si>
  <si>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</si>
  <si>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</si>
  <si>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</si>
  <si>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</si>
  <si>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</si>
  <si>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</si>
  <si>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</si>
  <si>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</si>
  <si>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</si>
  <si>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</si>
  <si>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</si>
  <si>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</si>
  <si>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</si>
  <si>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</si>
  <si>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</si>
  <si>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</si>
  <si>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Deer Creek </t>
  </si>
  <si>
    <t xml:space="preserve">Dilworth </t>
  </si>
  <si>
    <t xml:space="preserve">Elizabeth </t>
  </si>
  <si>
    <t xml:space="preserve">Erskine </t>
  </si>
  <si>
    <t xml:space="preserve">Felton </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</si>
  <si>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</si>
  <si>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</si>
  <si>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</si>
  <si>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</si>
  <si>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</si>
  <si>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</si>
  <si>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</si>
  <si>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</si>
  <si>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</si>
  <si>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</si>
  <si>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</si>
  <si>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</si>
  <si>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</si>
  <si>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</si>
  <si>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</si>
  <si>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</si>
  <si>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</si>
  <si>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</si>
  <si>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</si>
  <si>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</si>
  <si>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</si>
  <si>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</si>
  <si>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</si>
  <si>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</si>
  <si>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</si>
  <si>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</si>
  <si>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</si>
  <si>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</si>
  <si>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</si>
  <si>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</si>
  <si>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</si>
  <si>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</si>
  <si>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</si>
  <si>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</si>
  <si>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</si>
  <si>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</si>
  <si>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</si>
  <si>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</si>
  <si>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</si>
  <si>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</si>
  <si>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</si>
  <si>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</si>
  <si>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</si>
  <si>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</si>
  <si>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</si>
  <si>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</si>
  <si>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</si>
  <si>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</si>
  <si>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</si>
  <si>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</si>
  <si>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</si>
  <si>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</si>
  <si>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</si>
  <si>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</si>
  <si>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Argyle </t>
  </si>
  <si>
    <t xml:space="preserve">Badger </t>
  </si>
  <si>
    <t xml:space="preserve">Brooks </t>
  </si>
  <si>
    <t xml:space="preserve">Crookston </t>
  </si>
  <si>
    <t xml:space="preserve">Euclid </t>
  </si>
  <si>
    <t xml:space="preserve">Fisher </t>
  </si>
  <si>
    <t xml:space="preserve">Gatzke </t>
  </si>
  <si>
    <t xml:space="preserve">Goodridge </t>
  </si>
  <si>
    <t xml:space="preserve">Greenbush </t>
  </si>
  <si>
    <t xml:space="preserve">Hallock </t>
  </si>
  <si>
    <t xml:space="preserve">Halma </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</si>
  <si>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</si>
  <si>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</si>
  <si>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</si>
  <si>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</si>
  <si>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</si>
  <si>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</si>
  <si>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</si>
  <si>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</si>
  <si>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</si>
  <si>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</si>
  <si>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</si>
  <si>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Salol </t>
  </si>
  <si>
    <t xml:space="preserve">Stephen </t>
  </si>
  <si>
    <t xml:space="preserve">Strandquist </t>
  </si>
  <si>
    <t xml:space="preserve">Strathcona </t>
  </si>
  <si>
    <t xml:space="preserve">Viking </t>
  </si>
  <si>
    <t xml:space="preserve">Wannaska </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</si>
  <si>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</si>
  <si>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</si>
  <si>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</si>
  <si>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</si>
  <si>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</si>
  <si>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</si>
  <si>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t xml:space="preserve">Circle Pines </t>
  </si>
  <si>
    <t xml:space="preserve">Saint Francis </t>
  </si>
  <si>
    <t xml:space="preserve">Saint Paul Park </t>
  </si>
  <si>
    <t xml:space="preserve">South Saint Paul </t>
  </si>
  <si>
    <t xml:space="preserve">Anoka </t>
  </si>
  <si>
    <t xml:space="preserve">Excelsior </t>
  </si>
  <si>
    <t xml:space="preserve">Osseo </t>
  </si>
  <si>
    <t xml:space="preserve">Saint James </t>
  </si>
  <si>
    <t xml:space="preserve">Saint Peter </t>
  </si>
  <si>
    <t xml:space="preserve">Saint Cloud </t>
  </si>
  <si>
    <t>White Earth  (PO boxes)</t>
  </si>
  <si>
    <t>Redlake  (PO boxes)</t>
  </si>
  <si>
    <r>
      <t>Data Sources:</t>
    </r>
    <r>
      <rPr>
        <sz val="11"/>
        <color rgb="FF000000"/>
        <rFont val="Calibri"/>
        <family val="2"/>
        <scheme val="minor"/>
      </rPr>
      <t xml:space="preserve"> Profile estimates are based on SHADAC analysis of the U.S. Census Bureau’s American Community Survey 5-year file (2019-2023).</t>
    </r>
  </si>
  <si>
    <t xml:space="preserve">Bethel </t>
  </si>
  <si>
    <t xml:space="preserve">Cedar </t>
  </si>
  <si>
    <t xml:space="preserve">Marine On Saint Croix </t>
  </si>
  <si>
    <t xml:space="preserve">Hamel </t>
  </si>
  <si>
    <t xml:space="preserve">Long Lake </t>
  </si>
  <si>
    <t xml:space="preserve">Loretto </t>
  </si>
  <si>
    <t xml:space="preserve">Maple Plain </t>
  </si>
  <si>
    <t xml:space="preserve">Saint Bonifacius </t>
  </si>
  <si>
    <t xml:space="preserve">Saint Michael </t>
  </si>
  <si>
    <t xml:space="preserve">Wayzata </t>
  </si>
  <si>
    <t xml:space="preserve">Young America </t>
  </si>
  <si>
    <t xml:space="preserve">Mantorville </t>
  </si>
  <si>
    <t xml:space="preserve">Saint Charles </t>
  </si>
  <si>
    <t xml:space="preserve">Kandiyohi </t>
  </si>
  <si>
    <t xml:space="preserve">Saint Joseph </t>
  </si>
  <si>
    <t xml:space="preserve">Saint Stephen </t>
  </si>
  <si>
    <t xml:space="preserve">Mcintosh </t>
  </si>
  <si>
    <t xml:space="preserve">Saint Hilaire </t>
  </si>
  <si>
    <t xml:space="preserve">Saint Vincent </t>
  </si>
  <si>
    <t>Grandy (PO boxes)</t>
  </si>
  <si>
    <t>Vermillion (PO boxes)</t>
  </si>
  <si>
    <t>Willernie (PO boxes)</t>
  </si>
  <si>
    <t>Mendota (PO boxes)</t>
  </si>
  <si>
    <t>New Auburn (PO boxes)</t>
  </si>
  <si>
    <t>Beaver Bay (PO boxes)</t>
  </si>
  <si>
    <t>Knife River (PO boxes)</t>
  </si>
  <si>
    <t>Biwabik (PO boxes)</t>
  </si>
  <si>
    <t>Buhl (PO boxes)</t>
  </si>
  <si>
    <t>Calumet (PO boxes)</t>
  </si>
  <si>
    <t>Coleraine (PO boxes)</t>
  </si>
  <si>
    <t>Keewatin (PO boxes)</t>
  </si>
  <si>
    <t>Marble (PO boxes)</t>
  </si>
  <si>
    <t>Nett Lake (PO boxes)</t>
  </si>
  <si>
    <t>Soudan (PO boxes)</t>
  </si>
  <si>
    <t>Taconite (PO boxes)</t>
  </si>
  <si>
    <t>Duluth (PO boxes)</t>
  </si>
  <si>
    <t>Rochester (PO boxes)</t>
  </si>
  <si>
    <t>Lansing (PO boxes)</t>
  </si>
  <si>
    <t>Conger (PO boxes)</t>
  </si>
  <si>
    <t>Darfur (PO boxes)</t>
  </si>
  <si>
    <t>Essig (PO boxes)</t>
  </si>
  <si>
    <t>Freeborn (PO boxes)</t>
  </si>
  <si>
    <t>Geneva (PO boxes)</t>
  </si>
  <si>
    <t>Hope (PO boxes)</t>
  </si>
  <si>
    <t>La Salle (PO boxes)</t>
  </si>
  <si>
    <t>Northrop (PO boxes)</t>
  </si>
  <si>
    <t>Saint Clair (PO boxes)</t>
  </si>
  <si>
    <t>Ihlen (PO boxes)</t>
  </si>
  <si>
    <t>Leota (PO boxes)</t>
  </si>
  <si>
    <t>Barry (PO boxes)</t>
  </si>
  <si>
    <t>Wanda (PO boxes)</t>
  </si>
  <si>
    <t>Bock (PO boxes)</t>
  </si>
  <si>
    <t>Collegeville (PO boxes)</t>
  </si>
  <si>
    <t>Elrosa (PO boxes)</t>
  </si>
  <si>
    <t>Flensburg (PO boxes)</t>
  </si>
  <si>
    <t>Greenwald (PO boxes)</t>
  </si>
  <si>
    <t>New Munich (PO boxes)</t>
  </si>
  <si>
    <t>Pease (PO boxes)</t>
  </si>
  <si>
    <t>Rockville (PO boxes)</t>
  </si>
  <si>
    <t>Saint Martin (PO boxes)</t>
  </si>
  <si>
    <t>West Union (PO boxes)</t>
  </si>
  <si>
    <t>Comstock (PO boxes)</t>
  </si>
  <si>
    <t>Flom (PO boxes)</t>
  </si>
  <si>
    <t>Birchdale (PO boxes)</t>
  </si>
  <si>
    <t>Ponemah (PO boxes)</t>
  </si>
  <si>
    <t>Ranier (PO boxes)</t>
  </si>
  <si>
    <t>Redby (PO boxes)</t>
  </si>
  <si>
    <t>Angle Inlet (PO boxes)</t>
  </si>
  <si>
    <t>Donaldson (PO boxes)</t>
  </si>
  <si>
    <t>Humboldt (PO boxes)</t>
  </si>
  <si>
    <t>Data for some Census defined ZIP codes (ZCTAs) were suppressed if the relative standard error (se/estimate) was greater than 30% or the number of uninsured was less than 50.  Data were suppressed for approximately 1,152,807 of the total state population (or 20%) but only 37,379 uninsured Minnesotans (14%) of the total uninsured.  A list of these ZIP codes with no available data is available in the tab "ZIP Code with No Available Data."</t>
  </si>
  <si>
    <t>Source: SHADAC analysis of the 2019-2023 American Community Survey 5-Year Estimates, downloaded from data.census.gov Tables S2701, DP02, DP03, DP04, DP05, December 2024</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</si>
  <si>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95-177 presents additional demographic information about the community (Census-defined ZIP Code).
</t>
    </r>
  </si>
  <si>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map can be used in conjuction with this tool to help the user orient to the geography - click the image of the map below to access. </t>
    </r>
  </si>
  <si>
    <t>Not U.S. Citizen Population (#)</t>
  </si>
  <si>
    <t>Not U.S. Citizen Uninsured (#)</t>
  </si>
  <si>
    <t>Not U.S. Citizen Uninsured (%)</t>
  </si>
  <si>
    <t>NATIVITY AND U.S. CITIZENSHIP STATUS (see Row 20 of Data, Definitions, Notes tab for more information)</t>
  </si>
  <si>
    <t>RACE (see Rows 18-19 of Data, Definitions, Notes tab for more information)</t>
  </si>
  <si>
    <t xml:space="preserve">SEX </t>
  </si>
  <si>
    <t>DISABILITY STATUS (See Row 21 of Data, Definitions, Notes tab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</si>
</sst>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 individuals) are uninsured.&quot;"/>
    <numFmt numFmtId="171" formatCode="&quot;This is &quot;0.0%&quot; of the total number of uninsured individuals in this community.&quot;"/>
    <numFmt numFmtId="172" formatCode="\(#,###&quot; individuals) have incomes below 138% of the poverty threshold, which approximates Medicaid eligibility.&quot;"/>
    <numFmt numFmtId="173"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7"/>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rgb="FF00A5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5" tint="-0.249977111117893"/>
        <bgColor indexed="64"/>
      </patternFill>
    </fill>
    <fill>
      <patternFill patternType="solid">
        <fgColor rgb="FFFFFFFF"/>
        <bgColor rgb="FF000000"/>
      </patternFill>
    </fill>
    <fill>
      <patternFill patternType="solid">
        <fgColor rgb="FFE38431"/>
        <bgColor rgb="FF000000"/>
      </patternFill>
    </fill>
  </fills>
  <borders count="86">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right style="medium">
        <color theme="0" tint="-0.14993743705557422"/>
      </right>
      <top/>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style="medium">
        <color theme="0" tint="-0.14999847407452621"/>
      </right>
      <top style="thin">
        <color theme="0" tint="-0.14996795556505021"/>
      </top>
      <bottom/>
      <diagonal/>
    </border>
    <border>
      <left/>
      <right/>
      <top style="medium">
        <color theme="0" tint="-0.14999847407452621"/>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top style="medium">
        <color theme="0" tint="-0.14996795556505021"/>
      </top>
      <bottom style="medium">
        <color theme="0" tint="-0.14996795556505021"/>
      </bottom>
      <diagonal/>
    </border>
    <border>
      <left/>
      <right style="medium">
        <color theme="0" tint="-0.14999847407452621"/>
      </right>
      <top/>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right style="medium">
        <color theme="0" tint="-0.14990691854609822"/>
      </right>
      <top/>
      <bottom style="medium">
        <color theme="0" tint="-0.1498764000366222"/>
      </bottom>
      <diagonal/>
    </border>
    <border>
      <left/>
      <right/>
      <top/>
      <bottom style="medium">
        <color theme="0" tint="-0.1498764000366222"/>
      </bottom>
      <diagonal/>
    </border>
    <border>
      <left style="medium">
        <color theme="0" tint="-0.14990691854609822"/>
      </left>
      <right style="medium">
        <color theme="0" tint="-0.14990691854609822"/>
      </right>
      <top/>
      <bottom style="medium">
        <color theme="0" tint="-0.1498764000366222"/>
      </bottom>
      <diagonal/>
    </border>
    <border>
      <left style="medium">
        <color theme="0" tint="-0.14990691854609822"/>
      </left>
      <right style="medium">
        <color theme="0" tint="-0.1498764000366222"/>
      </right>
      <top/>
      <bottom style="medium">
        <color theme="0" tint="-0.1498764000366222"/>
      </bottom>
      <diagonal/>
    </border>
    <border>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right/>
      <top style="medium">
        <color theme="0" tint="-0.1498458815271462"/>
      </top>
      <bottom/>
      <diagonal/>
    </border>
    <border>
      <left/>
      <right style="medium">
        <color theme="0" tint="-0.1498458815271462"/>
      </right>
      <top style="medium">
        <color theme="0" tint="-0.1498458815271462"/>
      </top>
      <bottom/>
      <diagonal/>
    </border>
    <border>
      <left style="medium">
        <color theme="0" tint="-0.1498458815271462"/>
      </left>
      <right/>
      <top/>
      <bottom/>
      <diagonal/>
    </border>
    <border>
      <left/>
      <right style="medium">
        <color theme="0" tint="-0.1498458815271462"/>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6795556505021"/>
      </bottom>
      <diagonal/>
    </border>
    <border>
      <left/>
      <right/>
      <top style="medium">
        <color theme="0" tint="-0.14999847407452621"/>
      </top>
      <bottom style="medium">
        <color theme="0" tint="-0.14996795556505021"/>
      </bottom>
      <diagonal/>
    </border>
    <border>
      <left/>
      <right style="medium">
        <color theme="0" tint="-0.149998474074526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medium">
        <color theme="0" tint="-0.14999847407452621"/>
      </bottom>
      <diagonal/>
    </border>
    <border>
      <left/>
      <right style="medium">
        <color theme="0" tint="-0.14999847407452621"/>
      </right>
      <top style="medium">
        <color theme="0" tint="-0.14996795556505021"/>
      </top>
      <bottom style="medium">
        <color theme="0" tint="-0.14999847407452621"/>
      </bottom>
      <diagonal/>
    </border>
    <border>
      <left style="medium">
        <color theme="0" tint="-0.14990691854609822"/>
      </left>
      <right/>
      <top style="medium">
        <color theme="0" tint="-0.14993743705557422"/>
      </top>
      <bottom/>
      <diagonal/>
    </border>
    <border>
      <left style="medium">
        <color theme="0" tint="-0.14990691854609822"/>
      </left>
      <right/>
      <top/>
      <bottom style="medium">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3" fillId="0" borderId="0" applyNumberFormat="0" applyFill="0" applyBorder="0" applyAlignment="0" applyProtection="0"/>
    <xf numFmtId="9" fontId="3" fillId="0" borderId="0" applyFont="0" applyFill="0" applyBorder="0" applyAlignment="0" applyProtection="0"/>
    <xf numFmtId="0" fontId="42" fillId="0" borderId="0"/>
    <xf numFmtId="0" fontId="16" fillId="0" borderId="0"/>
    <xf numFmtId="0" fontId="2" fillId="0" borderId="0"/>
    <xf numFmtId="0" fontId="44" fillId="0" borderId="0"/>
  </cellStyleXfs>
  <cellXfs count="406">
    <xf numFmtId="0" fontId="0" fillId="0" borderId="0" xfId="0"/>
    <xf numFmtId="0" fontId="5" fillId="2" borderId="0" xfId="1" applyFont="1" applyFill="1"/>
    <xf numFmtId="0" fontId="5" fillId="0" borderId="0" xfId="1" applyFont="1"/>
    <xf numFmtId="0" fontId="3" fillId="2" borderId="0" xfId="1" applyFill="1"/>
    <xf numFmtId="0" fontId="3" fillId="0" borderId="0" xfId="1"/>
    <xf numFmtId="165" fontId="6" fillId="2" borderId="0" xfId="2" applyNumberFormat="1" applyFont="1" applyFill="1" applyBorder="1" applyAlignment="1" applyProtection="1">
      <alignment horizontal="center" vertical="center" wrapText="1"/>
    </xf>
    <xf numFmtId="0" fontId="3" fillId="2" borderId="0" xfId="1" applyFill="1" applyAlignment="1">
      <alignment vertical="center"/>
    </xf>
    <xf numFmtId="165" fontId="6" fillId="2" borderId="0" xfId="2" applyNumberFormat="1" applyFont="1" applyFill="1" applyBorder="1" applyAlignment="1" applyProtection="1">
      <alignment horizontal="center"/>
    </xf>
    <xf numFmtId="0" fontId="3" fillId="0" borderId="0" xfId="1" applyAlignment="1">
      <alignment vertical="center"/>
    </xf>
    <xf numFmtId="165" fontId="0" fillId="2" borderId="0" xfId="2" applyNumberFormat="1" applyFont="1" applyFill="1" applyBorder="1" applyAlignment="1" applyProtection="1">
      <alignment horizontal="right" indent="2"/>
    </xf>
    <xf numFmtId="0" fontId="4" fillId="5" borderId="7" xfId="1" applyFont="1" applyFill="1" applyBorder="1" applyAlignment="1">
      <alignment horizontal="left" vertical="center" indent="1"/>
    </xf>
    <xf numFmtId="167" fontId="3" fillId="2" borderId="0" xfId="1" applyNumberFormat="1" applyFill="1" applyAlignment="1">
      <alignment horizontal="right" indent="2"/>
    </xf>
    <xf numFmtId="0" fontId="3" fillId="2" borderId="10" xfId="1" applyFill="1" applyBorder="1" applyAlignment="1">
      <alignment horizontal="left" indent="1"/>
    </xf>
    <xf numFmtId="166" fontId="0" fillId="2" borderId="15" xfId="3" applyNumberFormat="1" applyFont="1" applyFill="1" applyBorder="1" applyAlignment="1" applyProtection="1">
      <alignment horizontal="right" indent="2"/>
    </xf>
    <xf numFmtId="0" fontId="10" fillId="2" borderId="10" xfId="1" applyFont="1" applyFill="1" applyBorder="1" applyAlignment="1">
      <alignment horizontal="left" indent="1"/>
    </xf>
    <xf numFmtId="166" fontId="10" fillId="2" borderId="15" xfId="3" applyNumberFormat="1" applyFont="1" applyFill="1" applyBorder="1" applyAlignment="1" applyProtection="1">
      <alignment horizontal="right" indent="2"/>
    </xf>
    <xf numFmtId="165" fontId="3" fillId="2" borderId="0" xfId="1" applyNumberFormat="1" applyFill="1" applyAlignment="1">
      <alignment horizontal="right" indent="2"/>
    </xf>
    <xf numFmtId="164" fontId="0" fillId="5" borderId="14" xfId="2" applyNumberFormat="1" applyFont="1" applyFill="1" applyBorder="1" applyAlignment="1" applyProtection="1">
      <alignment horizontal="right" vertical="center" indent="2"/>
    </xf>
    <xf numFmtId="167" fontId="3" fillId="2" borderId="0" xfId="1" applyNumberFormat="1" applyFill="1" applyAlignment="1">
      <alignment horizontal="right" vertical="center" indent="2"/>
    </xf>
    <xf numFmtId="0" fontId="4" fillId="2" borderId="10" xfId="1" applyFont="1" applyFill="1" applyBorder="1" applyAlignment="1">
      <alignment horizontal="left" indent="1"/>
    </xf>
    <xf numFmtId="166" fontId="4" fillId="2" borderId="15" xfId="3" applyNumberFormat="1" applyFont="1" applyFill="1" applyBorder="1" applyAlignment="1" applyProtection="1">
      <alignment horizontal="right" indent="2"/>
    </xf>
    <xf numFmtId="0" fontId="4" fillId="7" borderId="10" xfId="1" applyFont="1" applyFill="1" applyBorder="1" applyAlignment="1">
      <alignment horizontal="left" vertical="center" indent="1"/>
    </xf>
    <xf numFmtId="0" fontId="3" fillId="2" borderId="0" xfId="1" applyFill="1" applyAlignment="1">
      <alignment horizontal="left" indent="1"/>
    </xf>
    <xf numFmtId="167" fontId="4" fillId="2" borderId="0" xfId="1" applyNumberFormat="1" applyFont="1" applyFill="1" applyAlignment="1">
      <alignment horizontal="right" indent="2"/>
    </xf>
    <xf numFmtId="165" fontId="0" fillId="2" borderId="0" xfId="2" applyNumberFormat="1" applyFont="1" applyFill="1" applyBorder="1" applyAlignment="1" applyProtection="1">
      <alignment horizontal="right" vertical="center" indent="2"/>
    </xf>
    <xf numFmtId="9" fontId="9" fillId="2" borderId="0" xfId="2" applyFont="1" applyFill="1" applyBorder="1" applyAlignment="1" applyProtection="1">
      <alignment horizontal="center"/>
    </xf>
    <xf numFmtId="0" fontId="3" fillId="2" borderId="0" xfId="1" applyFill="1" applyAlignment="1">
      <alignment vertical="top"/>
    </xf>
    <xf numFmtId="0" fontId="3" fillId="0" borderId="0" xfId="1" applyAlignment="1">
      <alignment vertical="top"/>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6" fillId="4" borderId="20" xfId="1" applyFont="1" applyFill="1" applyBorder="1" applyAlignment="1">
      <alignment horizontal="center" vertical="center"/>
    </xf>
    <xf numFmtId="0" fontId="6" fillId="4" borderId="22" xfId="1" applyFont="1" applyFill="1" applyBorder="1" applyAlignment="1">
      <alignment vertical="center"/>
    </xf>
    <xf numFmtId="0" fontId="3" fillId="2" borderId="24" xfId="1" applyFill="1" applyBorder="1" applyAlignment="1">
      <alignment horizontal="left" indent="1"/>
    </xf>
    <xf numFmtId="1" fontId="3" fillId="2" borderId="24" xfId="1" applyNumberFormat="1" applyFill="1" applyBorder="1" applyAlignment="1">
      <alignment horizontal="left" indent="1"/>
    </xf>
    <xf numFmtId="164" fontId="3" fillId="2" borderId="24" xfId="1" applyNumberFormat="1" applyFill="1" applyBorder="1" applyAlignment="1">
      <alignment horizontal="left" indent="1"/>
    </xf>
    <xf numFmtId="0" fontId="4" fillId="5" borderId="1" xfId="1" applyFont="1" applyFill="1" applyBorder="1" applyAlignment="1">
      <alignment horizontal="left" vertical="center" indent="1"/>
    </xf>
    <xf numFmtId="166" fontId="0" fillId="5" borderId="0" xfId="3" applyNumberFormat="1" applyFont="1" applyFill="1" applyBorder="1" applyProtection="1"/>
    <xf numFmtId="164" fontId="0" fillId="5" borderId="25" xfId="2" applyNumberFormat="1" applyFont="1" applyFill="1" applyBorder="1" applyProtection="1"/>
    <xf numFmtId="0" fontId="3" fillId="2" borderId="26" xfId="1" applyFill="1" applyBorder="1" applyAlignment="1">
      <alignment horizontal="left" indent="1"/>
    </xf>
    <xf numFmtId="166" fontId="0" fillId="2" borderId="27" xfId="3" applyNumberFormat="1" applyFont="1" applyFill="1" applyBorder="1" applyAlignment="1" applyProtection="1">
      <alignment horizontal="right" indent="2"/>
    </xf>
    <xf numFmtId="164" fontId="0" fillId="2" borderId="28" xfId="2" applyNumberFormat="1" applyFont="1" applyFill="1" applyBorder="1" applyAlignment="1" applyProtection="1">
      <alignment horizontal="right" indent="2"/>
    </xf>
    <xf numFmtId="164" fontId="0" fillId="2" borderId="11" xfId="2" applyNumberFormat="1" applyFont="1" applyFill="1" applyBorder="1" applyAlignment="1" applyProtection="1">
      <alignment horizontal="right" indent="2"/>
    </xf>
    <xf numFmtId="164" fontId="10" fillId="2" borderId="11" xfId="2" applyNumberFormat="1" applyFont="1" applyFill="1" applyBorder="1" applyAlignment="1" applyProtection="1">
      <alignment horizontal="right" indent="2"/>
    </xf>
    <xf numFmtId="164" fontId="4" fillId="2" borderId="11" xfId="2" applyNumberFormat="1" applyFont="1" applyFill="1" applyBorder="1" applyAlignment="1" applyProtection="1">
      <alignment horizontal="right" indent="2"/>
    </xf>
    <xf numFmtId="166" fontId="0" fillId="2" borderId="24" xfId="3" applyNumberFormat="1" applyFont="1" applyFill="1" applyBorder="1" applyAlignment="1" applyProtection="1">
      <alignment horizontal="left" indent="1"/>
    </xf>
    <xf numFmtId="166" fontId="0" fillId="5" borderId="0" xfId="3" applyNumberFormat="1" applyFont="1" applyFill="1" applyBorder="1" applyAlignment="1" applyProtection="1">
      <alignment horizontal="right" vertical="center" indent="2"/>
    </xf>
    <xf numFmtId="164" fontId="0" fillId="5" borderId="25" xfId="2" applyNumberFormat="1" applyFont="1" applyFill="1" applyBorder="1" applyAlignment="1" applyProtection="1">
      <alignment horizontal="right" vertical="center"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7" xfId="1" applyFont="1" applyFill="1" applyBorder="1" applyAlignment="1">
      <alignment horizontal="left" indent="1"/>
    </xf>
    <xf numFmtId="166" fontId="4" fillId="2" borderId="29" xfId="3" applyNumberFormat="1" applyFont="1" applyFill="1" applyBorder="1" applyAlignment="1" applyProtection="1">
      <alignment horizontal="right" indent="2"/>
    </xf>
    <xf numFmtId="164" fontId="4" fillId="2" borderId="18" xfId="2" applyNumberFormat="1" applyFont="1" applyFill="1" applyBorder="1" applyAlignment="1" applyProtection="1">
      <alignment horizontal="right" indent="2"/>
    </xf>
    <xf numFmtId="0" fontId="10" fillId="2" borderId="26" xfId="1" applyFont="1" applyFill="1" applyBorder="1" applyAlignment="1">
      <alignment horizontal="left" indent="1"/>
    </xf>
    <xf numFmtId="166" fontId="10" fillId="2" borderId="27" xfId="3" applyNumberFormat="1" applyFont="1" applyFill="1" applyBorder="1" applyAlignment="1" applyProtection="1">
      <alignment horizontal="right" indent="2"/>
    </xf>
    <xf numFmtId="164" fontId="10" fillId="2" borderId="28" xfId="2" applyNumberFormat="1" applyFont="1" applyFill="1" applyBorder="1" applyAlignment="1" applyProtection="1">
      <alignment horizontal="right" indent="2"/>
    </xf>
    <xf numFmtId="0" fontId="14" fillId="2" borderId="10" xfId="1" applyFont="1" applyFill="1" applyBorder="1" applyAlignment="1">
      <alignment horizontal="left" indent="1"/>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30" xfId="1" applyFill="1" applyBorder="1"/>
    <xf numFmtId="0" fontId="3" fillId="2" borderId="31" xfId="1" applyFill="1" applyBorder="1"/>
    <xf numFmtId="9" fontId="13" fillId="7" borderId="0" xfId="2" applyFont="1" applyFill="1" applyBorder="1" applyProtection="1"/>
    <xf numFmtId="0" fontId="0" fillId="2" borderId="32" xfId="0" applyFill="1" applyBorder="1"/>
    <xf numFmtId="0" fontId="0" fillId="2" borderId="33" xfId="0" applyFill="1" applyBorder="1"/>
    <xf numFmtId="0" fontId="0" fillId="2" borderId="3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2" borderId="39" xfId="0" applyFill="1" applyBorder="1"/>
    <xf numFmtId="0" fontId="22" fillId="2" borderId="0" xfId="0" applyFont="1" applyFill="1" applyAlignment="1">
      <alignment horizontal="left" vertical="center"/>
    </xf>
    <xf numFmtId="0" fontId="0" fillId="2" borderId="35" xfId="0" applyFill="1" applyBorder="1" applyAlignment="1">
      <alignment horizontal="left" vertical="top" wrapText="1" indent="1"/>
    </xf>
    <xf numFmtId="0" fontId="0" fillId="2" borderId="37"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wrapText="1"/>
      <protection locked="0"/>
    </xf>
    <xf numFmtId="166" fontId="15" fillId="4" borderId="40" xfId="4" applyNumberFormat="1" applyFont="1" applyFill="1" applyBorder="1" applyAlignment="1" applyProtection="1">
      <alignment horizontal="center" vertical="center" wrapText="1"/>
      <protection locked="0"/>
    </xf>
    <xf numFmtId="0" fontId="15" fillId="4" borderId="4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20" fillId="3" borderId="40"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40" xfId="0" applyFont="1" applyFill="1" applyBorder="1" applyAlignment="1">
      <alignment horizontal="left" vertical="center" wrapText="1" indent="1"/>
    </xf>
    <xf numFmtId="0" fontId="17" fillId="2" borderId="0" xfId="0" applyFont="1" applyFill="1" applyAlignment="1">
      <alignment vertical="center"/>
    </xf>
    <xf numFmtId="0" fontId="23" fillId="2" borderId="40" xfId="0" applyFont="1" applyFill="1" applyBorder="1" applyAlignment="1">
      <alignment horizontal="left" vertical="top" wrapText="1" indent="1"/>
    </xf>
    <xf numFmtId="0" fontId="24" fillId="2" borderId="40" xfId="0" applyFont="1" applyFill="1" applyBorder="1" applyAlignment="1">
      <alignment horizontal="left" vertical="top" wrapText="1" indent="1"/>
    </xf>
    <xf numFmtId="0" fontId="0" fillId="2" borderId="40" xfId="0" applyFill="1" applyBorder="1" applyAlignment="1">
      <alignment horizontal="left" vertical="top" wrapText="1" indent="1"/>
    </xf>
    <xf numFmtId="0" fontId="0" fillId="2" borderId="40" xfId="0" applyFill="1" applyBorder="1" applyAlignment="1">
      <alignment horizontal="left" vertical="top" wrapText="1" indent="2"/>
    </xf>
    <xf numFmtId="0" fontId="4" fillId="2" borderId="40" xfId="0" applyFont="1" applyFill="1" applyBorder="1" applyAlignment="1">
      <alignment horizontal="left" vertical="top" wrapText="1" indent="1"/>
    </xf>
    <xf numFmtId="0" fontId="25" fillId="2" borderId="40" xfId="0" applyFont="1" applyFill="1" applyBorder="1" applyAlignment="1">
      <alignment horizontal="left" vertical="top" wrapText="1" indent="1"/>
    </xf>
    <xf numFmtId="0" fontId="0" fillId="2" borderId="0" xfId="0" applyFill="1" applyAlignment="1">
      <alignment vertical="center"/>
    </xf>
    <xf numFmtId="0" fontId="6" fillId="4" borderId="19" xfId="1" applyFont="1" applyFill="1" applyBorder="1" applyAlignment="1">
      <alignment horizontal="center"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5" xfId="1" applyFill="1" applyBorder="1" applyAlignment="1">
      <alignment horizontal="left" indent="1"/>
    </xf>
    <xf numFmtId="0" fontId="10" fillId="2" borderId="15" xfId="1" applyFont="1" applyFill="1" applyBorder="1" applyAlignment="1">
      <alignment horizontal="left" indent="1"/>
    </xf>
    <xf numFmtId="0" fontId="4" fillId="2" borderId="15" xfId="1" applyFont="1" applyFill="1" applyBorder="1" applyAlignment="1">
      <alignment horizontal="left" indent="1"/>
    </xf>
    <xf numFmtId="0" fontId="4" fillId="7" borderId="15" xfId="1" applyFont="1" applyFill="1" applyBorder="1" applyAlignment="1">
      <alignment horizontal="left" vertical="center" indent="1"/>
    </xf>
    <xf numFmtId="0" fontId="6" fillId="4" borderId="23" xfId="1" applyFont="1" applyFill="1" applyBorder="1" applyAlignment="1">
      <alignment vertical="center"/>
    </xf>
    <xf numFmtId="0" fontId="4" fillId="5" borderId="0" xfId="1" applyFont="1" applyFill="1" applyAlignment="1">
      <alignment horizontal="left" vertical="center" indent="1"/>
    </xf>
    <xf numFmtId="0" fontId="3" fillId="2" borderId="27" xfId="1" applyFill="1" applyBorder="1" applyAlignment="1">
      <alignment horizontal="left" indent="1"/>
    </xf>
    <xf numFmtId="0" fontId="10" fillId="2" borderId="27" xfId="1" applyFont="1" applyFill="1" applyBorder="1" applyAlignment="1">
      <alignment horizontal="left" indent="1"/>
    </xf>
    <xf numFmtId="0" fontId="4" fillId="2" borderId="29" xfId="1" applyFont="1" applyFill="1" applyBorder="1" applyAlignment="1">
      <alignment horizontal="left" indent="1"/>
    </xf>
    <xf numFmtId="0" fontId="3" fillId="2" borderId="27" xfId="1" applyFill="1" applyBorder="1" applyAlignment="1">
      <alignment horizontal="left" wrapText="1" indent="1"/>
    </xf>
    <xf numFmtId="0" fontId="14" fillId="2" borderId="15" xfId="1" applyFont="1" applyFill="1" applyBorder="1" applyAlignment="1">
      <alignment horizontal="left" indent="1"/>
    </xf>
    <xf numFmtId="164" fontId="0" fillId="2" borderId="0" xfId="2" applyNumberFormat="1" applyFont="1" applyFill="1" applyBorder="1" applyAlignment="1" applyProtection="1">
      <alignment horizontal="right" vertical="center" indent="2"/>
    </xf>
    <xf numFmtId="165" fontId="6" fillId="9" borderId="6" xfId="2" applyNumberFormat="1" applyFont="1" applyFill="1" applyBorder="1" applyAlignment="1" applyProtection="1">
      <alignment horizontal="center" vertical="center" wrapText="1"/>
    </xf>
    <xf numFmtId="165" fontId="6" fillId="9" borderId="9" xfId="2" applyNumberFormat="1" applyFont="1" applyFill="1" applyBorder="1" applyAlignment="1" applyProtection="1">
      <alignment horizontal="center" vertical="center"/>
    </xf>
    <xf numFmtId="0" fontId="26" fillId="2" borderId="0" xfId="1" applyFont="1" applyFill="1" applyAlignment="1">
      <alignment horizontal="left" vertical="center"/>
    </xf>
    <xf numFmtId="0" fontId="4" fillId="5" borderId="26" xfId="1" applyFont="1" applyFill="1" applyBorder="1" applyAlignment="1">
      <alignment horizontal="left" vertical="center" indent="1"/>
    </xf>
    <xf numFmtId="0" fontId="4" fillId="5" borderId="27" xfId="1" applyFont="1" applyFill="1" applyBorder="1" applyAlignment="1">
      <alignment horizontal="left" vertical="center" indent="1"/>
    </xf>
    <xf numFmtId="165" fontId="4" fillId="2" borderId="0" xfId="2" applyNumberFormat="1" applyFont="1" applyFill="1" applyBorder="1" applyAlignment="1" applyProtection="1">
      <alignment horizontal="right" vertical="center"/>
    </xf>
    <xf numFmtId="0" fontId="3" fillId="2" borderId="15" xfId="1" applyFill="1" applyBorder="1" applyAlignment="1">
      <alignment horizontal="left" vertical="center"/>
    </xf>
    <xf numFmtId="0" fontId="10" fillId="2" borderId="15" xfId="1" applyFont="1" applyFill="1" applyBorder="1" applyAlignment="1">
      <alignment horizontal="left" vertical="center"/>
    </xf>
    <xf numFmtId="0" fontId="4" fillId="2" borderId="16" xfId="1" applyFont="1" applyFill="1" applyBorder="1" applyAlignment="1">
      <alignment horizontal="left" vertical="center"/>
    </xf>
    <xf numFmtId="167" fontId="3" fillId="2" borderId="0" xfId="1" applyNumberFormat="1" applyFill="1" applyAlignment="1">
      <alignment horizontal="right"/>
    </xf>
    <xf numFmtId="165" fontId="3" fillId="2" borderId="0" xfId="1" applyNumberFormat="1" applyFill="1" applyAlignment="1">
      <alignment horizontal="right"/>
    </xf>
    <xf numFmtId="0" fontId="4" fillId="2" borderId="0" xfId="1" applyFont="1" applyFill="1" applyAlignment="1">
      <alignment horizontal="left" vertical="center"/>
    </xf>
    <xf numFmtId="0" fontId="4" fillId="7" borderId="15" xfId="1" applyFont="1" applyFill="1" applyBorder="1" applyAlignment="1">
      <alignment horizontal="left" vertical="center"/>
    </xf>
    <xf numFmtId="0" fontId="3" fillId="2" borderId="0" xfId="1" applyFill="1" applyAlignment="1">
      <alignment horizontal="left" vertical="center"/>
    </xf>
    <xf numFmtId="0" fontId="4" fillId="5" borderId="14" xfId="1" applyFont="1" applyFill="1" applyBorder="1" applyAlignment="1">
      <alignment horizontal="left" vertical="center"/>
    </xf>
    <xf numFmtId="166" fontId="0" fillId="2" borderId="0" xfId="3" applyNumberFormat="1" applyFont="1" applyFill="1" applyBorder="1" applyAlignment="1" applyProtection="1">
      <alignment horizontal="right" vertical="center"/>
    </xf>
    <xf numFmtId="166" fontId="4" fillId="2" borderId="0" xfId="3" applyNumberFormat="1" applyFont="1" applyFill="1" applyBorder="1" applyAlignment="1" applyProtection="1">
      <alignment horizontal="right" vertical="center"/>
    </xf>
    <xf numFmtId="166" fontId="0" fillId="5" borderId="14" xfId="3" applyNumberFormat="1" applyFont="1" applyFill="1" applyBorder="1" applyAlignment="1" applyProtection="1">
      <alignment horizontal="right" vertical="center"/>
    </xf>
    <xf numFmtId="166" fontId="0" fillId="7" borderId="15" xfId="3" applyNumberFormat="1" applyFont="1" applyFill="1" applyBorder="1" applyAlignment="1" applyProtection="1">
      <alignment horizontal="right" vertical="center"/>
    </xf>
    <xf numFmtId="1" fontId="0" fillId="5" borderId="14" xfId="3" applyNumberFormat="1" applyFont="1" applyFill="1" applyBorder="1" applyAlignment="1" applyProtection="1">
      <alignment horizontal="right" vertical="center"/>
    </xf>
    <xf numFmtId="165" fontId="0" fillId="2" borderId="0" xfId="2" applyNumberFormat="1" applyFont="1" applyFill="1" applyBorder="1" applyAlignment="1" applyProtection="1">
      <alignment horizontal="right" vertical="center" indent="5"/>
    </xf>
    <xf numFmtId="167" fontId="3" fillId="5" borderId="28" xfId="1" applyNumberFormat="1" applyFill="1" applyBorder="1" applyAlignment="1">
      <alignment horizontal="right" vertical="center" indent="5"/>
    </xf>
    <xf numFmtId="165" fontId="3" fillId="2" borderId="0" xfId="1" applyNumberFormat="1" applyFill="1" applyAlignment="1">
      <alignment horizontal="right" vertical="center" indent="5"/>
    </xf>
    <xf numFmtId="167" fontId="3" fillId="5" borderId="8" xfId="1" applyNumberFormat="1" applyFill="1" applyBorder="1" applyAlignment="1">
      <alignment horizontal="right" vertical="center" indent="5"/>
    </xf>
    <xf numFmtId="167" fontId="3" fillId="7" borderId="11" xfId="1" applyNumberFormat="1" applyFill="1" applyBorder="1" applyAlignment="1">
      <alignment horizontal="right" vertical="center" indent="5"/>
    </xf>
    <xf numFmtId="167" fontId="3" fillId="2" borderId="0" xfId="1" applyNumberFormat="1" applyFill="1" applyAlignment="1">
      <alignment horizontal="right" vertical="center" indent="5"/>
    </xf>
    <xf numFmtId="167" fontId="4" fillId="2" borderId="0" xfId="1" applyNumberFormat="1" applyFont="1" applyFill="1" applyAlignment="1">
      <alignment horizontal="right" vertical="center" indent="5"/>
    </xf>
    <xf numFmtId="0" fontId="3" fillId="2" borderId="0" xfId="1" applyFill="1" applyAlignment="1">
      <alignment horizontal="right" vertical="center" indent="5"/>
    </xf>
    <xf numFmtId="165" fontId="0" fillId="5" borderId="8"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2"/>
    </xf>
    <xf numFmtId="164" fontId="3" fillId="2" borderId="0" xfId="2" applyNumberFormat="1" applyFont="1" applyFill="1" applyBorder="1" applyAlignment="1" applyProtection="1">
      <alignment horizontal="right" vertical="center" indent="2"/>
    </xf>
    <xf numFmtId="164" fontId="0" fillId="7" borderId="15" xfId="2" applyNumberFormat="1" applyFont="1" applyFill="1" applyBorder="1" applyAlignment="1" applyProtection="1">
      <alignment horizontal="right" vertical="center" indent="2"/>
    </xf>
    <xf numFmtId="164" fontId="3" fillId="2" borderId="0" xfId="1" applyNumberFormat="1" applyFill="1" applyAlignment="1">
      <alignment horizontal="right" vertical="center" indent="2"/>
    </xf>
    <xf numFmtId="164" fontId="0" fillId="7" borderId="15" xfId="3" applyNumberFormat="1" applyFont="1" applyFill="1" applyBorder="1" applyAlignment="1" applyProtection="1">
      <alignment horizontal="right" vertical="center" indent="2"/>
    </xf>
    <xf numFmtId="164" fontId="0" fillId="2" borderId="0" xfId="2" applyNumberFormat="1" applyFont="1" applyFill="1" applyBorder="1" applyAlignment="1" applyProtection="1">
      <alignment horizontal="right" vertical="center" indent="3"/>
    </xf>
    <xf numFmtId="164" fontId="0" fillId="5" borderId="27" xfId="2" applyNumberFormat="1" applyFont="1" applyFill="1" applyBorder="1" applyAlignment="1" applyProtection="1">
      <alignment horizontal="right" vertical="center" indent="3"/>
    </xf>
    <xf numFmtId="164" fontId="3" fillId="2" borderId="0" xfId="2" applyNumberFormat="1" applyFont="1" applyFill="1" applyBorder="1" applyAlignment="1" applyProtection="1">
      <alignment horizontal="right" vertical="center" indent="3"/>
    </xf>
    <xf numFmtId="164" fontId="0" fillId="5" borderId="14" xfId="2" applyNumberFormat="1" applyFont="1" applyFill="1" applyBorder="1" applyAlignment="1" applyProtection="1">
      <alignment horizontal="right" vertical="center" indent="3"/>
    </xf>
    <xf numFmtId="164" fontId="0" fillId="7" borderId="15" xfId="2" applyNumberFormat="1" applyFont="1" applyFill="1" applyBorder="1" applyAlignment="1" applyProtection="1">
      <alignment horizontal="right" vertical="center" indent="3"/>
    </xf>
    <xf numFmtId="164" fontId="3" fillId="2" borderId="0" xfId="1" applyNumberFormat="1" applyFill="1" applyAlignment="1">
      <alignment horizontal="right" vertical="center" indent="3"/>
    </xf>
    <xf numFmtId="164" fontId="0" fillId="7" borderId="15" xfId="3" applyNumberFormat="1" applyFont="1" applyFill="1" applyBorder="1" applyAlignment="1" applyProtection="1">
      <alignment horizontal="right" vertical="center" indent="3"/>
    </xf>
    <xf numFmtId="164" fontId="0" fillId="2" borderId="0"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5"/>
    </xf>
    <xf numFmtId="1" fontId="0" fillId="2" borderId="0" xfId="3" applyNumberFormat="1" applyFont="1" applyFill="1" applyBorder="1" applyAlignment="1" applyProtection="1">
      <alignment horizontal="right" vertical="center" indent="5"/>
    </xf>
    <xf numFmtId="1" fontId="0" fillId="5" borderId="27" xfId="3" applyNumberFormat="1" applyFont="1" applyFill="1" applyBorder="1" applyAlignment="1" applyProtection="1">
      <alignment horizontal="right" vertical="center" indent="5"/>
    </xf>
    <xf numFmtId="166" fontId="4" fillId="2" borderId="0" xfId="3" applyNumberFormat="1" applyFont="1" applyFill="1" applyBorder="1" applyAlignment="1" applyProtection="1">
      <alignment horizontal="right" vertical="center" indent="5"/>
    </xf>
    <xf numFmtId="166" fontId="0" fillId="5" borderId="14" xfId="3" applyNumberFormat="1" applyFont="1" applyFill="1" applyBorder="1" applyAlignment="1" applyProtection="1">
      <alignment horizontal="right" vertical="center" indent="5"/>
    </xf>
    <xf numFmtId="166" fontId="0" fillId="7" borderId="15" xfId="3" applyNumberFormat="1" applyFont="1" applyFill="1" applyBorder="1" applyAlignment="1" applyProtection="1">
      <alignment horizontal="right" vertical="center" indent="5"/>
    </xf>
    <xf numFmtId="166" fontId="0" fillId="2" borderId="0" xfId="3" applyNumberFormat="1" applyFont="1" applyFill="1" applyBorder="1" applyAlignment="1" applyProtection="1">
      <alignment horizontal="right" vertical="center" indent="5"/>
    </xf>
    <xf numFmtId="0" fontId="3" fillId="2" borderId="0" xfId="1" applyFill="1" applyAlignment="1">
      <alignment horizontal="right" vertical="center" indent="2"/>
    </xf>
    <xf numFmtId="166" fontId="0" fillId="5" borderId="27" xfId="3" applyNumberFormat="1" applyFont="1" applyFill="1" applyBorder="1" applyAlignment="1" applyProtection="1">
      <alignment horizontal="right" vertical="center"/>
    </xf>
    <xf numFmtId="167" fontId="3" fillId="2" borderId="11" xfId="1" applyNumberFormat="1" applyFill="1" applyBorder="1" applyAlignment="1">
      <alignment horizontal="right" vertical="center" indent="5"/>
    </xf>
    <xf numFmtId="165" fontId="3" fillId="2" borderId="13" xfId="1" applyNumberFormat="1" applyFill="1" applyBorder="1" applyAlignment="1">
      <alignment horizontal="right" vertical="center" indent="5"/>
    </xf>
    <xf numFmtId="167" fontId="3" fillId="2" borderId="13" xfId="1" applyNumberFormat="1" applyFill="1" applyBorder="1" applyAlignment="1">
      <alignment horizontal="right" vertical="center" indent="5"/>
    </xf>
    <xf numFmtId="167" fontId="4" fillId="2" borderId="13" xfId="1" applyNumberFormat="1" applyFont="1" applyFill="1" applyBorder="1" applyAlignment="1">
      <alignment horizontal="right" vertical="center" indent="5"/>
    </xf>
    <xf numFmtId="0" fontId="4" fillId="2" borderId="0" xfId="1" applyFont="1" applyFill="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3" fillId="2" borderId="12" xfId="1" applyFill="1" applyBorder="1" applyAlignment="1">
      <alignment horizontal="left" vertical="center" indent="1"/>
    </xf>
    <xf numFmtId="0" fontId="3" fillId="2" borderId="16" xfId="1" applyFill="1" applyBorder="1" applyAlignment="1">
      <alignment horizontal="left" vertical="center" indent="1"/>
    </xf>
    <xf numFmtId="0" fontId="10" fillId="2" borderId="10" xfId="1" applyFont="1" applyFill="1" applyBorder="1" applyAlignment="1">
      <alignment horizontal="left" vertical="center" indent="1"/>
    </xf>
    <xf numFmtId="0" fontId="4" fillId="2" borderId="12" xfId="1" applyFont="1" applyFill="1" applyBorder="1" applyAlignment="1">
      <alignment horizontal="left" vertical="center" indent="1"/>
    </xf>
    <xf numFmtId="0" fontId="3" fillId="2" borderId="0" xfId="1" applyFill="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xf>
    <xf numFmtId="167" fontId="4" fillId="2" borderId="11" xfId="1" applyNumberFormat="1" applyFont="1" applyFill="1" applyBorder="1" applyAlignment="1">
      <alignment horizontal="right" vertical="center" indent="5"/>
    </xf>
    <xf numFmtId="16" fontId="10" fillId="2" borderId="10" xfId="1" applyNumberFormat="1" applyFont="1" applyFill="1" applyBorder="1" applyAlignment="1">
      <alignment horizontal="left" vertical="center" indent="1"/>
    </xf>
    <xf numFmtId="16" fontId="10" fillId="2" borderId="15" xfId="1" applyNumberFormat="1" applyFont="1" applyFill="1" applyBorder="1" applyAlignment="1">
      <alignment horizontal="left" vertical="center"/>
    </xf>
    <xf numFmtId="166" fontId="0" fillId="2" borderId="27"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164" fontId="9" fillId="7" borderId="7" xfId="2" applyNumberFormat="1" applyFont="1" applyFill="1" applyBorder="1" applyAlignment="1" applyProtection="1">
      <alignment horizontal="right" vertical="center" indent="13"/>
    </xf>
    <xf numFmtId="164" fontId="9" fillId="7" borderId="8" xfId="2" applyNumberFormat="1" applyFont="1" applyFill="1" applyBorder="1" applyAlignment="1" applyProtection="1">
      <alignment horizontal="right" vertical="center" indent="13"/>
    </xf>
    <xf numFmtId="164" fontId="9" fillId="2" borderId="19" xfId="2" applyNumberFormat="1" applyFont="1" applyFill="1" applyBorder="1" applyAlignment="1" applyProtection="1">
      <alignment horizontal="right" vertical="center" indent="13"/>
    </xf>
    <xf numFmtId="164" fontId="5" fillId="2" borderId="0" xfId="1" applyNumberFormat="1" applyFont="1" applyFill="1" applyAlignment="1">
      <alignment horizontal="right" vertical="center" indent="13"/>
    </xf>
    <xf numFmtId="0" fontId="0" fillId="2" borderId="35" xfId="0" applyFill="1" applyBorder="1" applyAlignment="1">
      <alignment horizontal="left" vertical="top" wrapText="1" indent="3"/>
    </xf>
    <xf numFmtId="0" fontId="30" fillId="2" borderId="35" xfId="0" applyFont="1" applyFill="1" applyBorder="1" applyAlignment="1">
      <alignment horizontal="left" vertical="center" wrapText="1"/>
    </xf>
    <xf numFmtId="0" fontId="0" fillId="2" borderId="35" xfId="0" applyFill="1" applyBorder="1" applyAlignment="1">
      <alignment horizontal="left" vertical="center" wrapText="1" indent="1"/>
    </xf>
    <xf numFmtId="0" fontId="0" fillId="2" borderId="35" xfId="0" applyFill="1" applyBorder="1" applyAlignment="1">
      <alignment horizontal="left" vertical="top" wrapText="1" indent="6"/>
    </xf>
    <xf numFmtId="0" fontId="32" fillId="9" borderId="40" xfId="0" applyFont="1" applyFill="1" applyBorder="1" applyAlignment="1">
      <alignment horizontal="left" vertical="center" wrapText="1" indent="1"/>
    </xf>
    <xf numFmtId="0" fontId="10" fillId="2" borderId="40" xfId="0" applyFont="1" applyFill="1" applyBorder="1" applyAlignment="1">
      <alignment horizontal="left" vertical="top" wrapText="1" indent="1"/>
    </xf>
    <xf numFmtId="0" fontId="33" fillId="2" borderId="0" xfId="6" applyFill="1"/>
    <xf numFmtId="0" fontId="34"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55" xfId="1" applyFont="1" applyFill="1" applyBorder="1" applyAlignment="1">
      <alignment horizontal="center" vertical="center" wrapText="1"/>
    </xf>
    <xf numFmtId="9" fontId="8" fillId="3" borderId="54" xfId="2" applyFont="1" applyFill="1" applyBorder="1" applyAlignment="1" applyProtection="1">
      <alignment horizontal="center" vertical="center"/>
    </xf>
    <xf numFmtId="0" fontId="3" fillId="0" borderId="67" xfId="1" applyBorder="1" applyAlignment="1" applyProtection="1">
      <alignment horizontal="center" vertical="center"/>
      <protection locked="0"/>
    </xf>
    <xf numFmtId="0" fontId="4" fillId="5" borderId="68" xfId="1" applyFont="1" applyFill="1" applyBorder="1" applyAlignment="1">
      <alignment horizontal="left" vertical="center" indent="1"/>
    </xf>
    <xf numFmtId="0" fontId="4" fillId="5" borderId="69" xfId="1" applyFont="1" applyFill="1" applyBorder="1" applyAlignment="1">
      <alignment horizontal="left" vertical="center" indent="1"/>
    </xf>
    <xf numFmtId="165" fontId="4" fillId="6" borderId="70" xfId="2" applyNumberFormat="1" applyFont="1" applyFill="1" applyBorder="1" applyAlignment="1" applyProtection="1">
      <alignment horizontal="right" vertical="center" indent="5"/>
    </xf>
    <xf numFmtId="0" fontId="4" fillId="2" borderId="75" xfId="1" applyFont="1" applyFill="1" applyBorder="1" applyAlignment="1">
      <alignment horizontal="left" indent="1"/>
    </xf>
    <xf numFmtId="0" fontId="4" fillId="2" borderId="76" xfId="1" applyFont="1" applyFill="1" applyBorder="1" applyAlignment="1">
      <alignment horizontal="left" indent="1"/>
    </xf>
    <xf numFmtId="166" fontId="4" fillId="2" borderId="76" xfId="3" applyNumberFormat="1" applyFont="1" applyFill="1" applyBorder="1" applyAlignment="1" applyProtection="1">
      <alignment horizontal="right" indent="2"/>
    </xf>
    <xf numFmtId="164" fontId="4" fillId="2" borderId="77" xfId="2" applyNumberFormat="1" applyFont="1" applyFill="1" applyBorder="1" applyAlignment="1" applyProtection="1">
      <alignment horizontal="right" indent="2"/>
    </xf>
    <xf numFmtId="0" fontId="0" fillId="2" borderId="75" xfId="1" applyFont="1" applyFill="1" applyBorder="1" applyAlignment="1">
      <alignment horizontal="left" indent="1"/>
    </xf>
    <xf numFmtId="0" fontId="3" fillId="2" borderId="75" xfId="1" applyFill="1" applyBorder="1" applyAlignment="1">
      <alignment horizontal="left" indent="1"/>
    </xf>
    <xf numFmtId="1" fontId="0" fillId="0" borderId="0" xfId="0" applyNumberFormat="1"/>
    <xf numFmtId="164" fontId="3" fillId="2" borderId="0" xfId="7" applyNumberFormat="1" applyFill="1"/>
    <xf numFmtId="0" fontId="5" fillId="2" borderId="10" xfId="1" applyFont="1" applyFill="1" applyBorder="1" applyAlignment="1">
      <alignment horizontal="left" indent="1"/>
    </xf>
    <xf numFmtId="0" fontId="39" fillId="0" borderId="0" xfId="0" applyFont="1"/>
    <xf numFmtId="166" fontId="0" fillId="2" borderId="76" xfId="3" applyNumberFormat="1" applyFont="1" applyFill="1" applyBorder="1" applyAlignment="1" applyProtection="1">
      <alignment horizontal="right" indent="2"/>
    </xf>
    <xf numFmtId="164" fontId="0" fillId="5" borderId="77" xfId="2" applyNumberFormat="1" applyFont="1" applyFill="1" applyBorder="1" applyAlignment="1" applyProtection="1">
      <alignment horizontal="right" vertical="center" indent="2"/>
    </xf>
    <xf numFmtId="166" fontId="4" fillId="2" borderId="27" xfId="3" applyNumberFormat="1" applyFont="1" applyFill="1" applyBorder="1" applyAlignment="1" applyProtection="1">
      <alignment horizontal="right" indent="2"/>
    </xf>
    <xf numFmtId="0" fontId="41" fillId="0" borderId="0" xfId="0" applyFont="1" applyAlignment="1">
      <alignment horizontal="center"/>
    </xf>
    <xf numFmtId="166" fontId="3" fillId="2" borderId="0" xfId="1" applyNumberFormat="1" applyFill="1"/>
    <xf numFmtId="166" fontId="0" fillId="2" borderId="15" xfId="3" applyNumberFormat="1" applyFont="1" applyFill="1" applyBorder="1" applyAlignment="1" applyProtection="1">
      <alignment horizontal="right" vertical="center"/>
    </xf>
    <xf numFmtId="0" fontId="3" fillId="2" borderId="26" xfId="1" applyFill="1" applyBorder="1" applyAlignment="1">
      <alignment horizontal="left" indent="2"/>
    </xf>
    <xf numFmtId="0" fontId="38" fillId="11" borderId="78" xfId="0" applyFont="1" applyFill="1" applyBorder="1" applyAlignment="1">
      <alignment horizontal="left" indent="2"/>
    </xf>
    <xf numFmtId="0" fontId="24" fillId="11" borderId="78" xfId="0" applyFont="1" applyFill="1" applyBorder="1" applyAlignment="1">
      <alignment horizontal="left" indent="2"/>
    </xf>
    <xf numFmtId="0" fontId="10" fillId="2" borderId="10" xfId="1" applyFont="1" applyFill="1" applyBorder="1" applyAlignment="1">
      <alignment horizontal="left" indent="2"/>
    </xf>
    <xf numFmtId="0" fontId="0" fillId="2" borderId="10" xfId="1" applyFont="1" applyFill="1" applyBorder="1" applyAlignment="1">
      <alignment horizontal="left" indent="2"/>
    </xf>
    <xf numFmtId="0" fontId="0" fillId="2" borderId="26"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10" xfId="1" applyFont="1" applyFill="1" applyBorder="1" applyAlignment="1">
      <alignment horizontal="left" vertical="center" indent="1"/>
    </xf>
    <xf numFmtId="0" fontId="0" fillId="2" borderId="0" xfId="1" applyFont="1" applyFill="1"/>
    <xf numFmtId="0" fontId="43" fillId="2" borderId="0" xfId="5" applyFont="1" applyFill="1"/>
    <xf numFmtId="0" fontId="43" fillId="0" borderId="0" xfId="5" applyFont="1"/>
    <xf numFmtId="0" fontId="0" fillId="0" borderId="0" xfId="0" applyAlignment="1">
      <alignment horizontal="left"/>
    </xf>
    <xf numFmtId="0" fontId="5" fillId="0" borderId="0" xfId="5" applyFont="1" applyAlignment="1">
      <alignment horizontal="center"/>
    </xf>
    <xf numFmtId="0" fontId="5" fillId="2" borderId="0" xfId="5" applyFont="1" applyFill="1"/>
    <xf numFmtId="0" fontId="43" fillId="0" borderId="0" xfId="5" applyFont="1" applyAlignment="1">
      <alignment horizontal="left"/>
    </xf>
    <xf numFmtId="0" fontId="43" fillId="0" borderId="0" xfId="5" applyFont="1" applyAlignment="1">
      <alignment horizontal="right"/>
    </xf>
    <xf numFmtId="166" fontId="43" fillId="0" borderId="0" xfId="4" applyNumberFormat="1" applyFont="1" applyAlignment="1">
      <alignment horizontal="right"/>
    </xf>
    <xf numFmtId="0" fontId="43" fillId="0" borderId="0" xfId="5" applyFont="1" applyAlignment="1">
      <alignment horizontal="center"/>
    </xf>
    <xf numFmtId="0" fontId="43" fillId="0" borderId="0" xfId="5" applyFont="1" applyAlignment="1">
      <alignment horizontal="center" vertical="center"/>
    </xf>
    <xf numFmtId="0" fontId="3" fillId="0" borderId="67" xfId="1" applyBorder="1" applyAlignment="1" applyProtection="1">
      <alignment horizontal="center" vertical="center" wrapText="1"/>
      <protection locked="0"/>
    </xf>
    <xf numFmtId="166" fontId="3" fillId="9" borderId="67" xfId="4" applyNumberFormat="1" applyFont="1" applyFill="1" applyBorder="1" applyAlignment="1" applyProtection="1">
      <alignment horizontal="center" vertical="center"/>
      <protection locked="0"/>
    </xf>
    <xf numFmtId="0" fontId="3" fillId="9" borderId="82" xfId="1" applyFill="1" applyBorder="1" applyAlignment="1" applyProtection="1">
      <alignment horizontal="center" vertical="center"/>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83"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83" xfId="0" applyFont="1" applyBorder="1" applyAlignment="1">
      <alignment horizontal="center"/>
    </xf>
    <xf numFmtId="1" fontId="16" fillId="0" borderId="0" xfId="9" applyNumberFormat="1"/>
    <xf numFmtId="0" fontId="16" fillId="0" borderId="0" xfId="9"/>
    <xf numFmtId="0" fontId="2" fillId="0" borderId="0" xfId="10"/>
    <xf numFmtId="0" fontId="15" fillId="4" borderId="84" xfId="5" applyFont="1" applyFill="1" applyBorder="1" applyAlignment="1" applyProtection="1">
      <alignment horizontal="center" vertical="center" wrapText="1"/>
      <protection locked="0"/>
    </xf>
    <xf numFmtId="11" fontId="0" fillId="0" borderId="0" xfId="0" applyNumberFormat="1"/>
    <xf numFmtId="0" fontId="1" fillId="2" borderId="0" xfId="0" applyFont="1" applyFill="1"/>
    <xf numFmtId="0" fontId="1" fillId="2" borderId="36" xfId="0" applyFont="1" applyFill="1" applyBorder="1"/>
    <xf numFmtId="0" fontId="1" fillId="2" borderId="35" xfId="0" applyFont="1" applyFill="1" applyBorder="1"/>
    <xf numFmtId="0" fontId="1" fillId="2" borderId="35" xfId="0" applyFont="1" applyFill="1" applyBorder="1" applyAlignment="1">
      <alignment horizontal="left" vertical="top" wrapText="1" indent="1"/>
    </xf>
    <xf numFmtId="0" fontId="1" fillId="2" borderId="0" xfId="0" applyFont="1" applyFill="1" applyAlignment="1">
      <alignment wrapText="1"/>
    </xf>
    <xf numFmtId="0" fontId="1" fillId="2" borderId="36" xfId="0" applyFont="1" applyFill="1" applyBorder="1" applyAlignment="1">
      <alignment vertical="top" wrapText="1"/>
    </xf>
    <xf numFmtId="0" fontId="1" fillId="2" borderId="35" xfId="0" applyFont="1" applyFill="1" applyBorder="1" applyAlignment="1">
      <alignment vertical="top" wrapText="1"/>
    </xf>
    <xf numFmtId="0" fontId="1" fillId="2" borderId="0" xfId="0" applyFont="1" applyFill="1" applyAlignment="1">
      <alignment vertical="top" wrapText="1"/>
    </xf>
    <xf numFmtId="0" fontId="5" fillId="0" borderId="85" xfId="5" applyFont="1" applyBorder="1" applyAlignment="1">
      <alignment horizontal="center"/>
    </xf>
    <xf numFmtId="0" fontId="24" fillId="0" borderId="4" xfId="0" applyFont="1" applyBorder="1" applyAlignment="1">
      <alignment horizontal="left" vertical="top" wrapText="1" indent="1"/>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3" fontId="5" fillId="0" borderId="0" xfId="5" applyNumberFormat="1" applyFont="1" applyAlignment="1" applyProtection="1">
      <alignment horizontal="right"/>
      <protection locked="0"/>
    </xf>
    <xf numFmtId="164" fontId="5" fillId="0" borderId="0" xfId="7" applyNumberFormat="1" applyFont="1" applyFill="1" applyAlignment="1" applyProtection="1">
      <alignment horizontal="right"/>
      <protection locked="0"/>
    </xf>
    <xf numFmtId="164" fontId="5" fillId="0" borderId="0" xfId="0" applyNumberFormat="1" applyFont="1" applyAlignment="1" applyProtection="1">
      <alignment horizontal="right" vertical="center"/>
      <protection locked="0"/>
    </xf>
    <xf numFmtId="0" fontId="5" fillId="0" borderId="0" xfId="0" applyFont="1" applyAlignment="1" applyProtection="1">
      <alignment horizontal="center"/>
      <protection locked="0"/>
    </xf>
    <xf numFmtId="164" fontId="5" fillId="0" borderId="0" xfId="7" applyNumberFormat="1" applyFont="1" applyFill="1" applyAlignment="1" applyProtection="1">
      <alignment horizontal="right" vertical="center"/>
      <protection locked="0"/>
    </xf>
    <xf numFmtId="3" fontId="5" fillId="0" borderId="0" xfId="0" applyNumberFormat="1" applyFont="1" applyAlignment="1" applyProtection="1">
      <alignment horizontal="right"/>
      <protection locked="0"/>
    </xf>
    <xf numFmtId="0" fontId="0" fillId="0" borderId="0" xfId="0" applyAlignment="1" applyProtection="1">
      <alignment horizontal="left"/>
      <protection locked="0"/>
    </xf>
    <xf numFmtId="0" fontId="43" fillId="0" borderId="0" xfId="5" applyFont="1" applyAlignment="1" applyProtection="1">
      <alignment horizontal="left"/>
      <protection locked="0"/>
    </xf>
    <xf numFmtId="0" fontId="43" fillId="0" borderId="0" xfId="5" applyFont="1" applyAlignment="1" applyProtection="1">
      <alignment horizontal="right"/>
      <protection locked="0"/>
    </xf>
    <xf numFmtId="166" fontId="43" fillId="0" borderId="0" xfId="4" applyNumberFormat="1" applyFont="1" applyAlignment="1" applyProtection="1">
      <alignment horizontal="right"/>
      <protection locked="0"/>
    </xf>
    <xf numFmtId="0" fontId="43" fillId="0" borderId="0" xfId="5" applyFont="1" applyAlignment="1" applyProtection="1">
      <alignment horizontal="center" vertical="center"/>
      <protection locked="0"/>
    </xf>
    <xf numFmtId="0" fontId="43" fillId="0" borderId="0" xfId="5" applyFont="1" applyAlignment="1" applyProtection="1">
      <alignment horizontal="center"/>
      <protection locked="0"/>
    </xf>
    <xf numFmtId="0" fontId="43" fillId="2" borderId="0" xfId="5" applyFont="1" applyFill="1" applyProtection="1">
      <protection locked="0"/>
    </xf>
    <xf numFmtId="0" fontId="43" fillId="0" borderId="0" xfId="5" applyFont="1" applyProtection="1">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horizontal="center"/>
      <protection locked="0"/>
    </xf>
    <xf numFmtId="166" fontId="3" fillId="0" borderId="0" xfId="4" applyNumberFormat="1" applyFont="1" applyAlignment="1" applyProtection="1">
      <alignment horizontal="center" vertical="center"/>
      <protection locked="0"/>
    </xf>
    <xf numFmtId="0" fontId="0" fillId="0" borderId="0" xfId="1" applyFont="1" applyAlignment="1" applyProtection="1">
      <alignment horizontal="right"/>
      <protection locked="0"/>
    </xf>
    <xf numFmtId="0" fontId="1" fillId="2" borderId="35" xfId="0" applyFont="1" applyFill="1" applyBorder="1" applyAlignment="1">
      <alignment horizontal="left" vertical="top" wrapText="1" indent="1"/>
    </xf>
    <xf numFmtId="0" fontId="1" fillId="2" borderId="0" xfId="0" applyFont="1" applyFill="1" applyAlignment="1">
      <alignment horizontal="left" vertical="top" wrapText="1" indent="1"/>
    </xf>
    <xf numFmtId="0" fontId="20" fillId="3" borderId="35" xfId="0" applyFont="1" applyFill="1" applyBorder="1" applyAlignment="1">
      <alignment horizontal="left" vertical="center" indent="1"/>
    </xf>
    <xf numFmtId="0" fontId="20" fillId="3" borderId="0" xfId="0" applyFont="1" applyFill="1" applyAlignment="1">
      <alignment horizontal="left" vertical="center" indent="1"/>
    </xf>
    <xf numFmtId="0" fontId="20" fillId="3" borderId="36" xfId="0" applyFont="1" applyFill="1" applyBorder="1" applyAlignment="1">
      <alignment horizontal="left" vertical="center" indent="1"/>
    </xf>
    <xf numFmtId="0" fontId="30" fillId="2" borderId="35" xfId="0" applyFont="1" applyFill="1" applyBorder="1" applyAlignment="1">
      <alignment horizontal="left" vertical="center" wrapText="1"/>
    </xf>
    <xf numFmtId="0" fontId="30" fillId="2" borderId="0" xfId="0" applyFont="1" applyFill="1" applyAlignment="1">
      <alignment horizontal="left" vertical="center" wrapText="1"/>
    </xf>
    <xf numFmtId="1" fontId="8" fillId="3" borderId="56" xfId="2" applyNumberFormat="1" applyFont="1" applyFill="1" applyBorder="1" applyAlignment="1" applyProtection="1">
      <alignment horizontal="center" vertical="center" wrapText="1"/>
    </xf>
    <xf numFmtId="1" fontId="8" fillId="3" borderId="60" xfId="2" applyNumberFormat="1" applyFont="1" applyFill="1" applyBorder="1" applyAlignment="1" applyProtection="1">
      <alignment horizontal="center" vertical="center" wrapText="1"/>
    </xf>
    <xf numFmtId="0" fontId="8" fillId="10" borderId="0" xfId="1" applyFont="1" applyFill="1" applyAlignment="1">
      <alignment horizontal="center" vertical="center" wrapText="1"/>
    </xf>
    <xf numFmtId="0" fontId="8" fillId="10" borderId="52" xfId="1" applyFont="1" applyFill="1" applyBorder="1" applyAlignment="1">
      <alignment horizontal="center" vertical="center" wrapText="1"/>
    </xf>
    <xf numFmtId="0" fontId="8" fillId="10" borderId="58" xfId="1" applyFont="1" applyFill="1" applyBorder="1" applyAlignment="1">
      <alignment horizontal="center" vertical="center" wrapText="1"/>
    </xf>
    <xf numFmtId="0" fontId="8" fillId="10" borderId="57" xfId="1" applyFont="1" applyFill="1" applyBorder="1" applyAlignment="1">
      <alignment horizontal="center" vertical="center" wrapText="1"/>
    </xf>
    <xf numFmtId="0" fontId="8" fillId="10" borderId="62" xfId="1" applyFont="1" applyFill="1" applyBorder="1" applyAlignment="1">
      <alignment horizontal="center" vertical="center" wrapText="1"/>
    </xf>
    <xf numFmtId="0" fontId="8" fillId="10" borderId="63" xfId="1" applyFont="1" applyFill="1" applyBorder="1" applyAlignment="1">
      <alignment horizontal="center" vertical="center" wrapText="1"/>
    </xf>
    <xf numFmtId="0" fontId="8" fillId="10" borderId="64" xfId="1" applyFont="1" applyFill="1" applyBorder="1" applyAlignment="1">
      <alignment horizontal="center" vertical="center" wrapText="1"/>
    </xf>
    <xf numFmtId="0" fontId="8" fillId="10" borderId="65" xfId="1" applyFont="1" applyFill="1" applyBorder="1" applyAlignment="1">
      <alignment horizontal="center" vertical="center" wrapText="1"/>
    </xf>
    <xf numFmtId="0" fontId="8" fillId="10" borderId="66" xfId="1" applyFont="1" applyFill="1" applyBorder="1" applyAlignment="1">
      <alignment horizontal="center" vertical="center" wrapText="1"/>
    </xf>
    <xf numFmtId="0" fontId="40" fillId="12" borderId="79" xfId="0" applyFont="1" applyFill="1" applyBorder="1" applyAlignment="1" applyProtection="1">
      <alignment horizontal="center" vertical="center"/>
      <protection locked="0"/>
    </xf>
    <xf numFmtId="0" fontId="40" fillId="12" borderId="80" xfId="0" applyFont="1" applyFill="1" applyBorder="1" applyAlignment="1" applyProtection="1">
      <alignment horizontal="center" vertical="center"/>
      <protection locked="0"/>
    </xf>
    <xf numFmtId="0" fontId="40" fillId="12" borderId="81" xfId="0" applyFont="1" applyFill="1" applyBorder="1" applyAlignment="1" applyProtection="1">
      <alignment horizontal="center" vertical="center"/>
      <protection locked="0"/>
    </xf>
    <xf numFmtId="0" fontId="12" fillId="2" borderId="0" xfId="1" applyFont="1" applyFill="1" applyAlignment="1">
      <alignment horizontal="left"/>
    </xf>
    <xf numFmtId="0" fontId="11" fillId="2" borderId="0" xfId="1" applyFont="1" applyFill="1" applyAlignment="1">
      <alignment horizontal="left" vertical="top" wrapText="1"/>
    </xf>
    <xf numFmtId="164" fontId="0" fillId="2" borderId="15" xfId="2" applyNumberFormat="1" applyFont="1" applyFill="1" applyBorder="1" applyAlignment="1" applyProtection="1">
      <alignment horizontal="right" vertical="center" indent="2"/>
    </xf>
    <xf numFmtId="164" fontId="3" fillId="2" borderId="16" xfId="2" applyNumberFormat="1" applyFont="1" applyFill="1" applyBorder="1" applyAlignment="1" applyProtection="1">
      <alignment horizontal="right" vertical="center" indent="2"/>
    </xf>
    <xf numFmtId="166" fontId="0" fillId="2" borderId="15" xfId="3" applyNumberFormat="1" applyFont="1" applyFill="1" applyBorder="1" applyAlignment="1" applyProtection="1">
      <alignment horizontal="right" vertical="center"/>
    </xf>
    <xf numFmtId="166" fontId="4" fillId="2" borderId="16" xfId="3" applyNumberFormat="1" applyFont="1" applyFill="1" applyBorder="1" applyAlignment="1" applyProtection="1">
      <alignment horizontal="right" vertical="center"/>
    </xf>
    <xf numFmtId="0" fontId="3" fillId="2" borderId="10" xfId="1" applyFill="1" applyBorder="1" applyAlignment="1">
      <alignment horizontal="left" vertical="top" wrapText="1" indent="1"/>
    </xf>
    <xf numFmtId="0" fontId="3" fillId="2" borderId="15" xfId="1" applyFill="1" applyBorder="1" applyAlignment="1">
      <alignment horizontal="left" vertical="top" wrapText="1" indent="1"/>
    </xf>
    <xf numFmtId="166" fontId="0" fillId="2" borderId="15" xfId="3" applyNumberFormat="1" applyFont="1" applyFill="1" applyBorder="1" applyAlignment="1" applyProtection="1">
      <alignment horizontal="right" vertical="center" indent="5"/>
    </xf>
    <xf numFmtId="164" fontId="0" fillId="2" borderId="15" xfId="2" applyNumberFormat="1" applyFont="1" applyFill="1" applyBorder="1" applyAlignment="1" applyProtection="1">
      <alignment horizontal="right" vertical="center" indent="3"/>
    </xf>
    <xf numFmtId="164" fontId="3" fillId="2" borderId="16" xfId="2" applyNumberFormat="1" applyFont="1" applyFill="1" applyBorder="1" applyAlignment="1" applyProtection="1">
      <alignment horizontal="right" vertical="center" indent="3"/>
    </xf>
    <xf numFmtId="166" fontId="4" fillId="2" borderId="16" xfId="3" applyNumberFormat="1" applyFont="1" applyFill="1" applyBorder="1" applyAlignment="1" applyProtection="1">
      <alignment horizontal="right" vertical="center" indent="5"/>
    </xf>
    <xf numFmtId="164" fontId="3" fillId="2" borderId="15" xfId="2" applyNumberFormat="1" applyFont="1" applyFill="1" applyBorder="1" applyAlignment="1" applyProtection="1">
      <alignment horizontal="right" vertical="center" indent="2"/>
    </xf>
    <xf numFmtId="166" fontId="4" fillId="2" borderId="15"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3"/>
    </xf>
    <xf numFmtId="166" fontId="4" fillId="2" borderId="15" xfId="3" applyNumberFormat="1" applyFont="1" applyFill="1" applyBorder="1" applyAlignment="1" applyProtection="1">
      <alignment horizontal="right" vertical="center" indent="5"/>
    </xf>
    <xf numFmtId="164" fontId="10" fillId="2" borderId="15" xfId="2" applyNumberFormat="1" applyFont="1" applyFill="1" applyBorder="1" applyAlignment="1" applyProtection="1">
      <alignment horizontal="right" vertical="center" indent="3"/>
    </xf>
    <xf numFmtId="166" fontId="10" fillId="2" borderId="15" xfId="3" applyNumberFormat="1" applyFont="1" applyFill="1" applyBorder="1" applyAlignment="1" applyProtection="1">
      <alignment horizontal="right" vertical="center" indent="5"/>
    </xf>
    <xf numFmtId="164" fontId="10" fillId="2" borderId="15" xfId="2" applyNumberFormat="1" applyFont="1" applyFill="1" applyBorder="1" applyAlignment="1" applyProtection="1">
      <alignment horizontal="right" vertical="center" indent="2"/>
    </xf>
    <xf numFmtId="166" fontId="10" fillId="2" borderId="15" xfId="3" applyNumberFormat="1" applyFont="1" applyFill="1" applyBorder="1" applyAlignment="1" applyProtection="1">
      <alignment horizontal="right" vertical="center"/>
    </xf>
    <xf numFmtId="164" fontId="0" fillId="2" borderId="16" xfId="2" applyNumberFormat="1" applyFont="1" applyFill="1" applyBorder="1" applyAlignment="1" applyProtection="1">
      <alignment horizontal="right" vertical="center" indent="2"/>
    </xf>
    <xf numFmtId="166" fontId="0" fillId="0" borderId="15" xfId="3" applyNumberFormat="1" applyFont="1" applyFill="1" applyBorder="1" applyAlignment="1" applyProtection="1">
      <alignment horizontal="right" vertical="center"/>
    </xf>
    <xf numFmtId="166" fontId="0" fillId="2" borderId="16"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3"/>
    </xf>
    <xf numFmtId="166" fontId="0" fillId="2" borderId="16" xfId="3" applyNumberFormat="1" applyFont="1" applyFill="1" applyBorder="1" applyAlignment="1" applyProtection="1">
      <alignment horizontal="right" vertical="center"/>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indent="1"/>
    </xf>
    <xf numFmtId="0" fontId="6" fillId="9" borderId="73" xfId="1" applyFont="1" applyFill="1" applyBorder="1" applyAlignment="1">
      <alignment horizontal="left" vertical="center" indent="1"/>
    </xf>
    <xf numFmtId="0" fontId="6" fillId="9" borderId="5" xfId="1" applyFont="1" applyFill="1" applyBorder="1" applyAlignment="1">
      <alignment horizontal="left" vertical="center" indent="1"/>
    </xf>
    <xf numFmtId="0" fontId="6" fillId="9" borderId="74" xfId="1" applyFont="1" applyFill="1" applyBorder="1" applyAlignment="1">
      <alignment horizontal="left" vertical="center" indent="1"/>
    </xf>
    <xf numFmtId="0" fontId="6" fillId="9" borderId="23" xfId="1" applyFont="1" applyFill="1" applyBorder="1" applyAlignment="1">
      <alignment horizontal="left" vertical="center" indent="1"/>
    </xf>
    <xf numFmtId="1" fontId="6" fillId="9" borderId="23" xfId="1" applyNumberFormat="1" applyFont="1" applyFill="1" applyBorder="1" applyAlignment="1">
      <alignment horizontal="right" vertical="center"/>
    </xf>
    <xf numFmtId="0" fontId="27" fillId="8" borderId="42" xfId="1" applyFont="1" applyFill="1" applyBorder="1" applyAlignment="1">
      <alignment horizontal="center" vertical="center"/>
    </xf>
    <xf numFmtId="0" fontId="27" fillId="8" borderId="43" xfId="1" applyFont="1" applyFill="1" applyBorder="1" applyAlignment="1">
      <alignment horizontal="center" vertical="center"/>
    </xf>
    <xf numFmtId="0" fontId="27" fillId="8" borderId="44" xfId="1" applyFont="1" applyFill="1" applyBorder="1" applyAlignment="1">
      <alignment horizontal="center" vertical="center"/>
    </xf>
    <xf numFmtId="164" fontId="9" fillId="7" borderId="10" xfId="2" applyNumberFormat="1" applyFont="1" applyFill="1" applyBorder="1" applyAlignment="1" applyProtection="1">
      <alignment horizontal="right" vertical="center" indent="13"/>
    </xf>
    <xf numFmtId="164" fontId="9" fillId="7" borderId="11" xfId="2" applyNumberFormat="1" applyFont="1" applyFill="1" applyBorder="1" applyAlignment="1" applyProtection="1">
      <alignment horizontal="right" vertical="center" indent="13"/>
    </xf>
    <xf numFmtId="164" fontId="9" fillId="7" borderId="12" xfId="2" applyNumberFormat="1" applyFont="1" applyFill="1" applyBorder="1" applyAlignment="1" applyProtection="1">
      <alignment horizontal="right" vertical="center" indent="13"/>
    </xf>
    <xf numFmtId="164" fontId="9" fillId="7" borderId="13" xfId="2" applyNumberFormat="1" applyFont="1" applyFill="1" applyBorder="1" applyAlignment="1" applyProtection="1">
      <alignment horizontal="right" vertical="center" indent="13"/>
    </xf>
    <xf numFmtId="168" fontId="4" fillId="2" borderId="45" xfId="1" applyNumberFormat="1" applyFont="1" applyFill="1" applyBorder="1" applyAlignment="1">
      <alignment horizontal="center"/>
    </xf>
    <xf numFmtId="168" fontId="4" fillId="2" borderId="46" xfId="1" applyNumberFormat="1" applyFont="1" applyFill="1" applyBorder="1" applyAlignment="1">
      <alignment horizontal="center"/>
    </xf>
    <xf numFmtId="0" fontId="10" fillId="2" borderId="10" xfId="1" applyFont="1" applyFill="1" applyBorder="1" applyAlignment="1">
      <alignment horizontal="left" vertical="center" indent="1"/>
    </xf>
    <xf numFmtId="0" fontId="10" fillId="2" borderId="15" xfId="1" applyFont="1" applyFill="1" applyBorder="1" applyAlignment="1">
      <alignment horizontal="left" vertical="center" indent="1"/>
    </xf>
    <xf numFmtId="0" fontId="4" fillId="2" borderId="12" xfId="1" applyFont="1" applyFill="1" applyBorder="1" applyAlignment="1">
      <alignment horizontal="left" vertical="center" indent="1"/>
    </xf>
    <xf numFmtId="0" fontId="4" fillId="2" borderId="16" xfId="1" applyFont="1" applyFill="1" applyBorder="1" applyAlignment="1">
      <alignment horizontal="left" vertical="center" indent="1"/>
    </xf>
    <xf numFmtId="166" fontId="4" fillId="5" borderId="69" xfId="3" applyNumberFormat="1" applyFont="1" applyFill="1" applyBorder="1" applyAlignment="1" applyProtection="1">
      <alignment horizontal="right" vertical="center" indent="5"/>
    </xf>
    <xf numFmtId="166" fontId="10" fillId="2" borderId="15" xfId="3" applyNumberFormat="1" applyFont="1" applyFill="1" applyBorder="1" applyAlignment="1" applyProtection="1">
      <alignment horizontal="right" vertical="center" indent="6"/>
    </xf>
    <xf numFmtId="166" fontId="4" fillId="5" borderId="69" xfId="3" applyNumberFormat="1" applyFont="1" applyFill="1" applyBorder="1" applyAlignment="1" applyProtection="1">
      <alignment horizontal="right" vertical="center"/>
    </xf>
    <xf numFmtId="169" fontId="28" fillId="2" borderId="45" xfId="1" applyNumberFormat="1" applyFont="1" applyFill="1" applyBorder="1" applyAlignment="1">
      <alignment horizontal="right" vertical="top"/>
    </xf>
    <xf numFmtId="169" fontId="28" fillId="2" borderId="47" xfId="1" applyNumberFormat="1" applyFont="1" applyFill="1" applyBorder="1" applyAlignment="1">
      <alignment horizontal="right" vertical="top"/>
    </xf>
    <xf numFmtId="170" fontId="28" fillId="2" borderId="46" xfId="1" applyNumberFormat="1" applyFont="1" applyFill="1" applyBorder="1" applyAlignment="1">
      <alignment horizontal="left" vertical="top"/>
    </xf>
    <xf numFmtId="170" fontId="28" fillId="2" borderId="49" xfId="1" applyNumberFormat="1" applyFont="1" applyFill="1" applyBorder="1" applyAlignment="1">
      <alignment horizontal="left" vertical="top"/>
    </xf>
    <xf numFmtId="0" fontId="6" fillId="4" borderId="19" xfId="1" applyFont="1" applyFill="1" applyBorder="1" applyAlignment="1">
      <alignment horizontal="center" vertical="center"/>
    </xf>
    <xf numFmtId="0" fontId="6" fillId="4" borderId="21" xfId="1" applyFont="1" applyFill="1" applyBorder="1" applyAlignment="1">
      <alignment horizontal="center" vertical="center"/>
    </xf>
    <xf numFmtId="1" fontId="6" fillId="4" borderId="3" xfId="1" applyNumberFormat="1" applyFont="1" applyFill="1" applyBorder="1" applyAlignment="1">
      <alignment horizontal="center" vertical="center" wrapText="1"/>
    </xf>
    <xf numFmtId="164" fontId="6" fillId="4" borderId="3" xfId="1" applyNumberFormat="1" applyFont="1" applyFill="1" applyBorder="1" applyAlignment="1">
      <alignment horizontal="center" vertical="center"/>
    </xf>
    <xf numFmtId="164" fontId="6" fillId="4" borderId="50" xfId="1" applyNumberFormat="1" applyFont="1" applyFill="1" applyBorder="1" applyAlignment="1">
      <alignment horizontal="center" vertical="center"/>
    </xf>
    <xf numFmtId="0" fontId="12" fillId="2" borderId="0" xfId="1" applyFont="1" applyFill="1" applyAlignment="1">
      <alignment horizontal="left" vertical="top"/>
    </xf>
    <xf numFmtId="0" fontId="11" fillId="2" borderId="0" xfId="1" applyFont="1" applyFill="1" applyAlignment="1">
      <alignment horizontal="left" vertical="center" wrapText="1"/>
    </xf>
    <xf numFmtId="0" fontId="8" fillId="3" borderId="53" xfId="1" applyFont="1" applyFill="1" applyBorder="1" applyAlignment="1">
      <alignment horizontal="center" vertical="center" wrapText="1"/>
    </xf>
    <xf numFmtId="0" fontId="8" fillId="3" borderId="61" xfId="1" applyFont="1" applyFill="1" applyBorder="1" applyAlignment="1">
      <alignment horizontal="center" vertical="center" wrapText="1"/>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0" fontId="4" fillId="5" borderId="7" xfId="1" applyFont="1" applyFill="1" applyBorder="1" applyAlignment="1">
      <alignment horizontal="left" vertical="center" indent="1"/>
    </xf>
    <xf numFmtId="0" fontId="4" fillId="5" borderId="14" xfId="1" applyFont="1" applyFill="1" applyBorder="1" applyAlignment="1">
      <alignment horizontal="left" vertical="center" indent="1"/>
    </xf>
    <xf numFmtId="0" fontId="3" fillId="2" borderId="0" xfId="1" applyFill="1" applyAlignment="1">
      <alignment horizontal="center"/>
    </xf>
    <xf numFmtId="9" fontId="6" fillId="3" borderId="20" xfId="2" applyFont="1" applyFill="1" applyBorder="1" applyAlignment="1" applyProtection="1">
      <alignment horizontal="center" vertical="center" wrapText="1"/>
    </xf>
    <xf numFmtId="9" fontId="6" fillId="3" borderId="21" xfId="2" applyFont="1" applyFill="1" applyBorder="1" applyAlignment="1" applyProtection="1">
      <alignment horizontal="center" vertical="center" wrapText="1"/>
    </xf>
    <xf numFmtId="9" fontId="6" fillId="3" borderId="1" xfId="2" applyFont="1" applyFill="1" applyBorder="1" applyAlignment="1" applyProtection="1">
      <alignment horizontal="center" vertical="center" wrapText="1"/>
    </xf>
    <xf numFmtId="9" fontId="6" fillId="3" borderId="25" xfId="2" applyFont="1" applyFill="1" applyBorder="1" applyAlignment="1" applyProtection="1">
      <alignment horizontal="center" vertical="center" wrapText="1"/>
    </xf>
    <xf numFmtId="164" fontId="9" fillId="6" borderId="71" xfId="2" applyNumberFormat="1" applyFont="1" applyFill="1" applyBorder="1" applyAlignment="1" applyProtection="1">
      <alignment horizontal="right" vertical="center" indent="13"/>
    </xf>
    <xf numFmtId="164" fontId="9" fillId="6" borderId="72" xfId="2" applyNumberFormat="1" applyFont="1" applyFill="1" applyBorder="1" applyAlignment="1" applyProtection="1">
      <alignment horizontal="right" vertical="center" indent="13"/>
    </xf>
    <xf numFmtId="0" fontId="8" fillId="3" borderId="54" xfId="1" applyFont="1" applyFill="1" applyBorder="1" applyAlignment="1">
      <alignment horizontal="center" vertical="center" wrapText="1"/>
    </xf>
    <xf numFmtId="1" fontId="8" fillId="3" borderId="54" xfId="2" applyNumberFormat="1" applyFont="1" applyFill="1" applyBorder="1" applyAlignment="1" applyProtection="1">
      <alignment horizontal="center" vertical="center"/>
    </xf>
    <xf numFmtId="164" fontId="8" fillId="3" borderId="54" xfId="2" applyNumberFormat="1" applyFont="1" applyFill="1" applyBorder="1" applyAlignment="1" applyProtection="1">
      <alignment horizontal="center" vertical="center"/>
    </xf>
    <xf numFmtId="171" fontId="28" fillId="2" borderId="47" xfId="1" applyNumberFormat="1" applyFont="1" applyFill="1" applyBorder="1" applyAlignment="1">
      <alignment horizontal="center" vertical="top"/>
    </xf>
    <xf numFmtId="171" fontId="28" fillId="2" borderId="48" xfId="1" applyNumberFormat="1" applyFont="1" applyFill="1" applyBorder="1" applyAlignment="1">
      <alignment horizontal="center" vertical="top"/>
    </xf>
    <xf numFmtId="171" fontId="28" fillId="2" borderId="49" xfId="1" applyNumberFormat="1" applyFont="1" applyFill="1" applyBorder="1" applyAlignment="1">
      <alignment horizontal="center" vertical="top"/>
    </xf>
    <xf numFmtId="0" fontId="6" fillId="9" borderId="5" xfId="1" applyFont="1" applyFill="1" applyBorder="1" applyAlignment="1">
      <alignment horizontal="left" vertical="center" indent="11"/>
    </xf>
    <xf numFmtId="172" fontId="28" fillId="2" borderId="0" xfId="1" applyNumberFormat="1" applyFont="1" applyFill="1" applyAlignment="1">
      <alignment horizontal="left"/>
    </xf>
    <xf numFmtId="172" fontId="28" fillId="2" borderId="46" xfId="1" applyNumberFormat="1" applyFont="1" applyFill="1" applyBorder="1" applyAlignment="1">
      <alignment horizontal="left"/>
    </xf>
    <xf numFmtId="173" fontId="28" fillId="2" borderId="0" xfId="1" applyNumberFormat="1" applyFont="1" applyFill="1" applyAlignment="1">
      <alignment horizontal="left" vertical="center"/>
    </xf>
    <xf numFmtId="173" fontId="28" fillId="2" borderId="46" xfId="1" applyNumberFormat="1" applyFont="1" applyFill="1" applyBorder="1" applyAlignment="1">
      <alignment horizontal="left" vertical="center"/>
    </xf>
    <xf numFmtId="164" fontId="6" fillId="9" borderId="23" xfId="2" applyNumberFormat="1" applyFont="1" applyFill="1" applyBorder="1" applyAlignment="1" applyProtection="1">
      <alignment horizontal="right" vertical="center" indent="2"/>
    </xf>
    <xf numFmtId="164" fontId="4" fillId="5" borderId="69" xfId="2" applyNumberFormat="1" applyFont="1" applyFill="1" applyBorder="1" applyAlignment="1" applyProtection="1">
      <alignment horizontal="right" vertical="center" indent="3"/>
    </xf>
    <xf numFmtId="164" fontId="4" fillId="5" borderId="69"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xf>
    <xf numFmtId="169" fontId="28" fillId="2" borderId="0" xfId="1" applyNumberFormat="1" applyFont="1" applyFill="1" applyAlignment="1">
      <alignment horizontal="right"/>
    </xf>
    <xf numFmtId="1" fontId="8" fillId="3" borderId="51" xfId="2" applyNumberFormat="1" applyFont="1" applyFill="1" applyBorder="1" applyAlignment="1" applyProtection="1">
      <alignment horizontal="center" vertical="center" wrapText="1"/>
    </xf>
    <xf numFmtId="1" fontId="8" fillId="3" borderId="59" xfId="2" applyNumberFormat="1" applyFont="1" applyFill="1" applyBorder="1" applyAlignment="1" applyProtection="1">
      <alignment horizontal="center" vertical="center" wrapText="1"/>
    </xf>
    <xf numFmtId="169" fontId="28" fillId="2" borderId="45" xfId="1" applyNumberFormat="1" applyFont="1" applyFill="1" applyBorder="1" applyAlignment="1">
      <alignment horizontal="right" vertical="center"/>
    </xf>
    <xf numFmtId="169" fontId="28" fillId="2" borderId="0" xfId="1" applyNumberFormat="1" applyFont="1" applyFill="1" applyAlignment="1">
      <alignment horizontal="right" vertical="center"/>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protection locked="0" hidden="0"/>
    </dxf>
    <dxf>
      <font>
        <strike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textRotation="0" indent="0" justifyLastLine="0" shrinkToFit="0" readingOrder="0"/>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15d1d6b6ce274262880f62d4469c1e93/" TargetMode="External"/><Relationship Id="rId5"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2</xdr:col>
      <xdr:colOff>1702593</xdr:colOff>
      <xdr:row>1</xdr:row>
      <xdr:rowOff>956469</xdr:rowOff>
    </xdr:from>
    <xdr:to>
      <xdr:col>2</xdr:col>
      <xdr:colOff>2190749</xdr:colOff>
      <xdr:row>1</xdr:row>
      <xdr:rowOff>1190625</xdr:rowOff>
    </xdr:to>
    <xdr:sp macro="" textlink="">
      <xdr:nvSpPr>
        <xdr:cNvPr id="3" name="Rectangle 2">
          <a:hlinkClick xmlns:r="http://schemas.openxmlformats.org/officeDocument/2006/relationships" r:id="rId5"/>
          <a:extLst>
            <a:ext uri="{FF2B5EF4-FFF2-40B4-BE49-F238E27FC236}">
              <a16:creationId xmlns:a16="http://schemas.microsoft.com/office/drawing/2014/main" id="{1D1F8662-09D4-4E40-88A5-B67FBC7EDFA7}"/>
            </a:ext>
          </a:extLst>
        </xdr:cNvPr>
        <xdr:cNvSpPr/>
      </xdr:nvSpPr>
      <xdr:spPr>
        <a:xfrm>
          <a:off x="6679406" y="2742407"/>
          <a:ext cx="488156" cy="2341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4758964</xdr:colOff>
      <xdr:row>3</xdr:row>
      <xdr:rowOff>2184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35071" y="733473"/>
          <a:ext cx="4480560" cy="2433128"/>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4758964</xdr:colOff>
      <xdr:row>7</xdr:row>
      <xdr:rowOff>127001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4758964</xdr:colOff>
      <xdr:row>9</xdr:row>
      <xdr:rowOff>455083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4758964</xdr:colOff>
      <xdr:row>11</xdr:row>
      <xdr:rowOff>36866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1979084</xdr:colOff>
      <xdr:row>9</xdr:row>
      <xdr:rowOff>402168</xdr:rowOff>
    </xdr:from>
    <xdr:to>
      <xdr:col>1</xdr:col>
      <xdr:colOff>3577168</xdr:colOff>
      <xdr:row>9</xdr:row>
      <xdr:rowOff>560918</xdr:rowOff>
    </xdr:to>
    <xdr:sp macro="" textlink="">
      <xdr:nvSpPr>
        <xdr:cNvPr id="21" name="Rectangle 20">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201334" y="7461251"/>
          <a:ext cx="1598084"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179918</xdr:rowOff>
    </xdr:from>
    <xdr:to>
      <xdr:col>1</xdr:col>
      <xdr:colOff>3926417</xdr:colOff>
      <xdr:row>9</xdr:row>
      <xdr:rowOff>359834</xdr:rowOff>
    </xdr:to>
    <xdr:sp macro="" textlink="">
      <xdr:nvSpPr>
        <xdr:cNvPr id="22" name="Rectangle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201334" y="7239001"/>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211668</xdr:rowOff>
    </xdr:from>
    <xdr:to>
      <xdr:col>1</xdr:col>
      <xdr:colOff>3926417</xdr:colOff>
      <xdr:row>9</xdr:row>
      <xdr:rowOff>391584</xdr:rowOff>
    </xdr:to>
    <xdr:sp macro="" textlink="">
      <xdr:nvSpPr>
        <xdr:cNvPr id="23" name="Rectangle 22">
          <a:hlinkClick xmlns:r="http://schemas.openxmlformats.org/officeDocument/2006/relationships" r:id="rId6"/>
          <a:extLst>
            <a:ext uri="{FF2B5EF4-FFF2-40B4-BE49-F238E27FC236}">
              <a16:creationId xmlns:a16="http://schemas.microsoft.com/office/drawing/2014/main" id="{00000000-0008-0000-0100-000017000000}"/>
            </a:ext>
          </a:extLst>
        </xdr:cNvPr>
        <xdr:cNvSpPr/>
      </xdr:nvSpPr>
      <xdr:spPr>
        <a:xfrm>
          <a:off x="2201334" y="7440085"/>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264583</xdr:colOff>
      <xdr:row>10</xdr:row>
      <xdr:rowOff>190500</xdr:rowOff>
    </xdr:from>
    <xdr:to>
      <xdr:col>1</xdr:col>
      <xdr:colOff>4328583</xdr:colOff>
      <xdr:row>10</xdr:row>
      <xdr:rowOff>592666</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486833" y="8117417"/>
          <a:ext cx="4064000"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95775</xdr:colOff>
      <xdr:row>1</xdr:row>
      <xdr:rowOff>88555</xdr:rowOff>
    </xdr:from>
    <xdr:to>
      <xdr:col>1</xdr:col>
      <xdr:colOff>1963549</xdr:colOff>
      <xdr:row>3</xdr:row>
      <xdr:rowOff>306917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twoCellAnchor editAs="absolute">
    <xdr:from>
      <xdr:col>2</xdr:col>
      <xdr:colOff>1816463</xdr:colOff>
      <xdr:row>1</xdr:row>
      <xdr:rowOff>552239</xdr:rowOff>
    </xdr:from>
    <xdr:to>
      <xdr:col>2</xdr:col>
      <xdr:colOff>2003153</xdr:colOff>
      <xdr:row>2</xdr:row>
      <xdr:rowOff>171238</xdr:rowOff>
    </xdr:to>
    <xdr:sp macro="" textlink="">
      <xdr:nvSpPr>
        <xdr:cNvPr id="2" name="Bent-Up Arrow 1">
          <a:extLst>
            <a:ext uri="{FF2B5EF4-FFF2-40B4-BE49-F238E27FC236}">
              <a16:creationId xmlns:a16="http://schemas.microsoft.com/office/drawing/2014/main" id="{00000000-0008-0000-0200-000002000000}"/>
            </a:ext>
          </a:extLst>
        </xdr:cNvPr>
        <xdr:cNvSpPr/>
      </xdr:nvSpPr>
      <xdr:spPr>
        <a:xfrm rot="10800000" flipH="1">
          <a:off x="4171678" y="749512"/>
          <a:ext cx="184785" cy="211666"/>
        </a:xfrm>
        <a:prstGeom prst="bentUpArrow">
          <a:avLst/>
        </a:prstGeom>
        <a:solidFill>
          <a:sysClr val="window" lastClr="FFFFF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6212417</xdr:colOff>
      <xdr:row>7</xdr:row>
      <xdr:rowOff>190501</xdr:rowOff>
    </xdr:from>
    <xdr:to>
      <xdr:col>1</xdr:col>
      <xdr:colOff>9323917</xdr:colOff>
      <xdr:row>7</xdr:row>
      <xdr:rowOff>381001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434667" y="2984501"/>
          <a:ext cx="31115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7217833</xdr:colOff>
      <xdr:row>5</xdr:row>
      <xdr:rowOff>370418</xdr:rowOff>
    </xdr:from>
    <xdr:to>
      <xdr:col>1</xdr:col>
      <xdr:colOff>8815917</xdr:colOff>
      <xdr:row>5</xdr:row>
      <xdr:rowOff>603251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440083" y="2349501"/>
          <a:ext cx="1598084"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3312584</xdr:colOff>
      <xdr:row>5</xdr:row>
      <xdr:rowOff>359834</xdr:rowOff>
    </xdr:from>
    <xdr:to>
      <xdr:col>1</xdr:col>
      <xdr:colOff>5259917</xdr:colOff>
      <xdr:row>5</xdr:row>
      <xdr:rowOff>582084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3534834" y="2338917"/>
          <a:ext cx="194733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4265083</xdr:colOff>
      <xdr:row>6</xdr:row>
      <xdr:rowOff>381000</xdr:rowOff>
    </xdr:from>
    <xdr:to>
      <xdr:col>1</xdr:col>
      <xdr:colOff>8085667</xdr:colOff>
      <xdr:row>6</xdr:row>
      <xdr:rowOff>609600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4487333" y="2984500"/>
          <a:ext cx="3820584"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M366" totalsRowShown="0" headerRowDxfId="39" dataDxfId="37" headerRowBorderDxfId="38" tableBorderDxfId="36">
  <autoFilter ref="A1:M366" xr:uid="{00000000-000C-0000-FFFF-FFFF00000000}"/>
  <sortState xmlns:xlrd2="http://schemas.microsoft.com/office/spreadsheetml/2017/richdata2" ref="A2:M366">
    <sortCondition ref="A1:A366"/>
  </sortState>
  <tableColumns count="13">
    <tableColumn id="1" xr3:uid="{07DF088D-7B6A-41C6-8054-E53F3AD331CB}" name="Economic Development Region" dataDxfId="35"/>
    <tableColumn id="2" xr3:uid="{760EF2CE-89BE-48E9-BBCA-3238F6E1CC47}" name="County" dataDxfId="34" dataCellStyle="Normal 2"/>
    <tableColumn id="3" xr3:uid="{02BD2FB8-9E44-4869-B9B5-D4AA4D43A5E1}" name="Census Defined_x000a_ZIP Code" dataDxfId="33" dataCellStyle="Normal 2"/>
    <tableColumn id="4" xr3:uid="{BF05001F-AB98-4F22-97ED-EB53E77A8CC7}" name="ZIP Name" dataDxfId="32" dataCellStyle="Normal 2"/>
    <tableColumn id="5" xr3:uid="{7A538046-BB1B-4140-B4CC-4D5EFDEAC8FE}" name="Population (#)" dataDxfId="31" dataCellStyle="Comma"/>
    <tableColumn id="6" xr3:uid="{5227ADF2-2991-47D8-9BC5-5E16E4568462}" name="Uninsured (#)" dataDxfId="30" dataCellStyle="Comma"/>
    <tableColumn id="7" xr3:uid="{FDE4B5D8-A9BD-42D1-AC82-73971DF48AF8}" name="Uninsured (%)" dataDxfId="29">
      <calculatedColumnFormula>Table2[[#This Row],[Uninsured ('#)]]/Table2[[#This Row],[Population ('#)]]</calculatedColumnFormula>
    </tableColumn>
    <tableColumn id="9" xr3:uid="{FC93636D-91CA-4FD5-965D-8BB55B95D757}" name="Regional Hotspot               (per Count)" dataDxfId="28"/>
    <tableColumn id="10" xr3:uid="{58C03454-8B38-4DDE-A068-187C8AF3B3F2}" name="Regional Hotspot (per Rate)" dataDxfId="27"/>
    <tableColumn id="11" xr3:uid="{B279B15E-0E58-4484-92A7-748232776353}" name="Not U.S. Citizen Population (#)" dataDxfId="26" dataCellStyle="Normal 2 2">
      <calculatedColumnFormula>VLOOKUP($C2,Backsheet!$A$299:$EX$663,40,FALSE)</calculatedColumnFormula>
    </tableColumn>
    <tableColumn id="15" xr3:uid="{B7D289DD-B19B-4C01-8896-2E0AB3001932}" name="Not U.S. Citizen Uninsured (#)" dataDxfId="25" dataCellStyle="Normal 2 2">
      <calculatedColumnFormula>VLOOKUP($C2,Backsheet!$A$299:$EX$663,41,FALSE)</calculatedColumnFormula>
    </tableColumn>
    <tableColumn id="16" xr3:uid="{26B8A75A-988F-4C30-9218-F4B9AA46EDB7}" name="Not U.S. Citizen Uninsured (%)" dataDxfId="24" dataCellStyle="Percent">
      <calculatedColumnFormula>IF(Table2[[#This Row],[Not U.S. Citizen Population ('#)]]&gt;0,Table2[[#This Row],[Not U.S. Citizen Uninsured ('#)]]/Table2[[#This Row],[Not U.S. Citizen Population ('#)]],0)</calculatedColumnFormula>
    </tableColumn>
    <tableColumn id="8" xr3:uid="{FAA23D95-D65A-654E-9BDB-E2D19258C9F7}" name="Level of Social Vulnerability" dataDxfId="23">
      <calculatedColumnFormula>_xlfn.IFNA(VLOOKUP($C2,'Backsheet - SVI'!$A$1:$BZ$999,58,FALSE),"N/A")</calculatedColumnFormula>
    </tableColumn>
  </tableColumns>
  <tableStyleInfo name="TableStyleLight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6" totalsRowShown="0" headerRowDxfId="22" dataDxfId="20" headerRowBorderDxfId="21" headerRowCellStyle="Normal 2">
  <autoFilter ref="A1:G516" xr:uid="{00000000-000C-0000-FFFF-FFFF01000000}"/>
  <sortState xmlns:xlrd2="http://schemas.microsoft.com/office/spreadsheetml/2017/richdata2" ref="A2:G516">
    <sortCondition ref="A1:A516"/>
  </sortState>
  <tableColumns count="7">
    <tableColumn id="1" xr3:uid="{95C95007-3D98-41A0-95AF-56F287045818}" name="Region" dataDxfId="19" totalsRowDxfId="18" dataCellStyle="Normal 2" totalsRowCellStyle="Normal 2"/>
    <tableColumn id="2" xr3:uid="{6B948764-9C43-43B2-8648-C34089780025}" name="County" dataDxfId="17" totalsRowDxfId="16" dataCellStyle="Normal 2" totalsRowCellStyle="Normal 2"/>
    <tableColumn id="3" xr3:uid="{3BD4DF25-7D2A-4EC6-B21C-125B7D5097B1}" name="Census Defined _x000a_ZIP Code" dataDxfId="15" totalsRowDxfId="14" dataCellStyle="Normal 2" totalsRowCellStyle="Normal 2"/>
    <tableColumn id="4" xr3:uid="{3D7B056D-040A-48C9-BE63-4DBFAB77F08C}" name="ZIP Name" dataDxfId="13" totalsRowDxfId="12" dataCellStyle="Normal 2" totalsRowCellStyle="Normal 2"/>
    <tableColumn id="5" xr3:uid="{511EC8B7-F0B8-47B8-A79A-E349094F8357}" name="Population (#)" dataDxfId="11" totalsRowDxfId="10" dataCellStyle="Comma" totalsRowCellStyle="Comma"/>
    <tableColumn id="6" xr3:uid="{B83EA3D2-9F4D-4D25-8ED2-6EF7C38A1C62}" name="Uninsured (#)" dataDxfId="9" totalsRowDxfId="8" dataCellStyle="Comma" totalsRowCellStyle="Comma"/>
    <tableColumn id="7" xr3:uid="{BF580089-E0D0-45C1-A092-35422FC4B45F}" name="Uninsured (%)" dataDxfId="7" totalsRowDxfId="6" dataCellStyle="Comma" totalsRowCellStyle="Comma"/>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zoomScale="80" zoomScaleNormal="80" workbookViewId="0">
      <selection activeCell="N11" sqref="N11"/>
    </sheetView>
  </sheetViews>
  <sheetFormatPr defaultColWidth="9.140625" defaultRowHeight="15" x14ac:dyDescent="0.25"/>
  <cols>
    <col min="1" max="1" width="3.28515625" style="70" customWidth="1"/>
    <col min="2" max="2" width="71.42578125" style="70" customWidth="1"/>
    <col min="3" max="3" width="61.7109375" style="70" customWidth="1"/>
    <col min="4" max="4" width="6.42578125" style="70" customWidth="1"/>
    <col min="5" max="5" width="2.28515625" style="70" customWidth="1"/>
    <col min="6" max="6" width="4.85546875" style="70" customWidth="1"/>
    <col min="7" max="16384" width="9.140625" style="70"/>
  </cols>
  <sheetData>
    <row r="1" spans="2:10" ht="140.25" customHeight="1" x14ac:dyDescent="0.25">
      <c r="B1" s="67"/>
      <c r="C1" s="68"/>
      <c r="D1" s="68"/>
      <c r="E1" s="69"/>
    </row>
    <row r="2" spans="2:10" s="258" customFormat="1" ht="124.5" customHeight="1" x14ac:dyDescent="0.25">
      <c r="B2" s="291" t="s">
        <v>1426</v>
      </c>
      <c r="C2" s="292"/>
      <c r="D2" s="292"/>
      <c r="E2" s="263"/>
      <c r="J2" s="262"/>
    </row>
    <row r="3" spans="2:10" s="258" customFormat="1" ht="192" customHeight="1" x14ac:dyDescent="0.25">
      <c r="B3" s="264" t="s">
        <v>371</v>
      </c>
      <c r="C3" s="265"/>
      <c r="D3" s="265"/>
      <c r="E3" s="259"/>
    </row>
    <row r="4" spans="2:10" s="258" customFormat="1" ht="15.75" x14ac:dyDescent="0.25">
      <c r="B4" s="261"/>
      <c r="E4" s="259"/>
    </row>
    <row r="5" spans="2:10" s="258" customFormat="1" ht="15.75" x14ac:dyDescent="0.25">
      <c r="B5" s="260"/>
      <c r="E5" s="259"/>
    </row>
    <row r="6" spans="2:10" s="258" customFormat="1" ht="15.75" x14ac:dyDescent="0.25">
      <c r="B6" s="260"/>
      <c r="E6" s="259"/>
    </row>
    <row r="7" spans="2:10" s="258" customFormat="1" ht="15.75" x14ac:dyDescent="0.25">
      <c r="B7" s="260"/>
      <c r="E7" s="259"/>
    </row>
    <row r="8" spans="2:10" s="258" customFormat="1" ht="15.75" x14ac:dyDescent="0.25">
      <c r="B8" s="260"/>
      <c r="E8" s="259"/>
    </row>
    <row r="9" spans="2:10" s="258" customFormat="1" ht="15.75" x14ac:dyDescent="0.25">
      <c r="B9" s="260"/>
      <c r="E9" s="259"/>
    </row>
    <row r="10" spans="2:10" x14ac:dyDescent="0.25">
      <c r="B10" s="73"/>
      <c r="E10" s="74"/>
    </row>
    <row r="11" spans="2:10" x14ac:dyDescent="0.25">
      <c r="B11" s="73"/>
      <c r="E11" s="74"/>
    </row>
    <row r="12" spans="2:10" x14ac:dyDescent="0.25">
      <c r="B12" s="73"/>
      <c r="E12" s="74"/>
    </row>
    <row r="13" spans="2:10" ht="15.75" thickBot="1" x14ac:dyDescent="0.3">
      <c r="B13" s="75"/>
      <c r="C13" s="76"/>
      <c r="D13" s="76"/>
      <c r="E13" s="77"/>
    </row>
    <row r="14" spans="2:10" ht="174.75" customHeight="1" x14ac:dyDescent="0.25"/>
  </sheetData>
  <sheetProtection sheet="1" selectLockedCells="1" selectUnlockedCell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Normal="100" workbookViewId="0">
      <selection activeCell="J8" sqref="J8"/>
    </sheetView>
  </sheetViews>
  <sheetFormatPr defaultColWidth="9.140625" defaultRowHeight="15" x14ac:dyDescent="0.25"/>
  <cols>
    <col min="1" max="1" width="3.28515625" style="70" customWidth="1"/>
    <col min="2" max="2" width="66.42578125" style="70" customWidth="1"/>
    <col min="3" max="3" width="73.28515625" style="70" customWidth="1"/>
    <col min="4" max="5" width="3.7109375" style="70" customWidth="1"/>
    <col min="6" max="7" width="9.140625" style="70"/>
    <col min="8" max="8" width="9.140625" style="70" customWidth="1"/>
    <col min="9" max="16384" width="9.140625" style="70"/>
  </cols>
  <sheetData>
    <row r="1" spans="2:14" ht="43.5" customHeight="1" x14ac:dyDescent="0.25">
      <c r="B1" s="293" t="s">
        <v>334</v>
      </c>
      <c r="C1" s="294"/>
      <c r="D1" s="295"/>
    </row>
    <row r="2" spans="2:14" ht="25.5" customHeight="1" x14ac:dyDescent="0.25">
      <c r="B2" s="296" t="s">
        <v>367</v>
      </c>
      <c r="C2" s="297"/>
      <c r="D2" s="74"/>
    </row>
    <row r="3" spans="2:14" ht="180" x14ac:dyDescent="0.25">
      <c r="B3" s="79" t="s">
        <v>376</v>
      </c>
      <c r="C3" s="78"/>
      <c r="D3" s="74"/>
    </row>
    <row r="4" spans="2:14" ht="25.5" customHeight="1" x14ac:dyDescent="0.25">
      <c r="B4" s="190" t="s">
        <v>366</v>
      </c>
      <c r="C4" s="78"/>
      <c r="D4" s="74"/>
    </row>
    <row r="5" spans="2:14" ht="17.25" customHeight="1" x14ac:dyDescent="0.25">
      <c r="B5" s="191" t="s">
        <v>368</v>
      </c>
      <c r="D5" s="74"/>
    </row>
    <row r="6" spans="2:14" ht="55.5" customHeight="1" x14ac:dyDescent="0.25">
      <c r="B6" s="189" t="s">
        <v>373</v>
      </c>
      <c r="D6" s="74"/>
    </row>
    <row r="7" spans="2:14" ht="90" x14ac:dyDescent="0.25">
      <c r="B7" s="189" t="s">
        <v>574</v>
      </c>
      <c r="D7" s="74"/>
    </row>
    <row r="8" spans="2:14" ht="96" customHeight="1" x14ac:dyDescent="0.25">
      <c r="B8" s="192" t="s">
        <v>369</v>
      </c>
      <c r="D8" s="74"/>
    </row>
    <row r="9" spans="2:14" ht="42.75" customHeight="1" x14ac:dyDescent="0.25">
      <c r="B9" s="192" t="s">
        <v>370</v>
      </c>
      <c r="D9" s="74"/>
      <c r="F9" s="196"/>
      <c r="G9" s="195"/>
    </row>
    <row r="10" spans="2:14" ht="60" x14ac:dyDescent="0.25">
      <c r="B10" s="189" t="s">
        <v>381</v>
      </c>
      <c r="D10" s="74"/>
      <c r="H10" s="198"/>
      <c r="I10" s="198"/>
      <c r="J10" s="198"/>
      <c r="K10" s="198"/>
      <c r="L10" s="198"/>
      <c r="M10" s="198"/>
      <c r="N10" s="198"/>
    </row>
    <row r="11" spans="2:14" ht="111.75" customHeight="1" x14ac:dyDescent="0.25">
      <c r="B11" s="189" t="s">
        <v>380</v>
      </c>
      <c r="D11" s="74"/>
      <c r="G11" s="197"/>
      <c r="H11" s="197"/>
      <c r="I11" s="197"/>
      <c r="J11" s="197"/>
      <c r="K11" s="197"/>
      <c r="L11" s="197"/>
      <c r="M11" s="197"/>
      <c r="N11" s="197"/>
    </row>
    <row r="12" spans="2:14" ht="48" customHeight="1" x14ac:dyDescent="0.25">
      <c r="B12" s="189" t="s">
        <v>374</v>
      </c>
      <c r="D12" s="74"/>
    </row>
    <row r="13" spans="2:14" ht="24" customHeight="1" thickBot="1" x14ac:dyDescent="0.3">
      <c r="B13" s="80"/>
      <c r="C13" s="76"/>
      <c r="D13" s="77"/>
    </row>
  </sheetData>
  <sheetProtection sheet="1" selectLockedCells="1" selectUnlockedCells="1"/>
  <mergeCells count="2">
    <mergeCell ref="B1:D1"/>
    <mergeCell ref="B2:C2"/>
  </mergeCells>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39"/>
  <sheetViews>
    <sheetView tabSelected="1" zoomScale="80" zoomScaleNormal="80" workbookViewId="0">
      <pane ySplit="13" topLeftCell="A28" activePane="bottomLeft" state="frozen"/>
      <selection pane="bottomLeft" activeCell="C4" sqref="C4:E4"/>
    </sheetView>
  </sheetViews>
  <sheetFormatPr defaultColWidth="10.28515625" defaultRowHeight="15" x14ac:dyDescent="0.25"/>
  <cols>
    <col min="1" max="1" width="3.85546875" style="3" customWidth="1"/>
    <col min="2" max="2" width="31.42578125" style="4" customWidth="1"/>
    <col min="3" max="3" width="33.7109375" style="4" customWidth="1"/>
    <col min="4" max="4" width="1.28515625" style="60" customWidth="1"/>
    <col min="5" max="5" width="16" style="61" customWidth="1"/>
    <col min="6" max="6" width="5.28515625" style="61" customWidth="1"/>
    <col min="7" max="7" width="11.7109375" style="61" customWidth="1"/>
    <col min="8" max="8" width="7.85546875" style="60" customWidth="1"/>
    <col min="9" max="9" width="11.28515625" style="60" customWidth="1"/>
    <col min="10" max="10" width="12.42578125" style="61" customWidth="1"/>
    <col min="11" max="11" width="8.28515625" style="61" customWidth="1"/>
    <col min="12" max="12" width="20.28515625" style="62" customWidth="1"/>
    <col min="13" max="13" width="0.7109375" style="30" customWidth="1"/>
    <col min="14" max="14" width="16.7109375" style="66" customWidth="1"/>
    <col min="15" max="15" width="21.7109375" style="65" customWidth="1"/>
    <col min="16" max="16" width="23" style="65" customWidth="1"/>
    <col min="17" max="17" width="10.28515625" style="3" customWidth="1"/>
    <col min="18" max="46" width="10.28515625" style="3"/>
    <col min="47" max="16384" width="10.28515625" style="4"/>
  </cols>
  <sheetData>
    <row r="1" spans="1:46" s="3" customFormat="1" ht="15.75" thickBot="1" x14ac:dyDescent="0.3">
      <c r="D1" s="28"/>
      <c r="E1" s="29"/>
      <c r="F1" s="29"/>
      <c r="G1" s="29"/>
      <c r="H1" s="28"/>
      <c r="I1" s="28"/>
      <c r="J1" s="29"/>
      <c r="K1" s="29"/>
      <c r="L1" s="30"/>
      <c r="M1" s="30"/>
      <c r="N1" s="31"/>
    </row>
    <row r="2" spans="1:46" s="2" customFormat="1" ht="46.5" customHeight="1" x14ac:dyDescent="0.25">
      <c r="A2" s="1"/>
      <c r="B2" s="1"/>
      <c r="C2" s="304" t="s">
        <v>383</v>
      </c>
      <c r="D2" s="305"/>
      <c r="E2" s="306"/>
      <c r="F2" s="373" t="s">
        <v>384</v>
      </c>
      <c r="G2" s="374"/>
      <c r="H2" s="387" t="s">
        <v>125</v>
      </c>
      <c r="I2" s="387"/>
      <c r="J2" s="388" t="s">
        <v>126</v>
      </c>
      <c r="K2" s="388"/>
      <c r="L2" s="200" t="s">
        <v>127</v>
      </c>
      <c r="M2" s="386" t="s">
        <v>128</v>
      </c>
      <c r="N2" s="386"/>
      <c r="O2" s="199" t="s">
        <v>129</v>
      </c>
      <c r="P2" s="199" t="s">
        <v>638</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7.25" customHeight="1" x14ac:dyDescent="0.25">
      <c r="B3" s="3"/>
      <c r="C3" s="307"/>
      <c r="D3" s="300"/>
      <c r="E3" s="308"/>
      <c r="F3" s="300" t="str">
        <f>VLOOKUP($C$4, Backsheet!$A$1:$ZC$853,2,FALSE)</f>
        <v>State</v>
      </c>
      <c r="G3" s="301"/>
      <c r="H3" s="402" t="str">
        <f>VLOOKUP($C$4,Backsheet!$A$1:$FC$853,3,FALSE)</f>
        <v>N/A</v>
      </c>
      <c r="I3" s="402"/>
      <c r="J3" s="402" t="str">
        <f>VLOOKUP($C$4, Backsheet!$A$1:$FC$853,4,FALSE)</f>
        <v>N/A</v>
      </c>
      <c r="K3" s="402"/>
      <c r="L3" s="402" t="str">
        <f>VLOOKUP($C$4,Backsheet!$A$1:$FC$853,5,FALSE)</f>
        <v>N/A</v>
      </c>
      <c r="M3" s="402" t="str">
        <f>VLOOKUP($C$4,Backsheet!$A$1:$FC$854,6,FALSE)</f>
        <v>N/A</v>
      </c>
      <c r="N3" s="402"/>
      <c r="O3" s="298" t="str">
        <f>VLOOKUP($C$4,Backsheet!$A$1:$FD$854,7,FALSE)</f>
        <v>N/A</v>
      </c>
      <c r="P3" s="298" t="str">
        <f>_xlfn.IFNA(VLOOKUP($C$4,'Backsheet - SVI'!$A$1:$BZ$999,58,FALSE),"N/A")</f>
        <v>N/A</v>
      </c>
    </row>
    <row r="4" spans="1:46" ht="29.25" customHeight="1" thickBot="1" x14ac:dyDescent="0.3">
      <c r="B4" s="3"/>
      <c r="C4" s="309" t="s">
        <v>233</v>
      </c>
      <c r="D4" s="310"/>
      <c r="E4" s="311"/>
      <c r="F4" s="302"/>
      <c r="G4" s="303"/>
      <c r="H4" s="403"/>
      <c r="I4" s="403"/>
      <c r="J4" s="403"/>
      <c r="K4" s="403"/>
      <c r="L4" s="403"/>
      <c r="M4" s="403"/>
      <c r="N4" s="403"/>
      <c r="O4" s="299"/>
      <c r="P4" s="299"/>
    </row>
    <row r="5" spans="1:46" ht="22.5" customHeight="1" thickBot="1" x14ac:dyDescent="0.3">
      <c r="B5" s="115" t="s">
        <v>360</v>
      </c>
      <c r="C5" s="100"/>
      <c r="D5" s="3"/>
      <c r="E5" s="3"/>
      <c r="F5" s="3"/>
      <c r="G5" s="3"/>
      <c r="H5" s="3"/>
      <c r="I5" s="3"/>
      <c r="J5" s="3"/>
      <c r="K5" s="3"/>
      <c r="L5" s="3"/>
      <c r="M5" s="3"/>
      <c r="N5" s="3"/>
      <c r="O5" s="3"/>
      <c r="P5" s="3"/>
      <c r="Q5" s="379"/>
      <c r="R5" s="379"/>
      <c r="S5" s="379"/>
      <c r="T5" s="379"/>
      <c r="U5" s="379"/>
    </row>
    <row r="6" spans="1:46" ht="17.25" customHeight="1" thickTop="1" x14ac:dyDescent="0.25">
      <c r="B6" s="346" t="s">
        <v>390</v>
      </c>
      <c r="C6" s="348"/>
      <c r="D6" s="3"/>
      <c r="E6" s="346" t="s">
        <v>391</v>
      </c>
      <c r="F6" s="347"/>
      <c r="G6" s="347"/>
      <c r="H6" s="347"/>
      <c r="I6" s="347"/>
      <c r="J6" s="347"/>
      <c r="K6" s="347"/>
      <c r="L6" s="347"/>
      <c r="M6" s="347"/>
      <c r="N6" s="347"/>
      <c r="O6" s="348"/>
      <c r="P6" s="3"/>
      <c r="Q6" s="98"/>
      <c r="R6" s="98"/>
      <c r="S6" s="98"/>
      <c r="T6" s="98"/>
      <c r="U6" s="98"/>
    </row>
    <row r="7" spans="1:46" ht="17.25" customHeight="1" x14ac:dyDescent="0.25">
      <c r="B7" s="353">
        <f>D14</f>
        <v>5652888</v>
      </c>
      <c r="C7" s="354"/>
      <c r="D7" s="3"/>
      <c r="E7" s="400">
        <f>F17</f>
        <v>0.13826675397603311</v>
      </c>
      <c r="F7" s="401"/>
      <c r="G7" s="401"/>
      <c r="H7" s="393">
        <f>D17</f>
        <v>772606</v>
      </c>
      <c r="I7" s="393"/>
      <c r="J7" s="393"/>
      <c r="K7" s="393"/>
      <c r="L7" s="393"/>
      <c r="M7" s="393"/>
      <c r="N7" s="393"/>
      <c r="O7" s="394"/>
      <c r="P7" s="3"/>
      <c r="Q7" s="98"/>
      <c r="R7" s="98"/>
      <c r="S7" s="98"/>
      <c r="T7" s="98"/>
      <c r="U7" s="98"/>
    </row>
    <row r="8" spans="1:46" ht="8.25" customHeight="1" x14ac:dyDescent="0.25">
      <c r="B8" s="353"/>
      <c r="C8" s="354"/>
      <c r="D8" s="3"/>
      <c r="E8" s="404">
        <f>N17</f>
        <v>8.7494790358863372E-2</v>
      </c>
      <c r="F8" s="405"/>
      <c r="G8" s="405"/>
      <c r="H8" s="405"/>
      <c r="I8" s="395">
        <f>H17</f>
        <v>67599</v>
      </c>
      <c r="J8" s="395"/>
      <c r="K8" s="395"/>
      <c r="L8" s="395"/>
      <c r="M8" s="395"/>
      <c r="N8" s="395"/>
      <c r="O8" s="396"/>
      <c r="P8" s="3"/>
      <c r="Q8" s="98"/>
      <c r="R8" s="98"/>
      <c r="S8" s="98"/>
      <c r="T8" s="98"/>
      <c r="U8" s="98"/>
    </row>
    <row r="9" spans="1:46" ht="9.75" customHeight="1" x14ac:dyDescent="0.25">
      <c r="B9" s="362">
        <f>N14</f>
        <v>4.6039121949700758E-2</v>
      </c>
      <c r="C9" s="364">
        <f>H14</f>
        <v>260254</v>
      </c>
      <c r="D9" s="3"/>
      <c r="E9" s="404"/>
      <c r="F9" s="405"/>
      <c r="G9" s="405"/>
      <c r="H9" s="405"/>
      <c r="I9" s="395"/>
      <c r="J9" s="395"/>
      <c r="K9" s="395"/>
      <c r="L9" s="395"/>
      <c r="M9" s="395"/>
      <c r="N9" s="395"/>
      <c r="O9" s="396"/>
      <c r="P9" s="3"/>
      <c r="Q9" s="98"/>
      <c r="R9" s="98"/>
      <c r="S9" s="98"/>
      <c r="T9" s="98"/>
      <c r="U9" s="98"/>
    </row>
    <row r="10" spans="1:46" ht="17.25" customHeight="1" thickBot="1" x14ac:dyDescent="0.3">
      <c r="B10" s="363"/>
      <c r="C10" s="365"/>
      <c r="D10" s="3"/>
      <c r="E10" s="389">
        <f>J17</f>
        <v>0.26195375440309698</v>
      </c>
      <c r="F10" s="390"/>
      <c r="G10" s="390"/>
      <c r="H10" s="390"/>
      <c r="I10" s="390"/>
      <c r="J10" s="390"/>
      <c r="K10" s="390"/>
      <c r="L10" s="390"/>
      <c r="M10" s="390"/>
      <c r="N10" s="390"/>
      <c r="O10" s="391"/>
      <c r="P10" s="3"/>
      <c r="Q10" s="98"/>
      <c r="R10" s="98"/>
      <c r="S10" s="98"/>
      <c r="T10" s="98"/>
      <c r="U10" s="98"/>
    </row>
    <row r="11" spans="1:46" ht="9" customHeight="1" thickTop="1" thickBot="1" x14ac:dyDescent="0.3">
      <c r="B11" s="99"/>
      <c r="C11" s="99"/>
      <c r="D11" s="3"/>
      <c r="E11" s="3"/>
      <c r="F11" s="3"/>
      <c r="G11" s="3"/>
      <c r="H11" s="3"/>
      <c r="I11" s="3"/>
      <c r="J11" s="3"/>
      <c r="K11" s="3"/>
      <c r="L11" s="3"/>
      <c r="M11" s="3"/>
      <c r="N11" s="3"/>
      <c r="O11" s="3"/>
      <c r="P11" s="3"/>
      <c r="Q11" s="98"/>
      <c r="R11" s="98"/>
      <c r="S11" s="98"/>
      <c r="T11" s="98"/>
      <c r="U11" s="98"/>
    </row>
    <row r="12" spans="1:46" ht="37.5" customHeight="1" x14ac:dyDescent="0.25">
      <c r="B12" s="341" t="s">
        <v>130</v>
      </c>
      <c r="C12" s="342"/>
      <c r="D12" s="392" t="s">
        <v>131</v>
      </c>
      <c r="E12" s="392"/>
      <c r="F12" s="392"/>
      <c r="G12" s="392"/>
      <c r="H12" s="392" t="s">
        <v>132</v>
      </c>
      <c r="I12" s="392"/>
      <c r="J12" s="392"/>
      <c r="K12" s="392"/>
      <c r="L12" s="113" t="s">
        <v>361</v>
      </c>
      <c r="M12" s="5"/>
      <c r="N12" s="380" t="s">
        <v>363</v>
      </c>
      <c r="O12" s="381"/>
      <c r="P12" s="3"/>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row>
    <row r="13" spans="1:46" ht="18" customHeight="1" thickBot="1" x14ac:dyDescent="0.3">
      <c r="B13" s="343"/>
      <c r="C13" s="344"/>
      <c r="D13" s="345" t="s">
        <v>133</v>
      </c>
      <c r="E13" s="345"/>
      <c r="F13" s="397" t="s">
        <v>134</v>
      </c>
      <c r="G13" s="397"/>
      <c r="H13" s="345" t="s">
        <v>133</v>
      </c>
      <c r="I13" s="345"/>
      <c r="J13" s="397" t="s">
        <v>134</v>
      </c>
      <c r="K13" s="397"/>
      <c r="L13" s="114" t="s">
        <v>362</v>
      </c>
      <c r="M13" s="7"/>
      <c r="N13" s="382"/>
      <c r="O13" s="383"/>
      <c r="P13" s="3"/>
    </row>
    <row r="14" spans="1:46" s="8" customFormat="1" ht="18.75" customHeight="1" thickBot="1" x14ac:dyDescent="0.3">
      <c r="A14" s="6"/>
      <c r="B14" s="202" t="s">
        <v>136</v>
      </c>
      <c r="C14" s="203"/>
      <c r="D14" s="361">
        <f>VLOOKUP($C$4, Backsheet!$A$1:$FC$853,8,FALSE)</f>
        <v>5652888</v>
      </c>
      <c r="E14" s="361"/>
      <c r="F14" s="399" t="s">
        <v>137</v>
      </c>
      <c r="G14" s="399"/>
      <c r="H14" s="359">
        <f>VLOOKUP($C$4, Backsheet!$A$1:$FC$853,9,FALSE)</f>
        <v>260254</v>
      </c>
      <c r="I14" s="359"/>
      <c r="J14" s="398" t="s">
        <v>137</v>
      </c>
      <c r="K14" s="398"/>
      <c r="L14" s="204"/>
      <c r="M14" s="118"/>
      <c r="N14" s="384">
        <f>IFERROR(H14/D14,"")</f>
        <v>4.6039121949700758E-2</v>
      </c>
      <c r="O14" s="385"/>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s="3" customFormat="1" ht="6" customHeight="1" thickBot="1" x14ac:dyDescent="0.3">
      <c r="B15" s="168"/>
      <c r="C15" s="168"/>
      <c r="D15" s="128"/>
      <c r="E15" s="128"/>
      <c r="F15" s="112"/>
      <c r="G15" s="162"/>
      <c r="H15" s="154"/>
      <c r="I15" s="156"/>
      <c r="J15" s="147"/>
      <c r="K15" s="147"/>
      <c r="L15" s="133"/>
      <c r="M15" s="9"/>
      <c r="N15" s="182"/>
      <c r="O15" s="182"/>
      <c r="P15" s="6"/>
    </row>
    <row r="16" spans="1:46" s="8" customFormat="1" ht="18.75" customHeight="1" x14ac:dyDescent="0.25">
      <c r="A16" s="6"/>
      <c r="B16" s="116" t="s">
        <v>138</v>
      </c>
      <c r="C16" s="117"/>
      <c r="D16" s="163"/>
      <c r="E16" s="163"/>
      <c r="F16" s="142"/>
      <c r="G16" s="142"/>
      <c r="H16" s="155"/>
      <c r="I16" s="157"/>
      <c r="J16" s="148"/>
      <c r="K16" s="148"/>
      <c r="L16" s="134"/>
      <c r="M16" s="11"/>
      <c r="N16" s="183"/>
      <c r="O16" s="184"/>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2:46" ht="15.75" customHeight="1" x14ac:dyDescent="0.25">
      <c r="B17" s="337" t="s">
        <v>139</v>
      </c>
      <c r="C17" s="338"/>
      <c r="D17" s="316">
        <f>VLOOKUP($C$4, Backsheet!$A$1:$FC$853,10,FALSE)</f>
        <v>772606</v>
      </c>
      <c r="E17" s="316"/>
      <c r="F17" s="314">
        <f>D17/D$21</f>
        <v>0.13826675397603311</v>
      </c>
      <c r="G17" s="314"/>
      <c r="H17" s="320">
        <f>VLOOKUP($C$4, Backsheet!$A$1:$FC$854,11,FALSE)</f>
        <v>67599</v>
      </c>
      <c r="I17" s="320"/>
      <c r="J17" s="321">
        <f>H17/H$21</f>
        <v>0.26195375440309698</v>
      </c>
      <c r="K17" s="321"/>
      <c r="L17" s="164">
        <f>(J17-F17)*100</f>
        <v>12.368700042706388</v>
      </c>
      <c r="M17" s="122"/>
      <c r="N17" s="349">
        <f>IFERROR(H17/D17,"")</f>
        <v>8.7494790358863372E-2</v>
      </c>
      <c r="O17" s="350"/>
      <c r="P17" s="3"/>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row>
    <row r="18" spans="2:46" ht="15.75" customHeight="1" x14ac:dyDescent="0.25">
      <c r="B18" s="355" t="s">
        <v>140</v>
      </c>
      <c r="C18" s="356"/>
      <c r="D18" s="331">
        <f>VLOOKUP($C$4, Backsheet!$A$1:$FC$853,12,FALSE)</f>
        <v>514253</v>
      </c>
      <c r="E18" s="331"/>
      <c r="F18" s="330">
        <f>D18/D$21</f>
        <v>9.2031505104072389E-2</v>
      </c>
      <c r="G18" s="330"/>
      <c r="H18" s="360">
        <f>VLOOKUP($C$4, Backsheet!$A$1:$FC$854,13,FALSE)</f>
        <v>46822</v>
      </c>
      <c r="I18" s="360"/>
      <c r="J18" s="328">
        <f>H18/H$21</f>
        <v>0.18144053445556602</v>
      </c>
      <c r="K18" s="328"/>
      <c r="L18" s="164">
        <f>(J18-F18)*100</f>
        <v>8.9409029351493619</v>
      </c>
      <c r="M18" s="122"/>
      <c r="N18" s="349">
        <f>IFERROR(H18/D18,"")</f>
        <v>9.1048569478447375E-2</v>
      </c>
      <c r="O18" s="350"/>
      <c r="P18" s="3"/>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row>
    <row r="19" spans="2:46" ht="15.75" customHeight="1" x14ac:dyDescent="0.25">
      <c r="B19" s="337" t="s">
        <v>141</v>
      </c>
      <c r="C19" s="338"/>
      <c r="D19" s="316">
        <f>VLOOKUP($C$4, Backsheet!$A$1:$FC$853,14,FALSE)</f>
        <v>2089804</v>
      </c>
      <c r="E19" s="316"/>
      <c r="F19" s="314">
        <f>D19/D$21</f>
        <v>0.3739945269984053</v>
      </c>
      <c r="G19" s="314"/>
      <c r="H19" s="320">
        <f>VLOOKUP($C$4, Backsheet!$A$1:$FC$854,15,FALSE)</f>
        <v>131039</v>
      </c>
      <c r="I19" s="320"/>
      <c r="J19" s="321">
        <f>H19/H$21</f>
        <v>0.50779091441038215</v>
      </c>
      <c r="K19" s="321"/>
      <c r="L19" s="164">
        <f>(J19-F19)*100</f>
        <v>13.379638741197686</v>
      </c>
      <c r="M19" s="122"/>
      <c r="N19" s="349">
        <f>IFERROR(H19/D19,"")</f>
        <v>6.2703966496379562E-2</v>
      </c>
      <c r="O19" s="350"/>
      <c r="P19" s="3"/>
    </row>
    <row r="20" spans="2:46" ht="15.75" customHeight="1" thickBot="1" x14ac:dyDescent="0.3">
      <c r="B20" s="337" t="s">
        <v>142</v>
      </c>
      <c r="C20" s="338"/>
      <c r="D20" s="316">
        <f>VLOOKUP($C$4, Backsheet!$A$1:$FC$853,16,FALSE)</f>
        <v>2725383</v>
      </c>
      <c r="E20" s="316"/>
      <c r="F20" s="314">
        <f>D20/D$21</f>
        <v>0.4877387190255616</v>
      </c>
      <c r="G20" s="314"/>
      <c r="H20" s="320">
        <f>VLOOKUP($C$4, Backsheet!$A$1:$FC$854,17,FALSE)</f>
        <v>59419</v>
      </c>
      <c r="I20" s="320"/>
      <c r="J20" s="321">
        <f>H20/H$21</f>
        <v>0.23025533118652081</v>
      </c>
      <c r="K20" s="321"/>
      <c r="L20" s="164">
        <f>(J20-F20)*100</f>
        <v>-25.748338783904078</v>
      </c>
      <c r="M20" s="122"/>
      <c r="N20" s="351">
        <f>IFERROR(H20/D20,"")</f>
        <v>2.1802073323272362E-2</v>
      </c>
      <c r="O20" s="352"/>
      <c r="P20" s="3"/>
    </row>
    <row r="21" spans="2:46" ht="15.75" customHeight="1" thickBot="1" x14ac:dyDescent="0.3">
      <c r="B21" s="357" t="s">
        <v>143</v>
      </c>
      <c r="C21" s="358"/>
      <c r="D21" s="317">
        <f>SUM(D17,D19,D20)</f>
        <v>5587793</v>
      </c>
      <c r="E21" s="317"/>
      <c r="F21" s="315">
        <f>D21/D$21</f>
        <v>1</v>
      </c>
      <c r="G21" s="315"/>
      <c r="H21" s="323">
        <f>SUM(H17,H19,H20)</f>
        <v>258057</v>
      </c>
      <c r="I21" s="323"/>
      <c r="J21" s="322">
        <f>H21/H$21</f>
        <v>1</v>
      </c>
      <c r="K21" s="322"/>
      <c r="L21" s="165"/>
      <c r="M21" s="123"/>
      <c r="N21" s="182"/>
      <c r="O21" s="182"/>
      <c r="P21" s="3"/>
    </row>
    <row r="22" spans="2:46" s="3" customFormat="1" ht="6" customHeight="1" thickBot="1" x14ac:dyDescent="0.3">
      <c r="B22" s="168"/>
      <c r="C22" s="168"/>
      <c r="D22" s="129"/>
      <c r="E22" s="129"/>
      <c r="F22" s="143"/>
      <c r="G22" s="143"/>
      <c r="H22" s="158"/>
      <c r="I22" s="158"/>
      <c r="J22" s="149"/>
      <c r="K22" s="149"/>
      <c r="L22" s="135"/>
      <c r="M22" s="16"/>
      <c r="N22" s="182"/>
      <c r="O22" s="182"/>
    </row>
    <row r="23" spans="2:46" ht="18.75" customHeight="1" x14ac:dyDescent="0.25">
      <c r="B23" s="377" t="s">
        <v>1431</v>
      </c>
      <c r="C23" s="378"/>
      <c r="D23" s="378"/>
      <c r="E23" s="378"/>
      <c r="F23" s="17"/>
      <c r="G23" s="17"/>
      <c r="H23" s="159"/>
      <c r="I23" s="159"/>
      <c r="J23" s="150"/>
      <c r="K23" s="150"/>
      <c r="L23" s="136"/>
      <c r="M23" s="18"/>
      <c r="N23" s="375"/>
      <c r="O23" s="376"/>
      <c r="P23" s="6"/>
    </row>
    <row r="24" spans="2:46" ht="15.75" customHeight="1" x14ac:dyDescent="0.25">
      <c r="B24" s="337" t="s">
        <v>144</v>
      </c>
      <c r="C24" s="338"/>
      <c r="D24" s="316">
        <f>VLOOKUP($C$4, Backsheet!$A$1:$FC$854,18,FALSE)</f>
        <v>4428745</v>
      </c>
      <c r="E24" s="316"/>
      <c r="F24" s="314">
        <f t="shared" ref="F24:F31" si="0">D24/D$31</f>
        <v>0.78344821266580911</v>
      </c>
      <c r="G24" s="314"/>
      <c r="H24" s="320">
        <f>VLOOKUP($C$4, Backsheet!$A$1:$FC$854,19,FALSE)</f>
        <v>154107</v>
      </c>
      <c r="I24" s="320"/>
      <c r="J24" s="321">
        <f>H24/H$31</f>
        <v>0.59214075480107897</v>
      </c>
      <c r="K24" s="321"/>
      <c r="L24" s="164">
        <f t="shared" ref="L24:L30" si="1">(J24-F24)*100</f>
        <v>-19.130745786473014</v>
      </c>
      <c r="M24" s="11"/>
      <c r="N24" s="349">
        <f>IFERROR(H24/D24,"")</f>
        <v>3.4796991021158366E-2</v>
      </c>
      <c r="O24" s="350"/>
      <c r="P24" s="3"/>
    </row>
    <row r="25" spans="2:46" ht="15.75" customHeight="1" x14ac:dyDescent="0.25">
      <c r="B25" s="337" t="s">
        <v>145</v>
      </c>
      <c r="C25" s="338"/>
      <c r="D25" s="316">
        <f>VLOOKUP($C$4, Backsheet!$A$1:$FC$854,20,FALSE)</f>
        <v>380691</v>
      </c>
      <c r="E25" s="316"/>
      <c r="F25" s="314">
        <f t="shared" si="0"/>
        <v>6.7344514874520769E-2</v>
      </c>
      <c r="G25" s="314"/>
      <c r="H25" s="320">
        <f>VLOOKUP($C$4, Backsheet!$A$1:$FC$854,21,FALSE)</f>
        <v>28029</v>
      </c>
      <c r="I25" s="320"/>
      <c r="J25" s="321">
        <f t="shared" ref="J25:J31" si="2">H25/H$31</f>
        <v>0.10769863287403844</v>
      </c>
      <c r="K25" s="321"/>
      <c r="L25" s="164">
        <f t="shared" si="1"/>
        <v>4.0354117999517669</v>
      </c>
      <c r="M25" s="11"/>
      <c r="N25" s="349">
        <f>IFERROR(H25/D25,"")</f>
        <v>7.3626642079796994E-2</v>
      </c>
      <c r="O25" s="350"/>
      <c r="P25" s="3"/>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2:46" ht="15.75" customHeight="1" x14ac:dyDescent="0.25">
      <c r="B26" s="337" t="s">
        <v>146</v>
      </c>
      <c r="C26" s="338"/>
      <c r="D26" s="316">
        <f>VLOOKUP($C$4, Backsheet!$A$1:$FC$854,22,FALSE)</f>
        <v>48766</v>
      </c>
      <c r="E26" s="316"/>
      <c r="F26" s="314">
        <f t="shared" si="0"/>
        <v>8.6267408800598921E-3</v>
      </c>
      <c r="G26" s="314"/>
      <c r="H26" s="320">
        <f>VLOOKUP($C$4, Backsheet!$A$1:$FC$854,23,FALSE)</f>
        <v>7309</v>
      </c>
      <c r="I26" s="320"/>
      <c r="J26" s="321">
        <f t="shared" si="2"/>
        <v>2.8084102453756716E-2</v>
      </c>
      <c r="K26" s="321"/>
      <c r="L26" s="164">
        <f t="shared" si="1"/>
        <v>1.9457361573696825</v>
      </c>
      <c r="M26" s="11"/>
      <c r="N26" s="349">
        <f>IFERROR(H26/D26,"")</f>
        <v>0.14987901406717796</v>
      </c>
      <c r="O26" s="350"/>
      <c r="P26" s="230"/>
    </row>
    <row r="27" spans="2:46" ht="15.75" customHeight="1" x14ac:dyDescent="0.25">
      <c r="B27" s="337" t="s">
        <v>147</v>
      </c>
      <c r="C27" s="338"/>
      <c r="D27" s="316">
        <f>VLOOKUP($C$4, Backsheet!$A$1:$FC$854,24,FALSE)</f>
        <v>288351</v>
      </c>
      <c r="E27" s="316"/>
      <c r="F27" s="314">
        <f t="shared" si="0"/>
        <v>5.100950169187856E-2</v>
      </c>
      <c r="G27" s="314"/>
      <c r="H27" s="320">
        <f>VLOOKUP($C$4, Backsheet!$A$1:$FC$854,25,FALSE)</f>
        <v>14524</v>
      </c>
      <c r="I27" s="320"/>
      <c r="J27" s="321">
        <f t="shared" si="2"/>
        <v>5.5807019296533387E-2</v>
      </c>
      <c r="K27" s="321"/>
      <c r="L27" s="164">
        <f t="shared" si="1"/>
        <v>0.47975176046548274</v>
      </c>
      <c r="M27" s="11"/>
      <c r="N27" s="349">
        <f>IFERROR(H27/D27,"")</f>
        <v>5.0369168131894806E-2</v>
      </c>
      <c r="O27" s="350"/>
      <c r="P27" s="3"/>
    </row>
    <row r="28" spans="2:46" ht="15.75" customHeight="1" x14ac:dyDescent="0.25">
      <c r="B28" s="229" t="s">
        <v>572</v>
      </c>
      <c r="C28" s="170"/>
      <c r="D28" s="220"/>
      <c r="E28" s="220">
        <f>D14-SUM(D24,D25,D26,D27,D29,D30)</f>
        <v>2338</v>
      </c>
      <c r="F28" s="314">
        <f>E28/D$31</f>
        <v>4.1359390102899617E-4</v>
      </c>
      <c r="G28" s="314"/>
      <c r="H28" s="316">
        <f>H14-SUM(H24,H25,H26,H27,H29,H30)</f>
        <v>385</v>
      </c>
      <c r="I28" s="316"/>
      <c r="J28" s="321">
        <f>H28/H$31</f>
        <v>1.479324044971451E-3</v>
      </c>
      <c r="K28" s="321"/>
      <c r="L28" s="164">
        <f t="shared" si="1"/>
        <v>0.10657301439424548</v>
      </c>
      <c r="M28" s="11"/>
      <c r="N28" s="349">
        <f>IFERROR(H28/E28,"")</f>
        <v>0.16467065868263472</v>
      </c>
      <c r="O28" s="350"/>
      <c r="P28" s="3"/>
    </row>
    <row r="29" spans="2:46" ht="15.75" customHeight="1" x14ac:dyDescent="0.25">
      <c r="B29" s="337" t="s">
        <v>148</v>
      </c>
      <c r="C29" s="338"/>
      <c r="D29" s="316">
        <f>VLOOKUP($C$4, Backsheet!$A$1:$FC$854,26,FALSE)</f>
        <v>151059</v>
      </c>
      <c r="E29" s="316"/>
      <c r="F29" s="314">
        <f t="shared" si="0"/>
        <v>2.6722447004080038E-2</v>
      </c>
      <c r="G29" s="314"/>
      <c r="H29" s="320">
        <f>VLOOKUP($C$4, Backsheet!$A$1:$FC$854,27,FALSE)</f>
        <v>31060</v>
      </c>
      <c r="I29" s="320"/>
      <c r="J29" s="321">
        <f t="shared" si="2"/>
        <v>0.11934494762808641</v>
      </c>
      <c r="K29" s="321"/>
      <c r="L29" s="164">
        <f t="shared" si="1"/>
        <v>9.2622500624006374</v>
      </c>
      <c r="M29" s="11"/>
      <c r="N29" s="349">
        <f>IFERROR(H29/D29,"")</f>
        <v>0.20561502459303982</v>
      </c>
      <c r="O29" s="350"/>
      <c r="P29" s="3"/>
    </row>
    <row r="30" spans="2:46" ht="15.75" customHeight="1" thickBot="1" x14ac:dyDescent="0.3">
      <c r="B30" s="337" t="s">
        <v>149</v>
      </c>
      <c r="C30" s="338"/>
      <c r="D30" s="316">
        <f>VLOOKUP($C$4, Backsheet!$A$1:$FC$854,28,FALSE)</f>
        <v>352938</v>
      </c>
      <c r="E30" s="316"/>
      <c r="F30" s="314">
        <f t="shared" si="0"/>
        <v>6.2434988982622688E-2</v>
      </c>
      <c r="G30" s="314"/>
      <c r="H30" s="320">
        <f>VLOOKUP($C$4, Backsheet!$A$1:$FC$854,29,FALSE)</f>
        <v>24840</v>
      </c>
      <c r="I30" s="320"/>
      <c r="J30" s="321">
        <f t="shared" si="2"/>
        <v>9.5445218901534651E-2</v>
      </c>
      <c r="K30" s="321"/>
      <c r="L30" s="164">
        <f t="shared" si="1"/>
        <v>3.3010229918911964</v>
      </c>
      <c r="M30" s="11"/>
      <c r="N30" s="351">
        <f>IFERROR(H30/D30,"")</f>
        <v>7.0380633425700834E-2</v>
      </c>
      <c r="O30" s="352"/>
      <c r="P30" s="219"/>
    </row>
    <row r="31" spans="2:46" ht="15.75" customHeight="1" thickBot="1" x14ac:dyDescent="0.3">
      <c r="B31" s="339" t="s">
        <v>143</v>
      </c>
      <c r="C31" s="340"/>
      <c r="D31" s="325">
        <f>SUM(D24:E30)</f>
        <v>5652888</v>
      </c>
      <c r="E31" s="325"/>
      <c r="F31" s="324">
        <f t="shared" si="0"/>
        <v>1</v>
      </c>
      <c r="G31" s="324"/>
      <c r="H31" s="327">
        <f>SUM(H24:H30)</f>
        <v>260254</v>
      </c>
      <c r="I31" s="327"/>
      <c r="J31" s="326">
        <f t="shared" si="2"/>
        <v>1</v>
      </c>
      <c r="K31" s="326"/>
      <c r="L31" s="164"/>
      <c r="M31" s="11"/>
      <c r="N31" s="182"/>
      <c r="O31" s="182"/>
      <c r="P31" s="227"/>
      <c r="Q31" s="228"/>
      <c r="R31" s="219"/>
    </row>
    <row r="32" spans="2:46" s="3" customFormat="1" ht="15.75" customHeight="1" x14ac:dyDescent="0.25">
      <c r="B32" s="21" t="s">
        <v>150</v>
      </c>
      <c r="C32" s="104"/>
      <c r="D32" s="131"/>
      <c r="E32" s="131"/>
      <c r="F32" s="144"/>
      <c r="G32" s="144"/>
      <c r="H32" s="160"/>
      <c r="I32" s="160"/>
      <c r="J32" s="151"/>
      <c r="K32" s="151"/>
      <c r="L32" s="137"/>
      <c r="M32" s="11"/>
      <c r="N32" s="185"/>
      <c r="O32" s="186"/>
    </row>
    <row r="33" spans="1:46" s="8" customFormat="1" ht="15.75" customHeight="1" x14ac:dyDescent="0.25">
      <c r="A33" s="6"/>
      <c r="B33" s="169" t="s">
        <v>151</v>
      </c>
      <c r="C33" s="170"/>
      <c r="D33" s="316">
        <f>VLOOKUP($C$4, Backsheet!$A$1:$FC$854,30,FALSE)</f>
        <v>351497</v>
      </c>
      <c r="E33" s="316"/>
      <c r="F33" s="314">
        <f>D33/D$31</f>
        <v>6.2180075034212599E-2</v>
      </c>
      <c r="G33" s="314"/>
      <c r="H33" s="320">
        <f>VLOOKUP($C$4, Backsheet!$A$1:$FC$854,31,FALSE)</f>
        <v>55791</v>
      </c>
      <c r="I33" s="320"/>
      <c r="J33" s="321">
        <f>H33/H$31</f>
        <v>0.21437134491688889</v>
      </c>
      <c r="K33" s="321"/>
      <c r="L33" s="164">
        <f>(J33-F33)*100</f>
        <v>15.219126988267629</v>
      </c>
      <c r="M33" s="11"/>
      <c r="N33" s="349">
        <f>IFERROR(H33/D33,"")</f>
        <v>0.15872397203959066</v>
      </c>
      <c r="O33" s="350"/>
      <c r="P33" s="3"/>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ht="15.75" customHeight="1" thickBot="1" x14ac:dyDescent="0.3">
      <c r="B34" s="171" t="s">
        <v>152</v>
      </c>
      <c r="C34" s="172"/>
      <c r="D34" s="336">
        <f>VLOOKUP($C$4, Backsheet!$A$1:$FC$854,32,FALSE)</f>
        <v>4336748</v>
      </c>
      <c r="E34" s="336"/>
      <c r="F34" s="332">
        <f>D34/D$31</f>
        <v>0.76717387643271895</v>
      </c>
      <c r="G34" s="332"/>
      <c r="H34" s="334">
        <f>VLOOKUP($C$4, Backsheet!$A$1:$FC$854,33,FALSE)</f>
        <v>144114</v>
      </c>
      <c r="I34" s="334"/>
      <c r="J34" s="335">
        <f>H34/H$31</f>
        <v>0.55374365043380702</v>
      </c>
      <c r="K34" s="335"/>
      <c r="L34" s="166">
        <f>(J34-F34)*100</f>
        <v>-21.343022599891192</v>
      </c>
      <c r="M34" s="11"/>
      <c r="N34" s="351">
        <f>IFERROR(H34/D34,"")</f>
        <v>3.3230890980983911E-2</v>
      </c>
      <c r="O34" s="352"/>
      <c r="P34" s="3"/>
    </row>
    <row r="35" spans="1:46" s="3" customFormat="1" ht="6" customHeight="1" thickBot="1" x14ac:dyDescent="0.3">
      <c r="B35" s="126"/>
      <c r="C35" s="126"/>
      <c r="D35" s="128"/>
      <c r="E35" s="128"/>
      <c r="F35" s="112"/>
      <c r="G35" s="112"/>
      <c r="H35" s="161"/>
      <c r="I35" s="161"/>
      <c r="J35" s="147"/>
      <c r="K35" s="147"/>
      <c r="L35" s="138"/>
      <c r="M35" s="11"/>
      <c r="N35" s="182"/>
      <c r="O35" s="182"/>
    </row>
    <row r="36" spans="1:46" s="8" customFormat="1" ht="18.75" customHeight="1" x14ac:dyDescent="0.25">
      <c r="A36" s="6"/>
      <c r="B36" s="10" t="s">
        <v>1430</v>
      </c>
      <c r="C36" s="127"/>
      <c r="D36" s="130"/>
      <c r="E36" s="130"/>
      <c r="F36" s="17"/>
      <c r="G36" s="17"/>
      <c r="H36" s="159"/>
      <c r="I36" s="159"/>
      <c r="J36" s="150"/>
      <c r="K36" s="150"/>
      <c r="L36" s="136"/>
      <c r="M36" s="18"/>
      <c r="N36" s="183"/>
      <c r="O36" s="184"/>
      <c r="P36" s="6"/>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5.75" customHeight="1" x14ac:dyDescent="0.25">
      <c r="B37" s="169" t="s">
        <v>153</v>
      </c>
      <c r="C37" s="119"/>
      <c r="D37" s="333">
        <f>VLOOKUP($C$4, Backsheet!$A$1:$FC$854,34,FALSE)</f>
        <v>5167210</v>
      </c>
      <c r="E37" s="333"/>
      <c r="F37" s="314">
        <f>D37/D$41</f>
        <v>0.91408320844141966</v>
      </c>
      <c r="G37" s="314"/>
      <c r="H37" s="320">
        <f>VLOOKUP($C$4, Backsheet!$A$1:$FC$854,35,FALSE)</f>
        <v>198377</v>
      </c>
      <c r="I37" s="320"/>
      <c r="J37" s="321">
        <f>H37/H$41</f>
        <v>0.76224380797221181</v>
      </c>
      <c r="K37" s="321"/>
      <c r="L37" s="164">
        <f>(J37-F37)*100</f>
        <v>-15.183940046920785</v>
      </c>
      <c r="M37" s="11"/>
      <c r="N37" s="349">
        <f>IFERROR(H37/D37,"")</f>
        <v>3.8391511086253508E-2</v>
      </c>
      <c r="O37" s="350"/>
      <c r="P37" s="3"/>
    </row>
    <row r="38" spans="1:46" ht="15.75" customHeight="1" x14ac:dyDescent="0.25">
      <c r="B38" s="169" t="s">
        <v>154</v>
      </c>
      <c r="C38" s="119"/>
      <c r="D38" s="316">
        <f>VLOOKUP($C$4, Backsheet!$A$1:$FC$854,36,FALSE)</f>
        <v>485678</v>
      </c>
      <c r="E38" s="316"/>
      <c r="F38" s="314">
        <f>D38/D$41</f>
        <v>8.5916791558580327E-2</v>
      </c>
      <c r="G38" s="314"/>
      <c r="H38" s="320">
        <f>VLOOKUP($C$4, Backsheet!$A$1:$FC$854,37,FALSE)</f>
        <v>61877</v>
      </c>
      <c r="I38" s="320"/>
      <c r="J38" s="321">
        <f>H38/H$41</f>
        <v>0.23775619202778825</v>
      </c>
      <c r="K38" s="321"/>
      <c r="L38" s="164">
        <f>(J38-F38)*100</f>
        <v>15.183940046920791</v>
      </c>
      <c r="M38" s="11"/>
      <c r="N38" s="349">
        <f>IFERROR(H38/D38,"")</f>
        <v>0.12740334130843892</v>
      </c>
      <c r="O38" s="350"/>
      <c r="P38" s="3"/>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ht="15.75" customHeight="1" x14ac:dyDescent="0.25">
      <c r="B39" s="173" t="s">
        <v>155</v>
      </c>
      <c r="C39" s="120"/>
      <c r="D39" s="316">
        <f>VLOOKUP($C$4, Backsheet!$A$1:$FC$854,38,FALSE)</f>
        <v>282554</v>
      </c>
      <c r="E39" s="316"/>
      <c r="F39" s="330">
        <f>D39/D$41</f>
        <v>4.9984008174228822E-2</v>
      </c>
      <c r="G39" s="330"/>
      <c r="H39" s="320">
        <f>VLOOKUP($C$4, Backsheet!$A$1:$FC$854,39,FALSE)</f>
        <v>16912</v>
      </c>
      <c r="I39" s="320"/>
      <c r="J39" s="328">
        <f>H39/H$41</f>
        <v>6.4982670775473192E-2</v>
      </c>
      <c r="K39" s="328"/>
      <c r="L39" s="164">
        <f>(J39-F39)*100</f>
        <v>1.499866260124437</v>
      </c>
      <c r="M39" s="11"/>
      <c r="N39" s="349">
        <f>IFERROR(H39/D39,"")</f>
        <v>5.9854045598363499E-2</v>
      </c>
      <c r="O39" s="350"/>
      <c r="P39" s="3"/>
    </row>
    <row r="40" spans="1:46" ht="15.75" customHeight="1" thickBot="1" x14ac:dyDescent="0.3">
      <c r="B40" s="173" t="s">
        <v>156</v>
      </c>
      <c r="C40" s="120"/>
      <c r="D40" s="316">
        <f>VLOOKUP($C$4, Backsheet!$A$1:$FC$854,40,FALSE)</f>
        <v>203124</v>
      </c>
      <c r="E40" s="316"/>
      <c r="F40" s="330">
        <f>D40/D$41</f>
        <v>3.5932783384351505E-2</v>
      </c>
      <c r="G40" s="330"/>
      <c r="H40" s="329">
        <f>VLOOKUP($C$4, Backsheet!$A$1:$FC$854,41,FALSE)</f>
        <v>44965</v>
      </c>
      <c r="I40" s="329"/>
      <c r="J40" s="328">
        <f>H40/H$41</f>
        <v>0.17277352125231504</v>
      </c>
      <c r="K40" s="328"/>
      <c r="L40" s="164">
        <f>(J40-F40)*100</f>
        <v>13.684073786796352</v>
      </c>
      <c r="M40" s="11"/>
      <c r="N40" s="351">
        <f>IFERROR(H40/D40,"")</f>
        <v>0.22136724365412261</v>
      </c>
      <c r="O40" s="352"/>
      <c r="P40" s="3"/>
    </row>
    <row r="41" spans="1:46" ht="15.75" customHeight="1" thickBot="1" x14ac:dyDescent="0.3">
      <c r="B41" s="174" t="s">
        <v>143</v>
      </c>
      <c r="C41" s="121"/>
      <c r="D41" s="317">
        <f>SUM(D37:D38)</f>
        <v>5652888</v>
      </c>
      <c r="E41" s="317"/>
      <c r="F41" s="315">
        <f>D41/D$41</f>
        <v>1</v>
      </c>
      <c r="G41" s="315"/>
      <c r="H41" s="323">
        <f>SUM(H37:H38)</f>
        <v>260254</v>
      </c>
      <c r="I41" s="323"/>
      <c r="J41" s="322">
        <f>H41/H$41</f>
        <v>1</v>
      </c>
      <c r="K41" s="322"/>
      <c r="L41" s="166"/>
      <c r="M41" s="11"/>
      <c r="N41" s="187"/>
      <c r="O41" s="187"/>
      <c r="P41" s="3"/>
    </row>
    <row r="42" spans="1:46" s="3" customFormat="1" ht="6" customHeight="1" thickBot="1" x14ac:dyDescent="0.3">
      <c r="B42" s="168"/>
      <c r="C42" s="124"/>
      <c r="D42" s="129"/>
      <c r="E42" s="129"/>
      <c r="F42" s="143"/>
      <c r="G42" s="143"/>
      <c r="H42" s="158"/>
      <c r="I42" s="158"/>
      <c r="J42" s="149"/>
      <c r="K42" s="149"/>
      <c r="L42" s="138"/>
      <c r="M42" s="11"/>
      <c r="N42" s="182"/>
      <c r="O42" s="182"/>
    </row>
    <row r="43" spans="1:46" ht="18.75" customHeight="1" x14ac:dyDescent="0.25">
      <c r="B43" s="10" t="s">
        <v>1432</v>
      </c>
      <c r="C43" s="127"/>
      <c r="D43" s="132"/>
      <c r="E43" s="132"/>
      <c r="F43" s="17"/>
      <c r="G43" s="17"/>
      <c r="H43" s="159"/>
      <c r="I43" s="159"/>
      <c r="J43" s="150"/>
      <c r="K43" s="150"/>
      <c r="L43" s="136"/>
      <c r="M43" s="18"/>
      <c r="N43" s="183"/>
      <c r="O43" s="184"/>
      <c r="P43" s="3"/>
    </row>
    <row r="44" spans="1:46" ht="15.75" customHeight="1" x14ac:dyDescent="0.25">
      <c r="B44" s="169" t="s">
        <v>157</v>
      </c>
      <c r="C44" s="119"/>
      <c r="D44" s="316">
        <f>VLOOKUP($C$4, Backsheet!$A$1:$FC$854,42,FALSE)</f>
        <v>2828256</v>
      </c>
      <c r="E44" s="316"/>
      <c r="F44" s="314">
        <f>D44/D$46</f>
        <v>0.50032054411833382</v>
      </c>
      <c r="G44" s="314"/>
      <c r="H44" s="320">
        <f>VLOOKUP($C$4, Backsheet!$A$1:$FC$854,43,FALSE)</f>
        <v>148331</v>
      </c>
      <c r="I44" s="320"/>
      <c r="J44" s="321">
        <f>H44/H$46</f>
        <v>0.56994705172639037</v>
      </c>
      <c r="K44" s="321"/>
      <c r="L44" s="164">
        <f>(J44-F44)*100</f>
        <v>6.9626507608056549</v>
      </c>
      <c r="M44" s="11"/>
      <c r="N44" s="349">
        <f>IFERROR(H44/D44,"")</f>
        <v>5.244610106015863E-2</v>
      </c>
      <c r="O44" s="350"/>
      <c r="P44" s="3"/>
    </row>
    <row r="45" spans="1:46" ht="15.75" customHeight="1" thickBot="1" x14ac:dyDescent="0.3">
      <c r="B45" s="169" t="s">
        <v>158</v>
      </c>
      <c r="C45" s="119"/>
      <c r="D45" s="316">
        <f>VLOOKUP($C$4, Backsheet!$A$1:$FC$854,44,FALSE)</f>
        <v>2824632</v>
      </c>
      <c r="E45" s="316"/>
      <c r="F45" s="314">
        <f>D45/D$46</f>
        <v>0.49967945588166612</v>
      </c>
      <c r="G45" s="314"/>
      <c r="H45" s="320">
        <f>VLOOKUP($C$4, Backsheet!$A$1:$FC$854,45,FALSE)</f>
        <v>111923</v>
      </c>
      <c r="I45" s="320"/>
      <c r="J45" s="321">
        <f>H45/H$46</f>
        <v>0.43005294827360963</v>
      </c>
      <c r="K45" s="321"/>
      <c r="L45" s="164">
        <f>(J45-F45)*100</f>
        <v>-6.9626507608056496</v>
      </c>
      <c r="M45" s="11"/>
      <c r="N45" s="351">
        <f>IFERROR(H45/D45,"")</f>
        <v>3.9623922691522297E-2</v>
      </c>
      <c r="O45" s="352"/>
      <c r="P45" s="3"/>
    </row>
    <row r="46" spans="1:46" ht="15.75" customHeight="1" thickBot="1" x14ac:dyDescent="0.3">
      <c r="B46" s="174" t="s">
        <v>143</v>
      </c>
      <c r="C46" s="121"/>
      <c r="D46" s="317">
        <f>SUM(D44:D45)</f>
        <v>5652888</v>
      </c>
      <c r="E46" s="317"/>
      <c r="F46" s="332">
        <f>D46/D$46</f>
        <v>1</v>
      </c>
      <c r="G46" s="332"/>
      <c r="H46" s="323">
        <f>SUM(H44:H45)</f>
        <v>260254</v>
      </c>
      <c r="I46" s="323"/>
      <c r="J46" s="322">
        <f>H46/H$46</f>
        <v>1</v>
      </c>
      <c r="K46" s="322"/>
      <c r="L46" s="167"/>
      <c r="M46" s="23"/>
      <c r="N46" s="187"/>
      <c r="O46" s="187"/>
      <c r="P46" s="3"/>
    </row>
    <row r="47" spans="1:46" ht="6" customHeight="1" thickBot="1" x14ac:dyDescent="0.3">
      <c r="B47" s="168"/>
      <c r="C47" s="124"/>
      <c r="D47" s="129"/>
      <c r="E47" s="129"/>
      <c r="F47" s="112"/>
      <c r="G47" s="112"/>
      <c r="H47" s="158"/>
      <c r="I47" s="158"/>
      <c r="J47" s="149"/>
      <c r="K47" s="149"/>
      <c r="L47" s="139"/>
      <c r="M47" s="23"/>
      <c r="N47" s="182"/>
      <c r="O47" s="182"/>
      <c r="P47" s="3"/>
    </row>
    <row r="48" spans="1:46" ht="18.75" customHeight="1" x14ac:dyDescent="0.25">
      <c r="B48" s="10" t="s">
        <v>1433</v>
      </c>
      <c r="C48" s="127"/>
      <c r="D48" s="130"/>
      <c r="E48" s="130"/>
      <c r="F48" s="17"/>
      <c r="G48" s="17"/>
      <c r="H48" s="159"/>
      <c r="I48" s="159"/>
      <c r="J48" s="150"/>
      <c r="K48" s="150"/>
      <c r="L48" s="136"/>
      <c r="M48" s="18"/>
      <c r="N48" s="183"/>
      <c r="O48" s="184"/>
      <c r="P48" s="3"/>
    </row>
    <row r="49" spans="1:46" s="3" customFormat="1" ht="15.75" customHeight="1" x14ac:dyDescent="0.25">
      <c r="B49" s="169" t="s">
        <v>159</v>
      </c>
      <c r="C49" s="119"/>
      <c r="D49" s="316">
        <f>VLOOKUP($C$4, Backsheet!$A$1:$FC$854,46,FALSE)</f>
        <v>642876</v>
      </c>
      <c r="E49" s="316"/>
      <c r="F49" s="314">
        <f>D49/D$51</f>
        <v>0.1137252321291347</v>
      </c>
      <c r="G49" s="314"/>
      <c r="H49" s="320">
        <f>VLOOKUP($C$4, Backsheet!$A$1:$FC$854,47,FALSE)</f>
        <v>22854</v>
      </c>
      <c r="I49" s="320"/>
      <c r="J49" s="321">
        <f>H49/H$51</f>
        <v>8.781421226955205E-2</v>
      </c>
      <c r="K49" s="321"/>
      <c r="L49" s="164">
        <f>(J49-F49)*100</f>
        <v>-2.5911019859582649</v>
      </c>
      <c r="M49" s="11"/>
      <c r="N49" s="349">
        <f>IFERROR(H49/D49,"")</f>
        <v>3.5549623877699589E-2</v>
      </c>
      <c r="O49" s="350"/>
    </row>
    <row r="50" spans="1:46" s="8" customFormat="1" ht="15.75" customHeight="1" thickBot="1" x14ac:dyDescent="0.3">
      <c r="A50" s="6"/>
      <c r="B50" s="169" t="s">
        <v>160</v>
      </c>
      <c r="C50" s="119"/>
      <c r="D50" s="316">
        <f>VLOOKUP($C$4, Backsheet!$A$1:$FC$854,48,FALSE)</f>
        <v>5010012</v>
      </c>
      <c r="E50" s="316"/>
      <c r="F50" s="314">
        <f>D50/D$51</f>
        <v>0.88627476787086534</v>
      </c>
      <c r="G50" s="314"/>
      <c r="H50" s="320">
        <f>VLOOKUP($C$4, Backsheet!$A$1:$FC$854,49,FALSE)</f>
        <v>237400</v>
      </c>
      <c r="I50" s="320"/>
      <c r="J50" s="321">
        <f>H50/H$51</f>
        <v>0.91218578773044789</v>
      </c>
      <c r="K50" s="321"/>
      <c r="L50" s="164">
        <f>(J50-F50)*100</f>
        <v>2.5911019859582551</v>
      </c>
      <c r="M50" s="11"/>
      <c r="N50" s="351">
        <f>IFERROR(H50/D50,"")</f>
        <v>4.7385116043634226E-2</v>
      </c>
      <c r="O50" s="352"/>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15.75" customHeight="1" thickBot="1" x14ac:dyDescent="0.3">
      <c r="B51" s="174" t="s">
        <v>143</v>
      </c>
      <c r="C51" s="121"/>
      <c r="D51" s="317">
        <f>SUM(D49:D50)</f>
        <v>5652888</v>
      </c>
      <c r="E51" s="317"/>
      <c r="F51" s="315">
        <f>D51/D$51</f>
        <v>1</v>
      </c>
      <c r="G51" s="315"/>
      <c r="H51" s="323">
        <f>SUM(H49:H50)</f>
        <v>260254</v>
      </c>
      <c r="I51" s="323"/>
      <c r="J51" s="322">
        <f>H51/H$51</f>
        <v>1</v>
      </c>
      <c r="K51" s="322"/>
      <c r="L51" s="166"/>
      <c r="M51" s="11"/>
      <c r="N51" s="187"/>
      <c r="O51" s="187"/>
      <c r="P51" s="3"/>
    </row>
    <row r="52" spans="1:46" s="3" customFormat="1" ht="6" customHeight="1" thickBot="1" x14ac:dyDescent="0.3">
      <c r="B52" s="168"/>
      <c r="C52" s="124"/>
      <c r="D52" s="129"/>
      <c r="E52" s="129"/>
      <c r="F52" s="143"/>
      <c r="G52" s="143"/>
      <c r="H52" s="158"/>
      <c r="I52" s="158"/>
      <c r="J52" s="149"/>
      <c r="K52" s="149"/>
      <c r="L52" s="138"/>
      <c r="M52" s="11"/>
      <c r="N52" s="182"/>
      <c r="O52" s="182"/>
    </row>
    <row r="53" spans="1:46" ht="18.75" customHeight="1" x14ac:dyDescent="0.25">
      <c r="B53" s="10" t="s">
        <v>161</v>
      </c>
      <c r="C53" s="127"/>
      <c r="D53" s="130"/>
      <c r="E53" s="130"/>
      <c r="F53" s="17"/>
      <c r="G53" s="17"/>
      <c r="H53" s="159"/>
      <c r="I53" s="159"/>
      <c r="J53" s="150"/>
      <c r="K53" s="150"/>
      <c r="L53" s="136"/>
      <c r="M53" s="18"/>
      <c r="N53" s="183"/>
      <c r="O53" s="184"/>
      <c r="P53" s="3"/>
    </row>
    <row r="54" spans="1:46" ht="15.75" customHeight="1" x14ac:dyDescent="0.25">
      <c r="B54" s="169" t="s">
        <v>162</v>
      </c>
      <c r="C54" s="119"/>
      <c r="D54" s="316">
        <f>VLOOKUP($C$4, Backsheet!$A$1:$FC$854,50,FALSE)</f>
        <v>227210</v>
      </c>
      <c r="E54" s="316"/>
      <c r="F54" s="314">
        <f>D54/D$58</f>
        <v>6.0279944508810378E-2</v>
      </c>
      <c r="G54" s="314"/>
      <c r="H54" s="320">
        <f>VLOOKUP($C$4, Backsheet!$A$1:$FC$854,51,FALSE)</f>
        <v>34172</v>
      </c>
      <c r="I54" s="320"/>
      <c r="J54" s="321">
        <f>H54/H$58</f>
        <v>0.19164269170157758</v>
      </c>
      <c r="K54" s="321"/>
      <c r="L54" s="164">
        <f>(J54-F54)*100</f>
        <v>13.13627471927672</v>
      </c>
      <c r="M54" s="11"/>
      <c r="N54" s="349">
        <f>IFERROR(H54/D54,"")</f>
        <v>0.15039830993354167</v>
      </c>
      <c r="O54" s="350"/>
      <c r="P54" s="3"/>
    </row>
    <row r="55" spans="1:46" s="3" customFormat="1" ht="15.75" customHeight="1" x14ac:dyDescent="0.25">
      <c r="B55" s="169" t="s">
        <v>163</v>
      </c>
      <c r="C55" s="119"/>
      <c r="D55" s="316">
        <f>VLOOKUP($C$4, Backsheet!$A$1:$FC$854,52,FALSE)</f>
        <v>872525</v>
      </c>
      <c r="E55" s="316"/>
      <c r="F55" s="314">
        <f>D55/D$58</f>
        <v>0.23148522768606036</v>
      </c>
      <c r="G55" s="314"/>
      <c r="H55" s="320">
        <f>VLOOKUP($C$4, Backsheet!$A$1:$FC$854,53,FALSE)</f>
        <v>59320</v>
      </c>
      <c r="I55" s="320"/>
      <c r="J55" s="321">
        <f>H55/H$58</f>
        <v>0.33267717639405309</v>
      </c>
      <c r="K55" s="321"/>
      <c r="L55" s="164">
        <f>(J55-F55)*100</f>
        <v>10.119194870799273</v>
      </c>
      <c r="M55" s="11"/>
      <c r="N55" s="349">
        <f>IFERROR(H55/D55,"")</f>
        <v>6.7986590642101941E-2</v>
      </c>
      <c r="O55" s="350"/>
    </row>
    <row r="56" spans="1:46" s="8" customFormat="1" ht="15.75" customHeight="1" x14ac:dyDescent="0.25">
      <c r="A56" s="6"/>
      <c r="B56" s="169" t="s">
        <v>164</v>
      </c>
      <c r="C56" s="119"/>
      <c r="D56" s="316">
        <f>VLOOKUP($C$4, Backsheet!$A$1:$FC$854,54,FALSE)</f>
        <v>1194711</v>
      </c>
      <c r="E56" s="316"/>
      <c r="F56" s="314">
        <f>D56/D$58</f>
        <v>0.3169627779766091</v>
      </c>
      <c r="G56" s="314"/>
      <c r="H56" s="320">
        <f>VLOOKUP($C$4, Backsheet!$A$1:$FC$854,55,FALSE)</f>
        <v>55243</v>
      </c>
      <c r="I56" s="320"/>
      <c r="J56" s="321">
        <f>H56/H$58</f>
        <v>0.30981263074067222</v>
      </c>
      <c r="K56" s="321"/>
      <c r="L56" s="164">
        <f>(J56-F56)*100</f>
        <v>-0.71501472359368767</v>
      </c>
      <c r="M56" s="11"/>
      <c r="N56" s="349">
        <f>IFERROR(H56/D56,"")</f>
        <v>4.6239634522491212E-2</v>
      </c>
      <c r="O56" s="35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5.75" customHeight="1" thickBot="1" x14ac:dyDescent="0.3">
      <c r="B57" s="169" t="s">
        <v>165</v>
      </c>
      <c r="C57" s="119"/>
      <c r="D57" s="316">
        <f>VLOOKUP($C$4, Backsheet!$A$1:$FC$854,56,FALSE)</f>
        <v>1474801</v>
      </c>
      <c r="E57" s="316"/>
      <c r="F57" s="314">
        <f>D57/D$58</f>
        <v>0.39127204982852015</v>
      </c>
      <c r="G57" s="314"/>
      <c r="H57" s="320">
        <f>VLOOKUP($C$4, Backsheet!$A$1:$FC$854,57,FALSE)</f>
        <v>29576</v>
      </c>
      <c r="I57" s="320"/>
      <c r="J57" s="321">
        <f>H57/H$58</f>
        <v>0.16586750116369714</v>
      </c>
      <c r="K57" s="321"/>
      <c r="L57" s="164">
        <f>(J57-F57)*100</f>
        <v>-22.5404548664823</v>
      </c>
      <c r="M57" s="11"/>
      <c r="N57" s="351">
        <f>IFERROR(H57/D57,"")</f>
        <v>2.0054231045408839E-2</v>
      </c>
      <c r="O57" s="352"/>
      <c r="P57" s="3"/>
    </row>
    <row r="58" spans="1:46" ht="15.75" customHeight="1" thickBot="1" x14ac:dyDescent="0.3">
      <c r="B58" s="174" t="s">
        <v>143</v>
      </c>
      <c r="C58" s="121"/>
      <c r="D58" s="317">
        <f>SUM(D54:D57)</f>
        <v>3769247</v>
      </c>
      <c r="E58" s="317"/>
      <c r="F58" s="315">
        <f>D58/D$58</f>
        <v>1</v>
      </c>
      <c r="G58" s="315"/>
      <c r="H58" s="323">
        <f>SUM(H54:H57)</f>
        <v>178311</v>
      </c>
      <c r="I58" s="323"/>
      <c r="J58" s="322">
        <f>H58/H$58</f>
        <v>1</v>
      </c>
      <c r="K58" s="322"/>
      <c r="L58" s="166"/>
      <c r="M58" s="11"/>
      <c r="N58" s="182"/>
      <c r="O58" s="182"/>
      <c r="P58" s="3"/>
    </row>
    <row r="59" spans="1:46" s="3" customFormat="1" ht="6" customHeight="1" thickBot="1" x14ac:dyDescent="0.3">
      <c r="B59" s="175"/>
      <c r="C59" s="126"/>
      <c r="D59" s="128"/>
      <c r="E59" s="128"/>
      <c r="F59" s="145"/>
      <c r="G59" s="145"/>
      <c r="H59" s="161"/>
      <c r="I59" s="161"/>
      <c r="J59" s="152"/>
      <c r="K59" s="152"/>
      <c r="L59" s="140"/>
      <c r="M59" s="22"/>
      <c r="N59" s="188"/>
      <c r="O59" s="188"/>
    </row>
    <row r="60" spans="1:46" ht="18.75" customHeight="1" x14ac:dyDescent="0.25">
      <c r="B60" s="10" t="s">
        <v>166</v>
      </c>
      <c r="C60" s="127"/>
      <c r="D60" s="130"/>
      <c r="E60" s="130"/>
      <c r="F60" s="17"/>
      <c r="G60" s="17"/>
      <c r="H60" s="159"/>
      <c r="I60" s="159"/>
      <c r="J60" s="150"/>
      <c r="K60" s="150"/>
      <c r="L60" s="136"/>
      <c r="M60" s="18"/>
      <c r="N60" s="183"/>
      <c r="O60" s="184"/>
      <c r="P60" s="3"/>
    </row>
    <row r="61" spans="1:46" ht="15.75" customHeight="1" x14ac:dyDescent="0.25">
      <c r="B61" s="169" t="s">
        <v>167</v>
      </c>
      <c r="C61" s="119"/>
      <c r="D61" s="316">
        <f>VLOOKUP($C$4, Backsheet!$A$1:$FC$854,58,FALSE)</f>
        <v>515786</v>
      </c>
      <c r="E61" s="316"/>
      <c r="F61" s="314">
        <f>D61/D$65</f>
        <v>0.15479502457640293</v>
      </c>
      <c r="G61" s="314"/>
      <c r="H61" s="320">
        <f>VLOOKUP($C$4, Backsheet!$A$1:$FC$854,59,FALSE)</f>
        <v>46053</v>
      </c>
      <c r="I61" s="320"/>
      <c r="J61" s="321">
        <f>H61/H$65</f>
        <v>0.21661194886315532</v>
      </c>
      <c r="K61" s="321"/>
      <c r="L61" s="164">
        <f>(J61-F61)*100</f>
        <v>6.1816924286752393</v>
      </c>
      <c r="M61" s="11"/>
      <c r="N61" s="349">
        <f>IFERROR(H61/D61,"")</f>
        <v>8.9287029892242131E-2</v>
      </c>
      <c r="O61" s="350"/>
      <c r="P61" s="3"/>
    </row>
    <row r="62" spans="1:46" s="3" customFormat="1" ht="15.75" customHeight="1" x14ac:dyDescent="0.25">
      <c r="B62" s="169" t="s">
        <v>168</v>
      </c>
      <c r="C62" s="119"/>
      <c r="D62" s="316">
        <f>VLOOKUP($C$4, Backsheet!$A$1:$FC$854,60,FALSE)</f>
        <v>2816272</v>
      </c>
      <c r="E62" s="316"/>
      <c r="F62" s="314">
        <f>D62/D$65</f>
        <v>0.84520497542359707</v>
      </c>
      <c r="G62" s="314"/>
      <c r="H62" s="320">
        <f>VLOOKUP($C$4, Backsheet!$A$1:$FC$854,61,FALSE)</f>
        <v>166553</v>
      </c>
      <c r="I62" s="320"/>
      <c r="J62" s="321">
        <f>H62/H$65</f>
        <v>0.78338805113684473</v>
      </c>
      <c r="K62" s="321"/>
      <c r="L62" s="164">
        <f>(J62-F62)*100</f>
        <v>-6.1816924286752339</v>
      </c>
      <c r="M62" s="11"/>
      <c r="N62" s="349">
        <f>IFERROR(H62/D62,"")</f>
        <v>5.9139529136390236E-2</v>
      </c>
      <c r="O62" s="350"/>
    </row>
    <row r="63" spans="1:46" s="8" customFormat="1" ht="15.75" customHeight="1" x14ac:dyDescent="0.25">
      <c r="A63" s="6"/>
      <c r="B63" s="173" t="s">
        <v>169</v>
      </c>
      <c r="C63" s="120"/>
      <c r="D63" s="331">
        <f>VLOOKUP($C$4, Backsheet!$A$1:$FC$854,62,FALSE)</f>
        <v>2711303</v>
      </c>
      <c r="E63" s="331"/>
      <c r="F63" s="330">
        <f>D63/D$65</f>
        <v>0.81370222247031709</v>
      </c>
      <c r="G63" s="330"/>
      <c r="H63" s="329">
        <f>VLOOKUP($C$4, Backsheet!$A$1:$FC$854,63,FALSE)</f>
        <v>149889</v>
      </c>
      <c r="I63" s="329"/>
      <c r="J63" s="328">
        <f>H63/H$65</f>
        <v>0.70500832525892965</v>
      </c>
      <c r="K63" s="328"/>
      <c r="L63" s="164">
        <f>(J63-F63)*100</f>
        <v>-10.869389721138745</v>
      </c>
      <c r="M63" s="11"/>
      <c r="N63" s="349">
        <f>IFERROR(H63/D63,"")</f>
        <v>5.5283013370324159E-2</v>
      </c>
      <c r="O63" s="35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15.75" customHeight="1" thickBot="1" x14ac:dyDescent="0.3">
      <c r="B64" s="173" t="s">
        <v>170</v>
      </c>
      <c r="C64" s="120"/>
      <c r="D64" s="331">
        <f>VLOOKUP($C$4, Backsheet!$A$1:$FC$854,64,FALSE)</f>
        <v>104969</v>
      </c>
      <c r="E64" s="331"/>
      <c r="F64" s="330">
        <f>D64/D$65</f>
        <v>3.1502752953279922E-2</v>
      </c>
      <c r="G64" s="330"/>
      <c r="H64" s="329">
        <f>VLOOKUP($C$4, Backsheet!$A$1:$FC$854,65,FALSE)</f>
        <v>16664</v>
      </c>
      <c r="I64" s="329"/>
      <c r="J64" s="328">
        <f>H64/H$65</f>
        <v>7.8379725877915016E-2</v>
      </c>
      <c r="K64" s="328"/>
      <c r="L64" s="164">
        <f>(J64-F64)*100</f>
        <v>4.6876972924635094</v>
      </c>
      <c r="M64" s="11"/>
      <c r="N64" s="351">
        <f>IFERROR(H64/D64,"")</f>
        <v>0.15875163143404245</v>
      </c>
      <c r="O64" s="352"/>
      <c r="P64" s="3"/>
    </row>
    <row r="65" spans="1:46" ht="15.75" customHeight="1" thickBot="1" x14ac:dyDescent="0.3">
      <c r="B65" s="174" t="s">
        <v>143</v>
      </c>
      <c r="C65" s="121"/>
      <c r="D65" s="317">
        <f>SUM(D61:D62)</f>
        <v>3332058</v>
      </c>
      <c r="E65" s="317"/>
      <c r="F65" s="315">
        <f>D65/D$65</f>
        <v>1</v>
      </c>
      <c r="G65" s="315"/>
      <c r="H65" s="323">
        <f>SUM(H61:H62)</f>
        <v>212606</v>
      </c>
      <c r="I65" s="323"/>
      <c r="J65" s="322">
        <f>H65/H$65</f>
        <v>1</v>
      </c>
      <c r="K65" s="322"/>
      <c r="L65" s="166"/>
      <c r="M65" s="11"/>
      <c r="N65" s="182"/>
      <c r="O65" s="182"/>
      <c r="P65" s="3"/>
    </row>
    <row r="66" spans="1:46" s="3" customFormat="1" ht="6" customHeight="1" thickBot="1" x14ac:dyDescent="0.3">
      <c r="B66" s="175"/>
      <c r="C66" s="126"/>
      <c r="D66" s="128"/>
      <c r="E66" s="128"/>
      <c r="F66" s="145"/>
      <c r="G66" s="145"/>
      <c r="H66" s="161"/>
      <c r="I66" s="161"/>
      <c r="J66" s="152"/>
      <c r="K66" s="152"/>
      <c r="L66" s="140"/>
      <c r="M66" s="22"/>
      <c r="N66" s="188"/>
      <c r="O66" s="188"/>
      <c r="P66" s="6"/>
    </row>
    <row r="67" spans="1:46" ht="19.5" customHeight="1" x14ac:dyDescent="0.25">
      <c r="B67" s="10" t="s">
        <v>171</v>
      </c>
      <c r="C67" s="127"/>
      <c r="D67" s="130"/>
      <c r="E67" s="130"/>
      <c r="F67" s="17"/>
      <c r="G67" s="17"/>
      <c r="H67" s="159"/>
      <c r="I67" s="159"/>
      <c r="J67" s="150"/>
      <c r="K67" s="150"/>
      <c r="L67" s="136"/>
      <c r="M67" s="18"/>
      <c r="N67" s="183"/>
      <c r="O67" s="184"/>
      <c r="P67" s="3"/>
    </row>
    <row r="68" spans="1:46" ht="15.75" customHeight="1" x14ac:dyDescent="0.25">
      <c r="B68" s="169" t="s">
        <v>172</v>
      </c>
      <c r="C68" s="119"/>
      <c r="D68" s="316">
        <f>VLOOKUP($C$4, Backsheet!$A$1:$FC$854,66,FALSE)</f>
        <v>1991409</v>
      </c>
      <c r="E68" s="316"/>
      <c r="F68" s="314">
        <f>D68/D$71</f>
        <v>0.59765136141087583</v>
      </c>
      <c r="G68" s="314"/>
      <c r="H68" s="320">
        <f>VLOOKUP($C$4, Backsheet!$A$1:$FC$854,67,FALSE)</f>
        <v>92456</v>
      </c>
      <c r="I68" s="320"/>
      <c r="J68" s="321">
        <f>H68/H$71</f>
        <v>0.43487013536776947</v>
      </c>
      <c r="K68" s="321"/>
      <c r="L68" s="164">
        <f>(J68-F68)*100</f>
        <v>-16.278122604310635</v>
      </c>
      <c r="M68" s="11"/>
      <c r="N68" s="349">
        <f>IFERROR(H68/D68,"")</f>
        <v>4.6427429021361259E-2</v>
      </c>
      <c r="O68" s="350"/>
      <c r="P68" s="3"/>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s="3" customFormat="1" ht="15.75" customHeight="1" x14ac:dyDescent="0.25">
      <c r="B69" s="169" t="s">
        <v>173</v>
      </c>
      <c r="C69" s="119"/>
      <c r="D69" s="316">
        <f>VLOOKUP($C$4, Backsheet!$A$1:$FC$854,68,FALSE)</f>
        <v>915761</v>
      </c>
      <c r="E69" s="316"/>
      <c r="F69" s="314">
        <f>D69/D$71</f>
        <v>0.27483345127845915</v>
      </c>
      <c r="G69" s="314"/>
      <c r="H69" s="320">
        <f>VLOOKUP($C$4, Backsheet!$A$1:$FC$854,69,FALSE)</f>
        <v>81542</v>
      </c>
      <c r="I69" s="320"/>
      <c r="J69" s="321">
        <f>H69/H$71</f>
        <v>0.38353574217096414</v>
      </c>
      <c r="K69" s="321"/>
      <c r="L69" s="164">
        <f>(J69-F69)*100</f>
        <v>10.870229089250499</v>
      </c>
      <c r="M69" s="11"/>
      <c r="N69" s="349">
        <f>IFERROR(H69/D69,"")</f>
        <v>8.9042883459767339E-2</v>
      </c>
      <c r="O69" s="350"/>
    </row>
    <row r="70" spans="1:46" s="8" customFormat="1" ht="15.75" customHeight="1" thickBot="1" x14ac:dyDescent="0.3">
      <c r="A70" s="6"/>
      <c r="B70" s="169" t="s">
        <v>174</v>
      </c>
      <c r="C70" s="119"/>
      <c r="D70" s="316">
        <f>VLOOKUP($C$4, Backsheet!$A$1:$FC$854,70,FALSE)</f>
        <v>424888</v>
      </c>
      <c r="E70" s="316"/>
      <c r="F70" s="314">
        <f>D70/D$71</f>
        <v>0.12751518731066505</v>
      </c>
      <c r="G70" s="314"/>
      <c r="H70" s="320">
        <f>VLOOKUP($C$4, Backsheet!$A$1:$FC$854,71,FALSE)</f>
        <v>38608</v>
      </c>
      <c r="I70" s="320"/>
      <c r="J70" s="321">
        <f>H70/H$71</f>
        <v>0.18159412246126638</v>
      </c>
      <c r="K70" s="321"/>
      <c r="L70" s="164">
        <f>(J70-F70)*100</f>
        <v>5.4078935150601328</v>
      </c>
      <c r="M70" s="11"/>
      <c r="N70" s="351">
        <f>IFERROR(H70/D70,"")</f>
        <v>9.0866298883470462E-2</v>
      </c>
      <c r="O70" s="352"/>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5.75" customHeight="1" thickBot="1" x14ac:dyDescent="0.3">
      <c r="B71" s="174" t="s">
        <v>143</v>
      </c>
      <c r="C71" s="121"/>
      <c r="D71" s="317">
        <f>SUM(D68:D70)</f>
        <v>3332058</v>
      </c>
      <c r="E71" s="317"/>
      <c r="F71" s="315">
        <f>D71/D$71</f>
        <v>1</v>
      </c>
      <c r="G71" s="315"/>
      <c r="H71" s="323">
        <f>SUM(H68:H70)</f>
        <v>212606</v>
      </c>
      <c r="I71" s="323"/>
      <c r="J71" s="322">
        <f>H71/H$71</f>
        <v>1</v>
      </c>
      <c r="K71" s="322"/>
      <c r="L71" s="166"/>
      <c r="M71" s="11"/>
      <c r="N71" s="182"/>
      <c r="O71" s="182"/>
      <c r="P71" s="3"/>
    </row>
    <row r="72" spans="1:46" ht="6" customHeight="1" thickBot="1" x14ac:dyDescent="0.3">
      <c r="B72" s="175"/>
      <c r="C72" s="126"/>
      <c r="D72" s="128"/>
      <c r="E72" s="128"/>
      <c r="F72" s="145"/>
      <c r="G72" s="145"/>
      <c r="H72" s="161"/>
      <c r="I72" s="161"/>
      <c r="J72" s="152"/>
      <c r="K72" s="152"/>
      <c r="L72" s="140"/>
      <c r="M72" s="22"/>
      <c r="N72" s="188"/>
      <c r="O72" s="188"/>
      <c r="P72" s="6"/>
    </row>
    <row r="73" spans="1:46" ht="18.75" customHeight="1" x14ac:dyDescent="0.25">
      <c r="B73" s="10" t="s">
        <v>175</v>
      </c>
      <c r="C73" s="127"/>
      <c r="D73" s="130"/>
      <c r="E73" s="130"/>
      <c r="F73" s="17"/>
      <c r="G73" s="17"/>
      <c r="H73" s="159"/>
      <c r="I73" s="159"/>
      <c r="J73" s="150"/>
      <c r="K73" s="150"/>
      <c r="L73" s="141"/>
      <c r="M73" s="24"/>
      <c r="N73" s="183"/>
      <c r="O73" s="184"/>
      <c r="P73" s="3"/>
    </row>
    <row r="74" spans="1:46" ht="15.75" customHeight="1" x14ac:dyDescent="0.25">
      <c r="B74" s="169" t="s">
        <v>176</v>
      </c>
      <c r="C74" s="119"/>
      <c r="D74" s="316">
        <f>VLOOKUP($C$4, Backsheet!$A$1:$FC$854,72,FALSE)</f>
        <v>1392934</v>
      </c>
      <c r="E74" s="316"/>
      <c r="F74" s="314">
        <f>D74/D$87</f>
        <v>0.24641103803931724</v>
      </c>
      <c r="G74" s="314"/>
      <c r="H74" s="320">
        <f>VLOOKUP($C$4, Backsheet!$A$1:$FC$854,73,FALSE)</f>
        <v>44425</v>
      </c>
      <c r="I74" s="320"/>
      <c r="J74" s="321">
        <f>H74/H$87</f>
        <v>0.1706986251892382</v>
      </c>
      <c r="K74" s="321"/>
      <c r="L74" s="164">
        <f>(J74-F74)*100</f>
        <v>-7.5712412850079041</v>
      </c>
      <c r="M74" s="11"/>
      <c r="N74" s="349">
        <f>IFERROR(H74/D74,"")</f>
        <v>3.1893111949309876E-2</v>
      </c>
      <c r="O74" s="350"/>
      <c r="P74" s="3"/>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ht="15.75" customHeight="1" x14ac:dyDescent="0.25">
      <c r="B75" s="169" t="s">
        <v>177</v>
      </c>
      <c r="C75" s="119"/>
      <c r="D75" s="316">
        <f>VLOOKUP($C$4, Backsheet!$A$1:$FC$854,74,FALSE)</f>
        <v>3332058</v>
      </c>
      <c r="E75" s="316"/>
      <c r="F75" s="314">
        <f>D75/D$87</f>
        <v>0.58944348446316286</v>
      </c>
      <c r="G75" s="314"/>
      <c r="H75" s="320">
        <f>VLOOKUP($C$4, Backsheet!$A$1:$FC$854,75,FALSE)</f>
        <v>212606</v>
      </c>
      <c r="I75" s="320"/>
      <c r="J75" s="321">
        <f>H75/H$87</f>
        <v>0.81691731923428645</v>
      </c>
      <c r="K75" s="321"/>
      <c r="L75" s="164">
        <f>(J75-F75)*100</f>
        <v>22.747383477112358</v>
      </c>
      <c r="M75" s="11"/>
      <c r="N75" s="349">
        <f>IFERROR(H75/D75,"")</f>
        <v>6.380621225680945E-2</v>
      </c>
      <c r="O75" s="350"/>
      <c r="P75" s="3"/>
    </row>
    <row r="76" spans="1:46" s="3" customFormat="1" ht="15.75" customHeight="1" thickBot="1" x14ac:dyDescent="0.3">
      <c r="B76" s="169" t="s">
        <v>178</v>
      </c>
      <c r="C76" s="119"/>
      <c r="D76" s="316">
        <f>VLOOKUP($C$4, Backsheet!$A$1:$FC$854,76,FALSE)</f>
        <v>927896</v>
      </c>
      <c r="E76" s="316"/>
      <c r="F76" s="314">
        <f>D76/D$87</f>
        <v>0.16414547749751984</v>
      </c>
      <c r="G76" s="314"/>
      <c r="H76" s="320">
        <f>VLOOKUP($C$4, Backsheet!$A$1:$FC$854,77,FALSE)</f>
        <v>3223</v>
      </c>
      <c r="I76" s="320"/>
      <c r="J76" s="321">
        <f>H76/H$87</f>
        <v>1.2384055576475289E-2</v>
      </c>
      <c r="K76" s="321"/>
      <c r="L76" s="164">
        <f>(J76-F76)*100</f>
        <v>-15.176142192104455</v>
      </c>
      <c r="M76" s="11"/>
      <c r="N76" s="351">
        <f>IFERROR(H76/D76,"")</f>
        <v>3.4734496107322373E-3</v>
      </c>
      <c r="O76" s="352"/>
    </row>
    <row r="77" spans="1:46" s="3" customFormat="1" ht="15.75" customHeight="1" thickBot="1" x14ac:dyDescent="0.3">
      <c r="B77" s="176" t="s">
        <v>143</v>
      </c>
      <c r="C77" s="177"/>
      <c r="D77" s="325">
        <f>SUM(D74:D76)</f>
        <v>5652888</v>
      </c>
      <c r="E77" s="325"/>
      <c r="F77" s="324">
        <f>SUM(F74:F76)</f>
        <v>0.99999999999999989</v>
      </c>
      <c r="G77" s="324"/>
      <c r="H77" s="327">
        <f>SUM(H74:H76)</f>
        <v>260254</v>
      </c>
      <c r="I77" s="327"/>
      <c r="J77" s="326">
        <f>SUM(J74:J76)</f>
        <v>0.99999999999999989</v>
      </c>
      <c r="K77" s="326"/>
      <c r="L77" s="178"/>
      <c r="M77" s="11"/>
      <c r="N77" s="182"/>
      <c r="O77" s="182"/>
    </row>
    <row r="78" spans="1:46" s="8" customFormat="1" ht="15.75" customHeight="1" x14ac:dyDescent="0.25">
      <c r="A78" s="6"/>
      <c r="B78" s="21" t="s">
        <v>179</v>
      </c>
      <c r="C78" s="125"/>
      <c r="D78" s="131"/>
      <c r="E78" s="131"/>
      <c r="F78" s="146"/>
      <c r="G78" s="146"/>
      <c r="H78" s="160"/>
      <c r="I78" s="160"/>
      <c r="J78" s="153"/>
      <c r="K78" s="153"/>
      <c r="L78" s="137"/>
      <c r="M78" s="11"/>
      <c r="N78" s="185"/>
      <c r="O78" s="186"/>
      <c r="P78" s="219"/>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5.75" customHeight="1" x14ac:dyDescent="0.25">
      <c r="B79" s="173" t="s">
        <v>180</v>
      </c>
      <c r="C79" s="120"/>
      <c r="D79" s="316">
        <f>VLOOKUP($C$4, Backsheet!$A$1:$FC$854,78,FALSE)</f>
        <v>409492</v>
      </c>
      <c r="E79" s="316"/>
      <c r="F79" s="314">
        <f t="shared" ref="F79:F87" si="3">D79/D$87</f>
        <v>7.2439432728898925E-2</v>
      </c>
      <c r="G79" s="314"/>
      <c r="H79" s="320">
        <f>VLOOKUP($C$4, Backsheet!$A$1:$FC$854,79,FALSE)</f>
        <v>10474</v>
      </c>
      <c r="I79" s="320"/>
      <c r="J79" s="321">
        <f t="shared" ref="J79:J87" si="4">H79/H$87</f>
        <v>4.0245298823457086E-2</v>
      </c>
      <c r="K79" s="321"/>
      <c r="L79" s="164">
        <f t="shared" ref="L79:L86" si="5">(J79-F79)*100</f>
        <v>-3.219413390544184</v>
      </c>
      <c r="M79" s="11"/>
      <c r="N79" s="349">
        <f t="shared" ref="N79:N86" si="6">IFERROR(H79/D79,"")</f>
        <v>2.5578033270491244E-2</v>
      </c>
      <c r="O79" s="350"/>
      <c r="P79" s="3"/>
    </row>
    <row r="80" spans="1:46" ht="15.75" customHeight="1" x14ac:dyDescent="0.25">
      <c r="B80" s="179" t="s">
        <v>181</v>
      </c>
      <c r="C80" s="180"/>
      <c r="D80" s="316">
        <f>VLOOKUP($C$4, Backsheet!$A$1:$FC$854,80,FALSE)</f>
        <v>983442</v>
      </c>
      <c r="E80" s="316"/>
      <c r="F80" s="314">
        <f t="shared" si="3"/>
        <v>0.17397160531041833</v>
      </c>
      <c r="G80" s="314"/>
      <c r="H80" s="320">
        <f>VLOOKUP($C$4, Backsheet!$A$1:$FC$854,81,FALSE)</f>
        <v>33951</v>
      </c>
      <c r="I80" s="320"/>
      <c r="J80" s="321">
        <f t="shared" si="4"/>
        <v>0.13045332636578111</v>
      </c>
      <c r="K80" s="321"/>
      <c r="L80" s="164">
        <f t="shared" si="5"/>
        <v>-4.3518278944637228</v>
      </c>
      <c r="M80" s="11"/>
      <c r="N80" s="349">
        <f t="shared" si="6"/>
        <v>3.4522625635268783E-2</v>
      </c>
      <c r="O80" s="350"/>
      <c r="P80" s="3"/>
    </row>
    <row r="81" spans="1:46" ht="15.75" customHeight="1" x14ac:dyDescent="0.25">
      <c r="B81" s="173" t="s">
        <v>182</v>
      </c>
      <c r="C81" s="120"/>
      <c r="D81" s="316">
        <f>VLOOKUP($C$4, Backsheet!$A$1:$FC$854,82,FALSE)</f>
        <v>490707</v>
      </c>
      <c r="E81" s="316"/>
      <c r="F81" s="314">
        <f t="shared" si="3"/>
        <v>8.6806425317466046E-2</v>
      </c>
      <c r="G81" s="314"/>
      <c r="H81" s="320">
        <f>VLOOKUP($C$4, Backsheet!$A$1:$FC$854,83,FALSE)</f>
        <v>37518</v>
      </c>
      <c r="I81" s="320"/>
      <c r="J81" s="321">
        <f t="shared" si="4"/>
        <v>0.14415916758243869</v>
      </c>
      <c r="K81" s="321"/>
      <c r="L81" s="164">
        <f t="shared" si="5"/>
        <v>5.735274226497264</v>
      </c>
      <c r="M81" s="11"/>
      <c r="N81" s="349">
        <f t="shared" si="6"/>
        <v>7.6457030366389719E-2</v>
      </c>
      <c r="O81" s="350"/>
      <c r="P81" s="3"/>
    </row>
    <row r="82" spans="1:46" ht="15.75" customHeight="1" x14ac:dyDescent="0.25">
      <c r="B82" s="173" t="s">
        <v>183</v>
      </c>
      <c r="C82" s="120"/>
      <c r="D82" s="316">
        <f>VLOOKUP($C$4, Backsheet!$A$1:$FC$854,84,FALSE)</f>
        <v>671736</v>
      </c>
      <c r="E82" s="316"/>
      <c r="F82" s="314">
        <f t="shared" si="3"/>
        <v>0.11883058712643874</v>
      </c>
      <c r="G82" s="314"/>
      <c r="H82" s="320">
        <f>VLOOKUP($C$4, Backsheet!$A$1:$FC$854,85,FALSE)</f>
        <v>55989</v>
      </c>
      <c r="I82" s="320"/>
      <c r="J82" s="321">
        <f t="shared" si="4"/>
        <v>0.21513214014001705</v>
      </c>
      <c r="K82" s="321"/>
      <c r="L82" s="164">
        <f t="shared" si="5"/>
        <v>9.6301553013578314</v>
      </c>
      <c r="M82" s="11"/>
      <c r="N82" s="349">
        <f t="shared" si="6"/>
        <v>8.3349708814176998E-2</v>
      </c>
      <c r="O82" s="350"/>
      <c r="P82" s="3"/>
    </row>
    <row r="83" spans="1:46" s="3" customFormat="1" ht="15.75" customHeight="1" x14ac:dyDescent="0.25">
      <c r="B83" s="173" t="s">
        <v>184</v>
      </c>
      <c r="C83" s="120"/>
      <c r="D83" s="316">
        <f>VLOOKUP($C$4, Backsheet!$A$1:$FC$854,86,FALSE)</f>
        <v>758090</v>
      </c>
      <c r="E83" s="316"/>
      <c r="F83" s="314">
        <f t="shared" si="3"/>
        <v>0.13410667255392289</v>
      </c>
      <c r="G83" s="314"/>
      <c r="H83" s="320">
        <f>VLOOKUP($C$4, Backsheet!$A$1:$FC$854,87,FALSE)</f>
        <v>49193</v>
      </c>
      <c r="I83" s="320"/>
      <c r="J83" s="321">
        <f t="shared" si="4"/>
        <v>0.18901918894618333</v>
      </c>
      <c r="K83" s="321"/>
      <c r="L83" s="164">
        <f t="shared" si="5"/>
        <v>5.4912516392260438</v>
      </c>
      <c r="M83" s="11"/>
      <c r="N83" s="349">
        <f t="shared" si="6"/>
        <v>6.4890712184569113E-2</v>
      </c>
      <c r="O83" s="350"/>
    </row>
    <row r="84" spans="1:46" ht="15.75" customHeight="1" x14ac:dyDescent="0.25">
      <c r="B84" s="173" t="s">
        <v>185</v>
      </c>
      <c r="C84" s="120"/>
      <c r="D84" s="316">
        <f>VLOOKUP($C$4, Backsheet!$A$1:$FC$854,88,FALSE)</f>
        <v>665439</v>
      </c>
      <c r="E84" s="316"/>
      <c r="F84" s="314">
        <f t="shared" si="3"/>
        <v>0.11771664324501034</v>
      </c>
      <c r="G84" s="314"/>
      <c r="H84" s="320">
        <f>VLOOKUP($C$4, Backsheet!$A$1:$FC$854,89,FALSE)</f>
        <v>35134</v>
      </c>
      <c r="I84" s="320"/>
      <c r="J84" s="321">
        <f t="shared" si="4"/>
        <v>0.13499888570396612</v>
      </c>
      <c r="K84" s="321"/>
      <c r="L84" s="164">
        <f t="shared" si="5"/>
        <v>1.7282242458955779</v>
      </c>
      <c r="M84" s="11"/>
      <c r="N84" s="349">
        <f t="shared" si="6"/>
        <v>5.2798227936745518E-2</v>
      </c>
      <c r="O84" s="350"/>
      <c r="P84" s="3"/>
    </row>
    <row r="85" spans="1:46" ht="15.75" customHeight="1" x14ac:dyDescent="0.25">
      <c r="B85" s="173" t="s">
        <v>186</v>
      </c>
      <c r="C85" s="120"/>
      <c r="D85" s="316">
        <f>VLOOKUP($C$4, Backsheet!$A$1:$FC$854,90,FALSE)</f>
        <v>746086</v>
      </c>
      <c r="E85" s="316"/>
      <c r="F85" s="314">
        <f t="shared" si="3"/>
        <v>0.13198315622032492</v>
      </c>
      <c r="G85" s="314"/>
      <c r="H85" s="320">
        <f>VLOOKUP($C$4, Backsheet!$A$1:$FC$854,91,FALSE)</f>
        <v>34772</v>
      </c>
      <c r="I85" s="320"/>
      <c r="J85" s="321">
        <f t="shared" si="4"/>
        <v>0.13360793686168129</v>
      </c>
      <c r="K85" s="321"/>
      <c r="L85" s="164">
        <f t="shared" si="5"/>
        <v>0.1624780641356377</v>
      </c>
      <c r="M85" s="11"/>
      <c r="N85" s="349">
        <f t="shared" si="6"/>
        <v>4.6605887256965017E-2</v>
      </c>
      <c r="O85" s="350"/>
      <c r="P85" s="3"/>
    </row>
    <row r="86" spans="1:46" ht="15.75" customHeight="1" thickBot="1" x14ac:dyDescent="0.3">
      <c r="B86" s="173" t="s">
        <v>187</v>
      </c>
      <c r="C86" s="120"/>
      <c r="D86" s="316">
        <f>VLOOKUP($C$4, Backsheet!$A$1:$FC$854,92,FALSE)</f>
        <v>927896</v>
      </c>
      <c r="E86" s="316"/>
      <c r="F86" s="314">
        <f t="shared" si="3"/>
        <v>0.16414547749751984</v>
      </c>
      <c r="G86" s="314"/>
      <c r="H86" s="320">
        <f>VLOOKUP($C$4, Backsheet!$A$1:$FC$854,93,FALSE)</f>
        <v>3223</v>
      </c>
      <c r="I86" s="320"/>
      <c r="J86" s="321">
        <f t="shared" si="4"/>
        <v>1.2384055576475289E-2</v>
      </c>
      <c r="K86" s="321"/>
      <c r="L86" s="164">
        <f t="shared" si="5"/>
        <v>-15.176142192104455</v>
      </c>
      <c r="M86" s="11"/>
      <c r="N86" s="351">
        <f t="shared" si="6"/>
        <v>3.4734496107322373E-3</v>
      </c>
      <c r="O86" s="352"/>
      <c r="P86" s="3"/>
    </row>
    <row r="87" spans="1:46" ht="15.75" customHeight="1" thickBot="1" x14ac:dyDescent="0.3">
      <c r="B87" s="174" t="s">
        <v>143</v>
      </c>
      <c r="C87" s="121"/>
      <c r="D87" s="317">
        <f>SUM(D79:D86)</f>
        <v>5652888</v>
      </c>
      <c r="E87" s="317"/>
      <c r="F87" s="315">
        <f t="shared" si="3"/>
        <v>1</v>
      </c>
      <c r="G87" s="315"/>
      <c r="H87" s="323">
        <f>SUM(H79:H86)</f>
        <v>260254</v>
      </c>
      <c r="I87" s="323"/>
      <c r="J87" s="322">
        <f t="shared" si="4"/>
        <v>1</v>
      </c>
      <c r="K87" s="322"/>
      <c r="L87" s="167"/>
      <c r="M87" s="23"/>
      <c r="N87" s="25"/>
      <c r="O87" s="25"/>
      <c r="P87" s="3"/>
    </row>
    <row r="88" spans="1:46" ht="15" customHeight="1" x14ac:dyDescent="0.25">
      <c r="B88" s="372" t="s">
        <v>1424</v>
      </c>
      <c r="C88" s="372"/>
      <c r="D88" s="372"/>
      <c r="E88" s="372"/>
      <c r="F88" s="372"/>
      <c r="G88" s="372"/>
      <c r="H88" s="372"/>
      <c r="I88" s="372"/>
      <c r="J88" s="372"/>
      <c r="K88" s="372"/>
      <c r="L88" s="372"/>
      <c r="M88" s="372"/>
      <c r="N88" s="372"/>
      <c r="O88" s="372"/>
      <c r="P88" s="3"/>
    </row>
    <row r="89" spans="1:46" s="27" customFormat="1" x14ac:dyDescent="0.25">
      <c r="A89" s="26"/>
      <c r="B89" s="371" t="s">
        <v>364</v>
      </c>
      <c r="C89" s="371"/>
      <c r="D89" s="371"/>
      <c r="E89" s="371"/>
      <c r="F89" s="371"/>
      <c r="G89" s="371"/>
      <c r="H89" s="371"/>
      <c r="I89" s="371"/>
      <c r="J89" s="371"/>
      <c r="K89" s="371"/>
      <c r="L89" s="371"/>
      <c r="M89" s="371"/>
      <c r="N89" s="371"/>
      <c r="O89" s="371"/>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row>
    <row r="90" spans="1:46" s="3" customFormat="1" ht="9" customHeight="1" x14ac:dyDescent="0.25"/>
    <row r="91" spans="1:46" s="3" customFormat="1" ht="9" customHeight="1" thickBot="1" x14ac:dyDescent="0.3">
      <c r="D91" s="28"/>
      <c r="E91" s="29"/>
      <c r="F91" s="29"/>
      <c r="G91" s="29"/>
      <c r="H91" s="28"/>
      <c r="I91" s="28"/>
      <c r="J91" s="29"/>
      <c r="K91" s="29"/>
      <c r="L91" s="30"/>
      <c r="M91" s="30"/>
      <c r="N91" s="31"/>
    </row>
    <row r="92" spans="1:46" s="3" customFormat="1" ht="39.75" customHeight="1" x14ac:dyDescent="0.25">
      <c r="B92" s="32" t="s">
        <v>188</v>
      </c>
      <c r="C92" s="97"/>
      <c r="D92" s="366" t="s">
        <v>189</v>
      </c>
      <c r="E92" s="366"/>
      <c r="F92" s="366"/>
      <c r="G92" s="367"/>
      <c r="H92" s="28"/>
      <c r="I92" s="28"/>
      <c r="J92" s="29"/>
      <c r="K92" s="29"/>
      <c r="L92" s="30"/>
      <c r="M92" s="30"/>
      <c r="N92" s="31"/>
      <c r="P92" s="6"/>
    </row>
    <row r="93" spans="1:46" ht="21.75" customHeight="1" thickBot="1" x14ac:dyDescent="0.3">
      <c r="B93" s="33"/>
      <c r="C93" s="105"/>
      <c r="D93" s="368" t="s">
        <v>135</v>
      </c>
      <c r="E93" s="368"/>
      <c r="F93" s="369" t="s">
        <v>134</v>
      </c>
      <c r="G93" s="370"/>
      <c r="H93" s="28"/>
      <c r="I93" s="28"/>
      <c r="J93" s="29"/>
      <c r="K93" s="29"/>
      <c r="L93" s="30"/>
      <c r="N93" s="31"/>
      <c r="O93" s="3"/>
      <c r="P93" s="3"/>
    </row>
    <row r="94" spans="1:46" s="3" customFormat="1" ht="6" customHeight="1" thickBot="1" x14ac:dyDescent="0.3">
      <c r="B94" s="34"/>
      <c r="C94" s="34"/>
      <c r="D94" s="34"/>
      <c r="E94" s="35"/>
      <c r="F94" s="35"/>
      <c r="G94" s="36"/>
      <c r="H94" s="28"/>
      <c r="I94" s="28"/>
      <c r="J94" s="29"/>
      <c r="K94" s="29"/>
      <c r="L94" s="30"/>
      <c r="M94" s="30"/>
      <c r="N94" s="31"/>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ht="18" customHeight="1" x14ac:dyDescent="0.25">
      <c r="B95" s="37" t="s">
        <v>190</v>
      </c>
      <c r="C95" s="106"/>
      <c r="D95" s="106"/>
      <c r="E95" s="38"/>
      <c r="F95" s="38"/>
      <c r="G95" s="39"/>
      <c r="H95" s="28"/>
      <c r="I95" s="28"/>
      <c r="J95" s="29"/>
      <c r="K95" s="29"/>
      <c r="L95" s="30"/>
      <c r="N95" s="31"/>
      <c r="O95" s="3"/>
      <c r="P95" s="3"/>
    </row>
    <row r="96" spans="1:46" x14ac:dyDescent="0.25">
      <c r="B96" s="40" t="s">
        <v>191</v>
      </c>
      <c r="C96" s="107"/>
      <c r="D96" s="107"/>
      <c r="E96" s="41">
        <f>VLOOKUP($C$4, Backsheet!$A$1:$FC$854,94,FALSE)</f>
        <v>260254</v>
      </c>
      <c r="F96" s="41"/>
      <c r="G96" s="42">
        <f>E96/E$100</f>
        <v>4.6039121949700758E-2</v>
      </c>
      <c r="H96" s="28"/>
      <c r="I96" s="28"/>
      <c r="J96" s="29"/>
      <c r="K96" s="29"/>
      <c r="L96" s="30"/>
      <c r="N96" s="31"/>
      <c r="O96" s="3"/>
      <c r="P96" s="3"/>
    </row>
    <row r="97" spans="1:46" x14ac:dyDescent="0.25">
      <c r="B97" s="12" t="s">
        <v>192</v>
      </c>
      <c r="C97" s="107"/>
      <c r="D97" s="107"/>
      <c r="E97" s="41">
        <f>VLOOKUP($C$4, Backsheet!$A$1:$FC$854,95,FALSE)</f>
        <v>5392634</v>
      </c>
      <c r="F97" s="41"/>
      <c r="G97" s="43">
        <f>E97/E$100</f>
        <v>0.95396087805029928</v>
      </c>
      <c r="H97" s="28"/>
      <c r="I97" s="28"/>
      <c r="J97" s="29"/>
      <c r="K97" s="29"/>
      <c r="L97" s="30"/>
      <c r="N97" s="31"/>
      <c r="O97" s="3"/>
      <c r="P97" s="3"/>
    </row>
    <row r="98" spans="1:46" x14ac:dyDescent="0.25">
      <c r="B98" s="14" t="s">
        <v>193</v>
      </c>
      <c r="C98" s="108"/>
      <c r="D98" s="108"/>
      <c r="E98" s="41">
        <f>VLOOKUP($C$4, Backsheet!$A$1:$FC$854,96,FALSE)</f>
        <v>4261984</v>
      </c>
      <c r="F98" s="41"/>
      <c r="G98" s="44">
        <f>E98/E$100</f>
        <v>0.75394807043762413</v>
      </c>
      <c r="H98" s="28"/>
      <c r="I98" s="28"/>
      <c r="J98" s="29"/>
      <c r="K98" s="29"/>
      <c r="L98" s="30"/>
      <c r="N98" s="31"/>
      <c r="O98" s="3"/>
      <c r="P98" s="3"/>
    </row>
    <row r="99" spans="1:46" x14ac:dyDescent="0.25">
      <c r="B99" s="14" t="s">
        <v>194</v>
      </c>
      <c r="C99" s="108"/>
      <c r="D99" s="108"/>
      <c r="E99" s="41">
        <f>VLOOKUP($C$4, Backsheet!$A$1:$FC$854,97,FALSE)</f>
        <v>1930441</v>
      </c>
      <c r="F99" s="41"/>
      <c r="G99" s="44">
        <f>E99/E$100</f>
        <v>0.34149641740646552</v>
      </c>
      <c r="H99" s="28"/>
      <c r="I99" s="28"/>
      <c r="J99" s="29"/>
      <c r="K99" s="29"/>
      <c r="L99" s="30"/>
      <c r="N99" s="31"/>
      <c r="O99" s="3"/>
      <c r="P99" s="3"/>
    </row>
    <row r="100" spans="1:46" ht="15.75" thickBot="1" x14ac:dyDescent="0.3">
      <c r="B100" s="19" t="s">
        <v>143</v>
      </c>
      <c r="C100" s="103"/>
      <c r="D100" s="103"/>
      <c r="E100" s="20">
        <f>SUM(E96:E97)</f>
        <v>5652888</v>
      </c>
      <c r="F100" s="20"/>
      <c r="G100" s="45">
        <f>E100/E$100</f>
        <v>1</v>
      </c>
      <c r="H100" s="28"/>
      <c r="I100" s="28"/>
      <c r="J100" s="29"/>
      <c r="K100" s="29"/>
      <c r="L100" s="30"/>
      <c r="N100" s="31"/>
      <c r="O100" s="6"/>
      <c r="P100" s="3"/>
    </row>
    <row r="101" spans="1:46" ht="6" customHeight="1" thickBot="1" x14ac:dyDescent="0.3">
      <c r="B101" s="34"/>
      <c r="C101" s="34"/>
      <c r="D101" s="34"/>
      <c r="E101" s="46"/>
      <c r="F101" s="46"/>
      <c r="G101" s="36"/>
      <c r="H101" s="28"/>
      <c r="I101" s="28"/>
      <c r="J101" s="29"/>
      <c r="K101" s="29"/>
      <c r="L101" s="30"/>
      <c r="N101" s="31"/>
      <c r="O101" s="3"/>
      <c r="P101" s="3"/>
    </row>
    <row r="102" spans="1:46" s="8" customFormat="1" ht="18" customHeight="1" x14ac:dyDescent="0.25">
      <c r="A102" s="6"/>
      <c r="B102" s="37" t="s">
        <v>195</v>
      </c>
      <c r="C102" s="106"/>
      <c r="D102" s="106"/>
      <c r="E102" s="47"/>
      <c r="F102" s="47"/>
      <c r="G102" s="48"/>
      <c r="H102" s="49"/>
      <c r="I102" s="49"/>
      <c r="J102" s="50"/>
      <c r="K102" s="50"/>
      <c r="L102" s="51"/>
      <c r="M102" s="51"/>
      <c r="N102" s="5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x14ac:dyDescent="0.25">
      <c r="B103" s="40" t="s">
        <v>196</v>
      </c>
      <c r="C103" s="107"/>
      <c r="D103" s="107"/>
      <c r="E103" s="41">
        <f>VLOOKUP($C$4, Backsheet!$A$1:$FC$854,98,FALSE)</f>
        <v>4716567</v>
      </c>
      <c r="F103" s="41"/>
      <c r="G103" s="42">
        <f>E103/E$114</f>
        <v>0.87756434837795705</v>
      </c>
      <c r="H103" s="28"/>
      <c r="I103" s="28"/>
      <c r="J103" s="29"/>
      <c r="K103" s="29"/>
      <c r="L103" s="30"/>
      <c r="N103" s="31"/>
      <c r="O103" s="3"/>
      <c r="P103" s="6"/>
    </row>
    <row r="104" spans="1:46" x14ac:dyDescent="0.25">
      <c r="B104" s="40" t="s">
        <v>197</v>
      </c>
      <c r="C104" s="107"/>
      <c r="D104" s="107"/>
      <c r="E104" s="41">
        <f>VLOOKUP($C$4, Backsheet!$A$1:$FC$854,99,FALSE)</f>
        <v>658044</v>
      </c>
      <c r="F104" s="41"/>
      <c r="G104" s="42">
        <f t="shared" ref="G104:G113" si="7">E104/E$114</f>
        <v>0.12243565162204297</v>
      </c>
      <c r="H104" s="28"/>
      <c r="I104" s="28"/>
      <c r="J104" s="29"/>
      <c r="K104" s="29"/>
      <c r="L104" s="30"/>
      <c r="N104" s="31"/>
      <c r="O104" s="3"/>
      <c r="P104" s="6"/>
    </row>
    <row r="105" spans="1:46" x14ac:dyDescent="0.25">
      <c r="B105" s="224" t="s">
        <v>198</v>
      </c>
      <c r="C105" s="107"/>
      <c r="D105" s="107"/>
      <c r="E105" s="41">
        <f>VLOOKUP($C$4, Backsheet!$A$1:$FC$854,100,FALSE)</f>
        <v>246240</v>
      </c>
      <c r="F105" s="41"/>
      <c r="G105" s="42">
        <f t="shared" si="7"/>
        <v>4.5815408780281959E-2</v>
      </c>
      <c r="H105" s="28"/>
      <c r="I105" s="28"/>
      <c r="J105" s="29"/>
      <c r="K105" s="29"/>
      <c r="L105" s="30"/>
      <c r="N105" s="31"/>
      <c r="O105" s="3"/>
      <c r="P105" s="6"/>
    </row>
    <row r="106" spans="1:46" x14ac:dyDescent="0.25">
      <c r="B106" s="226" t="s">
        <v>571</v>
      </c>
      <c r="C106" s="107"/>
      <c r="D106" s="107"/>
      <c r="E106" s="41">
        <f>VLOOKUP($C$4, Backsheet!$A$1:$FC$854,101,FALSE)</f>
        <v>221800</v>
      </c>
      <c r="F106" s="41"/>
      <c r="G106" s="42">
        <f t="shared" si="7"/>
        <v>4.1268102938054496E-2</v>
      </c>
      <c r="H106" s="28"/>
      <c r="J106" s="29"/>
      <c r="K106" s="29"/>
      <c r="L106" s="30"/>
      <c r="N106" s="31"/>
      <c r="O106" s="3"/>
      <c r="P106" s="6"/>
    </row>
    <row r="107" spans="1:46" x14ac:dyDescent="0.25">
      <c r="B107" s="222" t="s">
        <v>198</v>
      </c>
      <c r="C107" s="107"/>
      <c r="D107" s="107"/>
      <c r="E107" s="41">
        <f>VLOOKUP($C$4, Backsheet!$A$1:$FC$854,102,FALSE)</f>
        <v>84268</v>
      </c>
      <c r="F107" s="41"/>
      <c r="G107" s="42">
        <f t="shared" si="7"/>
        <v>1.5678902156825863E-2</v>
      </c>
      <c r="H107" s="28"/>
      <c r="I107" s="28"/>
      <c r="J107" s="29"/>
      <c r="K107" s="29"/>
      <c r="L107" s="30"/>
      <c r="N107" s="31"/>
      <c r="O107" s="3"/>
      <c r="P107" s="6"/>
    </row>
    <row r="108" spans="1:46" x14ac:dyDescent="0.25">
      <c r="B108" s="221" t="s">
        <v>413</v>
      </c>
      <c r="C108" s="107"/>
      <c r="D108" s="107"/>
      <c r="E108" s="41">
        <f>VLOOKUP($C$4, Backsheet!$A$1:$FC$854,103,FALSE)</f>
        <v>102557</v>
      </c>
      <c r="F108" s="41"/>
      <c r="G108" s="42">
        <f t="shared" si="7"/>
        <v>1.9081753079432166E-2</v>
      </c>
      <c r="H108" s="28"/>
      <c r="I108" s="28"/>
      <c r="J108" s="29"/>
      <c r="K108" s="29"/>
      <c r="L108" s="30"/>
      <c r="N108" s="31"/>
      <c r="O108" s="3"/>
      <c r="P108" s="6"/>
    </row>
    <row r="109" spans="1:46" x14ac:dyDescent="0.25">
      <c r="B109" s="222" t="s">
        <v>198</v>
      </c>
      <c r="C109" s="107"/>
      <c r="D109" s="107"/>
      <c r="E109" s="41">
        <f>VLOOKUP($C$4, Backsheet!$A$1:$FC$854,104,FALSE)</f>
        <v>26770</v>
      </c>
      <c r="F109" s="41"/>
      <c r="G109" s="42">
        <f t="shared" si="7"/>
        <v>4.9808255890519335E-3</v>
      </c>
      <c r="H109" s="28"/>
      <c r="I109" s="28"/>
      <c r="J109" s="29"/>
      <c r="K109" s="29"/>
      <c r="L109" s="30"/>
      <c r="N109" s="31"/>
      <c r="O109" s="3"/>
      <c r="P109" s="6"/>
    </row>
    <row r="110" spans="1:46" x14ac:dyDescent="0.25">
      <c r="B110" s="223" t="s">
        <v>414</v>
      </c>
      <c r="C110" s="107"/>
      <c r="D110" s="107"/>
      <c r="E110" s="41">
        <f>VLOOKUP($C$4, Backsheet!$A$1:$FC$854,105,FALSE)</f>
        <v>184153</v>
      </c>
      <c r="F110" s="41"/>
      <c r="G110" s="42">
        <f t="shared" si="7"/>
        <v>3.4263502977238722E-2</v>
      </c>
      <c r="H110" s="28"/>
      <c r="I110" s="28"/>
      <c r="J110" s="29"/>
      <c r="K110" s="29"/>
      <c r="L110" s="30"/>
      <c r="N110" s="31"/>
      <c r="O110" s="3"/>
      <c r="P110" s="6"/>
    </row>
    <row r="111" spans="1:46" x14ac:dyDescent="0.25">
      <c r="B111" s="224" t="s">
        <v>198</v>
      </c>
      <c r="C111" s="107"/>
      <c r="D111" s="107"/>
      <c r="E111" s="41">
        <f>VLOOKUP($C$4, Backsheet!$A$1:$FC$854,106,FALSE)</f>
        <v>78734</v>
      </c>
      <c r="F111" s="41"/>
      <c r="G111" s="42">
        <f t="shared" si="7"/>
        <v>1.4649246243123457E-2</v>
      </c>
      <c r="H111" s="28"/>
      <c r="I111" s="28"/>
      <c r="J111" s="29"/>
      <c r="K111" s="29"/>
      <c r="L111" s="30"/>
      <c r="N111" s="31"/>
      <c r="O111" s="3"/>
      <c r="P111" s="6"/>
    </row>
    <row r="112" spans="1:46" x14ac:dyDescent="0.25">
      <c r="B112" s="225" t="s">
        <v>570</v>
      </c>
      <c r="C112" s="107"/>
      <c r="D112" s="107"/>
      <c r="E112" s="41">
        <f>VLOOKUP($C$4, Backsheet!$A$1:$FC$854,107,FALSE)</f>
        <v>149534</v>
      </c>
      <c r="F112" s="41"/>
      <c r="G112" s="42">
        <f t="shared" si="7"/>
        <v>2.7822292627317585E-2</v>
      </c>
      <c r="H112" s="28"/>
      <c r="I112" s="28"/>
      <c r="J112" s="29"/>
      <c r="K112" s="29"/>
      <c r="L112" s="30"/>
      <c r="N112" s="31"/>
      <c r="O112" s="3"/>
      <c r="P112" s="3"/>
    </row>
    <row r="113" spans="1:46" x14ac:dyDescent="0.25">
      <c r="B113" s="224" t="s">
        <v>198</v>
      </c>
      <c r="C113" s="108"/>
      <c r="D113" s="108"/>
      <c r="E113" s="41">
        <f>VLOOKUP($C$4, Backsheet!$A$1:$FC$854,108,FALSE)</f>
        <v>56468</v>
      </c>
      <c r="F113" s="41"/>
      <c r="G113" s="42">
        <f t="shared" si="7"/>
        <v>1.0506434791280708E-2</v>
      </c>
      <c r="H113" s="28"/>
      <c r="I113" s="28"/>
      <c r="J113" s="29"/>
      <c r="K113" s="29"/>
      <c r="L113" s="30"/>
      <c r="N113" s="31"/>
      <c r="O113" s="3"/>
      <c r="P113" s="3"/>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5.75" thickBot="1" x14ac:dyDescent="0.3">
      <c r="B114" s="53" t="s">
        <v>143</v>
      </c>
      <c r="C114" s="109"/>
      <c r="D114" s="109"/>
      <c r="E114" s="54">
        <f>SUM(E103:E104)</f>
        <v>5374611</v>
      </c>
      <c r="F114" s="54"/>
      <c r="G114" s="55">
        <f>E114/E$114</f>
        <v>1</v>
      </c>
      <c r="H114" s="28"/>
      <c r="I114" s="28"/>
      <c r="J114" s="29"/>
      <c r="K114" s="29"/>
      <c r="L114" s="30"/>
      <c r="N114" s="31"/>
      <c r="O114" s="6"/>
      <c r="P114" s="3"/>
    </row>
    <row r="115" spans="1:46" ht="6" customHeight="1" thickBot="1" x14ac:dyDescent="0.3">
      <c r="B115" s="34"/>
      <c r="C115" s="34"/>
      <c r="D115" s="34"/>
      <c r="E115" s="46"/>
      <c r="F115" s="46"/>
      <c r="G115" s="36"/>
      <c r="H115" s="28"/>
      <c r="I115" s="28"/>
      <c r="J115" s="29"/>
      <c r="K115" s="29"/>
      <c r="L115" s="30"/>
      <c r="N115" s="31"/>
      <c r="O115" s="3"/>
      <c r="P115" s="3"/>
    </row>
    <row r="116" spans="1:46" s="8" customFormat="1" ht="18" customHeight="1" x14ac:dyDescent="0.25">
      <c r="A116" s="6"/>
      <c r="B116" s="37" t="s">
        <v>199</v>
      </c>
      <c r="C116" s="106"/>
      <c r="D116" s="106"/>
      <c r="E116" s="47"/>
      <c r="F116" s="47"/>
      <c r="G116" s="48"/>
      <c r="H116" s="49"/>
      <c r="I116" s="49"/>
      <c r="J116" s="50"/>
      <c r="K116" s="50"/>
      <c r="L116" s="51"/>
      <c r="M116" s="51"/>
      <c r="N116" s="52"/>
      <c r="O116" s="3"/>
      <c r="P116" s="6"/>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x14ac:dyDescent="0.25">
      <c r="B117" s="40" t="s">
        <v>200</v>
      </c>
      <c r="C117" s="107"/>
      <c r="D117" s="107"/>
      <c r="E117" s="181">
        <f>VLOOKUP($C$4, Backsheet!$A$1:$FC$854,109,FALSE)</f>
        <v>62540</v>
      </c>
      <c r="F117" s="41"/>
      <c r="G117" s="42">
        <f>E117/E$130</f>
        <v>2.0920887000114071E-2</v>
      </c>
      <c r="H117" s="28"/>
      <c r="I117" s="28"/>
      <c r="J117" s="29"/>
      <c r="K117" s="29"/>
      <c r="L117" s="30"/>
      <c r="N117" s="31"/>
      <c r="O117" s="3"/>
      <c r="P117" s="3"/>
    </row>
    <row r="118" spans="1:46" x14ac:dyDescent="0.25">
      <c r="B118" s="12" t="s">
        <v>201</v>
      </c>
      <c r="C118" s="107"/>
      <c r="D118" s="107"/>
      <c r="E118" s="41">
        <f>VLOOKUP($C$4, Backsheet!$A$1:$FC$854,110,FALSE)</f>
        <v>188990</v>
      </c>
      <c r="F118" s="41"/>
      <c r="G118" s="42">
        <f t="shared" ref="G118:G129" si="8">E118/E$130</f>
        <v>6.3220953536161792E-2</v>
      </c>
      <c r="H118" s="28"/>
      <c r="I118" s="28"/>
      <c r="J118" s="29"/>
      <c r="K118" s="29"/>
      <c r="L118" s="30"/>
      <c r="N118" s="31"/>
      <c r="O118" s="3"/>
      <c r="P118" s="3"/>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x14ac:dyDescent="0.25">
      <c r="B119" s="12" t="s">
        <v>202</v>
      </c>
      <c r="C119" s="107"/>
      <c r="D119" s="107"/>
      <c r="E119" s="41">
        <f>VLOOKUP($C$4, Backsheet!$A$1:$FC$854,111,FALSE)</f>
        <v>403105</v>
      </c>
      <c r="F119" s="41"/>
      <c r="G119" s="42">
        <f t="shared" si="8"/>
        <v>0.13484672456317529</v>
      </c>
      <c r="H119" s="28"/>
      <c r="I119" s="28"/>
      <c r="J119" s="29"/>
      <c r="K119" s="29"/>
      <c r="L119" s="30"/>
      <c r="N119" s="31"/>
      <c r="O119" s="3"/>
      <c r="P119" s="3"/>
    </row>
    <row r="120" spans="1:46" x14ac:dyDescent="0.25">
      <c r="B120" s="12" t="s">
        <v>203</v>
      </c>
      <c r="C120" s="107"/>
      <c r="D120" s="107"/>
      <c r="E120" s="41">
        <f>VLOOKUP($C$4, Backsheet!$A$1:$FC$854,112,FALSE)</f>
        <v>78624</v>
      </c>
      <c r="F120" s="41"/>
      <c r="G120" s="42">
        <f t="shared" si="8"/>
        <v>2.6301308274655721E-2</v>
      </c>
      <c r="H120" s="28"/>
      <c r="I120" s="28"/>
      <c r="J120" s="29"/>
      <c r="K120" s="29"/>
      <c r="L120" s="30"/>
      <c r="N120" s="31"/>
      <c r="O120" s="3"/>
      <c r="P120" s="3"/>
    </row>
    <row r="121" spans="1:46" x14ac:dyDescent="0.25">
      <c r="B121" s="12" t="s">
        <v>204</v>
      </c>
      <c r="C121" s="107"/>
      <c r="D121" s="107"/>
      <c r="E121" s="41">
        <f>VLOOKUP($C$4, Backsheet!$A$1:$FC$854,113,FALSE)</f>
        <v>318205</v>
      </c>
      <c r="F121" s="41"/>
      <c r="G121" s="42">
        <f t="shared" si="8"/>
        <v>0.10644596814632712</v>
      </c>
      <c r="H121" s="28"/>
      <c r="I121" s="28"/>
      <c r="J121" s="29"/>
      <c r="K121" s="29"/>
      <c r="L121" s="30"/>
      <c r="N121" s="31"/>
      <c r="O121" s="3"/>
      <c r="P121" s="6"/>
    </row>
    <row r="122" spans="1:46" x14ac:dyDescent="0.25">
      <c r="B122" s="12" t="s">
        <v>205</v>
      </c>
      <c r="C122" s="107"/>
      <c r="D122" s="107"/>
      <c r="E122" s="41">
        <f>VLOOKUP($C$4, Backsheet!$A$1:$FC$854,114,FALSE)</f>
        <v>146097</v>
      </c>
      <c r="F122" s="41"/>
      <c r="G122" s="42">
        <f t="shared" si="8"/>
        <v>4.8872382923819402E-2</v>
      </c>
      <c r="H122" s="28"/>
      <c r="I122" s="212"/>
      <c r="J122" s="29"/>
      <c r="K122" s="29"/>
      <c r="L122" s="30"/>
      <c r="N122" s="31"/>
      <c r="O122" s="3"/>
      <c r="P122" s="3"/>
    </row>
    <row r="123" spans="1:46" x14ac:dyDescent="0.25">
      <c r="B123" s="12" t="s">
        <v>206</v>
      </c>
      <c r="C123" s="107"/>
      <c r="D123" s="107"/>
      <c r="E123" s="41">
        <f>VLOOKUP($C$4, Backsheet!$A$1:$FC$854,115,FALSE)</f>
        <v>41961</v>
      </c>
      <c r="F123" s="41"/>
      <c r="G123" s="42">
        <f t="shared" si="8"/>
        <v>1.4036797879945421E-2</v>
      </c>
      <c r="H123" s="28"/>
      <c r="I123" s="28"/>
      <c r="J123" s="29"/>
      <c r="K123" s="29"/>
      <c r="L123" s="30"/>
      <c r="N123" s="31"/>
      <c r="O123" s="3"/>
      <c r="P123" s="3"/>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x14ac:dyDescent="0.25">
      <c r="B124" s="12" t="s">
        <v>207</v>
      </c>
      <c r="C124" s="107"/>
      <c r="D124" s="107"/>
      <c r="E124" s="41">
        <f>VLOOKUP($C$4, Backsheet!$A$1:$FC$854,116,FALSE)</f>
        <v>213961</v>
      </c>
      <c r="F124" s="41"/>
      <c r="G124" s="42">
        <f t="shared" si="8"/>
        <v>7.1574254931746198E-2</v>
      </c>
      <c r="H124" s="28"/>
      <c r="I124" s="28"/>
      <c r="J124" s="29"/>
      <c r="K124" s="29"/>
      <c r="L124" s="30"/>
      <c r="N124" s="31"/>
      <c r="O124" s="3"/>
      <c r="P124" s="3"/>
    </row>
    <row r="125" spans="1:46" ht="31.5" customHeight="1" x14ac:dyDescent="0.25">
      <c r="B125" s="318" t="s">
        <v>208</v>
      </c>
      <c r="C125" s="319"/>
      <c r="D125" s="110"/>
      <c r="E125" s="41">
        <f>VLOOKUP($C$4, Backsheet!$A$1:$FC$854,117,FALSE)</f>
        <v>312923</v>
      </c>
      <c r="F125" s="41"/>
      <c r="G125" s="42">
        <f t="shared" si="8"/>
        <v>0.10467903298267821</v>
      </c>
      <c r="H125" s="28"/>
      <c r="I125" s="28"/>
      <c r="J125" s="29"/>
      <c r="K125" s="29"/>
      <c r="L125" s="30"/>
      <c r="N125" s="31"/>
      <c r="O125" s="3"/>
      <c r="P125" s="3"/>
    </row>
    <row r="126" spans="1:46" x14ac:dyDescent="0.25">
      <c r="B126" s="318" t="s">
        <v>209</v>
      </c>
      <c r="C126" s="319"/>
      <c r="D126" s="110"/>
      <c r="E126" s="41">
        <f>VLOOKUP($C$4, Backsheet!$A$1:$FC$854,118,FALSE)</f>
        <v>765033</v>
      </c>
      <c r="F126" s="41"/>
      <c r="G126" s="42">
        <f t="shared" si="8"/>
        <v>0.25591891500412967</v>
      </c>
      <c r="H126" s="28"/>
      <c r="I126" s="28"/>
      <c r="J126" s="29"/>
      <c r="K126" s="29"/>
      <c r="L126" s="30"/>
      <c r="N126" s="31"/>
      <c r="O126" s="3"/>
      <c r="P126" s="3"/>
    </row>
    <row r="127" spans="1:46" ht="30" customHeight="1" x14ac:dyDescent="0.25">
      <c r="B127" s="318" t="s">
        <v>210</v>
      </c>
      <c r="C127" s="319"/>
      <c r="D127" s="110"/>
      <c r="E127" s="41">
        <f>VLOOKUP($C$4, Backsheet!$A$1:$FC$854,119,FALSE)</f>
        <v>217376</v>
      </c>
      <c r="F127" s="41"/>
      <c r="G127" s="42">
        <f t="shared" si="8"/>
        <v>7.2716641070303747E-2</v>
      </c>
      <c r="H127" s="28"/>
      <c r="I127" s="28"/>
      <c r="J127" s="29"/>
      <c r="K127" s="29"/>
      <c r="L127" s="30"/>
      <c r="N127" s="31"/>
      <c r="O127" s="3"/>
      <c r="P127" s="3"/>
    </row>
    <row r="128" spans="1:46" x14ac:dyDescent="0.25">
      <c r="B128" s="12" t="s">
        <v>211</v>
      </c>
      <c r="C128" s="107"/>
      <c r="D128" s="107"/>
      <c r="E128" s="41">
        <f>VLOOKUP($C$4, Backsheet!$A$1:$FC$854,120,FALSE)</f>
        <v>129472</v>
      </c>
      <c r="F128" s="41"/>
      <c r="G128" s="42">
        <f t="shared" si="8"/>
        <v>4.3310986275643892E-2</v>
      </c>
      <c r="H128" s="28"/>
      <c r="I128" s="28"/>
      <c r="J128" s="29"/>
      <c r="K128" s="29"/>
      <c r="L128" s="30"/>
      <c r="N128" s="31"/>
      <c r="O128" s="3"/>
      <c r="P128" s="3"/>
    </row>
    <row r="129" spans="1:46" x14ac:dyDescent="0.25">
      <c r="B129" s="12" t="s">
        <v>212</v>
      </c>
      <c r="C129" s="107"/>
      <c r="D129" s="107"/>
      <c r="E129" s="41">
        <f>VLOOKUP($C$4, Backsheet!$A$1:$FC$854,121,FALSE)</f>
        <v>111070</v>
      </c>
      <c r="F129" s="41"/>
      <c r="G129" s="42">
        <f t="shared" si="8"/>
        <v>3.7155147411299487E-2</v>
      </c>
      <c r="H129" s="28"/>
      <c r="I129" s="28"/>
      <c r="J129" s="29"/>
      <c r="K129" s="29"/>
      <c r="L129" s="30"/>
      <c r="N129" s="31"/>
      <c r="O129" s="3"/>
      <c r="P129" s="3"/>
    </row>
    <row r="130" spans="1:46" ht="15.75" thickBot="1" x14ac:dyDescent="0.3">
      <c r="B130" s="19" t="s">
        <v>143</v>
      </c>
      <c r="C130" s="103"/>
      <c r="D130" s="103"/>
      <c r="E130" s="20">
        <f>SUM(E117:E129)</f>
        <v>2989357</v>
      </c>
      <c r="F130" s="20"/>
      <c r="G130" s="45">
        <f t="shared" ref="G130" si="9">E130/E$130</f>
        <v>1</v>
      </c>
      <c r="H130" s="28"/>
      <c r="I130" s="28"/>
      <c r="J130" s="29"/>
      <c r="K130" s="29"/>
      <c r="L130" s="30"/>
      <c r="N130" s="31"/>
      <c r="O130" s="6"/>
      <c r="P130" s="3"/>
    </row>
    <row r="131" spans="1:46" ht="6" customHeight="1" thickBot="1" x14ac:dyDescent="0.3">
      <c r="B131" s="34"/>
      <c r="C131" s="34"/>
      <c r="D131" s="34"/>
      <c r="E131" s="46"/>
      <c r="F131" s="46"/>
      <c r="G131" s="36"/>
      <c r="H131" s="28"/>
      <c r="I131" s="28"/>
      <c r="J131" s="29"/>
      <c r="K131" s="29"/>
      <c r="L131" s="30"/>
      <c r="N131" s="31"/>
      <c r="O131" s="3"/>
      <c r="P131" s="3"/>
    </row>
    <row r="132" spans="1:46" s="8" customFormat="1" ht="18" customHeight="1" x14ac:dyDescent="0.25">
      <c r="A132" s="6"/>
      <c r="B132" s="37" t="s">
        <v>213</v>
      </c>
      <c r="C132" s="106"/>
      <c r="D132" s="106"/>
      <c r="E132" s="47"/>
      <c r="F132" s="47"/>
      <c r="G132" s="48"/>
      <c r="H132" s="49"/>
      <c r="I132" s="49"/>
      <c r="J132" s="50"/>
      <c r="K132" s="50"/>
      <c r="L132" s="51"/>
      <c r="M132" s="51"/>
      <c r="N132" s="52"/>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x14ac:dyDescent="0.25">
      <c r="B133" s="56" t="s">
        <v>214</v>
      </c>
      <c r="C133" s="108"/>
      <c r="D133" s="108"/>
      <c r="E133" s="41">
        <f>VLOOKUP($C$4, Backsheet!$A$1:$FC$854,122,FALSE)</f>
        <v>90849</v>
      </c>
      <c r="F133" s="57"/>
      <c r="G133" s="58">
        <f>E133/E$136</f>
        <v>3.9794267722660905E-2</v>
      </c>
      <c r="H133" s="28"/>
      <c r="I133" s="28"/>
      <c r="J133" s="29"/>
      <c r="K133" s="29"/>
      <c r="L133" s="30"/>
      <c r="N133" s="31"/>
      <c r="O133" s="3"/>
      <c r="P133" s="3"/>
    </row>
    <row r="134" spans="1:46" x14ac:dyDescent="0.25">
      <c r="B134" s="14" t="s">
        <v>415</v>
      </c>
      <c r="C134" s="102"/>
      <c r="D134" s="102"/>
      <c r="E134" s="41">
        <f>VLOOKUP($C$4, Backsheet!$A$1:$FC$854,123,FALSE)</f>
        <v>74536</v>
      </c>
      <c r="F134" s="15"/>
      <c r="G134" s="58">
        <f t="shared" ref="G134:G135" si="10">E134/E$136</f>
        <v>3.2648741747033576E-2</v>
      </c>
      <c r="H134" s="28"/>
      <c r="I134" s="28"/>
      <c r="J134" s="29"/>
      <c r="K134" s="29"/>
      <c r="L134" s="30"/>
      <c r="N134" s="31"/>
      <c r="O134" s="3"/>
      <c r="P134" s="3"/>
    </row>
    <row r="135" spans="1:46" x14ac:dyDescent="0.25">
      <c r="B135" s="14" t="s">
        <v>215</v>
      </c>
      <c r="C135" s="102"/>
      <c r="D135" s="102"/>
      <c r="E135" s="41">
        <f>VLOOKUP($C$4, Backsheet!$A$1:$FC$854,124,FALSE)</f>
        <v>173507</v>
      </c>
      <c r="F135" s="15"/>
      <c r="G135" s="58">
        <f t="shared" si="10"/>
        <v>7.6000660543932522E-2</v>
      </c>
      <c r="H135" s="28"/>
      <c r="I135" s="28"/>
      <c r="J135" s="29"/>
      <c r="K135" s="29"/>
      <c r="L135" s="30"/>
      <c r="N135" s="31"/>
      <c r="O135" s="3"/>
      <c r="P135" s="3"/>
    </row>
    <row r="136" spans="1:46" ht="15.75" thickBot="1" x14ac:dyDescent="0.3">
      <c r="B136" s="19" t="s">
        <v>143</v>
      </c>
      <c r="C136" s="103"/>
      <c r="D136" s="103"/>
      <c r="E136" s="20">
        <f>VLOOKUP($C$4, Backsheet!$A$1:$FC$854,125,FALSE)</f>
        <v>2282967</v>
      </c>
      <c r="F136" s="20"/>
      <c r="G136" s="45"/>
      <c r="H136" s="28"/>
      <c r="I136" s="28"/>
      <c r="J136" s="29"/>
      <c r="K136" s="29"/>
      <c r="L136" s="30"/>
      <c r="N136" s="31"/>
      <c r="O136" s="6"/>
      <c r="P136" s="3"/>
    </row>
    <row r="137" spans="1:46" ht="6" customHeight="1" thickBot="1" x14ac:dyDescent="0.3">
      <c r="B137" s="34"/>
      <c r="C137" s="34"/>
      <c r="D137" s="34"/>
      <c r="E137" s="46"/>
      <c r="F137" s="46"/>
      <c r="G137" s="36"/>
      <c r="H137" s="28"/>
      <c r="I137" s="28"/>
      <c r="J137" s="29"/>
      <c r="K137" s="29"/>
      <c r="L137" s="30"/>
      <c r="N137" s="31"/>
      <c r="O137" s="3"/>
      <c r="P137" s="3"/>
    </row>
    <row r="138" spans="1:46" s="8" customFormat="1" ht="18" customHeight="1" x14ac:dyDescent="0.25">
      <c r="A138" s="6"/>
      <c r="B138" s="37" t="s">
        <v>216</v>
      </c>
      <c r="C138" s="106"/>
      <c r="D138" s="106"/>
      <c r="E138" s="47"/>
      <c r="F138" s="47"/>
      <c r="G138" s="48"/>
      <c r="H138" s="49"/>
      <c r="I138" s="49"/>
      <c r="J138" s="50"/>
      <c r="K138" s="50"/>
      <c r="L138" s="51"/>
      <c r="M138" s="51"/>
      <c r="N138" s="52"/>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x14ac:dyDescent="0.25">
      <c r="B139" s="213" t="s">
        <v>576</v>
      </c>
      <c r="C139" s="107"/>
      <c r="D139" s="107"/>
      <c r="E139" s="41">
        <f>VLOOKUP($C$4, Backsheet!$A$1:$FC$854,126,FALSE)</f>
        <v>1125488</v>
      </c>
      <c r="F139" s="41"/>
      <c r="G139" s="42">
        <f>E139/E$150</f>
        <v>0.49299354743191642</v>
      </c>
      <c r="H139" s="28"/>
      <c r="I139" s="28"/>
      <c r="J139" s="29"/>
      <c r="K139" s="29"/>
      <c r="L139" s="30"/>
      <c r="N139" s="31"/>
      <c r="O139" s="3"/>
      <c r="P139" s="3"/>
    </row>
    <row r="140" spans="1:46" hidden="1" x14ac:dyDescent="0.25">
      <c r="B140" s="59" t="s">
        <v>217</v>
      </c>
      <c r="C140" s="101"/>
      <c r="D140" s="101"/>
      <c r="E140" s="41">
        <f>VLOOKUP($C$4, Backsheet!$A$1:$FC$854,127,FALSE)</f>
        <v>445871</v>
      </c>
      <c r="F140" s="13"/>
      <c r="G140" s="42">
        <f t="shared" ref="G140:G149" si="11">E140/E$150</f>
        <v>0.19530330486599237</v>
      </c>
      <c r="H140" s="28"/>
      <c r="I140" s="28"/>
      <c r="J140" s="29"/>
      <c r="K140" s="29"/>
      <c r="L140" s="30"/>
      <c r="N140" s="31"/>
      <c r="O140" s="3"/>
      <c r="P140" s="3"/>
    </row>
    <row r="141" spans="1:46" x14ac:dyDescent="0.25">
      <c r="B141" s="213" t="s">
        <v>575</v>
      </c>
      <c r="C141" s="111"/>
      <c r="D141" s="111"/>
      <c r="E141" s="41">
        <f>VLOOKUP($C$4, Backsheet!$A$1:$FC$854,128,FALSE)</f>
        <v>181179</v>
      </c>
      <c r="F141" s="15"/>
      <c r="G141" s="42">
        <f t="shared" si="11"/>
        <v>7.9361199701966784E-2</v>
      </c>
      <c r="H141" s="28"/>
      <c r="I141" s="28"/>
      <c r="J141" s="29"/>
      <c r="K141" s="29"/>
      <c r="L141" s="30"/>
      <c r="N141" s="31"/>
      <c r="O141" s="3"/>
      <c r="P141" s="3"/>
    </row>
    <row r="142" spans="1:46" hidden="1" x14ac:dyDescent="0.25">
      <c r="B142" s="59" t="s">
        <v>217</v>
      </c>
      <c r="C142" s="111"/>
      <c r="D142" s="111"/>
      <c r="E142" s="13">
        <f>VLOOKUP($C$4, Backsheet!$A$1:$FC$854,129,FALSE)</f>
        <v>56067</v>
      </c>
      <c r="F142" s="15"/>
      <c r="G142" s="42">
        <f t="shared" si="11"/>
        <v>2.4558830679549903E-2</v>
      </c>
      <c r="H142" s="28"/>
      <c r="I142" s="28"/>
      <c r="J142" s="29"/>
      <c r="K142" s="29"/>
      <c r="L142" s="30"/>
      <c r="N142" s="31"/>
      <c r="O142" s="3"/>
      <c r="P142" s="3"/>
    </row>
    <row r="143" spans="1:46" x14ac:dyDescent="0.25">
      <c r="B143" s="213" t="s">
        <v>577</v>
      </c>
      <c r="C143" s="111"/>
      <c r="D143" s="111"/>
      <c r="E143" s="13">
        <f>VLOOKUP($C$4, Backsheet!$A$1:$FC$854,130,FALSE)</f>
        <v>424382</v>
      </c>
      <c r="F143" s="15"/>
      <c r="G143" s="42">
        <f t="shared" si="11"/>
        <v>0.18589055382754108</v>
      </c>
      <c r="H143" s="28"/>
      <c r="I143" s="28"/>
      <c r="J143" s="29"/>
      <c r="K143" s="29"/>
      <c r="L143" s="30"/>
      <c r="N143" s="31"/>
      <c r="O143" s="3"/>
      <c r="P143" s="3"/>
    </row>
    <row r="144" spans="1:46" hidden="1" x14ac:dyDescent="0.25">
      <c r="B144" s="59" t="s">
        <v>217</v>
      </c>
      <c r="C144" s="111"/>
      <c r="D144" s="111"/>
      <c r="E144" s="13">
        <f>VLOOKUP($C$4, Backsheet!$A$1:$FC$854,131,FALSE)</f>
        <v>29946</v>
      </c>
      <c r="F144" s="15"/>
      <c r="G144" s="42">
        <f t="shared" si="11"/>
        <v>1.3117140983641026E-2</v>
      </c>
      <c r="H144" s="28"/>
      <c r="I144" s="28"/>
      <c r="J144" s="29"/>
      <c r="K144" s="29"/>
      <c r="L144" s="30"/>
      <c r="N144" s="31"/>
      <c r="O144" s="3"/>
      <c r="P144" s="3"/>
    </row>
    <row r="145" spans="1:46" x14ac:dyDescent="0.25">
      <c r="B145" s="59" t="s">
        <v>416</v>
      </c>
      <c r="C145" s="111"/>
      <c r="D145" s="111"/>
      <c r="E145" s="13">
        <f>VLOOKUP($C$4, Backsheet!$A$1:$FC$854,132,FALSE)</f>
        <v>315274</v>
      </c>
      <c r="F145" s="15"/>
      <c r="G145" s="42">
        <f t="shared" si="11"/>
        <v>0.13809836059829161</v>
      </c>
      <c r="H145" s="28"/>
      <c r="I145" s="28"/>
      <c r="J145" s="29"/>
      <c r="K145" s="29"/>
      <c r="L145" s="30"/>
      <c r="N145" s="31"/>
      <c r="O145" s="3"/>
      <c r="P145" s="3"/>
    </row>
    <row r="146" spans="1:46" x14ac:dyDescent="0.25">
      <c r="B146" s="213" t="s">
        <v>578</v>
      </c>
      <c r="C146" s="111"/>
      <c r="D146" s="111"/>
      <c r="E146" s="13">
        <f>VLOOKUP($C$4, Backsheet!$A$1:$FC$854,133,FALSE)</f>
        <v>551918</v>
      </c>
      <c r="F146" s="15"/>
      <c r="G146" s="42">
        <f t="shared" si="11"/>
        <v>0.24175469903857569</v>
      </c>
      <c r="H146" s="28"/>
      <c r="I146" s="28"/>
      <c r="J146" s="29"/>
      <c r="K146" s="29"/>
      <c r="L146" s="30"/>
      <c r="N146" s="31"/>
      <c r="O146" s="3"/>
      <c r="P146" s="3"/>
    </row>
    <row r="147" spans="1:46" hidden="1" x14ac:dyDescent="0.25">
      <c r="B147" s="14" t="s">
        <v>217</v>
      </c>
      <c r="C147" s="111"/>
      <c r="D147" s="111"/>
      <c r="E147" s="13">
        <f>VLOOKUP($C$4, Backsheet!$A$1:$FC$854,134,FALSE)</f>
        <v>89353</v>
      </c>
      <c r="F147" s="15"/>
      <c r="G147" s="42">
        <f t="shared" si="11"/>
        <v>3.913898010790344E-2</v>
      </c>
      <c r="H147" s="28"/>
      <c r="I147" s="28"/>
      <c r="J147" s="29"/>
      <c r="K147" s="29"/>
      <c r="L147" s="30"/>
      <c r="N147" s="31"/>
      <c r="O147" s="3"/>
      <c r="P147" s="3"/>
    </row>
    <row r="148" spans="1:46" x14ac:dyDescent="0.25">
      <c r="B148" s="59" t="s">
        <v>416</v>
      </c>
      <c r="C148" s="111"/>
      <c r="D148" s="111"/>
      <c r="E148" s="13">
        <f>VLOOKUP($C$4, Backsheet!$A$1:$FC$854,135,FALSE)</f>
        <v>355985</v>
      </c>
      <c r="F148" s="15"/>
      <c r="G148" s="42">
        <f t="shared" si="11"/>
        <v>0.15593085664400755</v>
      </c>
      <c r="H148" s="28"/>
      <c r="I148" s="28"/>
      <c r="J148" s="29"/>
      <c r="K148" s="29"/>
      <c r="L148" s="30"/>
      <c r="N148" s="31"/>
      <c r="O148" s="3"/>
      <c r="P148" s="3"/>
    </row>
    <row r="149" spans="1:46" x14ac:dyDescent="0.25">
      <c r="B149" s="213" t="s">
        <v>417</v>
      </c>
      <c r="C149" s="111"/>
      <c r="D149" s="111"/>
      <c r="E149" s="13">
        <f>VLOOKUP($C$4, Backsheet!$A$1:$FC$854,136,FALSE)</f>
        <v>664943</v>
      </c>
      <c r="F149" s="15"/>
      <c r="G149" s="42">
        <f t="shared" si="11"/>
        <v>0.291262641991759</v>
      </c>
      <c r="H149" s="28"/>
      <c r="I149" s="28"/>
      <c r="J149" s="29"/>
      <c r="K149" s="29"/>
      <c r="L149" s="30"/>
      <c r="N149" s="31"/>
      <c r="O149" s="3"/>
      <c r="P149" s="3"/>
    </row>
    <row r="150" spans="1:46" ht="15.75" thickBot="1" x14ac:dyDescent="0.3">
      <c r="B150" s="19" t="s">
        <v>143</v>
      </c>
      <c r="C150" s="103"/>
      <c r="D150" s="103"/>
      <c r="E150" s="20">
        <f>SUM(E139,E141,E143,E146)</f>
        <v>2282967</v>
      </c>
      <c r="F150" s="20"/>
      <c r="G150" s="42">
        <f>E150/E$150</f>
        <v>1</v>
      </c>
      <c r="H150" s="28"/>
      <c r="I150" s="28"/>
      <c r="J150" s="29"/>
      <c r="K150" s="29"/>
      <c r="L150" s="30"/>
      <c r="N150" s="31"/>
      <c r="O150" s="6"/>
      <c r="P150" s="3"/>
    </row>
    <row r="151" spans="1:46" ht="6" customHeight="1" thickBot="1" x14ac:dyDescent="0.3">
      <c r="B151" s="34"/>
      <c r="C151" s="34"/>
      <c r="D151" s="34"/>
      <c r="E151" s="46"/>
      <c r="F151" s="46"/>
      <c r="G151" s="36"/>
      <c r="H151" s="28"/>
      <c r="I151" s="28"/>
      <c r="J151" s="29"/>
      <c r="K151" s="29"/>
      <c r="L151" s="30"/>
      <c r="N151" s="31"/>
      <c r="O151" s="3"/>
      <c r="P151" s="3"/>
    </row>
    <row r="152" spans="1:46" s="8" customFormat="1" ht="18" customHeight="1" x14ac:dyDescent="0.25">
      <c r="A152" s="6"/>
      <c r="B152" s="37" t="s">
        <v>218</v>
      </c>
      <c r="C152" s="106"/>
      <c r="D152" s="106"/>
      <c r="E152" s="47"/>
      <c r="F152" s="47"/>
      <c r="G152" s="48"/>
      <c r="H152" s="49"/>
      <c r="I152" s="49"/>
      <c r="J152" s="50"/>
      <c r="K152" s="50"/>
      <c r="L152" s="51"/>
      <c r="M152" s="51"/>
      <c r="N152" s="52"/>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x14ac:dyDescent="0.25">
      <c r="B153" s="40" t="s">
        <v>219</v>
      </c>
      <c r="C153" s="107"/>
      <c r="D153" s="107"/>
      <c r="E153" s="13">
        <f>VLOOKUP($C$4, Backsheet!$A$1:$FC$854,137,FALSE)</f>
        <v>4934857</v>
      </c>
      <c r="F153" s="41"/>
      <c r="G153" s="42">
        <f>E153/E$155</f>
        <v>0.87350857585477992</v>
      </c>
      <c r="H153" s="28"/>
      <c r="I153" s="28"/>
      <c r="J153" s="29"/>
      <c r="K153" s="29"/>
      <c r="L153" s="30"/>
      <c r="N153" s="31"/>
      <c r="O153" s="3"/>
      <c r="P153" s="3"/>
    </row>
    <row r="154" spans="1:46" x14ac:dyDescent="0.25">
      <c r="B154" s="12" t="s">
        <v>579</v>
      </c>
      <c r="C154" s="101"/>
      <c r="D154" s="101"/>
      <c r="E154" s="13">
        <f>VLOOKUP($C$4, Backsheet!$A$1:$FC$854,138,FALSE)</f>
        <v>714609</v>
      </c>
      <c r="F154" s="13"/>
      <c r="G154" s="43">
        <f>E154/E$155</f>
        <v>0.1264914241452201</v>
      </c>
      <c r="H154" s="28"/>
      <c r="I154" s="28"/>
      <c r="J154" s="29"/>
      <c r="K154" s="29"/>
      <c r="L154" s="30"/>
      <c r="N154" s="31"/>
      <c r="O154" s="3"/>
      <c r="P154" s="3"/>
    </row>
    <row r="155" spans="1:46" ht="15.75" thickBot="1" x14ac:dyDescent="0.3">
      <c r="B155" s="19" t="s">
        <v>143</v>
      </c>
      <c r="C155" s="103"/>
      <c r="D155" s="103"/>
      <c r="E155" s="20">
        <f>SUM(E153:E154)</f>
        <v>5649466</v>
      </c>
      <c r="F155" s="20"/>
      <c r="G155" s="45">
        <f>E155/E$155</f>
        <v>1</v>
      </c>
      <c r="H155" s="28"/>
      <c r="I155" s="28"/>
      <c r="J155" s="29"/>
      <c r="K155" s="29"/>
      <c r="L155" s="30"/>
      <c r="N155" s="31"/>
      <c r="O155" s="6"/>
      <c r="P155" s="3"/>
    </row>
    <row r="156" spans="1:46" ht="6" customHeight="1" thickBot="1" x14ac:dyDescent="0.3">
      <c r="B156" s="34"/>
      <c r="C156" s="34"/>
      <c r="D156" s="34"/>
      <c r="E156" s="46"/>
      <c r="F156" s="46"/>
      <c r="G156" s="36"/>
      <c r="H156" s="28"/>
      <c r="I156" s="28"/>
      <c r="J156" s="29"/>
      <c r="K156" s="29"/>
      <c r="L156" s="30"/>
      <c r="N156" s="31"/>
      <c r="O156" s="3"/>
      <c r="P156" s="3"/>
    </row>
    <row r="157" spans="1:46" s="8" customFormat="1" ht="18" customHeight="1" x14ac:dyDescent="0.25">
      <c r="A157" s="6"/>
      <c r="B157" s="37" t="s">
        <v>220</v>
      </c>
      <c r="C157" s="106"/>
      <c r="D157" s="106"/>
      <c r="E157" s="47"/>
      <c r="F157" s="47"/>
      <c r="G157" s="48"/>
      <c r="H157" s="49"/>
      <c r="I157" s="49"/>
      <c r="J157" s="50"/>
      <c r="K157" s="50"/>
      <c r="L157" s="51"/>
      <c r="M157" s="51"/>
      <c r="N157" s="52"/>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x14ac:dyDescent="0.25">
      <c r="B158" s="40" t="s">
        <v>221</v>
      </c>
      <c r="C158" s="107"/>
      <c r="D158" s="107"/>
      <c r="E158" s="13">
        <f>VLOOKUP($C$4, Backsheet!$A$1:$FC$854,139,FALSE)</f>
        <v>1652534</v>
      </c>
      <c r="F158" s="41"/>
      <c r="G158" s="42">
        <f>E158/E$160</f>
        <v>0.7238536518486689</v>
      </c>
      <c r="H158" s="28"/>
      <c r="I158" s="28"/>
      <c r="J158" s="29"/>
      <c r="K158" s="29"/>
      <c r="L158" s="30"/>
      <c r="N158" s="31"/>
      <c r="O158" s="3"/>
      <c r="P158" s="3"/>
    </row>
    <row r="159" spans="1:46" x14ac:dyDescent="0.25">
      <c r="B159" s="12" t="s">
        <v>222</v>
      </c>
      <c r="C159" s="101"/>
      <c r="D159" s="101"/>
      <c r="E159" s="13">
        <f>VLOOKUP($C$4, Backsheet!$A$1:$FC$854,140,FALSE)</f>
        <v>630433</v>
      </c>
      <c r="F159" s="13"/>
      <c r="G159" s="42">
        <f>E159/E$160</f>
        <v>0.27614634815133116</v>
      </c>
      <c r="H159" s="28"/>
      <c r="I159" s="28"/>
      <c r="J159" s="29"/>
      <c r="K159" s="29"/>
      <c r="L159" s="30"/>
      <c r="N159" s="31"/>
      <c r="O159" s="3"/>
      <c r="P159" s="3"/>
    </row>
    <row r="160" spans="1:46" ht="15.75" thickBot="1" x14ac:dyDescent="0.3">
      <c r="B160" s="19" t="s">
        <v>143</v>
      </c>
      <c r="C160" s="103"/>
      <c r="D160" s="103"/>
      <c r="E160" s="20">
        <f>SUM(E158:E159)</f>
        <v>2282967</v>
      </c>
      <c r="F160" s="20"/>
      <c r="G160" s="45">
        <f>E160/E$160</f>
        <v>1</v>
      </c>
      <c r="H160" s="28"/>
      <c r="I160" s="28"/>
      <c r="J160" s="29"/>
      <c r="K160" s="29"/>
      <c r="L160" s="30"/>
      <c r="N160" s="31"/>
      <c r="O160" s="6"/>
      <c r="P160" s="3"/>
    </row>
    <row r="161" spans="1:46" ht="6" customHeight="1" thickBot="1" x14ac:dyDescent="0.3">
      <c r="B161" s="34"/>
      <c r="C161" s="34"/>
      <c r="D161" s="34"/>
      <c r="E161" s="46"/>
      <c r="F161" s="46"/>
      <c r="G161" s="36"/>
      <c r="H161" s="28"/>
      <c r="I161" s="28"/>
      <c r="J161" s="29"/>
      <c r="K161" s="29"/>
      <c r="L161" s="30"/>
      <c r="N161" s="31"/>
      <c r="O161" s="3"/>
      <c r="P161" s="3"/>
    </row>
    <row r="162" spans="1:46" s="8" customFormat="1" ht="18" customHeight="1" x14ac:dyDescent="0.25">
      <c r="A162" s="6"/>
      <c r="B162" s="37" t="s">
        <v>223</v>
      </c>
      <c r="C162" s="106"/>
      <c r="D162" s="106"/>
      <c r="E162" s="47"/>
      <c r="F162" s="47"/>
      <c r="G162" s="48"/>
      <c r="H162" s="49"/>
      <c r="I162" s="49"/>
      <c r="J162" s="50"/>
      <c r="K162" s="50"/>
      <c r="L162" s="51"/>
      <c r="M162" s="51"/>
      <c r="N162" s="52"/>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x14ac:dyDescent="0.25">
      <c r="B163" s="40" t="s">
        <v>224</v>
      </c>
      <c r="C163" s="107"/>
      <c r="D163" s="107"/>
      <c r="E163" s="13">
        <f>VLOOKUP($C$4, Backsheet!$A$1:$FC$854,141,FALSE)</f>
        <v>79731</v>
      </c>
      <c r="F163" s="41"/>
      <c r="G163" s="42">
        <f>E163/E$169</f>
        <v>0.13377684563758388</v>
      </c>
      <c r="H163" s="28"/>
      <c r="I163" s="28"/>
      <c r="J163" s="29"/>
      <c r="K163" s="29"/>
      <c r="L163" s="30"/>
      <c r="N163" s="31"/>
      <c r="O163" s="3"/>
      <c r="P163" s="3"/>
    </row>
    <row r="164" spans="1:46" x14ac:dyDescent="0.25">
      <c r="B164" s="12" t="s">
        <v>225</v>
      </c>
      <c r="C164" s="107"/>
      <c r="D164" s="107"/>
      <c r="E164" s="13">
        <f>VLOOKUP($C$4, Backsheet!$A$1:$FC$854,142,FALSE)</f>
        <v>78518</v>
      </c>
      <c r="F164" s="41"/>
      <c r="G164" s="42">
        <f t="shared" ref="G164:G168" si="12">E164/E$169</f>
        <v>0.13174161073825502</v>
      </c>
      <c r="H164" s="28"/>
      <c r="I164" s="28"/>
      <c r="J164" s="29"/>
      <c r="K164" s="29"/>
      <c r="L164" s="30"/>
      <c r="N164" s="31"/>
      <c r="O164" s="3"/>
      <c r="P164" s="3"/>
    </row>
    <row r="165" spans="1:46" x14ac:dyDescent="0.25">
      <c r="B165" s="12" t="s">
        <v>226</v>
      </c>
      <c r="C165" s="107"/>
      <c r="D165" s="107"/>
      <c r="E165" s="13">
        <f>VLOOKUP($C$4, Backsheet!$A$1:$FC$854,143,FALSE)</f>
        <v>83065</v>
      </c>
      <c r="F165" s="41"/>
      <c r="G165" s="42">
        <f t="shared" si="12"/>
        <v>0.13937080536912752</v>
      </c>
      <c r="H165" s="28"/>
      <c r="I165" s="28"/>
      <c r="J165" s="29"/>
      <c r="K165" s="29"/>
      <c r="L165" s="30"/>
      <c r="N165" s="31"/>
      <c r="O165" s="3"/>
      <c r="P165" s="3"/>
    </row>
    <row r="166" spans="1:46" x14ac:dyDescent="0.25">
      <c r="B166" s="12" t="s">
        <v>227</v>
      </c>
      <c r="C166" s="107"/>
      <c r="D166" s="107"/>
      <c r="E166" s="13">
        <f>VLOOKUP($C$4, Backsheet!$A$1:$FC$854,144,FALSE)</f>
        <v>73602</v>
      </c>
      <c r="F166" s="41"/>
      <c r="G166" s="42">
        <f t="shared" si="12"/>
        <v>0.12349328859060403</v>
      </c>
      <c r="H166" s="28"/>
      <c r="I166" s="28"/>
      <c r="J166" s="29"/>
      <c r="K166" s="29"/>
      <c r="L166" s="30"/>
      <c r="N166" s="31"/>
      <c r="O166" s="3"/>
      <c r="P166" s="3"/>
    </row>
    <row r="167" spans="1:46" x14ac:dyDescent="0.25">
      <c r="B167" s="12" t="s">
        <v>228</v>
      </c>
      <c r="C167" s="107"/>
      <c r="D167" s="107"/>
      <c r="E167" s="13">
        <f>VLOOKUP($C$4, Backsheet!$A$1:$FC$854,145,FALSE)</f>
        <v>57002</v>
      </c>
      <c r="F167" s="41"/>
      <c r="G167" s="42">
        <f t="shared" si="12"/>
        <v>9.5640939597315441E-2</v>
      </c>
      <c r="H167" s="28"/>
      <c r="I167" s="28"/>
      <c r="J167" s="29"/>
      <c r="K167" s="29"/>
      <c r="L167" s="30"/>
      <c r="N167" s="31"/>
      <c r="O167" s="3"/>
      <c r="P167" s="3"/>
    </row>
    <row r="168" spans="1:46" x14ac:dyDescent="0.25">
      <c r="B168" s="12" t="s">
        <v>229</v>
      </c>
      <c r="C168" s="107"/>
      <c r="D168" s="107"/>
      <c r="E168" s="13">
        <f>VLOOKUP($C$4, Backsheet!$A$1:$FC$854,146,FALSE)</f>
        <v>224082</v>
      </c>
      <c r="F168" s="41"/>
      <c r="G168" s="42">
        <f t="shared" si="12"/>
        <v>0.37597651006711408</v>
      </c>
      <c r="H168" s="28"/>
      <c r="I168" s="28"/>
      <c r="J168" s="29"/>
      <c r="K168" s="29"/>
      <c r="L168" s="30"/>
      <c r="N168" s="31"/>
      <c r="O168" s="3"/>
      <c r="P168" s="3"/>
    </row>
    <row r="169" spans="1:46" x14ac:dyDescent="0.25">
      <c r="B169" s="53" t="s">
        <v>143</v>
      </c>
      <c r="C169" s="109"/>
      <c r="D169" s="109"/>
      <c r="E169" s="54">
        <f>SUM(E163:E168)</f>
        <v>596000</v>
      </c>
      <c r="F169" s="54"/>
      <c r="G169" s="55">
        <f t="shared" ref="G169" si="13">E169/E$169</f>
        <v>1</v>
      </c>
      <c r="H169" s="28"/>
      <c r="I169" s="28"/>
      <c r="J169" s="29"/>
      <c r="K169" s="29"/>
      <c r="L169" s="30"/>
      <c r="N169" s="31"/>
      <c r="O169" s="3"/>
      <c r="P169" s="3"/>
    </row>
    <row r="170" spans="1:46" x14ac:dyDescent="0.25">
      <c r="B170" s="37" t="s">
        <v>566</v>
      </c>
      <c r="C170" s="106"/>
      <c r="D170" s="106"/>
      <c r="E170" s="47"/>
      <c r="F170" s="47"/>
      <c r="G170" s="48"/>
      <c r="H170" s="28"/>
      <c r="I170" s="28"/>
      <c r="J170" s="29"/>
      <c r="K170" s="29"/>
      <c r="L170" s="30"/>
      <c r="N170" s="31"/>
      <c r="O170" s="3"/>
      <c r="P170" s="3"/>
    </row>
    <row r="171" spans="1:46" x14ac:dyDescent="0.25">
      <c r="B171" s="209" t="s">
        <v>385</v>
      </c>
      <c r="C171" s="206"/>
      <c r="D171" s="206"/>
      <c r="E171" s="215">
        <f>VLOOKUP($C$4, Backsheet!$A$1:$FC$854,147,FALSE)</f>
        <v>2071411</v>
      </c>
      <c r="F171" s="207"/>
      <c r="G171" s="208">
        <f>E171/E172</f>
        <v>0.90733286990131701</v>
      </c>
      <c r="H171" s="28"/>
      <c r="I171" s="28"/>
      <c r="J171" s="29"/>
      <c r="K171" s="29"/>
      <c r="L171" s="30"/>
      <c r="N171" s="31"/>
      <c r="O171" s="3"/>
      <c r="P171" s="3"/>
    </row>
    <row r="172" spans="1:46" x14ac:dyDescent="0.25">
      <c r="B172" s="205" t="s">
        <v>386</v>
      </c>
      <c r="C172" s="206"/>
      <c r="D172" s="206"/>
      <c r="E172" s="217">
        <f>VLOOKUP($C$4, Backsheet!$A$1:$FC$854,148,FALSE)</f>
        <v>2282967</v>
      </c>
      <c r="F172" s="207"/>
      <c r="G172" s="208">
        <f>E172/E172</f>
        <v>1</v>
      </c>
      <c r="H172" s="28"/>
      <c r="I172" s="28"/>
      <c r="J172" s="29"/>
      <c r="K172" s="29"/>
      <c r="L172" s="30"/>
      <c r="N172" s="31"/>
      <c r="O172" s="3"/>
      <c r="P172" s="3"/>
    </row>
    <row r="173" spans="1:46" x14ac:dyDescent="0.25">
      <c r="B173" s="205"/>
      <c r="C173" s="206"/>
      <c r="D173" s="206"/>
      <c r="E173" s="207"/>
      <c r="F173" s="207"/>
      <c r="G173" s="208"/>
      <c r="H173" s="28"/>
      <c r="I173" s="28"/>
      <c r="J173" s="29"/>
      <c r="K173" s="29"/>
      <c r="L173" s="30"/>
      <c r="N173" s="31"/>
      <c r="O173" s="3"/>
      <c r="P173" s="3"/>
    </row>
    <row r="174" spans="1:46" x14ac:dyDescent="0.25">
      <c r="B174" s="37" t="s">
        <v>387</v>
      </c>
      <c r="C174" s="106"/>
      <c r="D174" s="106"/>
      <c r="E174" s="47"/>
      <c r="F174" s="47"/>
      <c r="G174" s="216"/>
      <c r="H174" s="28"/>
      <c r="I174" s="28"/>
      <c r="J174" s="29"/>
      <c r="K174" s="29"/>
      <c r="L174" s="30"/>
      <c r="N174" s="31"/>
      <c r="O174" s="3"/>
      <c r="P174" s="3"/>
    </row>
    <row r="175" spans="1:46" x14ac:dyDescent="0.25">
      <c r="B175" s="209" t="s">
        <v>388</v>
      </c>
      <c r="C175" s="206"/>
      <c r="D175" s="206"/>
      <c r="E175" s="215">
        <f>VLOOKUP($C$4, Backsheet!$A$1:$FC$854,149,FALSE)</f>
        <v>149094</v>
      </c>
      <c r="F175" s="207"/>
      <c r="G175" s="208">
        <f>E175/E$177</f>
        <v>6.530712007663711E-2</v>
      </c>
      <c r="H175" s="28"/>
      <c r="I175" s="28"/>
      <c r="J175" s="29"/>
      <c r="K175" s="29"/>
      <c r="L175" s="30"/>
      <c r="N175" s="31"/>
      <c r="O175" s="3"/>
      <c r="P175" s="3"/>
    </row>
    <row r="176" spans="1:46" x14ac:dyDescent="0.25">
      <c r="B176" s="210" t="s">
        <v>389</v>
      </c>
      <c r="C176" s="206"/>
      <c r="D176" s="206"/>
      <c r="E176" s="41">
        <f>VLOOKUP($C$4, Backsheet!$A$1:$FC$854,153,FALSE)</f>
        <v>2133873</v>
      </c>
      <c r="F176" s="207"/>
      <c r="G176" s="208">
        <f>E176/E$177</f>
        <v>0.93469287992336292</v>
      </c>
      <c r="H176" s="28"/>
      <c r="I176" s="28"/>
      <c r="J176" s="29"/>
      <c r="K176" s="29"/>
      <c r="L176" s="30"/>
      <c r="N176" s="31"/>
      <c r="O176" s="3"/>
      <c r="P176" s="3"/>
    </row>
    <row r="177" spans="2:16" x14ac:dyDescent="0.25">
      <c r="B177" s="205" t="s">
        <v>143</v>
      </c>
      <c r="C177" s="206"/>
      <c r="D177" s="206"/>
      <c r="E177" s="207">
        <f>SUM(E175:E176)</f>
        <v>2282967</v>
      </c>
      <c r="F177" s="207"/>
      <c r="G177" s="208"/>
      <c r="H177" s="28"/>
      <c r="I177" s="28"/>
      <c r="J177" s="29"/>
      <c r="K177" s="29"/>
      <c r="L177" s="30"/>
      <c r="N177" s="31"/>
      <c r="O177" s="3"/>
      <c r="P177" s="3"/>
    </row>
    <row r="178" spans="2:16" s="3" customFormat="1" x14ac:dyDescent="0.25">
      <c r="B178" s="312" t="s">
        <v>230</v>
      </c>
      <c r="C178" s="312"/>
      <c r="D178" s="312"/>
      <c r="E178" s="312"/>
      <c r="F178" s="312"/>
      <c r="G178" s="312"/>
      <c r="H178" s="28"/>
      <c r="I178" s="28"/>
      <c r="J178" s="29"/>
      <c r="K178" s="29"/>
      <c r="L178" s="30"/>
      <c r="M178" s="30"/>
      <c r="N178" s="31"/>
    </row>
    <row r="179" spans="2:16" s="3" customFormat="1" ht="29.25" customHeight="1" x14ac:dyDescent="0.25">
      <c r="B179" s="313" t="s">
        <v>1424</v>
      </c>
      <c r="C179" s="313"/>
      <c r="D179" s="313"/>
      <c r="E179" s="313"/>
      <c r="F179" s="313"/>
      <c r="G179" s="313"/>
      <c r="H179" s="28"/>
      <c r="I179" s="28"/>
      <c r="J179" s="29"/>
      <c r="K179" s="29"/>
      <c r="L179" s="30"/>
      <c r="M179" s="30"/>
      <c r="N179" s="31"/>
    </row>
    <row r="180" spans="2:16" s="3" customFormat="1" x14ac:dyDescent="0.25">
      <c r="D180" s="28"/>
      <c r="E180" s="29"/>
      <c r="F180" s="29"/>
      <c r="G180" s="29"/>
      <c r="H180" s="28"/>
      <c r="I180" s="28"/>
      <c r="J180" s="29"/>
      <c r="K180" s="29"/>
      <c r="L180" s="30"/>
      <c r="M180" s="30"/>
      <c r="N180" s="31"/>
    </row>
    <row r="181" spans="2:16" s="3" customFormat="1" x14ac:dyDescent="0.25">
      <c r="D181" s="28"/>
      <c r="E181" s="29"/>
      <c r="F181" s="29"/>
      <c r="G181" s="29"/>
      <c r="H181" s="28"/>
      <c r="I181" s="28"/>
      <c r="J181" s="29"/>
      <c r="K181" s="29"/>
      <c r="L181" s="30"/>
      <c r="M181" s="30"/>
      <c r="N181" s="31"/>
    </row>
    <row r="182" spans="2:16" s="3" customFormat="1" x14ac:dyDescent="0.25">
      <c r="D182" s="28"/>
      <c r="E182" s="29"/>
      <c r="F182" s="29"/>
      <c r="G182" s="29"/>
      <c r="H182" s="28"/>
      <c r="I182" s="28"/>
      <c r="J182" s="29"/>
      <c r="K182" s="29"/>
      <c r="L182" s="30"/>
      <c r="M182" s="30"/>
      <c r="N182" s="31"/>
    </row>
    <row r="183" spans="2:16" s="3" customFormat="1" x14ac:dyDescent="0.25">
      <c r="D183" s="28"/>
      <c r="E183" s="29"/>
      <c r="F183" s="29"/>
      <c r="G183" s="29"/>
      <c r="H183" s="28"/>
      <c r="I183" s="28"/>
      <c r="J183" s="29"/>
      <c r="K183" s="29"/>
      <c r="L183" s="30"/>
      <c r="M183" s="30"/>
      <c r="N183" s="31"/>
    </row>
    <row r="184" spans="2:16" s="3" customFormat="1" x14ac:dyDescent="0.25">
      <c r="D184" s="28"/>
      <c r="E184" s="29"/>
      <c r="F184" s="29"/>
      <c r="G184" s="29"/>
      <c r="H184" s="28"/>
      <c r="I184" s="28"/>
      <c r="J184" s="29"/>
      <c r="K184" s="29"/>
      <c r="L184" s="30"/>
      <c r="M184" s="30"/>
      <c r="N184" s="31"/>
    </row>
    <row r="185" spans="2:16" s="3" customFormat="1" x14ac:dyDescent="0.25">
      <c r="D185" s="28"/>
      <c r="E185" s="29"/>
      <c r="F185" s="29"/>
      <c r="G185" s="29"/>
      <c r="H185" s="28"/>
      <c r="I185" s="28"/>
      <c r="J185" s="29"/>
      <c r="K185" s="29"/>
      <c r="L185" s="30"/>
      <c r="M185" s="30"/>
      <c r="N185" s="31"/>
    </row>
    <row r="186" spans="2:16" s="3" customFormat="1" x14ac:dyDescent="0.25">
      <c r="D186" s="28"/>
      <c r="E186" s="29"/>
      <c r="F186" s="29"/>
      <c r="G186" s="29"/>
      <c r="H186" s="28"/>
      <c r="I186" s="28"/>
      <c r="J186" s="29"/>
      <c r="K186" s="29"/>
      <c r="L186" s="30"/>
      <c r="M186" s="30"/>
      <c r="N186" s="31"/>
    </row>
    <row r="187" spans="2:16" s="3" customFormat="1" x14ac:dyDescent="0.25">
      <c r="D187" s="28"/>
      <c r="E187" s="29"/>
      <c r="F187" s="29"/>
      <c r="G187" s="29"/>
      <c r="H187" s="28"/>
      <c r="I187" s="28"/>
      <c r="J187" s="29"/>
      <c r="K187" s="29"/>
      <c r="L187" s="30"/>
      <c r="M187" s="30"/>
      <c r="N187" s="31"/>
    </row>
    <row r="188" spans="2:16" s="3" customFormat="1" x14ac:dyDescent="0.25">
      <c r="D188" s="28"/>
      <c r="E188" s="29"/>
      <c r="F188" s="29"/>
      <c r="G188" s="29"/>
      <c r="H188" s="28"/>
      <c r="I188" s="28"/>
      <c r="J188" s="29"/>
      <c r="K188" s="29"/>
      <c r="L188" s="30"/>
      <c r="M188" s="30"/>
      <c r="N188" s="31"/>
    </row>
    <row r="189" spans="2:16" s="3" customFormat="1" x14ac:dyDescent="0.25">
      <c r="D189" s="28"/>
      <c r="E189" s="29"/>
      <c r="F189" s="29"/>
      <c r="G189" s="29"/>
      <c r="H189" s="28"/>
      <c r="I189" s="28"/>
      <c r="J189" s="29"/>
      <c r="K189" s="29"/>
      <c r="L189" s="30"/>
      <c r="M189" s="30"/>
      <c r="N189" s="31"/>
    </row>
    <row r="190" spans="2:16" s="3" customFormat="1" x14ac:dyDescent="0.25">
      <c r="D190" s="28"/>
      <c r="E190" s="29"/>
      <c r="F190" s="29"/>
      <c r="G190" s="29"/>
      <c r="H190" s="28"/>
      <c r="I190" s="28"/>
      <c r="J190" s="29"/>
      <c r="K190" s="29"/>
      <c r="L190" s="30"/>
      <c r="M190" s="30"/>
      <c r="N190" s="31"/>
    </row>
    <row r="191" spans="2:16" s="3" customFormat="1" x14ac:dyDescent="0.25">
      <c r="D191" s="28"/>
      <c r="E191" s="29"/>
      <c r="F191" s="29"/>
      <c r="G191" s="29"/>
      <c r="H191" s="28"/>
      <c r="I191" s="28"/>
      <c r="J191" s="29"/>
      <c r="K191" s="29"/>
      <c r="L191" s="30"/>
      <c r="M191" s="30"/>
      <c r="N191" s="31"/>
    </row>
    <row r="192" spans="2:16" s="3" customFormat="1" x14ac:dyDescent="0.25">
      <c r="D192" s="28"/>
      <c r="E192" s="29"/>
      <c r="F192" s="29"/>
      <c r="G192" s="29"/>
      <c r="H192" s="28"/>
      <c r="I192" s="28"/>
      <c r="J192" s="29"/>
      <c r="K192" s="29"/>
      <c r="L192" s="30"/>
      <c r="M192" s="30"/>
      <c r="N192" s="31"/>
    </row>
    <row r="193" spans="4:14" s="3" customFormat="1" x14ac:dyDescent="0.25">
      <c r="D193" s="28"/>
      <c r="E193" s="29"/>
      <c r="F193" s="29"/>
      <c r="G193" s="29"/>
      <c r="H193" s="28"/>
      <c r="I193" s="28"/>
      <c r="J193" s="29"/>
      <c r="K193" s="29"/>
      <c r="L193" s="30"/>
      <c r="M193" s="30"/>
      <c r="N193" s="31"/>
    </row>
    <row r="194" spans="4:14" s="3" customFormat="1" x14ac:dyDescent="0.25">
      <c r="D194" s="28"/>
      <c r="E194" s="29"/>
      <c r="F194" s="29"/>
      <c r="G194" s="29"/>
      <c r="H194" s="28"/>
      <c r="I194" s="28"/>
      <c r="J194" s="29"/>
      <c r="K194" s="29"/>
      <c r="L194" s="30"/>
      <c r="M194" s="30"/>
      <c r="N194" s="31"/>
    </row>
    <row r="195" spans="4:14" s="3" customFormat="1" x14ac:dyDescent="0.25">
      <c r="D195" s="28"/>
      <c r="E195" s="29"/>
      <c r="F195" s="29"/>
      <c r="G195" s="29"/>
      <c r="H195" s="28"/>
      <c r="I195" s="28"/>
      <c r="J195" s="29"/>
      <c r="K195" s="29"/>
      <c r="L195" s="30"/>
      <c r="M195" s="30"/>
      <c r="N195" s="31"/>
    </row>
    <row r="196" spans="4:14" s="3" customFormat="1" x14ac:dyDescent="0.25">
      <c r="D196" s="28"/>
      <c r="E196" s="29"/>
      <c r="F196" s="29"/>
      <c r="G196" s="29"/>
      <c r="H196" s="28"/>
      <c r="I196" s="28"/>
      <c r="J196" s="29"/>
      <c r="K196" s="29"/>
      <c r="L196" s="30"/>
      <c r="M196" s="30"/>
      <c r="N196" s="31"/>
    </row>
    <row r="197" spans="4:14" s="3" customFormat="1" x14ac:dyDescent="0.25">
      <c r="D197" s="28"/>
      <c r="E197" s="29"/>
      <c r="F197" s="29"/>
      <c r="G197" s="29"/>
      <c r="H197" s="28"/>
      <c r="I197" s="28"/>
      <c r="J197" s="29"/>
      <c r="K197" s="29"/>
      <c r="L197" s="30"/>
      <c r="M197" s="30"/>
      <c r="N197" s="31"/>
    </row>
    <row r="198" spans="4:14" s="3" customFormat="1" x14ac:dyDescent="0.25">
      <c r="D198" s="28"/>
      <c r="E198" s="29"/>
      <c r="F198" s="29"/>
      <c r="G198" s="29"/>
      <c r="H198" s="28"/>
      <c r="I198" s="28"/>
      <c r="J198" s="29"/>
      <c r="K198" s="29"/>
      <c r="L198" s="30"/>
      <c r="M198" s="30"/>
      <c r="N198" s="31"/>
    </row>
    <row r="199" spans="4:14" s="3" customFormat="1" x14ac:dyDescent="0.25">
      <c r="D199" s="28"/>
      <c r="E199" s="29"/>
      <c r="F199" s="29"/>
      <c r="G199" s="29"/>
      <c r="H199" s="28"/>
      <c r="I199" s="28"/>
      <c r="J199" s="29"/>
      <c r="K199" s="29"/>
      <c r="L199" s="30"/>
      <c r="M199" s="30"/>
      <c r="N199" s="31"/>
    </row>
    <row r="200" spans="4:14" s="3" customFormat="1" x14ac:dyDescent="0.25">
      <c r="D200" s="28"/>
      <c r="E200" s="29"/>
      <c r="F200" s="29"/>
      <c r="G200" s="29"/>
      <c r="H200" s="28"/>
      <c r="I200" s="28"/>
      <c r="J200" s="29"/>
      <c r="K200" s="29"/>
      <c r="L200" s="30"/>
      <c r="M200" s="30"/>
      <c r="N200" s="31"/>
    </row>
    <row r="201" spans="4:14" s="3" customFormat="1" x14ac:dyDescent="0.25">
      <c r="D201" s="28"/>
      <c r="E201" s="29"/>
      <c r="F201" s="29"/>
      <c r="G201" s="29"/>
      <c r="H201" s="28"/>
      <c r="I201" s="28"/>
      <c r="J201" s="29"/>
      <c r="K201" s="29"/>
      <c r="L201" s="30"/>
      <c r="M201" s="30"/>
      <c r="N201" s="31"/>
    </row>
    <row r="202" spans="4:14" s="3" customFormat="1" x14ac:dyDescent="0.25">
      <c r="D202" s="28"/>
      <c r="E202" s="29"/>
      <c r="F202" s="29"/>
      <c r="G202" s="29"/>
      <c r="H202" s="28"/>
      <c r="I202" s="28"/>
      <c r="J202" s="29"/>
      <c r="K202" s="29"/>
      <c r="L202" s="30"/>
      <c r="M202" s="30"/>
      <c r="N202" s="31"/>
    </row>
    <row r="203" spans="4:14" s="3" customFormat="1" x14ac:dyDescent="0.25">
      <c r="D203" s="28"/>
      <c r="E203" s="29"/>
      <c r="F203" s="29"/>
      <c r="G203" s="29"/>
      <c r="H203" s="28"/>
      <c r="I203" s="28"/>
      <c r="J203" s="29"/>
      <c r="K203" s="29"/>
      <c r="L203" s="30"/>
      <c r="M203" s="30"/>
      <c r="N203" s="31"/>
    </row>
    <row r="204" spans="4:14" s="3" customFormat="1" x14ac:dyDescent="0.25">
      <c r="D204" s="28"/>
      <c r="E204" s="29"/>
      <c r="F204" s="29"/>
      <c r="G204" s="29"/>
      <c r="H204" s="28"/>
      <c r="I204" s="28"/>
      <c r="J204" s="29"/>
      <c r="K204" s="29"/>
      <c r="L204" s="30"/>
      <c r="M204" s="30"/>
      <c r="N204" s="31"/>
    </row>
    <row r="205" spans="4:14" s="3" customFormat="1" x14ac:dyDescent="0.25">
      <c r="D205" s="28"/>
      <c r="E205" s="29"/>
      <c r="F205" s="29"/>
      <c r="G205" s="29"/>
      <c r="H205" s="28"/>
      <c r="I205" s="28"/>
      <c r="J205" s="29"/>
      <c r="K205" s="29"/>
      <c r="L205" s="30"/>
      <c r="M205" s="30"/>
      <c r="N205" s="31"/>
    </row>
    <row r="206" spans="4:14" s="3" customFormat="1" x14ac:dyDescent="0.25">
      <c r="D206" s="28"/>
      <c r="E206" s="29"/>
      <c r="F206" s="29"/>
      <c r="G206" s="29"/>
      <c r="H206" s="28"/>
      <c r="I206" s="28"/>
      <c r="J206" s="29"/>
      <c r="K206" s="29"/>
      <c r="L206" s="30"/>
      <c r="M206" s="30"/>
      <c r="N206" s="31"/>
    </row>
    <row r="207" spans="4:14" s="3" customFormat="1" x14ac:dyDescent="0.25">
      <c r="D207" s="28"/>
      <c r="E207" s="29"/>
      <c r="F207" s="29"/>
      <c r="G207" s="29"/>
      <c r="H207" s="28"/>
      <c r="I207" s="28"/>
      <c r="J207" s="29"/>
      <c r="K207" s="29"/>
      <c r="L207" s="30"/>
      <c r="M207" s="30"/>
      <c r="N207" s="31"/>
    </row>
    <row r="208" spans="4:14" s="3" customFormat="1" x14ac:dyDescent="0.25">
      <c r="D208" s="28"/>
      <c r="E208" s="29"/>
      <c r="F208" s="29"/>
      <c r="G208" s="29"/>
      <c r="H208" s="28"/>
      <c r="I208" s="28"/>
      <c r="J208" s="29"/>
      <c r="K208" s="29"/>
      <c r="L208" s="30"/>
      <c r="M208" s="30"/>
      <c r="N208" s="31"/>
    </row>
    <row r="209" spans="4:14" s="3" customFormat="1" x14ac:dyDescent="0.25">
      <c r="D209" s="28"/>
      <c r="E209" s="29"/>
      <c r="F209" s="29"/>
      <c r="G209" s="29"/>
      <c r="H209" s="28"/>
      <c r="I209" s="28"/>
      <c r="J209" s="29"/>
      <c r="K209" s="29"/>
      <c r="L209" s="30"/>
      <c r="M209" s="30"/>
      <c r="N209" s="31"/>
    </row>
    <row r="210" spans="4:14" s="3" customFormat="1" x14ac:dyDescent="0.25">
      <c r="D210" s="28"/>
      <c r="E210" s="29"/>
      <c r="F210" s="29"/>
      <c r="G210" s="29"/>
      <c r="H210" s="28"/>
      <c r="I210" s="28"/>
      <c r="J210" s="29"/>
      <c r="K210" s="29"/>
      <c r="L210" s="30"/>
      <c r="M210" s="30"/>
      <c r="N210" s="31"/>
    </row>
    <row r="211" spans="4:14" s="3" customFormat="1" x14ac:dyDescent="0.25">
      <c r="D211" s="28"/>
      <c r="E211" s="29"/>
      <c r="F211" s="29"/>
      <c r="G211" s="29"/>
      <c r="H211" s="28"/>
      <c r="I211" s="28"/>
      <c r="J211" s="29"/>
      <c r="K211" s="29"/>
      <c r="L211" s="30"/>
      <c r="M211" s="30"/>
      <c r="N211" s="31"/>
    </row>
    <row r="212" spans="4:14" s="3" customFormat="1" x14ac:dyDescent="0.25">
      <c r="D212" s="28"/>
      <c r="E212" s="29"/>
      <c r="F212" s="29"/>
      <c r="G212" s="29"/>
      <c r="H212" s="28"/>
      <c r="I212" s="28"/>
      <c r="J212" s="29"/>
      <c r="K212" s="29"/>
      <c r="L212" s="30"/>
      <c r="M212" s="30"/>
      <c r="N212" s="31"/>
    </row>
    <row r="213" spans="4:14" s="3" customFormat="1" x14ac:dyDescent="0.25">
      <c r="D213" s="28"/>
      <c r="E213" s="29"/>
      <c r="F213" s="29"/>
      <c r="G213" s="29"/>
      <c r="H213" s="28"/>
      <c r="I213" s="28"/>
      <c r="J213" s="29"/>
      <c r="K213" s="29"/>
      <c r="L213" s="30"/>
      <c r="M213" s="30"/>
      <c r="N213" s="31"/>
    </row>
    <row r="214" spans="4:14" s="3" customFormat="1" x14ac:dyDescent="0.25">
      <c r="D214" s="28"/>
      <c r="E214" s="29"/>
      <c r="F214" s="29"/>
      <c r="G214" s="29"/>
      <c r="H214" s="28"/>
      <c r="I214" s="28"/>
      <c r="J214" s="29"/>
      <c r="K214" s="29"/>
      <c r="L214" s="30"/>
      <c r="M214" s="30"/>
      <c r="N214" s="31"/>
    </row>
    <row r="215" spans="4:14" s="3" customFormat="1" x14ac:dyDescent="0.25">
      <c r="D215" s="28"/>
      <c r="E215" s="29"/>
      <c r="F215" s="29"/>
      <c r="G215" s="29"/>
      <c r="H215" s="28"/>
      <c r="I215" s="28"/>
      <c r="J215" s="29"/>
      <c r="K215" s="29"/>
      <c r="L215" s="30"/>
      <c r="M215" s="30"/>
      <c r="N215" s="31"/>
    </row>
    <row r="216" spans="4:14" s="3" customFormat="1" x14ac:dyDescent="0.25">
      <c r="D216" s="28"/>
      <c r="E216" s="29"/>
      <c r="F216" s="29"/>
      <c r="G216" s="29"/>
      <c r="H216" s="28"/>
      <c r="I216" s="28"/>
      <c r="J216" s="29"/>
      <c r="K216" s="29"/>
      <c r="L216" s="30"/>
      <c r="M216" s="30"/>
      <c r="N216" s="31"/>
    </row>
    <row r="217" spans="4:14" s="3" customFormat="1" x14ac:dyDescent="0.25">
      <c r="D217" s="28"/>
      <c r="E217" s="29"/>
      <c r="F217" s="29"/>
      <c r="G217" s="29"/>
      <c r="H217" s="28"/>
      <c r="I217" s="28"/>
      <c r="J217" s="29"/>
      <c r="K217" s="29"/>
      <c r="L217" s="30"/>
      <c r="M217" s="30"/>
      <c r="N217" s="31"/>
    </row>
    <row r="218" spans="4:14" s="3" customFormat="1" x14ac:dyDescent="0.25">
      <c r="D218" s="28"/>
      <c r="E218" s="29"/>
      <c r="F218" s="29"/>
      <c r="G218" s="29"/>
      <c r="H218" s="28"/>
      <c r="I218" s="28"/>
      <c r="J218" s="29"/>
      <c r="K218" s="29"/>
      <c r="L218" s="30"/>
      <c r="M218" s="30"/>
      <c r="N218" s="31"/>
    </row>
    <row r="219" spans="4:14" s="3" customFormat="1" x14ac:dyDescent="0.25">
      <c r="D219" s="28"/>
      <c r="E219" s="29"/>
      <c r="F219" s="29"/>
      <c r="G219" s="29"/>
      <c r="H219" s="28"/>
      <c r="I219" s="28"/>
      <c r="J219" s="29"/>
      <c r="K219" s="29"/>
      <c r="L219" s="30"/>
      <c r="M219" s="30"/>
      <c r="N219" s="31"/>
    </row>
    <row r="220" spans="4:14" s="3" customFormat="1" x14ac:dyDescent="0.25">
      <c r="D220" s="28"/>
      <c r="E220" s="29"/>
      <c r="F220" s="29"/>
      <c r="G220" s="29"/>
      <c r="H220" s="28"/>
      <c r="I220" s="28"/>
      <c r="J220" s="29"/>
      <c r="K220" s="29"/>
      <c r="L220" s="30"/>
      <c r="M220" s="30"/>
      <c r="N220" s="31"/>
    </row>
    <row r="221" spans="4:14" s="3" customFormat="1" x14ac:dyDescent="0.25">
      <c r="D221" s="28"/>
      <c r="E221" s="29"/>
      <c r="F221" s="29"/>
      <c r="G221" s="29"/>
      <c r="H221" s="28"/>
      <c r="I221" s="28"/>
      <c r="J221" s="29"/>
      <c r="K221" s="29"/>
      <c r="L221" s="30"/>
      <c r="M221" s="30"/>
      <c r="N221" s="31"/>
    </row>
    <row r="222" spans="4:14" s="3" customFormat="1" x14ac:dyDescent="0.25">
      <c r="D222" s="28"/>
      <c r="E222" s="29"/>
      <c r="F222" s="29"/>
      <c r="G222" s="29"/>
      <c r="H222" s="28"/>
      <c r="I222" s="28"/>
      <c r="J222" s="29"/>
      <c r="K222" s="29"/>
      <c r="L222" s="30"/>
      <c r="M222" s="30"/>
      <c r="N222" s="31"/>
    </row>
    <row r="223" spans="4:14" s="3" customFormat="1" x14ac:dyDescent="0.25">
      <c r="D223" s="28"/>
      <c r="E223" s="29"/>
      <c r="F223" s="29"/>
      <c r="G223" s="29"/>
      <c r="H223" s="28"/>
      <c r="I223" s="28"/>
      <c r="J223" s="29"/>
      <c r="K223" s="29"/>
      <c r="L223" s="30"/>
      <c r="M223" s="30"/>
      <c r="N223" s="31"/>
    </row>
    <row r="224" spans="4:14" s="3" customFormat="1" x14ac:dyDescent="0.25">
      <c r="D224" s="28"/>
      <c r="E224" s="29"/>
      <c r="F224" s="29"/>
      <c r="G224" s="29"/>
      <c r="H224" s="28"/>
      <c r="I224" s="28"/>
      <c r="J224" s="29"/>
      <c r="K224" s="29"/>
      <c r="L224" s="30"/>
      <c r="M224" s="30"/>
      <c r="N224" s="31"/>
    </row>
    <row r="225" spans="4:14" s="3" customFormat="1" x14ac:dyDescent="0.25">
      <c r="D225" s="28"/>
      <c r="E225" s="29"/>
      <c r="F225" s="29"/>
      <c r="G225" s="29"/>
      <c r="H225" s="28"/>
      <c r="I225" s="28"/>
      <c r="J225" s="29"/>
      <c r="K225" s="29"/>
      <c r="L225" s="30"/>
      <c r="M225" s="30"/>
      <c r="N225" s="31"/>
    </row>
    <row r="226" spans="4:14" s="3" customFormat="1" x14ac:dyDescent="0.25">
      <c r="D226" s="28"/>
      <c r="E226" s="29"/>
      <c r="F226" s="29"/>
      <c r="G226" s="29"/>
      <c r="H226" s="28"/>
      <c r="I226" s="28"/>
      <c r="J226" s="29"/>
      <c r="K226" s="29"/>
      <c r="L226" s="30"/>
      <c r="M226" s="30"/>
      <c r="N226" s="31"/>
    </row>
    <row r="227" spans="4:14" s="3" customFormat="1" x14ac:dyDescent="0.25">
      <c r="D227" s="28"/>
      <c r="E227" s="29"/>
      <c r="F227" s="29"/>
      <c r="G227" s="29"/>
      <c r="H227" s="28"/>
      <c r="I227" s="28"/>
      <c r="J227" s="29"/>
      <c r="K227" s="29"/>
      <c r="L227" s="30"/>
      <c r="M227" s="30"/>
      <c r="N227" s="31"/>
    </row>
    <row r="228" spans="4:14" s="3" customFormat="1" x14ac:dyDescent="0.25">
      <c r="D228" s="28"/>
      <c r="E228" s="29"/>
      <c r="F228" s="29"/>
      <c r="G228" s="29"/>
      <c r="H228" s="28"/>
      <c r="I228" s="28"/>
      <c r="J228" s="29"/>
      <c r="K228" s="29"/>
      <c r="L228" s="30"/>
      <c r="M228" s="30"/>
      <c r="N228" s="31"/>
    </row>
    <row r="229" spans="4:14" s="3" customFormat="1" x14ac:dyDescent="0.25">
      <c r="D229" s="28"/>
      <c r="E229" s="29"/>
      <c r="F229" s="29"/>
      <c r="G229" s="29"/>
      <c r="H229" s="28"/>
      <c r="I229" s="28"/>
      <c r="J229" s="29"/>
      <c r="K229" s="29"/>
      <c r="L229" s="30"/>
      <c r="M229" s="30"/>
      <c r="N229" s="31"/>
    </row>
    <row r="230" spans="4:14" s="3" customFormat="1" x14ac:dyDescent="0.25">
      <c r="D230" s="28"/>
      <c r="E230" s="29"/>
      <c r="F230" s="29"/>
      <c r="G230" s="29"/>
      <c r="H230" s="28"/>
      <c r="I230" s="28"/>
      <c r="J230" s="29"/>
      <c r="K230" s="29"/>
      <c r="L230" s="30"/>
      <c r="M230" s="30"/>
      <c r="N230" s="31"/>
    </row>
    <row r="231" spans="4:14" s="3" customFormat="1" x14ac:dyDescent="0.25">
      <c r="D231" s="28"/>
      <c r="E231" s="29"/>
      <c r="F231" s="29"/>
      <c r="G231" s="29"/>
      <c r="H231" s="28"/>
      <c r="I231" s="28"/>
      <c r="J231" s="29"/>
      <c r="K231" s="29"/>
      <c r="L231" s="30"/>
      <c r="M231" s="30"/>
      <c r="N231" s="31"/>
    </row>
    <row r="232" spans="4:14" s="3" customFormat="1" x14ac:dyDescent="0.25">
      <c r="D232" s="28"/>
      <c r="E232" s="29"/>
      <c r="F232" s="29"/>
      <c r="G232" s="29"/>
      <c r="H232" s="28"/>
      <c r="I232" s="28"/>
      <c r="J232" s="29"/>
      <c r="K232" s="29"/>
      <c r="L232" s="30"/>
      <c r="M232" s="30"/>
      <c r="N232" s="31"/>
    </row>
    <row r="233" spans="4:14" s="3" customFormat="1" x14ac:dyDescent="0.25">
      <c r="D233" s="28"/>
      <c r="E233" s="29"/>
      <c r="F233" s="29"/>
      <c r="G233" s="29"/>
      <c r="H233" s="28"/>
      <c r="I233" s="28"/>
      <c r="J233" s="29"/>
      <c r="K233" s="29"/>
      <c r="L233" s="30"/>
      <c r="M233" s="30"/>
      <c r="N233" s="31"/>
    </row>
    <row r="234" spans="4:14" s="3" customFormat="1" x14ac:dyDescent="0.25">
      <c r="D234" s="28"/>
      <c r="E234" s="29"/>
      <c r="F234" s="29"/>
      <c r="G234" s="29"/>
      <c r="H234" s="28"/>
      <c r="I234" s="28"/>
      <c r="J234" s="29"/>
      <c r="K234" s="29"/>
      <c r="L234" s="30"/>
      <c r="M234" s="30"/>
      <c r="N234" s="31"/>
    </row>
    <row r="235" spans="4:14" s="3" customFormat="1" x14ac:dyDescent="0.25">
      <c r="D235" s="28"/>
      <c r="E235" s="29"/>
      <c r="F235" s="29"/>
      <c r="G235" s="29"/>
      <c r="H235" s="28"/>
      <c r="I235" s="28"/>
      <c r="J235" s="29"/>
      <c r="K235" s="29"/>
      <c r="L235" s="30"/>
      <c r="M235" s="30"/>
      <c r="N235" s="31"/>
    </row>
    <row r="236" spans="4:14" s="3" customFormat="1" x14ac:dyDescent="0.25">
      <c r="D236" s="28"/>
      <c r="E236" s="29"/>
      <c r="F236" s="29"/>
      <c r="G236" s="29"/>
      <c r="H236" s="28"/>
      <c r="I236" s="28"/>
      <c r="J236" s="29"/>
      <c r="K236" s="29"/>
      <c r="L236" s="30"/>
      <c r="M236" s="30"/>
      <c r="N236" s="31"/>
    </row>
    <row r="237" spans="4:14" s="3" customFormat="1" x14ac:dyDescent="0.25">
      <c r="D237" s="28"/>
      <c r="E237" s="29"/>
      <c r="F237" s="29"/>
      <c r="G237" s="29"/>
      <c r="H237" s="28"/>
      <c r="I237" s="28"/>
      <c r="J237" s="29"/>
      <c r="K237" s="29"/>
      <c r="L237" s="30"/>
      <c r="M237" s="30"/>
      <c r="N237" s="31"/>
    </row>
    <row r="238" spans="4:14" s="3" customFormat="1" x14ac:dyDescent="0.25">
      <c r="D238" s="28"/>
      <c r="E238" s="29"/>
      <c r="F238" s="29"/>
      <c r="G238" s="29"/>
      <c r="H238" s="28"/>
      <c r="I238" s="28"/>
      <c r="J238" s="29"/>
      <c r="K238" s="29"/>
      <c r="L238" s="30"/>
      <c r="M238" s="30"/>
      <c r="N238" s="31"/>
    </row>
    <row r="239" spans="4:14" s="3" customFormat="1" x14ac:dyDescent="0.25">
      <c r="D239" s="28"/>
      <c r="E239" s="29"/>
      <c r="F239" s="29"/>
      <c r="G239" s="29"/>
      <c r="H239" s="28"/>
      <c r="I239" s="28"/>
      <c r="J239" s="29"/>
      <c r="K239" s="29"/>
      <c r="L239" s="30"/>
      <c r="M239" s="30"/>
      <c r="N239" s="31"/>
    </row>
    <row r="240" spans="4:14" s="3" customFormat="1" x14ac:dyDescent="0.25">
      <c r="D240" s="28"/>
      <c r="E240" s="29"/>
      <c r="F240" s="29"/>
      <c r="G240" s="29"/>
      <c r="H240" s="28"/>
      <c r="I240" s="28"/>
      <c r="J240" s="29"/>
      <c r="K240" s="29"/>
      <c r="L240" s="30"/>
      <c r="M240" s="30"/>
      <c r="N240" s="31"/>
    </row>
    <row r="241" spans="4:14" s="3" customFormat="1" x14ac:dyDescent="0.25">
      <c r="D241" s="28"/>
      <c r="E241" s="29"/>
      <c r="F241" s="29"/>
      <c r="G241" s="29"/>
      <c r="H241" s="28"/>
      <c r="I241" s="28"/>
      <c r="J241" s="29"/>
      <c r="K241" s="29"/>
      <c r="L241" s="30"/>
      <c r="M241" s="30"/>
      <c r="N241" s="31"/>
    </row>
    <row r="242" spans="4:14" s="3" customFormat="1" x14ac:dyDescent="0.25">
      <c r="D242" s="28"/>
      <c r="E242" s="29"/>
      <c r="F242" s="29"/>
      <c r="G242" s="29"/>
      <c r="H242" s="28"/>
      <c r="I242" s="28"/>
      <c r="J242" s="29"/>
      <c r="K242" s="29"/>
      <c r="L242" s="30"/>
      <c r="M242" s="30"/>
      <c r="N242" s="31"/>
    </row>
    <row r="243" spans="4:14" s="3" customFormat="1" x14ac:dyDescent="0.25">
      <c r="D243" s="28"/>
      <c r="E243" s="29"/>
      <c r="F243" s="29"/>
      <c r="G243" s="29"/>
      <c r="H243" s="28"/>
      <c r="I243" s="28"/>
      <c r="J243" s="29"/>
      <c r="K243" s="29"/>
      <c r="L243" s="30"/>
      <c r="M243" s="30"/>
      <c r="N243" s="31"/>
    </row>
    <row r="244" spans="4:14" s="3" customFormat="1" x14ac:dyDescent="0.25">
      <c r="D244" s="28"/>
      <c r="E244" s="29"/>
      <c r="F244" s="29"/>
      <c r="G244" s="29"/>
      <c r="H244" s="28"/>
      <c r="I244" s="28"/>
      <c r="J244" s="29"/>
      <c r="K244" s="29"/>
      <c r="L244" s="30"/>
      <c r="M244" s="30"/>
      <c r="N244" s="31"/>
    </row>
    <row r="245" spans="4:14" s="3" customFormat="1" x14ac:dyDescent="0.25">
      <c r="D245" s="28"/>
      <c r="E245" s="29"/>
      <c r="F245" s="29"/>
      <c r="G245" s="29"/>
      <c r="H245" s="28"/>
      <c r="I245" s="28"/>
      <c r="J245" s="29"/>
      <c r="K245" s="29"/>
      <c r="L245" s="30"/>
      <c r="M245" s="30"/>
      <c r="N245" s="31"/>
    </row>
    <row r="246" spans="4:14" s="3" customFormat="1" x14ac:dyDescent="0.25">
      <c r="D246" s="28"/>
      <c r="E246" s="29"/>
      <c r="F246" s="29"/>
      <c r="G246" s="29"/>
      <c r="H246" s="28"/>
      <c r="I246" s="28"/>
      <c r="J246" s="29"/>
      <c r="K246" s="29"/>
      <c r="L246" s="30"/>
      <c r="M246" s="30"/>
      <c r="N246" s="31"/>
    </row>
    <row r="247" spans="4:14" s="3" customFormat="1" x14ac:dyDescent="0.25">
      <c r="D247" s="28"/>
      <c r="E247" s="29"/>
      <c r="F247" s="29"/>
      <c r="G247" s="29"/>
      <c r="H247" s="28"/>
      <c r="I247" s="28"/>
      <c r="J247" s="29"/>
      <c r="K247" s="29"/>
      <c r="L247" s="30"/>
      <c r="M247" s="30"/>
      <c r="N247" s="31"/>
    </row>
    <row r="248" spans="4:14" s="3" customFormat="1" x14ac:dyDescent="0.25">
      <c r="D248" s="28"/>
      <c r="E248" s="29"/>
      <c r="F248" s="29"/>
      <c r="G248" s="29"/>
      <c r="H248" s="28"/>
      <c r="I248" s="28"/>
      <c r="J248" s="29"/>
      <c r="K248" s="29"/>
      <c r="L248" s="30"/>
      <c r="M248" s="30"/>
      <c r="N248" s="31"/>
    </row>
    <row r="249" spans="4:14" s="3" customFormat="1" x14ac:dyDescent="0.25">
      <c r="D249" s="28"/>
      <c r="E249" s="29"/>
      <c r="F249" s="29"/>
      <c r="G249" s="29"/>
      <c r="H249" s="28"/>
      <c r="I249" s="28"/>
      <c r="J249" s="29"/>
      <c r="K249" s="29"/>
      <c r="L249" s="30"/>
      <c r="M249" s="30"/>
      <c r="N249" s="31"/>
    </row>
    <row r="250" spans="4:14" s="3" customFormat="1" x14ac:dyDescent="0.25">
      <c r="D250" s="28"/>
      <c r="E250" s="29"/>
      <c r="F250" s="29"/>
      <c r="G250" s="29"/>
      <c r="H250" s="28"/>
      <c r="I250" s="28"/>
      <c r="J250" s="29"/>
      <c r="K250" s="29"/>
      <c r="L250" s="30"/>
      <c r="M250" s="30"/>
      <c r="N250" s="31"/>
    </row>
    <row r="251" spans="4:14" s="3" customFormat="1" x14ac:dyDescent="0.25">
      <c r="D251" s="28"/>
      <c r="E251" s="29"/>
      <c r="F251" s="29"/>
      <c r="G251" s="29"/>
      <c r="H251" s="28"/>
      <c r="I251" s="28"/>
      <c r="J251" s="29"/>
      <c r="K251" s="29"/>
      <c r="L251" s="30"/>
      <c r="M251" s="30"/>
      <c r="N251" s="31"/>
    </row>
    <row r="252" spans="4:14" s="3" customFormat="1" x14ac:dyDescent="0.25">
      <c r="D252" s="28"/>
      <c r="E252" s="29"/>
      <c r="F252" s="29"/>
      <c r="G252" s="29"/>
      <c r="H252" s="28"/>
      <c r="I252" s="28"/>
      <c r="J252" s="29"/>
      <c r="K252" s="29"/>
      <c r="L252" s="30"/>
      <c r="M252" s="30"/>
      <c r="N252" s="31"/>
    </row>
    <row r="253" spans="4:14" s="3" customFormat="1" x14ac:dyDescent="0.25">
      <c r="D253" s="28"/>
      <c r="E253" s="29"/>
      <c r="F253" s="29"/>
      <c r="G253" s="29"/>
      <c r="H253" s="28"/>
      <c r="I253" s="28"/>
      <c r="J253" s="29"/>
      <c r="K253" s="29"/>
      <c r="L253" s="30"/>
      <c r="M253" s="30"/>
      <c r="N253" s="31"/>
    </row>
    <row r="254" spans="4:14" s="3" customFormat="1" x14ac:dyDescent="0.25">
      <c r="D254" s="28"/>
      <c r="E254" s="29"/>
      <c r="F254" s="29"/>
      <c r="G254" s="29"/>
      <c r="H254" s="28"/>
      <c r="I254" s="28"/>
      <c r="J254" s="29"/>
      <c r="K254" s="29"/>
      <c r="L254" s="30"/>
      <c r="M254" s="30"/>
      <c r="N254" s="31"/>
    </row>
    <row r="255" spans="4:14" s="3" customFormat="1" x14ac:dyDescent="0.25">
      <c r="D255" s="28"/>
      <c r="E255" s="29"/>
      <c r="F255" s="29"/>
      <c r="G255" s="29"/>
      <c r="H255" s="28"/>
      <c r="I255" s="28"/>
      <c r="J255" s="29"/>
      <c r="K255" s="29"/>
      <c r="L255" s="30"/>
      <c r="M255" s="30"/>
      <c r="N255" s="31"/>
    </row>
    <row r="256" spans="4:14" s="3" customFormat="1" x14ac:dyDescent="0.25">
      <c r="D256" s="28"/>
      <c r="E256" s="29"/>
      <c r="F256" s="29"/>
      <c r="G256" s="29"/>
      <c r="H256" s="28"/>
      <c r="I256" s="28"/>
      <c r="J256" s="29"/>
      <c r="K256" s="29"/>
      <c r="L256" s="30"/>
      <c r="M256" s="30"/>
      <c r="N256" s="31"/>
    </row>
    <row r="257" spans="4:16" s="3" customFormat="1" x14ac:dyDescent="0.25">
      <c r="D257" s="28"/>
      <c r="E257" s="29"/>
      <c r="F257" s="29"/>
      <c r="G257" s="29"/>
      <c r="H257" s="28"/>
      <c r="I257" s="28"/>
      <c r="J257" s="29"/>
      <c r="K257" s="29"/>
      <c r="L257" s="30"/>
      <c r="M257" s="30"/>
      <c r="N257" s="31"/>
    </row>
    <row r="258" spans="4:16" s="3" customFormat="1" x14ac:dyDescent="0.25">
      <c r="D258" s="28"/>
      <c r="E258" s="29"/>
      <c r="F258" s="29"/>
      <c r="G258" s="29"/>
      <c r="H258" s="28"/>
      <c r="I258" s="28"/>
      <c r="J258" s="29"/>
      <c r="K258" s="29"/>
      <c r="L258" s="30"/>
      <c r="M258" s="30"/>
      <c r="N258" s="31"/>
    </row>
    <row r="259" spans="4:16" s="3" customFormat="1" x14ac:dyDescent="0.25">
      <c r="D259" s="28"/>
      <c r="E259" s="29"/>
      <c r="F259" s="29"/>
      <c r="G259" s="29"/>
      <c r="H259" s="28"/>
      <c r="I259" s="28"/>
      <c r="J259" s="29"/>
      <c r="K259" s="29"/>
      <c r="L259" s="30"/>
      <c r="M259" s="30"/>
      <c r="N259" s="31"/>
    </row>
    <row r="260" spans="4:16" s="3" customFormat="1" x14ac:dyDescent="0.25">
      <c r="D260" s="28"/>
      <c r="E260" s="29"/>
      <c r="F260" s="29"/>
      <c r="G260" s="29"/>
      <c r="H260" s="28"/>
      <c r="I260" s="28"/>
      <c r="J260" s="29"/>
      <c r="K260" s="29"/>
      <c r="L260" s="30"/>
      <c r="M260" s="30"/>
      <c r="N260" s="31"/>
    </row>
    <row r="261" spans="4:16" s="3" customFormat="1" x14ac:dyDescent="0.25">
      <c r="D261" s="28"/>
      <c r="E261" s="29"/>
      <c r="F261" s="29"/>
      <c r="G261" s="29"/>
      <c r="H261" s="28"/>
      <c r="I261" s="28"/>
      <c r="J261" s="29"/>
      <c r="K261" s="29"/>
      <c r="L261" s="30"/>
      <c r="M261" s="30"/>
      <c r="N261" s="31"/>
    </row>
    <row r="262" spans="4:16" s="3" customFormat="1" x14ac:dyDescent="0.25">
      <c r="D262" s="28"/>
      <c r="E262" s="29"/>
      <c r="F262" s="29"/>
      <c r="G262" s="29"/>
      <c r="H262" s="28"/>
      <c r="I262" s="28"/>
      <c r="J262" s="29"/>
      <c r="K262" s="29"/>
      <c r="L262" s="30"/>
      <c r="M262" s="30"/>
      <c r="N262" s="31"/>
    </row>
    <row r="263" spans="4:16" s="3" customFormat="1" x14ac:dyDescent="0.25">
      <c r="D263" s="28"/>
      <c r="E263" s="29"/>
      <c r="F263" s="29"/>
      <c r="G263" s="29"/>
      <c r="H263" s="28"/>
      <c r="I263" s="28"/>
      <c r="J263" s="29"/>
      <c r="K263" s="29"/>
      <c r="L263" s="30"/>
      <c r="M263" s="30"/>
      <c r="N263" s="31"/>
    </row>
    <row r="264" spans="4:16" s="3" customFormat="1" x14ac:dyDescent="0.25">
      <c r="D264" s="28"/>
      <c r="E264" s="29"/>
      <c r="F264" s="29"/>
      <c r="G264" s="29"/>
      <c r="H264" s="28"/>
      <c r="I264" s="28"/>
      <c r="J264" s="29"/>
      <c r="K264" s="29"/>
      <c r="L264" s="30"/>
      <c r="M264" s="30"/>
      <c r="N264" s="31"/>
    </row>
    <row r="265" spans="4:16" s="3" customFormat="1" x14ac:dyDescent="0.25">
      <c r="D265" s="28"/>
      <c r="E265" s="29"/>
      <c r="F265" s="29"/>
      <c r="G265" s="29"/>
      <c r="H265" s="28"/>
      <c r="I265" s="28"/>
      <c r="J265" s="29"/>
      <c r="K265" s="29"/>
      <c r="L265" s="30"/>
      <c r="M265" s="30"/>
      <c r="N265" s="31"/>
    </row>
    <row r="266" spans="4:16" x14ac:dyDescent="0.25">
      <c r="H266" s="28"/>
      <c r="I266" s="28"/>
      <c r="J266" s="29"/>
      <c r="K266" s="29"/>
      <c r="L266" s="30"/>
      <c r="N266" s="31"/>
      <c r="O266" s="3"/>
      <c r="P266" s="3"/>
    </row>
    <row r="267" spans="4:16" x14ac:dyDescent="0.25">
      <c r="H267" s="28"/>
      <c r="I267" s="28"/>
      <c r="J267" s="29"/>
      <c r="K267" s="29"/>
      <c r="L267" s="30"/>
      <c r="N267" s="31"/>
      <c r="O267" s="3"/>
      <c r="P267" s="3"/>
    </row>
    <row r="268" spans="4:16" x14ac:dyDescent="0.25">
      <c r="H268" s="28"/>
      <c r="I268" s="28"/>
      <c r="J268" s="29"/>
      <c r="K268" s="29"/>
      <c r="L268" s="30"/>
      <c r="N268" s="31"/>
      <c r="O268" s="3"/>
      <c r="P268" s="3"/>
    </row>
    <row r="269" spans="4:16" x14ac:dyDescent="0.25">
      <c r="H269" s="28"/>
      <c r="I269" s="28"/>
      <c r="J269" s="29"/>
      <c r="K269" s="29"/>
      <c r="L269" s="30"/>
      <c r="N269" s="31"/>
      <c r="O269" s="3"/>
      <c r="P269" s="3"/>
    </row>
    <row r="270" spans="4:16" x14ac:dyDescent="0.25">
      <c r="H270" s="28"/>
      <c r="I270" s="28"/>
      <c r="J270" s="29"/>
      <c r="K270" s="29"/>
      <c r="L270" s="30"/>
      <c r="N270" s="31"/>
      <c r="O270" s="3"/>
      <c r="P270" s="3"/>
    </row>
    <row r="271" spans="4:16" x14ac:dyDescent="0.25">
      <c r="H271" s="28"/>
      <c r="I271" s="28"/>
      <c r="J271" s="29"/>
      <c r="K271" s="29"/>
      <c r="L271" s="30"/>
      <c r="N271" s="31"/>
      <c r="O271" s="3"/>
      <c r="P271" s="3"/>
    </row>
    <row r="272" spans="4:16" x14ac:dyDescent="0.25">
      <c r="H272" s="28"/>
      <c r="I272" s="28"/>
      <c r="J272" s="29"/>
      <c r="K272" s="29"/>
      <c r="L272" s="30"/>
      <c r="N272" s="31"/>
      <c r="O272" s="3"/>
      <c r="P272" s="3"/>
    </row>
    <row r="273" spans="8:16" x14ac:dyDescent="0.25">
      <c r="H273" s="28"/>
      <c r="I273" s="28"/>
      <c r="J273" s="29"/>
      <c r="K273" s="29"/>
      <c r="L273" s="30"/>
      <c r="N273" s="31"/>
      <c r="O273" s="3"/>
      <c r="P273" s="3"/>
    </row>
    <row r="274" spans="8:16" x14ac:dyDescent="0.25">
      <c r="H274" s="28"/>
      <c r="I274" s="28"/>
      <c r="J274" s="29"/>
      <c r="K274" s="29"/>
      <c r="L274" s="30"/>
      <c r="N274" s="31"/>
      <c r="O274" s="3"/>
      <c r="P274" s="3"/>
    </row>
    <row r="275" spans="8:16" x14ac:dyDescent="0.25">
      <c r="H275" s="28"/>
      <c r="I275" s="28"/>
      <c r="J275" s="29"/>
      <c r="K275" s="29"/>
      <c r="L275" s="30"/>
      <c r="N275" s="31"/>
      <c r="O275" s="3"/>
      <c r="P275" s="3"/>
    </row>
    <row r="276" spans="8:16" x14ac:dyDescent="0.25">
      <c r="H276" s="28"/>
      <c r="I276" s="28"/>
      <c r="J276" s="29"/>
      <c r="K276" s="29"/>
      <c r="L276" s="30"/>
      <c r="N276" s="31"/>
      <c r="O276" s="3"/>
      <c r="P276" s="3"/>
    </row>
    <row r="277" spans="8:16" x14ac:dyDescent="0.25">
      <c r="H277" s="28"/>
      <c r="I277" s="28"/>
      <c r="J277" s="29"/>
      <c r="K277" s="29"/>
      <c r="L277" s="30"/>
      <c r="N277" s="31"/>
      <c r="O277" s="3"/>
      <c r="P277" s="3"/>
    </row>
    <row r="278" spans="8:16" x14ac:dyDescent="0.25">
      <c r="H278" s="28"/>
      <c r="I278" s="28"/>
      <c r="J278" s="29"/>
      <c r="K278" s="29"/>
      <c r="L278" s="30"/>
      <c r="N278" s="31"/>
      <c r="O278" s="3"/>
      <c r="P278" s="3"/>
    </row>
    <row r="279" spans="8:16" x14ac:dyDescent="0.25">
      <c r="H279" s="28"/>
      <c r="I279" s="28"/>
      <c r="J279" s="29"/>
      <c r="K279" s="29"/>
      <c r="L279" s="30"/>
      <c r="N279" s="31"/>
      <c r="O279" s="3"/>
      <c r="P279" s="3"/>
    </row>
    <row r="280" spans="8:16" x14ac:dyDescent="0.25">
      <c r="H280" s="28"/>
      <c r="I280" s="28"/>
      <c r="J280" s="29"/>
      <c r="K280" s="29"/>
      <c r="L280" s="30"/>
      <c r="N280" s="31"/>
      <c r="O280" s="3"/>
      <c r="P280" s="3"/>
    </row>
    <row r="281" spans="8:16" x14ac:dyDescent="0.25">
      <c r="H281" s="28"/>
      <c r="I281" s="28"/>
      <c r="J281" s="29"/>
      <c r="K281" s="29"/>
      <c r="L281" s="30"/>
      <c r="N281" s="31"/>
      <c r="O281" s="3"/>
      <c r="P281" s="3"/>
    </row>
    <row r="282" spans="8:16" x14ac:dyDescent="0.25">
      <c r="H282" s="28"/>
      <c r="I282" s="28"/>
      <c r="J282" s="29"/>
      <c r="K282" s="29"/>
      <c r="L282" s="30"/>
      <c r="N282" s="31"/>
      <c r="O282" s="3"/>
      <c r="P282" s="3"/>
    </row>
    <row r="283" spans="8:16" x14ac:dyDescent="0.25">
      <c r="H283" s="28"/>
      <c r="I283" s="28"/>
      <c r="J283" s="29"/>
      <c r="K283" s="29"/>
      <c r="L283" s="30"/>
      <c r="N283" s="31"/>
      <c r="O283" s="3"/>
      <c r="P283" s="3"/>
    </row>
    <row r="284" spans="8:16" x14ac:dyDescent="0.25">
      <c r="H284" s="28"/>
      <c r="I284" s="28"/>
      <c r="J284" s="29"/>
      <c r="K284" s="29"/>
      <c r="L284" s="30"/>
      <c r="N284" s="31"/>
      <c r="O284" s="3"/>
      <c r="P284" s="3"/>
    </row>
    <row r="285" spans="8:16" x14ac:dyDescent="0.25">
      <c r="H285" s="28"/>
      <c r="I285" s="28"/>
      <c r="J285" s="29"/>
      <c r="K285" s="29"/>
      <c r="L285" s="30"/>
      <c r="N285" s="31"/>
      <c r="O285" s="3"/>
      <c r="P285" s="3"/>
    </row>
    <row r="286" spans="8:16" x14ac:dyDescent="0.25">
      <c r="H286" s="28"/>
      <c r="I286" s="28"/>
      <c r="J286" s="29"/>
      <c r="K286" s="29"/>
      <c r="L286" s="30"/>
      <c r="N286" s="31"/>
      <c r="O286" s="3"/>
      <c r="P286" s="3"/>
    </row>
    <row r="287" spans="8:16" x14ac:dyDescent="0.25">
      <c r="H287" s="28"/>
      <c r="I287" s="28"/>
      <c r="J287" s="29"/>
      <c r="K287" s="29"/>
      <c r="L287" s="30"/>
      <c r="N287" s="31"/>
      <c r="O287" s="3"/>
      <c r="P287" s="3"/>
    </row>
    <row r="288" spans="8:16" x14ac:dyDescent="0.25">
      <c r="H288" s="28"/>
      <c r="I288" s="28"/>
      <c r="J288" s="29"/>
      <c r="K288" s="29"/>
      <c r="L288" s="30"/>
      <c r="N288" s="31"/>
      <c r="O288" s="3"/>
      <c r="P288" s="3"/>
    </row>
    <row r="289" spans="8:16" x14ac:dyDescent="0.25">
      <c r="H289" s="28"/>
      <c r="I289" s="28"/>
      <c r="J289" s="29"/>
      <c r="K289" s="29"/>
      <c r="L289" s="30"/>
      <c r="N289" s="31"/>
      <c r="O289" s="3"/>
      <c r="P289" s="3"/>
    </row>
    <row r="290" spans="8:16" x14ac:dyDescent="0.25">
      <c r="H290" s="28"/>
      <c r="I290" s="28"/>
      <c r="J290" s="29"/>
      <c r="K290" s="29"/>
      <c r="L290" s="30"/>
      <c r="N290" s="31"/>
      <c r="O290" s="3"/>
      <c r="P290" s="3"/>
    </row>
    <row r="291" spans="8:16" x14ac:dyDescent="0.25">
      <c r="H291" s="28"/>
      <c r="I291" s="28"/>
      <c r="J291" s="29"/>
      <c r="K291" s="29"/>
      <c r="L291" s="30"/>
      <c r="N291" s="31"/>
      <c r="O291" s="3"/>
      <c r="P291" s="3"/>
    </row>
    <row r="292" spans="8:16" x14ac:dyDescent="0.25">
      <c r="H292" s="28"/>
      <c r="I292" s="28"/>
      <c r="J292" s="29"/>
      <c r="K292" s="29"/>
      <c r="L292" s="30"/>
      <c r="N292" s="31"/>
      <c r="O292" s="3"/>
      <c r="P292" s="3"/>
    </row>
    <row r="293" spans="8:16" x14ac:dyDescent="0.25">
      <c r="H293" s="28"/>
      <c r="I293" s="28"/>
      <c r="J293" s="29"/>
      <c r="K293" s="29"/>
      <c r="L293" s="30"/>
      <c r="N293" s="31"/>
      <c r="O293" s="3"/>
      <c r="P293" s="3"/>
    </row>
    <row r="294" spans="8:16" x14ac:dyDescent="0.25">
      <c r="H294" s="28"/>
      <c r="I294" s="28"/>
      <c r="J294" s="29"/>
      <c r="K294" s="29"/>
      <c r="L294" s="30"/>
      <c r="N294" s="31"/>
      <c r="O294" s="3"/>
      <c r="P294" s="3"/>
    </row>
    <row r="295" spans="8:16" x14ac:dyDescent="0.25">
      <c r="H295" s="28"/>
      <c r="I295" s="28"/>
      <c r="J295" s="29"/>
      <c r="K295" s="29"/>
      <c r="L295" s="30"/>
      <c r="N295" s="31"/>
      <c r="O295" s="3"/>
      <c r="P295" s="3"/>
    </row>
    <row r="296" spans="8:16" x14ac:dyDescent="0.25">
      <c r="H296" s="28"/>
      <c r="I296" s="28"/>
      <c r="J296" s="29"/>
      <c r="K296" s="29"/>
      <c r="L296" s="30"/>
      <c r="N296" s="31"/>
      <c r="O296" s="3"/>
      <c r="P296" s="3"/>
    </row>
    <row r="297" spans="8:16" x14ac:dyDescent="0.25">
      <c r="H297" s="28"/>
      <c r="I297" s="28"/>
      <c r="J297" s="29"/>
      <c r="K297" s="29"/>
      <c r="L297" s="30"/>
      <c r="N297" s="31"/>
      <c r="O297" s="3"/>
      <c r="P297" s="3"/>
    </row>
    <row r="298" spans="8:16" x14ac:dyDescent="0.25">
      <c r="H298" s="28"/>
      <c r="I298" s="28"/>
      <c r="J298" s="29"/>
      <c r="K298" s="29"/>
      <c r="L298" s="30"/>
      <c r="N298" s="31"/>
      <c r="O298" s="3"/>
      <c r="P298" s="3"/>
    </row>
    <row r="299" spans="8:16" x14ac:dyDescent="0.25">
      <c r="H299" s="28"/>
      <c r="I299" s="28"/>
      <c r="J299" s="29"/>
      <c r="K299" s="29"/>
      <c r="L299" s="30"/>
      <c r="N299" s="31"/>
      <c r="O299" s="3"/>
      <c r="P299" s="3"/>
    </row>
    <row r="300" spans="8:16" x14ac:dyDescent="0.25">
      <c r="H300" s="28"/>
      <c r="I300" s="28"/>
      <c r="J300" s="29"/>
      <c r="K300" s="29"/>
      <c r="L300" s="30"/>
      <c r="N300" s="31"/>
      <c r="O300" s="3"/>
      <c r="P300" s="3"/>
    </row>
    <row r="301" spans="8:16" x14ac:dyDescent="0.25">
      <c r="H301" s="28"/>
      <c r="I301" s="28"/>
      <c r="J301" s="29"/>
      <c r="K301" s="29"/>
      <c r="L301" s="30"/>
      <c r="N301" s="31"/>
      <c r="O301" s="3"/>
      <c r="P301" s="3"/>
    </row>
    <row r="302" spans="8:16" x14ac:dyDescent="0.25">
      <c r="H302" s="28"/>
      <c r="I302" s="28"/>
      <c r="J302" s="29"/>
      <c r="K302" s="29"/>
      <c r="L302" s="30"/>
      <c r="N302" s="31"/>
      <c r="O302" s="3"/>
      <c r="P302" s="3"/>
    </row>
    <row r="303" spans="8:16" x14ac:dyDescent="0.25">
      <c r="H303" s="28"/>
      <c r="I303" s="28"/>
      <c r="J303" s="29"/>
      <c r="K303" s="29"/>
      <c r="L303" s="30"/>
      <c r="N303" s="31"/>
      <c r="O303" s="3"/>
      <c r="P303" s="3"/>
    </row>
    <row r="304" spans="8:16" x14ac:dyDescent="0.25">
      <c r="H304" s="28"/>
      <c r="I304" s="28"/>
      <c r="J304" s="29"/>
      <c r="K304" s="29"/>
      <c r="L304" s="30"/>
      <c r="N304" s="31"/>
      <c r="O304" s="3"/>
      <c r="P304" s="3"/>
    </row>
    <row r="305" spans="8:16" x14ac:dyDescent="0.25">
      <c r="H305" s="28"/>
      <c r="I305" s="28"/>
      <c r="J305" s="29"/>
      <c r="K305" s="29"/>
      <c r="L305" s="30"/>
      <c r="N305" s="31"/>
      <c r="O305" s="3"/>
      <c r="P305" s="3"/>
    </row>
    <row r="306" spans="8:16" x14ac:dyDescent="0.25">
      <c r="H306" s="28"/>
      <c r="I306" s="28"/>
      <c r="J306" s="29"/>
      <c r="K306" s="29"/>
      <c r="L306" s="30"/>
      <c r="N306" s="31"/>
      <c r="O306" s="3"/>
      <c r="P306" s="3"/>
    </row>
    <row r="307" spans="8:16" x14ac:dyDescent="0.25">
      <c r="H307" s="28"/>
      <c r="I307" s="28"/>
      <c r="J307" s="29"/>
      <c r="K307" s="29"/>
      <c r="L307" s="30"/>
      <c r="N307" s="31"/>
      <c r="O307" s="3"/>
      <c r="P307" s="3"/>
    </row>
    <row r="308" spans="8:16" x14ac:dyDescent="0.25">
      <c r="H308" s="28"/>
      <c r="I308" s="28"/>
      <c r="J308" s="29"/>
      <c r="K308" s="29"/>
      <c r="L308" s="30"/>
      <c r="N308" s="31"/>
      <c r="O308" s="3"/>
      <c r="P308" s="3"/>
    </row>
    <row r="309" spans="8:16" x14ac:dyDescent="0.25">
      <c r="H309" s="28"/>
      <c r="I309" s="28"/>
      <c r="J309" s="29"/>
      <c r="K309" s="29"/>
      <c r="L309" s="30"/>
      <c r="N309" s="31"/>
      <c r="O309" s="3"/>
      <c r="P309" s="3"/>
    </row>
    <row r="310" spans="8:16" x14ac:dyDescent="0.25">
      <c r="H310" s="28"/>
      <c r="I310" s="28"/>
      <c r="J310" s="29"/>
      <c r="K310" s="29"/>
      <c r="L310" s="30"/>
      <c r="N310" s="31"/>
      <c r="O310" s="3"/>
      <c r="P310" s="3"/>
    </row>
    <row r="311" spans="8:16" x14ac:dyDescent="0.25">
      <c r="H311" s="28"/>
      <c r="I311" s="28"/>
      <c r="J311" s="29"/>
      <c r="K311" s="29"/>
      <c r="L311" s="30"/>
      <c r="N311" s="31"/>
      <c r="O311" s="3"/>
      <c r="P311" s="3"/>
    </row>
    <row r="312" spans="8:16" x14ac:dyDescent="0.25">
      <c r="H312" s="28"/>
      <c r="I312" s="28"/>
      <c r="J312" s="29"/>
      <c r="K312" s="29"/>
      <c r="L312" s="30"/>
      <c r="N312" s="31"/>
      <c r="O312" s="3"/>
      <c r="P312" s="3"/>
    </row>
    <row r="313" spans="8:16" x14ac:dyDescent="0.25">
      <c r="H313" s="28"/>
      <c r="I313" s="28"/>
      <c r="J313" s="29"/>
      <c r="K313" s="29"/>
      <c r="L313" s="30"/>
      <c r="N313" s="31"/>
      <c r="O313" s="3"/>
      <c r="P313" s="3"/>
    </row>
    <row r="314" spans="8:16" x14ac:dyDescent="0.25">
      <c r="H314" s="28"/>
      <c r="I314" s="28"/>
      <c r="J314" s="29"/>
      <c r="K314" s="29"/>
      <c r="L314" s="30"/>
      <c r="N314" s="31"/>
      <c r="O314" s="3"/>
      <c r="P314" s="3"/>
    </row>
    <row r="315" spans="8:16" x14ac:dyDescent="0.25">
      <c r="H315" s="28"/>
      <c r="I315" s="28"/>
      <c r="J315" s="29"/>
      <c r="K315" s="29"/>
      <c r="L315" s="30"/>
      <c r="N315" s="31"/>
      <c r="O315" s="3"/>
      <c r="P315" s="3"/>
    </row>
    <row r="316" spans="8:16" x14ac:dyDescent="0.25">
      <c r="H316" s="28"/>
      <c r="I316" s="28"/>
      <c r="J316" s="29"/>
      <c r="K316" s="29"/>
      <c r="L316" s="30"/>
      <c r="N316" s="31"/>
      <c r="O316" s="3"/>
      <c r="P316" s="3"/>
    </row>
    <row r="317" spans="8:16" x14ac:dyDescent="0.25">
      <c r="H317" s="28"/>
      <c r="I317" s="28"/>
      <c r="J317" s="29"/>
      <c r="K317" s="29"/>
      <c r="L317" s="30"/>
      <c r="N317" s="31"/>
      <c r="O317" s="3"/>
      <c r="P317" s="3"/>
    </row>
    <row r="318" spans="8:16" x14ac:dyDescent="0.25">
      <c r="H318" s="28"/>
      <c r="I318" s="28"/>
      <c r="J318" s="29"/>
      <c r="K318" s="29"/>
      <c r="L318" s="30"/>
      <c r="N318" s="31"/>
      <c r="O318" s="3"/>
      <c r="P318" s="3"/>
    </row>
    <row r="319" spans="8:16" x14ac:dyDescent="0.25">
      <c r="H319" s="28"/>
      <c r="I319" s="28"/>
      <c r="J319" s="29"/>
      <c r="K319" s="29"/>
      <c r="L319" s="30"/>
      <c r="N319" s="31"/>
      <c r="O319" s="3"/>
      <c r="P319" s="3"/>
    </row>
    <row r="320" spans="8:16" x14ac:dyDescent="0.25">
      <c r="H320" s="28"/>
      <c r="I320" s="28"/>
      <c r="J320" s="29"/>
      <c r="K320" s="29"/>
      <c r="L320" s="30"/>
      <c r="N320" s="31"/>
      <c r="O320" s="3"/>
      <c r="P320" s="3"/>
    </row>
    <row r="321" spans="8:16" x14ac:dyDescent="0.25">
      <c r="H321" s="28"/>
      <c r="I321" s="28"/>
      <c r="J321" s="29"/>
      <c r="K321" s="29"/>
      <c r="L321" s="30"/>
      <c r="N321" s="31"/>
      <c r="O321" s="3"/>
      <c r="P321" s="3"/>
    </row>
    <row r="322" spans="8:16" x14ac:dyDescent="0.25">
      <c r="H322" s="28"/>
      <c r="I322" s="28"/>
      <c r="J322" s="29"/>
      <c r="K322" s="29"/>
      <c r="L322" s="30"/>
      <c r="N322" s="31"/>
      <c r="O322" s="3"/>
      <c r="P322" s="3"/>
    </row>
    <row r="323" spans="8:16" x14ac:dyDescent="0.25">
      <c r="H323" s="28"/>
      <c r="I323" s="28"/>
      <c r="J323" s="29"/>
      <c r="K323" s="29"/>
      <c r="L323" s="30"/>
      <c r="N323" s="31"/>
      <c r="O323" s="3"/>
      <c r="P323" s="3"/>
    </row>
    <row r="324" spans="8:16" x14ac:dyDescent="0.25">
      <c r="H324" s="28"/>
      <c r="I324" s="28"/>
      <c r="J324" s="29"/>
      <c r="K324" s="29"/>
      <c r="L324" s="30"/>
      <c r="N324" s="31"/>
      <c r="O324" s="3"/>
      <c r="P324" s="3"/>
    </row>
    <row r="325" spans="8:16" x14ac:dyDescent="0.25">
      <c r="H325" s="28"/>
      <c r="I325" s="28"/>
      <c r="J325" s="29"/>
      <c r="K325" s="29"/>
      <c r="L325" s="30"/>
      <c r="N325" s="31"/>
      <c r="O325" s="3"/>
      <c r="P325" s="3"/>
    </row>
    <row r="326" spans="8:16" x14ac:dyDescent="0.25">
      <c r="H326" s="28"/>
      <c r="I326" s="28"/>
      <c r="J326" s="29"/>
      <c r="K326" s="29"/>
      <c r="L326" s="30"/>
      <c r="N326" s="31"/>
      <c r="O326" s="3"/>
      <c r="P326" s="3"/>
    </row>
    <row r="327" spans="8:16" x14ac:dyDescent="0.25">
      <c r="H327" s="28"/>
      <c r="I327" s="28"/>
      <c r="J327" s="29"/>
      <c r="K327" s="29"/>
      <c r="L327" s="30"/>
      <c r="N327" s="31"/>
      <c r="O327" s="3"/>
      <c r="P327" s="3"/>
    </row>
    <row r="328" spans="8:16" x14ac:dyDescent="0.25">
      <c r="H328" s="28"/>
      <c r="I328" s="28"/>
      <c r="J328" s="29"/>
      <c r="K328" s="29"/>
      <c r="L328" s="30"/>
      <c r="N328" s="31"/>
      <c r="O328" s="3"/>
      <c r="P328" s="3"/>
    </row>
    <row r="329" spans="8:16" x14ac:dyDescent="0.25">
      <c r="H329" s="28"/>
      <c r="I329" s="28"/>
      <c r="J329" s="29"/>
      <c r="K329" s="29"/>
      <c r="L329" s="30"/>
      <c r="N329" s="31"/>
      <c r="O329" s="3"/>
      <c r="P329" s="3"/>
    </row>
    <row r="330" spans="8:16" x14ac:dyDescent="0.25">
      <c r="H330" s="28"/>
      <c r="I330" s="28"/>
      <c r="J330" s="29"/>
      <c r="K330" s="29"/>
      <c r="L330" s="30"/>
      <c r="N330" s="31"/>
      <c r="O330" s="3"/>
      <c r="P330" s="3"/>
    </row>
    <row r="331" spans="8:16" x14ac:dyDescent="0.25">
      <c r="H331" s="28"/>
      <c r="I331" s="28"/>
      <c r="J331" s="29"/>
      <c r="K331" s="29"/>
      <c r="L331" s="30"/>
      <c r="N331" s="31"/>
      <c r="O331" s="3"/>
      <c r="P331" s="3"/>
    </row>
    <row r="332" spans="8:16" x14ac:dyDescent="0.25">
      <c r="H332" s="28"/>
      <c r="I332" s="28"/>
      <c r="J332" s="29"/>
      <c r="K332" s="29"/>
      <c r="L332" s="30"/>
      <c r="N332" s="31"/>
      <c r="O332" s="3"/>
      <c r="P332" s="3"/>
    </row>
    <row r="333" spans="8:16" x14ac:dyDescent="0.25">
      <c r="H333" s="28"/>
      <c r="I333" s="28"/>
      <c r="J333" s="29"/>
      <c r="K333" s="29"/>
      <c r="L333" s="30"/>
      <c r="N333" s="31"/>
      <c r="O333" s="3"/>
      <c r="P333" s="3"/>
    </row>
    <row r="334" spans="8:16" x14ac:dyDescent="0.25">
      <c r="H334" s="28"/>
      <c r="I334" s="28"/>
      <c r="J334" s="29"/>
      <c r="K334" s="29"/>
      <c r="L334" s="30"/>
      <c r="N334" s="31"/>
      <c r="O334" s="3"/>
      <c r="P334" s="3"/>
    </row>
    <row r="335" spans="8:16" x14ac:dyDescent="0.25">
      <c r="H335" s="28"/>
      <c r="I335" s="28"/>
      <c r="J335" s="29"/>
      <c r="K335" s="29"/>
      <c r="L335" s="30"/>
      <c r="N335" s="31"/>
      <c r="O335" s="3"/>
      <c r="P335" s="3"/>
    </row>
    <row r="336" spans="8:16" x14ac:dyDescent="0.25">
      <c r="H336" s="28"/>
      <c r="I336" s="28"/>
      <c r="J336" s="29"/>
      <c r="K336" s="29"/>
      <c r="L336" s="30"/>
      <c r="N336" s="31"/>
      <c r="O336" s="3"/>
      <c r="P336" s="3"/>
    </row>
    <row r="337" spans="8:16" x14ac:dyDescent="0.25">
      <c r="H337" s="28"/>
      <c r="I337" s="28"/>
      <c r="J337" s="29"/>
      <c r="K337" s="29"/>
      <c r="L337" s="30"/>
      <c r="N337" s="31"/>
      <c r="O337" s="3"/>
      <c r="P337" s="3"/>
    </row>
    <row r="338" spans="8:16" x14ac:dyDescent="0.25">
      <c r="H338" s="28"/>
      <c r="I338" s="28"/>
      <c r="J338" s="29"/>
      <c r="K338" s="29"/>
      <c r="L338" s="30"/>
      <c r="N338" s="31"/>
      <c r="O338" s="3"/>
      <c r="P338" s="3"/>
    </row>
    <row r="339" spans="8:16" x14ac:dyDescent="0.25">
      <c r="H339" s="28"/>
      <c r="I339" s="28"/>
      <c r="J339" s="29"/>
      <c r="K339" s="29"/>
      <c r="L339" s="30"/>
      <c r="N339" s="31"/>
      <c r="O339" s="3"/>
      <c r="P339" s="3"/>
    </row>
    <row r="340" spans="8:16" x14ac:dyDescent="0.25">
      <c r="H340" s="28"/>
      <c r="I340" s="28"/>
      <c r="J340" s="29"/>
      <c r="K340" s="29"/>
      <c r="L340" s="30"/>
      <c r="N340" s="31"/>
      <c r="O340" s="3"/>
      <c r="P340" s="3"/>
    </row>
    <row r="341" spans="8:16" x14ac:dyDescent="0.25">
      <c r="H341" s="28"/>
      <c r="I341" s="28"/>
      <c r="J341" s="29"/>
      <c r="K341" s="29"/>
      <c r="L341" s="30"/>
      <c r="N341" s="31"/>
      <c r="O341" s="3"/>
      <c r="P341" s="3"/>
    </row>
    <row r="342" spans="8:16" x14ac:dyDescent="0.25">
      <c r="H342" s="28"/>
      <c r="I342" s="28"/>
      <c r="J342" s="29"/>
      <c r="K342" s="29"/>
      <c r="L342" s="30"/>
      <c r="N342" s="31"/>
      <c r="O342" s="3"/>
      <c r="P342" s="3"/>
    </row>
    <row r="343" spans="8:16" x14ac:dyDescent="0.25">
      <c r="H343" s="28"/>
      <c r="I343" s="28"/>
      <c r="J343" s="29"/>
      <c r="K343" s="29"/>
      <c r="L343" s="30"/>
      <c r="N343" s="31"/>
      <c r="O343" s="3"/>
      <c r="P343" s="3"/>
    </row>
    <row r="344" spans="8:16" x14ac:dyDescent="0.25">
      <c r="H344" s="28"/>
      <c r="I344" s="28"/>
      <c r="J344" s="29"/>
      <c r="K344" s="29"/>
      <c r="L344" s="30"/>
      <c r="N344" s="31"/>
      <c r="O344" s="3"/>
      <c r="P344" s="3"/>
    </row>
    <row r="345" spans="8:16" x14ac:dyDescent="0.25">
      <c r="H345" s="28"/>
      <c r="I345" s="28"/>
      <c r="J345" s="29"/>
      <c r="K345" s="29"/>
      <c r="L345" s="30"/>
      <c r="N345" s="31"/>
      <c r="O345" s="3"/>
      <c r="P345" s="3"/>
    </row>
    <row r="346" spans="8:16" x14ac:dyDescent="0.25">
      <c r="H346" s="28"/>
      <c r="I346" s="28"/>
      <c r="J346" s="29"/>
      <c r="K346" s="29"/>
      <c r="L346" s="30"/>
      <c r="N346" s="31"/>
      <c r="O346" s="3"/>
      <c r="P346" s="3"/>
    </row>
    <row r="347" spans="8:16" x14ac:dyDescent="0.25">
      <c r="H347" s="28"/>
      <c r="I347" s="28"/>
      <c r="J347" s="29"/>
      <c r="K347" s="29"/>
      <c r="L347" s="30"/>
      <c r="N347" s="31"/>
      <c r="O347" s="3"/>
      <c r="P347" s="3"/>
    </row>
    <row r="348" spans="8:16" x14ac:dyDescent="0.25">
      <c r="H348" s="28"/>
      <c r="I348" s="28"/>
      <c r="J348" s="29"/>
      <c r="K348" s="29"/>
      <c r="L348" s="30"/>
      <c r="N348" s="31"/>
      <c r="O348" s="3"/>
      <c r="P348" s="3"/>
    </row>
    <row r="349" spans="8:16" x14ac:dyDescent="0.25">
      <c r="H349" s="28"/>
      <c r="I349" s="28"/>
      <c r="J349" s="29"/>
      <c r="K349" s="29"/>
      <c r="L349" s="30"/>
      <c r="N349" s="31"/>
      <c r="O349" s="3"/>
      <c r="P349" s="3"/>
    </row>
    <row r="350" spans="8:16" x14ac:dyDescent="0.25">
      <c r="H350" s="28"/>
      <c r="I350" s="28"/>
      <c r="J350" s="29"/>
      <c r="K350" s="29"/>
      <c r="L350" s="30"/>
      <c r="N350" s="31"/>
      <c r="O350" s="3"/>
      <c r="P350" s="3"/>
    </row>
    <row r="351" spans="8:16" x14ac:dyDescent="0.25">
      <c r="H351" s="28"/>
      <c r="I351" s="28"/>
      <c r="J351" s="29"/>
      <c r="K351" s="29"/>
      <c r="L351" s="30"/>
      <c r="N351" s="31"/>
      <c r="O351" s="3"/>
      <c r="P351" s="3"/>
    </row>
    <row r="352" spans="8:16" x14ac:dyDescent="0.25">
      <c r="H352" s="28"/>
      <c r="I352" s="28"/>
      <c r="J352" s="29"/>
      <c r="K352" s="29"/>
      <c r="L352" s="30"/>
      <c r="N352" s="31"/>
      <c r="O352" s="3"/>
      <c r="P352" s="3"/>
    </row>
    <row r="353" spans="8:16" x14ac:dyDescent="0.25">
      <c r="H353" s="28"/>
      <c r="I353" s="28"/>
      <c r="J353" s="29"/>
      <c r="K353" s="29"/>
      <c r="L353" s="30"/>
      <c r="N353" s="31"/>
      <c r="O353" s="3"/>
      <c r="P353" s="3"/>
    </row>
    <row r="354" spans="8:16" x14ac:dyDescent="0.25">
      <c r="H354" s="28"/>
      <c r="I354" s="28"/>
      <c r="J354" s="29"/>
      <c r="K354" s="29"/>
      <c r="L354" s="30"/>
      <c r="N354" s="31"/>
      <c r="O354" s="3"/>
      <c r="P354" s="3"/>
    </row>
    <row r="355" spans="8:16" x14ac:dyDescent="0.25">
      <c r="H355" s="28"/>
      <c r="I355" s="28"/>
      <c r="J355" s="29"/>
      <c r="K355" s="29"/>
      <c r="L355" s="30"/>
      <c r="N355" s="31"/>
      <c r="O355" s="3"/>
      <c r="P355" s="3"/>
    </row>
    <row r="356" spans="8:16" x14ac:dyDescent="0.25">
      <c r="H356" s="28"/>
      <c r="I356" s="28"/>
      <c r="J356" s="29"/>
      <c r="K356" s="29"/>
      <c r="L356" s="30"/>
      <c r="N356" s="31"/>
      <c r="O356" s="3"/>
      <c r="P356" s="3"/>
    </row>
    <row r="357" spans="8:16" x14ac:dyDescent="0.25">
      <c r="H357" s="28"/>
      <c r="I357" s="28"/>
      <c r="J357" s="29"/>
      <c r="K357" s="29"/>
      <c r="L357" s="30"/>
      <c r="N357" s="31"/>
      <c r="O357" s="3"/>
      <c r="P357" s="3"/>
    </row>
    <row r="358" spans="8:16" x14ac:dyDescent="0.25">
      <c r="H358" s="28"/>
      <c r="I358" s="28"/>
      <c r="J358" s="29"/>
      <c r="K358" s="29"/>
      <c r="L358" s="30"/>
      <c r="N358" s="31"/>
      <c r="O358" s="3"/>
      <c r="P358" s="3"/>
    </row>
    <row r="359" spans="8:16" x14ac:dyDescent="0.25">
      <c r="H359" s="28"/>
      <c r="I359" s="28"/>
      <c r="J359" s="29"/>
      <c r="K359" s="29"/>
      <c r="L359" s="30"/>
      <c r="N359" s="31"/>
      <c r="O359" s="3"/>
      <c r="P359" s="3"/>
    </row>
    <row r="360" spans="8:16" x14ac:dyDescent="0.25">
      <c r="H360" s="28"/>
      <c r="I360" s="28"/>
      <c r="J360" s="29"/>
      <c r="K360" s="29"/>
      <c r="L360" s="30"/>
      <c r="N360" s="31"/>
      <c r="O360" s="3"/>
      <c r="P360" s="3"/>
    </row>
    <row r="361" spans="8:16" x14ac:dyDescent="0.25">
      <c r="H361" s="28"/>
      <c r="I361" s="28"/>
      <c r="J361" s="29"/>
      <c r="K361" s="29"/>
      <c r="L361" s="30"/>
      <c r="N361" s="31"/>
      <c r="O361" s="3"/>
      <c r="P361" s="3"/>
    </row>
    <row r="362" spans="8:16" x14ac:dyDescent="0.25">
      <c r="H362" s="28"/>
      <c r="I362" s="28"/>
      <c r="J362" s="29"/>
      <c r="K362" s="29"/>
      <c r="L362" s="30"/>
      <c r="N362" s="31"/>
      <c r="O362" s="3"/>
      <c r="P362" s="3"/>
    </row>
    <row r="363" spans="8:16" x14ac:dyDescent="0.25">
      <c r="H363" s="28"/>
      <c r="I363" s="28"/>
      <c r="J363" s="29"/>
      <c r="K363" s="29"/>
      <c r="L363" s="30"/>
      <c r="N363" s="31"/>
      <c r="O363" s="3"/>
      <c r="P363" s="3"/>
    </row>
    <row r="364" spans="8:16" x14ac:dyDescent="0.25">
      <c r="H364" s="28"/>
      <c r="I364" s="28"/>
      <c r="J364" s="29"/>
      <c r="K364" s="29"/>
      <c r="L364" s="30"/>
      <c r="N364" s="31"/>
      <c r="O364" s="3"/>
      <c r="P364" s="3"/>
    </row>
    <row r="365" spans="8:16" x14ac:dyDescent="0.25">
      <c r="H365" s="28"/>
      <c r="I365" s="28"/>
      <c r="J365" s="29"/>
      <c r="K365" s="29"/>
      <c r="L365" s="30"/>
      <c r="N365" s="31"/>
      <c r="O365" s="3"/>
      <c r="P365" s="3"/>
    </row>
    <row r="366" spans="8:16" x14ac:dyDescent="0.25">
      <c r="H366" s="28"/>
      <c r="I366" s="28"/>
      <c r="J366" s="29"/>
      <c r="K366" s="29"/>
      <c r="L366" s="30"/>
      <c r="N366" s="31"/>
      <c r="O366" s="3"/>
      <c r="P366" s="3"/>
    </row>
    <row r="367" spans="8:16" x14ac:dyDescent="0.25">
      <c r="H367" s="28"/>
      <c r="I367" s="28"/>
      <c r="J367" s="29"/>
      <c r="K367" s="29"/>
      <c r="L367" s="30"/>
      <c r="N367" s="31"/>
      <c r="O367" s="3"/>
      <c r="P367" s="3"/>
    </row>
    <row r="368" spans="8:16" x14ac:dyDescent="0.25">
      <c r="H368" s="28"/>
      <c r="I368" s="28"/>
      <c r="J368" s="29"/>
      <c r="K368" s="29"/>
      <c r="L368" s="30"/>
      <c r="N368" s="31"/>
      <c r="O368" s="3"/>
      <c r="P368" s="3"/>
    </row>
    <row r="369" spans="2:16" x14ac:dyDescent="0.25">
      <c r="H369" s="28"/>
      <c r="I369" s="28"/>
      <c r="J369" s="29"/>
      <c r="K369" s="29"/>
      <c r="L369" s="30"/>
      <c r="N369" s="31"/>
      <c r="O369" s="3"/>
      <c r="P369" s="3"/>
    </row>
    <row r="370" spans="2:16" x14ac:dyDescent="0.25">
      <c r="H370" s="28"/>
      <c r="I370" s="28"/>
      <c r="J370" s="29"/>
      <c r="K370" s="29"/>
      <c r="L370" s="30"/>
      <c r="N370" s="31"/>
      <c r="O370" s="3"/>
      <c r="P370" s="3"/>
    </row>
    <row r="371" spans="2:16" x14ac:dyDescent="0.25">
      <c r="N371" s="63"/>
      <c r="O371" s="3"/>
      <c r="P371" s="3"/>
    </row>
    <row r="372" spans="2:16" x14ac:dyDescent="0.25">
      <c r="N372" s="63"/>
      <c r="O372" s="3"/>
      <c r="P372" s="3"/>
    </row>
    <row r="373" spans="2:16" x14ac:dyDescent="0.25">
      <c r="N373" s="63"/>
      <c r="O373" s="3"/>
      <c r="P373" s="3"/>
    </row>
    <row r="374" spans="2:16" x14ac:dyDescent="0.25">
      <c r="N374" s="63"/>
      <c r="O374" s="3"/>
      <c r="P374" s="3"/>
    </row>
    <row r="375" spans="2:16" x14ac:dyDescent="0.25">
      <c r="N375" s="63"/>
      <c r="O375" s="3"/>
      <c r="P375" s="3"/>
    </row>
    <row r="376" spans="2:16" x14ac:dyDescent="0.25">
      <c r="N376" s="63"/>
      <c r="O376" s="3"/>
      <c r="P376" s="3"/>
    </row>
    <row r="377" spans="2:16" x14ac:dyDescent="0.25">
      <c r="N377" s="63"/>
      <c r="O377" s="3"/>
      <c r="P377" s="3"/>
    </row>
    <row r="378" spans="2:16" x14ac:dyDescent="0.25">
      <c r="N378" s="63"/>
      <c r="O378" s="3"/>
      <c r="P378" s="3"/>
    </row>
    <row r="379" spans="2:16" x14ac:dyDescent="0.25">
      <c r="N379" s="63"/>
      <c r="O379" s="3"/>
      <c r="P379" s="3"/>
    </row>
    <row r="380" spans="2:16" x14ac:dyDescent="0.25">
      <c r="N380" s="63"/>
      <c r="O380" s="3"/>
      <c r="P380" s="3"/>
    </row>
    <row r="381" spans="2:16" s="3" customFormat="1" x14ac:dyDescent="0.25">
      <c r="B381" s="4"/>
      <c r="C381" s="4"/>
      <c r="D381" s="60"/>
      <c r="E381" s="61"/>
      <c r="F381" s="61"/>
      <c r="G381" s="61"/>
      <c r="H381" s="60"/>
      <c r="I381" s="60"/>
      <c r="J381" s="61"/>
      <c r="K381" s="61"/>
      <c r="L381" s="62"/>
      <c r="M381" s="30"/>
      <c r="N381" s="63"/>
    </row>
    <row r="382" spans="2:16" s="3" customFormat="1" x14ac:dyDescent="0.25">
      <c r="B382" s="4"/>
      <c r="C382" s="4"/>
      <c r="D382" s="60"/>
      <c r="E382" s="61"/>
      <c r="F382" s="61"/>
      <c r="G382" s="61"/>
      <c r="H382" s="60"/>
      <c r="I382" s="60"/>
      <c r="J382" s="61"/>
      <c r="K382" s="61"/>
      <c r="L382" s="62"/>
      <c r="M382" s="30"/>
      <c r="N382" s="63"/>
    </row>
    <row r="383" spans="2:16" s="3" customFormat="1" x14ac:dyDescent="0.25">
      <c r="B383" s="4"/>
      <c r="C383" s="4"/>
      <c r="D383" s="60"/>
      <c r="E383" s="61"/>
      <c r="F383" s="61"/>
      <c r="G383" s="61"/>
      <c r="H383" s="60"/>
      <c r="I383" s="60"/>
      <c r="J383" s="61"/>
      <c r="K383" s="61"/>
      <c r="L383" s="62"/>
      <c r="M383" s="30"/>
      <c r="N383" s="63"/>
    </row>
    <row r="384" spans="2:16" s="3" customFormat="1" x14ac:dyDescent="0.25">
      <c r="B384" s="4"/>
      <c r="C384" s="4"/>
      <c r="D384" s="60"/>
      <c r="E384" s="61"/>
      <c r="F384" s="61"/>
      <c r="G384" s="61"/>
      <c r="H384" s="60"/>
      <c r="I384" s="60"/>
      <c r="J384" s="61"/>
      <c r="K384" s="61"/>
      <c r="L384" s="62"/>
      <c r="M384" s="30"/>
      <c r="N384" s="63"/>
    </row>
    <row r="385" spans="2:14" s="3" customFormat="1" x14ac:dyDescent="0.25">
      <c r="B385" s="4"/>
      <c r="C385" s="4"/>
      <c r="D385" s="60"/>
      <c r="E385" s="61"/>
      <c r="F385" s="61"/>
      <c r="G385" s="61"/>
      <c r="H385" s="60"/>
      <c r="I385" s="60"/>
      <c r="J385" s="61"/>
      <c r="K385" s="61"/>
      <c r="L385" s="62"/>
      <c r="M385" s="30"/>
      <c r="N385" s="63"/>
    </row>
    <row r="386" spans="2:14" s="3" customFormat="1" x14ac:dyDescent="0.25">
      <c r="B386" s="4"/>
      <c r="C386" s="4"/>
      <c r="D386" s="60"/>
      <c r="E386" s="61"/>
      <c r="F386" s="61"/>
      <c r="G386" s="61"/>
      <c r="H386" s="60"/>
      <c r="I386" s="60"/>
      <c r="J386" s="61"/>
      <c r="K386" s="61"/>
      <c r="L386" s="62"/>
      <c r="M386" s="30"/>
      <c r="N386" s="63"/>
    </row>
    <row r="387" spans="2:14" s="3" customFormat="1" x14ac:dyDescent="0.25">
      <c r="B387" s="4"/>
      <c r="C387" s="4"/>
      <c r="D387" s="60"/>
      <c r="E387" s="61"/>
      <c r="F387" s="61"/>
      <c r="G387" s="61"/>
      <c r="H387" s="60"/>
      <c r="I387" s="60"/>
      <c r="J387" s="61"/>
      <c r="K387" s="61"/>
      <c r="L387" s="62"/>
      <c r="M387" s="30"/>
      <c r="N387" s="63"/>
    </row>
    <row r="388" spans="2:14" s="3" customFormat="1" x14ac:dyDescent="0.25">
      <c r="B388" s="4"/>
      <c r="C388" s="4"/>
      <c r="D388" s="60"/>
      <c r="E388" s="61"/>
      <c r="F388" s="61"/>
      <c r="G388" s="61"/>
      <c r="H388" s="60"/>
      <c r="I388" s="60"/>
      <c r="J388" s="61"/>
      <c r="K388" s="61"/>
      <c r="L388" s="62"/>
      <c r="M388" s="30"/>
      <c r="N388" s="63"/>
    </row>
    <row r="389" spans="2:14" s="3" customFormat="1" x14ac:dyDescent="0.25">
      <c r="B389" s="4"/>
      <c r="C389" s="4"/>
      <c r="D389" s="60"/>
      <c r="E389" s="61"/>
      <c r="F389" s="61"/>
      <c r="G389" s="61"/>
      <c r="H389" s="60"/>
      <c r="I389" s="60"/>
      <c r="J389" s="61"/>
      <c r="K389" s="61"/>
      <c r="L389" s="62"/>
      <c r="M389" s="30"/>
      <c r="N389" s="63"/>
    </row>
    <row r="390" spans="2:14" s="3" customFormat="1" x14ac:dyDescent="0.25">
      <c r="B390" s="4"/>
      <c r="C390" s="4"/>
      <c r="D390" s="60"/>
      <c r="E390" s="61"/>
      <c r="F390" s="61"/>
      <c r="G390" s="61"/>
      <c r="H390" s="60"/>
      <c r="I390" s="60"/>
      <c r="J390" s="61"/>
      <c r="K390" s="61"/>
      <c r="L390" s="62"/>
      <c r="M390" s="30"/>
      <c r="N390" s="63"/>
    </row>
    <row r="391" spans="2:14" s="3" customFormat="1" x14ac:dyDescent="0.25">
      <c r="B391" s="4"/>
      <c r="C391" s="4"/>
      <c r="D391" s="60"/>
      <c r="E391" s="61"/>
      <c r="F391" s="61"/>
      <c r="G391" s="61"/>
      <c r="H391" s="60"/>
      <c r="I391" s="60"/>
      <c r="J391" s="61"/>
      <c r="K391" s="61"/>
      <c r="L391" s="62"/>
      <c r="M391" s="30"/>
      <c r="N391" s="63"/>
    </row>
    <row r="392" spans="2:14" s="3" customFormat="1" x14ac:dyDescent="0.25">
      <c r="B392" s="4"/>
      <c r="C392" s="4"/>
      <c r="D392" s="60"/>
      <c r="E392" s="61"/>
      <c r="F392" s="61"/>
      <c r="G392" s="61"/>
      <c r="H392" s="60"/>
      <c r="I392" s="60"/>
      <c r="J392" s="61"/>
      <c r="K392" s="61"/>
      <c r="L392" s="62"/>
      <c r="M392" s="30"/>
      <c r="N392" s="63"/>
    </row>
    <row r="393" spans="2:14" s="3" customFormat="1" x14ac:dyDescent="0.25">
      <c r="B393" s="4"/>
      <c r="C393" s="4"/>
      <c r="D393" s="60"/>
      <c r="E393" s="61"/>
      <c r="F393" s="61"/>
      <c r="G393" s="61"/>
      <c r="H393" s="60"/>
      <c r="I393" s="60"/>
      <c r="J393" s="61"/>
      <c r="K393" s="61"/>
      <c r="L393" s="62"/>
      <c r="M393" s="30"/>
      <c r="N393" s="63"/>
    </row>
    <row r="394" spans="2:14" s="3" customFormat="1" x14ac:dyDescent="0.25">
      <c r="B394" s="4"/>
      <c r="C394" s="4"/>
      <c r="D394" s="60"/>
      <c r="E394" s="61"/>
      <c r="F394" s="61"/>
      <c r="G394" s="61"/>
      <c r="H394" s="60"/>
      <c r="I394" s="60"/>
      <c r="J394" s="61"/>
      <c r="K394" s="61"/>
      <c r="L394" s="62"/>
      <c r="M394" s="30"/>
      <c r="N394" s="63"/>
    </row>
    <row r="395" spans="2:14" s="3" customFormat="1" x14ac:dyDescent="0.25">
      <c r="B395" s="4"/>
      <c r="C395" s="4"/>
      <c r="D395" s="60"/>
      <c r="E395" s="61"/>
      <c r="F395" s="61"/>
      <c r="G395" s="61"/>
      <c r="H395" s="60"/>
      <c r="I395" s="60"/>
      <c r="J395" s="61"/>
      <c r="K395" s="61"/>
      <c r="L395" s="62"/>
      <c r="M395" s="30"/>
      <c r="N395" s="63"/>
    </row>
    <row r="396" spans="2:14" s="3" customFormat="1" x14ac:dyDescent="0.25">
      <c r="B396" s="4"/>
      <c r="C396" s="4"/>
      <c r="D396" s="60"/>
      <c r="E396" s="61"/>
      <c r="F396" s="61"/>
      <c r="G396" s="61"/>
      <c r="H396" s="60"/>
      <c r="I396" s="60"/>
      <c r="J396" s="61"/>
      <c r="K396" s="61"/>
      <c r="L396" s="62"/>
      <c r="M396" s="30"/>
      <c r="N396" s="63"/>
    </row>
    <row r="397" spans="2:14" s="3" customFormat="1" x14ac:dyDescent="0.25">
      <c r="B397" s="4"/>
      <c r="C397" s="4"/>
      <c r="D397" s="60"/>
      <c r="E397" s="61"/>
      <c r="F397" s="61"/>
      <c r="G397" s="61"/>
      <c r="H397" s="60"/>
      <c r="I397" s="60"/>
      <c r="J397" s="61"/>
      <c r="K397" s="61"/>
      <c r="L397" s="62"/>
      <c r="M397" s="30"/>
      <c r="N397" s="63"/>
    </row>
    <row r="398" spans="2:14" s="3" customFormat="1" x14ac:dyDescent="0.25">
      <c r="B398" s="4"/>
      <c r="C398" s="4"/>
      <c r="D398" s="60"/>
      <c r="E398" s="61"/>
      <c r="F398" s="61"/>
      <c r="G398" s="61"/>
      <c r="H398" s="60"/>
      <c r="I398" s="60"/>
      <c r="J398" s="61"/>
      <c r="K398" s="61"/>
      <c r="L398" s="62"/>
      <c r="M398" s="30"/>
      <c r="N398" s="63"/>
    </row>
    <row r="399" spans="2:14" s="3" customFormat="1" x14ac:dyDescent="0.25">
      <c r="B399" s="4"/>
      <c r="C399" s="4"/>
      <c r="D399" s="60"/>
      <c r="E399" s="61"/>
      <c r="F399" s="61"/>
      <c r="G399" s="61"/>
      <c r="H399" s="60"/>
      <c r="I399" s="60"/>
      <c r="J399" s="61"/>
      <c r="K399" s="61"/>
      <c r="L399" s="62"/>
      <c r="M399" s="30"/>
      <c r="N399" s="63"/>
    </row>
    <row r="400" spans="2:14" s="3" customFormat="1" x14ac:dyDescent="0.25">
      <c r="B400" s="4"/>
      <c r="C400" s="4"/>
      <c r="D400" s="60"/>
      <c r="E400" s="61"/>
      <c r="F400" s="61"/>
      <c r="G400" s="61"/>
      <c r="H400" s="60"/>
      <c r="I400" s="60"/>
      <c r="J400" s="61"/>
      <c r="K400" s="61"/>
      <c r="L400" s="62"/>
      <c r="M400" s="30"/>
      <c r="N400" s="63"/>
    </row>
    <row r="401" spans="2:16" s="3" customFormat="1" x14ac:dyDescent="0.25">
      <c r="B401" s="4"/>
      <c r="C401" s="4"/>
      <c r="D401" s="60"/>
      <c r="E401" s="61"/>
      <c r="F401" s="61"/>
      <c r="G401" s="61"/>
      <c r="H401" s="60"/>
      <c r="I401" s="60"/>
      <c r="J401" s="61"/>
      <c r="K401" s="61"/>
      <c r="L401" s="62"/>
      <c r="M401" s="30"/>
      <c r="N401" s="63"/>
    </row>
    <row r="402" spans="2:16" s="3" customFormat="1" x14ac:dyDescent="0.25">
      <c r="B402" s="4"/>
      <c r="C402" s="4"/>
      <c r="D402" s="60"/>
      <c r="E402" s="61"/>
      <c r="F402" s="61"/>
      <c r="G402" s="61"/>
      <c r="H402" s="60"/>
      <c r="I402" s="60"/>
      <c r="J402" s="61"/>
      <c r="K402" s="61"/>
      <c r="L402" s="62"/>
      <c r="M402" s="30"/>
      <c r="N402" s="63"/>
      <c r="P402" s="64"/>
    </row>
    <row r="403" spans="2:16" s="3" customFormat="1" x14ac:dyDescent="0.25">
      <c r="B403" s="4"/>
      <c r="C403" s="4"/>
      <c r="D403" s="60"/>
      <c r="E403" s="61"/>
      <c r="F403" s="61"/>
      <c r="G403" s="61"/>
      <c r="H403" s="60"/>
      <c r="I403" s="60"/>
      <c r="J403" s="61"/>
      <c r="K403" s="61"/>
      <c r="L403" s="62"/>
      <c r="M403" s="30"/>
      <c r="N403" s="63"/>
      <c r="P403" s="65"/>
    </row>
    <row r="404" spans="2:16" s="3" customFormat="1" x14ac:dyDescent="0.25">
      <c r="B404" s="4"/>
      <c r="C404" s="4"/>
      <c r="D404" s="60"/>
      <c r="E404" s="61"/>
      <c r="F404" s="61"/>
      <c r="G404" s="61"/>
      <c r="H404" s="60"/>
      <c r="I404" s="60"/>
      <c r="J404" s="61"/>
      <c r="K404" s="61"/>
      <c r="L404" s="62"/>
      <c r="M404" s="30"/>
      <c r="N404" s="63"/>
      <c r="P404" s="65"/>
    </row>
    <row r="405" spans="2:16" s="3" customFormat="1" x14ac:dyDescent="0.25">
      <c r="B405" s="4"/>
      <c r="C405" s="4"/>
      <c r="D405" s="60"/>
      <c r="E405" s="61"/>
      <c r="F405" s="61"/>
      <c r="G405" s="61"/>
      <c r="H405" s="60"/>
      <c r="I405" s="60"/>
      <c r="J405" s="61"/>
      <c r="K405" s="61"/>
      <c r="L405" s="62"/>
      <c r="M405" s="30"/>
      <c r="N405" s="63"/>
      <c r="P405" s="65"/>
    </row>
    <row r="406" spans="2:16" s="3" customFormat="1" x14ac:dyDescent="0.25">
      <c r="B406" s="4"/>
      <c r="C406" s="4"/>
      <c r="D406" s="60"/>
      <c r="E406" s="61"/>
      <c r="F406" s="61"/>
      <c r="G406" s="61"/>
      <c r="H406" s="60"/>
      <c r="I406" s="60"/>
      <c r="J406" s="61"/>
      <c r="K406" s="61"/>
      <c r="L406" s="62"/>
      <c r="M406" s="30"/>
      <c r="N406" s="63"/>
      <c r="P406" s="65"/>
    </row>
    <row r="407" spans="2:16" s="3" customFormat="1" x14ac:dyDescent="0.25">
      <c r="B407" s="4"/>
      <c r="C407" s="4"/>
      <c r="D407" s="60"/>
      <c r="E407" s="61"/>
      <c r="F407" s="61"/>
      <c r="G407" s="61"/>
      <c r="H407" s="60"/>
      <c r="I407" s="60"/>
      <c r="J407" s="61"/>
      <c r="K407" s="61"/>
      <c r="L407" s="62"/>
      <c r="M407" s="30"/>
      <c r="N407" s="63"/>
      <c r="P407" s="65"/>
    </row>
    <row r="408" spans="2:16" s="3" customFormat="1" x14ac:dyDescent="0.25">
      <c r="B408" s="4"/>
      <c r="C408" s="4"/>
      <c r="D408" s="60"/>
      <c r="E408" s="61"/>
      <c r="F408" s="61"/>
      <c r="G408" s="61"/>
      <c r="H408" s="60"/>
      <c r="I408" s="60"/>
      <c r="J408" s="61"/>
      <c r="K408" s="61"/>
      <c r="L408" s="62"/>
      <c r="M408" s="30"/>
      <c r="N408" s="63"/>
      <c r="P408" s="65"/>
    </row>
    <row r="409" spans="2:16" s="3" customFormat="1" x14ac:dyDescent="0.25">
      <c r="B409" s="4"/>
      <c r="C409" s="4"/>
      <c r="D409" s="60"/>
      <c r="E409" s="61"/>
      <c r="F409" s="61"/>
      <c r="G409" s="61"/>
      <c r="H409" s="60"/>
      <c r="I409" s="60"/>
      <c r="J409" s="61"/>
      <c r="K409" s="61"/>
      <c r="L409" s="62"/>
      <c r="M409" s="30"/>
      <c r="N409" s="63"/>
      <c r="P409" s="65"/>
    </row>
    <row r="410" spans="2:16" s="3" customFormat="1" x14ac:dyDescent="0.25">
      <c r="B410" s="4"/>
      <c r="C410" s="4"/>
      <c r="D410" s="60"/>
      <c r="E410" s="61"/>
      <c r="F410" s="61"/>
      <c r="G410" s="61"/>
      <c r="H410" s="60"/>
      <c r="I410" s="60"/>
      <c r="J410" s="61"/>
      <c r="K410" s="61"/>
      <c r="L410" s="62"/>
      <c r="M410" s="30"/>
      <c r="N410" s="63"/>
      <c r="P410" s="65"/>
    </row>
    <row r="411" spans="2:16" s="3" customFormat="1" x14ac:dyDescent="0.25">
      <c r="B411" s="4"/>
      <c r="C411" s="4"/>
      <c r="D411" s="60"/>
      <c r="E411" s="61"/>
      <c r="F411" s="61"/>
      <c r="G411" s="61"/>
      <c r="H411" s="60"/>
      <c r="I411" s="60"/>
      <c r="J411" s="61"/>
      <c r="K411" s="61"/>
      <c r="L411" s="62"/>
      <c r="M411" s="30"/>
      <c r="N411" s="63"/>
      <c r="P411" s="65"/>
    </row>
    <row r="412" spans="2:16" s="3" customFormat="1" x14ac:dyDescent="0.25">
      <c r="B412" s="4"/>
      <c r="C412" s="4"/>
      <c r="D412" s="60"/>
      <c r="E412" s="61"/>
      <c r="F412" s="61"/>
      <c r="G412" s="61"/>
      <c r="H412" s="60"/>
      <c r="I412" s="60"/>
      <c r="J412" s="61"/>
      <c r="K412" s="61"/>
      <c r="L412" s="62"/>
      <c r="M412" s="30"/>
      <c r="N412" s="63"/>
      <c r="P412" s="65"/>
    </row>
    <row r="413" spans="2:16" s="3" customFormat="1" x14ac:dyDescent="0.25">
      <c r="B413" s="4"/>
      <c r="C413" s="4"/>
      <c r="D413" s="60"/>
      <c r="E413" s="61"/>
      <c r="F413" s="61"/>
      <c r="G413" s="61"/>
      <c r="H413" s="60"/>
      <c r="I413" s="60"/>
      <c r="J413" s="61"/>
      <c r="K413" s="61"/>
      <c r="L413" s="62"/>
      <c r="M413" s="30"/>
      <c r="N413" s="63"/>
      <c r="P413" s="65"/>
    </row>
    <row r="414" spans="2:16" s="3" customFormat="1" x14ac:dyDescent="0.25">
      <c r="B414" s="4"/>
      <c r="C414" s="4"/>
      <c r="D414" s="60"/>
      <c r="E414" s="61"/>
      <c r="F414" s="61"/>
      <c r="G414" s="61"/>
      <c r="H414" s="60"/>
      <c r="I414" s="60"/>
      <c r="J414" s="61"/>
      <c r="K414" s="61"/>
      <c r="L414" s="62"/>
      <c r="M414" s="30"/>
      <c r="N414" s="63"/>
      <c r="P414" s="65"/>
    </row>
    <row r="415" spans="2:16" s="3" customFormat="1" x14ac:dyDescent="0.25">
      <c r="B415" s="4"/>
      <c r="C415" s="4"/>
      <c r="D415" s="60"/>
      <c r="E415" s="61"/>
      <c r="F415" s="61"/>
      <c r="G415" s="61"/>
      <c r="H415" s="60"/>
      <c r="I415" s="60"/>
      <c r="J415" s="61"/>
      <c r="K415" s="61"/>
      <c r="L415" s="62"/>
      <c r="M415" s="30"/>
      <c r="N415" s="63"/>
      <c r="P415" s="65"/>
    </row>
    <row r="416" spans="2:16" s="3" customFormat="1" x14ac:dyDescent="0.25">
      <c r="B416" s="4"/>
      <c r="C416" s="4"/>
      <c r="D416" s="60"/>
      <c r="E416" s="61"/>
      <c r="F416" s="61"/>
      <c r="G416" s="61"/>
      <c r="H416" s="60"/>
      <c r="I416" s="60"/>
      <c r="J416" s="61"/>
      <c r="K416" s="61"/>
      <c r="L416" s="62"/>
      <c r="M416" s="30"/>
      <c r="N416" s="63"/>
      <c r="P416" s="65"/>
    </row>
    <row r="417" spans="2:16" s="3" customFormat="1" x14ac:dyDescent="0.25">
      <c r="B417" s="4"/>
      <c r="C417" s="4"/>
      <c r="D417" s="60"/>
      <c r="E417" s="61"/>
      <c r="F417" s="61"/>
      <c r="G417" s="61"/>
      <c r="H417" s="60"/>
      <c r="I417" s="60"/>
      <c r="J417" s="61"/>
      <c r="K417" s="61"/>
      <c r="L417" s="62"/>
      <c r="M417" s="30"/>
      <c r="N417" s="63"/>
      <c r="P417" s="65"/>
    </row>
    <row r="418" spans="2:16" s="3" customFormat="1" x14ac:dyDescent="0.25">
      <c r="B418" s="4"/>
      <c r="C418" s="4"/>
      <c r="D418" s="60"/>
      <c r="E418" s="61"/>
      <c r="F418" s="61"/>
      <c r="G418" s="61"/>
      <c r="H418" s="60"/>
      <c r="I418" s="60"/>
      <c r="J418" s="61"/>
      <c r="K418" s="61"/>
      <c r="L418" s="62"/>
      <c r="M418" s="30"/>
      <c r="N418" s="63"/>
      <c r="P418" s="65"/>
    </row>
    <row r="419" spans="2:16" s="3" customFormat="1" x14ac:dyDescent="0.25">
      <c r="B419" s="4"/>
      <c r="C419" s="4"/>
      <c r="D419" s="60"/>
      <c r="E419" s="61"/>
      <c r="F419" s="61"/>
      <c r="G419" s="61"/>
      <c r="H419" s="60"/>
      <c r="I419" s="60"/>
      <c r="J419" s="61"/>
      <c r="K419" s="61"/>
      <c r="L419" s="62"/>
      <c r="M419" s="30"/>
      <c r="N419" s="63"/>
      <c r="P419" s="65"/>
    </row>
    <row r="420" spans="2:16" s="3" customFormat="1" x14ac:dyDescent="0.25">
      <c r="B420" s="4"/>
      <c r="C420" s="4"/>
      <c r="D420" s="60"/>
      <c r="E420" s="61"/>
      <c r="F420" s="61"/>
      <c r="G420" s="61"/>
      <c r="H420" s="60"/>
      <c r="I420" s="60"/>
      <c r="J420" s="61"/>
      <c r="K420" s="61"/>
      <c r="L420" s="62"/>
      <c r="M420" s="30"/>
      <c r="N420" s="63"/>
      <c r="P420" s="65"/>
    </row>
    <row r="421" spans="2:16" s="3" customFormat="1" x14ac:dyDescent="0.25">
      <c r="B421" s="4"/>
      <c r="C421" s="4"/>
      <c r="D421" s="60"/>
      <c r="E421" s="61"/>
      <c r="F421" s="61"/>
      <c r="G421" s="61"/>
      <c r="H421" s="60"/>
      <c r="I421" s="60"/>
      <c r="J421" s="61"/>
      <c r="K421" s="61"/>
      <c r="L421" s="62"/>
      <c r="M421" s="30"/>
      <c r="N421" s="63"/>
      <c r="P421" s="65"/>
    </row>
    <row r="422" spans="2:16" s="3" customFormat="1" x14ac:dyDescent="0.25">
      <c r="B422" s="4"/>
      <c r="C422" s="4"/>
      <c r="D422" s="60"/>
      <c r="E422" s="61"/>
      <c r="F422" s="61"/>
      <c r="G422" s="61"/>
      <c r="H422" s="60"/>
      <c r="I422" s="60"/>
      <c r="J422" s="61"/>
      <c r="K422" s="61"/>
      <c r="L422" s="62"/>
      <c r="M422" s="30"/>
      <c r="N422" s="63"/>
      <c r="P422" s="65"/>
    </row>
    <row r="423" spans="2:16" s="3" customFormat="1" x14ac:dyDescent="0.25">
      <c r="B423" s="4"/>
      <c r="C423" s="4"/>
      <c r="D423" s="60"/>
      <c r="E423" s="61"/>
      <c r="F423" s="61"/>
      <c r="G423" s="61"/>
      <c r="H423" s="60"/>
      <c r="I423" s="60"/>
      <c r="J423" s="61"/>
      <c r="K423" s="61"/>
      <c r="L423" s="62"/>
      <c r="M423" s="30"/>
      <c r="N423" s="63"/>
      <c r="P423" s="65"/>
    </row>
    <row r="424" spans="2:16" s="3" customFormat="1" x14ac:dyDescent="0.25">
      <c r="B424" s="4"/>
      <c r="C424" s="4"/>
      <c r="D424" s="60"/>
      <c r="E424" s="61"/>
      <c r="F424" s="61"/>
      <c r="G424" s="61"/>
      <c r="H424" s="60"/>
      <c r="I424" s="60"/>
      <c r="J424" s="61"/>
      <c r="K424" s="61"/>
      <c r="L424" s="62"/>
      <c r="M424" s="30"/>
      <c r="N424" s="63"/>
      <c r="P424" s="65"/>
    </row>
    <row r="425" spans="2:16" s="3" customFormat="1" x14ac:dyDescent="0.25">
      <c r="B425" s="4"/>
      <c r="C425" s="4"/>
      <c r="D425" s="60"/>
      <c r="E425" s="61"/>
      <c r="F425" s="61"/>
      <c r="G425" s="61"/>
      <c r="H425" s="60"/>
      <c r="I425" s="60"/>
      <c r="J425" s="61"/>
      <c r="K425" s="61"/>
      <c r="L425" s="62"/>
      <c r="M425" s="30"/>
      <c r="N425" s="63"/>
      <c r="P425" s="65"/>
    </row>
    <row r="426" spans="2:16" s="3" customFormat="1" x14ac:dyDescent="0.25">
      <c r="B426" s="4"/>
      <c r="C426" s="4"/>
      <c r="D426" s="60"/>
      <c r="E426" s="61"/>
      <c r="F426" s="61"/>
      <c r="G426" s="61"/>
      <c r="H426" s="60"/>
      <c r="I426" s="60"/>
      <c r="J426" s="61"/>
      <c r="K426" s="61"/>
      <c r="L426" s="62"/>
      <c r="M426" s="30"/>
      <c r="N426" s="63"/>
      <c r="P426" s="65"/>
    </row>
    <row r="427" spans="2:16" s="3" customFormat="1" x14ac:dyDescent="0.25">
      <c r="B427" s="4"/>
      <c r="C427" s="4"/>
      <c r="D427" s="60"/>
      <c r="E427" s="61"/>
      <c r="F427" s="61"/>
      <c r="G427" s="61"/>
      <c r="H427" s="60"/>
      <c r="I427" s="60"/>
      <c r="J427" s="61"/>
      <c r="K427" s="61"/>
      <c r="L427" s="62"/>
      <c r="M427" s="30"/>
      <c r="N427" s="63"/>
      <c r="P427" s="65"/>
    </row>
    <row r="428" spans="2:16" s="3" customFormat="1" x14ac:dyDescent="0.25">
      <c r="B428" s="4"/>
      <c r="C428" s="4"/>
      <c r="D428" s="60"/>
      <c r="E428" s="61"/>
      <c r="F428" s="61"/>
      <c r="G428" s="61"/>
      <c r="H428" s="60"/>
      <c r="I428" s="60"/>
      <c r="J428" s="61"/>
      <c r="K428" s="61"/>
      <c r="L428" s="62"/>
      <c r="M428" s="30"/>
      <c r="N428" s="63"/>
      <c r="P428" s="65"/>
    </row>
    <row r="429" spans="2:16" s="3" customFormat="1" x14ac:dyDescent="0.25">
      <c r="B429" s="4"/>
      <c r="C429" s="4"/>
      <c r="D429" s="60"/>
      <c r="E429" s="61"/>
      <c r="F429" s="61"/>
      <c r="G429" s="61"/>
      <c r="H429" s="60"/>
      <c r="I429" s="60"/>
      <c r="J429" s="61"/>
      <c r="K429" s="61"/>
      <c r="L429" s="62"/>
      <c r="M429" s="30"/>
      <c r="N429" s="63"/>
      <c r="P429" s="65"/>
    </row>
    <row r="430" spans="2:16" s="3" customFormat="1" x14ac:dyDescent="0.25">
      <c r="B430" s="4"/>
      <c r="C430" s="4"/>
      <c r="D430" s="60"/>
      <c r="E430" s="61"/>
      <c r="F430" s="61"/>
      <c r="G430" s="61"/>
      <c r="H430" s="60"/>
      <c r="I430" s="60"/>
      <c r="J430" s="61"/>
      <c r="K430" s="61"/>
      <c r="L430" s="62"/>
      <c r="M430" s="30"/>
      <c r="N430" s="63"/>
      <c r="P430" s="65"/>
    </row>
    <row r="431" spans="2:16" s="3" customFormat="1" x14ac:dyDescent="0.25">
      <c r="B431" s="4"/>
      <c r="C431" s="4"/>
      <c r="D431" s="60"/>
      <c r="E431" s="61"/>
      <c r="F431" s="61"/>
      <c r="G431" s="61"/>
      <c r="H431" s="60"/>
      <c r="I431" s="60"/>
      <c r="J431" s="61"/>
      <c r="K431" s="61"/>
      <c r="L431" s="62"/>
      <c r="M431" s="30"/>
      <c r="N431" s="63"/>
      <c r="P431" s="65"/>
    </row>
    <row r="432" spans="2:16" s="3" customFormat="1" x14ac:dyDescent="0.25">
      <c r="B432" s="4"/>
      <c r="C432" s="4"/>
      <c r="D432" s="60"/>
      <c r="E432" s="61"/>
      <c r="F432" s="61"/>
      <c r="G432" s="61"/>
      <c r="H432" s="60"/>
      <c r="I432" s="60"/>
      <c r="J432" s="61"/>
      <c r="K432" s="61"/>
      <c r="L432" s="62"/>
      <c r="M432" s="30"/>
      <c r="N432" s="63"/>
      <c r="P432" s="65"/>
    </row>
    <row r="433" spans="2:16" s="3" customFormat="1" x14ac:dyDescent="0.25">
      <c r="B433" s="4"/>
      <c r="C433" s="4"/>
      <c r="D433" s="60"/>
      <c r="E433" s="61"/>
      <c r="F433" s="61"/>
      <c r="G433" s="61"/>
      <c r="H433" s="60"/>
      <c r="I433" s="60"/>
      <c r="J433" s="61"/>
      <c r="K433" s="61"/>
      <c r="L433" s="62"/>
      <c r="M433" s="30"/>
      <c r="N433" s="63"/>
      <c r="P433" s="65"/>
    </row>
    <row r="434" spans="2:16" s="3" customFormat="1" x14ac:dyDescent="0.25">
      <c r="B434" s="4"/>
      <c r="C434" s="4"/>
      <c r="D434" s="60"/>
      <c r="E434" s="61"/>
      <c r="F434" s="61"/>
      <c r="G434" s="61"/>
      <c r="H434" s="60"/>
      <c r="I434" s="60"/>
      <c r="J434" s="61"/>
      <c r="K434" s="61"/>
      <c r="L434" s="62"/>
      <c r="M434" s="30"/>
      <c r="N434" s="63"/>
      <c r="P434" s="65"/>
    </row>
    <row r="435" spans="2:16" s="3" customFormat="1" x14ac:dyDescent="0.25">
      <c r="B435" s="4"/>
      <c r="C435" s="4"/>
      <c r="D435" s="60"/>
      <c r="E435" s="61"/>
      <c r="F435" s="61"/>
      <c r="G435" s="61"/>
      <c r="H435" s="60"/>
      <c r="I435" s="60"/>
      <c r="J435" s="61"/>
      <c r="K435" s="61"/>
      <c r="L435" s="62"/>
      <c r="M435" s="30"/>
      <c r="N435" s="63"/>
      <c r="P435" s="65"/>
    </row>
    <row r="436" spans="2:16" s="3" customFormat="1" x14ac:dyDescent="0.25">
      <c r="B436" s="4"/>
      <c r="C436" s="4"/>
      <c r="D436" s="60"/>
      <c r="E436" s="61"/>
      <c r="F436" s="61"/>
      <c r="G436" s="61"/>
      <c r="H436" s="60"/>
      <c r="I436" s="60"/>
      <c r="J436" s="61"/>
      <c r="K436" s="61"/>
      <c r="L436" s="62"/>
      <c r="M436" s="30"/>
      <c r="N436" s="63"/>
      <c r="P436" s="65"/>
    </row>
    <row r="437" spans="2:16" s="3" customFormat="1" x14ac:dyDescent="0.25">
      <c r="B437" s="4"/>
      <c r="C437" s="4"/>
      <c r="D437" s="60"/>
      <c r="E437" s="61"/>
      <c r="F437" s="61"/>
      <c r="G437" s="61"/>
      <c r="H437" s="60"/>
      <c r="I437" s="60"/>
      <c r="J437" s="61"/>
      <c r="K437" s="61"/>
      <c r="L437" s="62"/>
      <c r="M437" s="30"/>
      <c r="N437" s="63"/>
      <c r="P437" s="65"/>
    </row>
    <row r="438" spans="2:16" s="3" customFormat="1" x14ac:dyDescent="0.25">
      <c r="B438" s="4"/>
      <c r="C438" s="4"/>
      <c r="D438" s="60"/>
      <c r="E438" s="61"/>
      <c r="F438" s="61"/>
      <c r="G438" s="61"/>
      <c r="H438" s="60"/>
      <c r="I438" s="60"/>
      <c r="J438" s="61"/>
      <c r="K438" s="61"/>
      <c r="L438" s="62"/>
      <c r="M438" s="30"/>
      <c r="N438" s="63"/>
      <c r="O438" s="64"/>
      <c r="P438" s="65"/>
    </row>
    <row r="439" spans="2:16" s="3" customFormat="1" x14ac:dyDescent="0.25">
      <c r="B439" s="4"/>
      <c r="C439" s="4"/>
      <c r="D439" s="60"/>
      <c r="E439" s="61"/>
      <c r="F439" s="61"/>
      <c r="G439" s="61"/>
      <c r="H439" s="60"/>
      <c r="I439" s="60"/>
      <c r="J439" s="61"/>
      <c r="K439" s="61"/>
      <c r="L439" s="62"/>
      <c r="M439" s="30"/>
      <c r="N439" s="63"/>
      <c r="O439" s="65"/>
      <c r="P439" s="65"/>
    </row>
  </sheetData>
  <sheetProtection sheet="1" selectLockedCells="1"/>
  <protectedRanges>
    <protectedRange sqref="C4 D3:D4 F3:G4" name="Range1"/>
  </protectedRanges>
  <mergeCells count="315">
    <mergeCell ref="Q5:U5"/>
    <mergeCell ref="N12:O13"/>
    <mergeCell ref="N14:O14"/>
    <mergeCell ref="M2:N2"/>
    <mergeCell ref="H2:I2"/>
    <mergeCell ref="J2:K2"/>
    <mergeCell ref="E10:O10"/>
    <mergeCell ref="D12:G12"/>
    <mergeCell ref="H7:O7"/>
    <mergeCell ref="I8:O9"/>
    <mergeCell ref="J13:K13"/>
    <mergeCell ref="J14:K14"/>
    <mergeCell ref="D13:E13"/>
    <mergeCell ref="H12:K12"/>
    <mergeCell ref="F14:G14"/>
    <mergeCell ref="F13:G13"/>
    <mergeCell ref="E7:G7"/>
    <mergeCell ref="H3:I4"/>
    <mergeCell ref="J3:K4"/>
    <mergeCell ref="L3:L4"/>
    <mergeCell ref="M3:N4"/>
    <mergeCell ref="O3:O4"/>
    <mergeCell ref="E8:H9"/>
    <mergeCell ref="F2:G2"/>
    <mergeCell ref="N55:O55"/>
    <mergeCell ref="N56:O56"/>
    <mergeCell ref="N34:O34"/>
    <mergeCell ref="N18:O18"/>
    <mergeCell ref="N19:O19"/>
    <mergeCell ref="N20:O20"/>
    <mergeCell ref="N23:O23"/>
    <mergeCell ref="N24:O24"/>
    <mergeCell ref="N25:O25"/>
    <mergeCell ref="N26:O26"/>
    <mergeCell ref="N27:O27"/>
    <mergeCell ref="N29:O29"/>
    <mergeCell ref="N30:O30"/>
    <mergeCell ref="N33:O33"/>
    <mergeCell ref="N37:O37"/>
    <mergeCell ref="N38:O38"/>
    <mergeCell ref="N39:O39"/>
    <mergeCell ref="N40:O40"/>
    <mergeCell ref="N44:O44"/>
    <mergeCell ref="N45:O45"/>
    <mergeCell ref="N49:O49"/>
    <mergeCell ref="N50:O50"/>
    <mergeCell ref="N54:O54"/>
    <mergeCell ref="N28:O28"/>
    <mergeCell ref="N57:O57"/>
    <mergeCell ref="N83:O83"/>
    <mergeCell ref="N84:O84"/>
    <mergeCell ref="N85:O85"/>
    <mergeCell ref="N86:O86"/>
    <mergeCell ref="D92:G92"/>
    <mergeCell ref="D93:E93"/>
    <mergeCell ref="F93:G93"/>
    <mergeCell ref="B89:O89"/>
    <mergeCell ref="B88:O88"/>
    <mergeCell ref="H83:I83"/>
    <mergeCell ref="N81:O81"/>
    <mergeCell ref="N82:O82"/>
    <mergeCell ref="H82:I82"/>
    <mergeCell ref="H81:I81"/>
    <mergeCell ref="N80:O80"/>
    <mergeCell ref="N61:O61"/>
    <mergeCell ref="N62:O62"/>
    <mergeCell ref="N63:O63"/>
    <mergeCell ref="N64:O64"/>
    <mergeCell ref="N68:O68"/>
    <mergeCell ref="N69:O69"/>
    <mergeCell ref="N70:O70"/>
    <mergeCell ref="N74:O74"/>
    <mergeCell ref="N75:O75"/>
    <mergeCell ref="N76:O76"/>
    <mergeCell ref="N79:O79"/>
    <mergeCell ref="B6:C6"/>
    <mergeCell ref="B7:C8"/>
    <mergeCell ref="B18:C18"/>
    <mergeCell ref="B20:C20"/>
    <mergeCell ref="B19:C19"/>
    <mergeCell ref="B21:C21"/>
    <mergeCell ref="F19:G19"/>
    <mergeCell ref="F20:G20"/>
    <mergeCell ref="H14:I14"/>
    <mergeCell ref="H17:I17"/>
    <mergeCell ref="H18:I18"/>
    <mergeCell ref="H19:I19"/>
    <mergeCell ref="H20:I20"/>
    <mergeCell ref="D21:E21"/>
    <mergeCell ref="D19:E19"/>
    <mergeCell ref="D20:E20"/>
    <mergeCell ref="D14:E14"/>
    <mergeCell ref="F18:G18"/>
    <mergeCell ref="B9:B10"/>
    <mergeCell ref="C9:C10"/>
    <mergeCell ref="E6:O6"/>
    <mergeCell ref="J26:K26"/>
    <mergeCell ref="J27:K27"/>
    <mergeCell ref="D24:E24"/>
    <mergeCell ref="J18:K18"/>
    <mergeCell ref="D17:E17"/>
    <mergeCell ref="F17:G17"/>
    <mergeCell ref="N17:O17"/>
    <mergeCell ref="J17:K17"/>
    <mergeCell ref="B23:E23"/>
    <mergeCell ref="B12:C13"/>
    <mergeCell ref="B17:C17"/>
    <mergeCell ref="B24:C24"/>
    <mergeCell ref="B25:C25"/>
    <mergeCell ref="B26:C26"/>
    <mergeCell ref="B27:C27"/>
    <mergeCell ref="J19:K19"/>
    <mergeCell ref="J20:K20"/>
    <mergeCell ref="J21:K21"/>
    <mergeCell ref="H21:I21"/>
    <mergeCell ref="F21:G21"/>
    <mergeCell ref="D18:E18"/>
    <mergeCell ref="H13:I13"/>
    <mergeCell ref="J24:K24"/>
    <mergeCell ref="J25:K25"/>
    <mergeCell ref="B30:C30"/>
    <mergeCell ref="B31:C31"/>
    <mergeCell ref="D25:E25"/>
    <mergeCell ref="D26:E26"/>
    <mergeCell ref="H24:I24"/>
    <mergeCell ref="H25:I25"/>
    <mergeCell ref="H26:I26"/>
    <mergeCell ref="H27:I27"/>
    <mergeCell ref="H29:I29"/>
    <mergeCell ref="H30:I30"/>
    <mergeCell ref="H31:I31"/>
    <mergeCell ref="F24:G24"/>
    <mergeCell ref="F25:G25"/>
    <mergeCell ref="F26:G26"/>
    <mergeCell ref="F27:G27"/>
    <mergeCell ref="B29:C29"/>
    <mergeCell ref="F33:G33"/>
    <mergeCell ref="F34:G34"/>
    <mergeCell ref="H33:I33"/>
    <mergeCell ref="H34:I34"/>
    <mergeCell ref="J33:K33"/>
    <mergeCell ref="J34:K34"/>
    <mergeCell ref="D27:E27"/>
    <mergeCell ref="D29:E29"/>
    <mergeCell ref="D30:E30"/>
    <mergeCell ref="D33:E33"/>
    <mergeCell ref="D34:E34"/>
    <mergeCell ref="J30:K30"/>
    <mergeCell ref="J31:K31"/>
    <mergeCell ref="D31:E31"/>
    <mergeCell ref="J29:K29"/>
    <mergeCell ref="F29:G29"/>
    <mergeCell ref="F30:G30"/>
    <mergeCell ref="F31:G31"/>
    <mergeCell ref="F28:G28"/>
    <mergeCell ref="J28:K28"/>
    <mergeCell ref="H28:I28"/>
    <mergeCell ref="F37:G37"/>
    <mergeCell ref="F38:G38"/>
    <mergeCell ref="F39:G39"/>
    <mergeCell ref="F40:G40"/>
    <mergeCell ref="F41:G41"/>
    <mergeCell ref="D41:E41"/>
    <mergeCell ref="D40:E40"/>
    <mergeCell ref="D39:E39"/>
    <mergeCell ref="D38:E38"/>
    <mergeCell ref="D37:E37"/>
    <mergeCell ref="J37:K37"/>
    <mergeCell ref="J38:K38"/>
    <mergeCell ref="J39:K39"/>
    <mergeCell ref="J40:K40"/>
    <mergeCell ref="J41:K41"/>
    <mergeCell ref="H37:I37"/>
    <mergeCell ref="H38:I38"/>
    <mergeCell ref="H39:I39"/>
    <mergeCell ref="H40:I40"/>
    <mergeCell ref="H41:I41"/>
    <mergeCell ref="F46:G46"/>
    <mergeCell ref="F45:G45"/>
    <mergeCell ref="F44:G44"/>
    <mergeCell ref="D45:E45"/>
    <mergeCell ref="D44:E44"/>
    <mergeCell ref="D46:E46"/>
    <mergeCell ref="J44:K44"/>
    <mergeCell ref="J45:K45"/>
    <mergeCell ref="J46:K46"/>
    <mergeCell ref="H44:I44"/>
    <mergeCell ref="H45:I45"/>
    <mergeCell ref="H46:I46"/>
    <mergeCell ref="H50:I50"/>
    <mergeCell ref="H51:I51"/>
    <mergeCell ref="J50:K50"/>
    <mergeCell ref="J51:K51"/>
    <mergeCell ref="D54:E54"/>
    <mergeCell ref="H54:I54"/>
    <mergeCell ref="D49:E49"/>
    <mergeCell ref="D50:E50"/>
    <mergeCell ref="D51:E51"/>
    <mergeCell ref="F49:G49"/>
    <mergeCell ref="F50:G50"/>
    <mergeCell ref="F51:G51"/>
    <mergeCell ref="J49:K49"/>
    <mergeCell ref="H49:I49"/>
    <mergeCell ref="D55:E55"/>
    <mergeCell ref="D56:E56"/>
    <mergeCell ref="D57:E57"/>
    <mergeCell ref="D58:E58"/>
    <mergeCell ref="F54:G54"/>
    <mergeCell ref="F55:G55"/>
    <mergeCell ref="F56:G56"/>
    <mergeCell ref="F57:G57"/>
    <mergeCell ref="F58:G58"/>
    <mergeCell ref="H55:I55"/>
    <mergeCell ref="H56:I56"/>
    <mergeCell ref="H57:I57"/>
    <mergeCell ref="H58:I58"/>
    <mergeCell ref="J54:K54"/>
    <mergeCell ref="J55:K55"/>
    <mergeCell ref="J56:K56"/>
    <mergeCell ref="J57:K57"/>
    <mergeCell ref="J58:K58"/>
    <mergeCell ref="F61:G61"/>
    <mergeCell ref="F62:G62"/>
    <mergeCell ref="F63:G63"/>
    <mergeCell ref="F64:G64"/>
    <mergeCell ref="F65:G65"/>
    <mergeCell ref="D61:E61"/>
    <mergeCell ref="D62:E62"/>
    <mergeCell ref="D63:E63"/>
    <mergeCell ref="D64:E64"/>
    <mergeCell ref="D65:E65"/>
    <mergeCell ref="J61:K61"/>
    <mergeCell ref="J62:K62"/>
    <mergeCell ref="J63:K63"/>
    <mergeCell ref="J64:K64"/>
    <mergeCell ref="J65:K65"/>
    <mergeCell ref="H61:I61"/>
    <mergeCell ref="H62:I62"/>
    <mergeCell ref="H63:I63"/>
    <mergeCell ref="H64:I64"/>
    <mergeCell ref="H65:I65"/>
    <mergeCell ref="H68:I68"/>
    <mergeCell ref="H69:I69"/>
    <mergeCell ref="H70:I70"/>
    <mergeCell ref="H71:I71"/>
    <mergeCell ref="J68:K68"/>
    <mergeCell ref="J69:K69"/>
    <mergeCell ref="J70:K70"/>
    <mergeCell ref="J71:K71"/>
    <mergeCell ref="D68:E68"/>
    <mergeCell ref="D69:E69"/>
    <mergeCell ref="D70:E70"/>
    <mergeCell ref="D71:E71"/>
    <mergeCell ref="F68:G68"/>
    <mergeCell ref="F69:G69"/>
    <mergeCell ref="F70:G70"/>
    <mergeCell ref="F71:G71"/>
    <mergeCell ref="F74:G74"/>
    <mergeCell ref="F75:G75"/>
    <mergeCell ref="F76:G76"/>
    <mergeCell ref="F77:G77"/>
    <mergeCell ref="D74:E74"/>
    <mergeCell ref="D75:E75"/>
    <mergeCell ref="D76:E76"/>
    <mergeCell ref="D77:E77"/>
    <mergeCell ref="J74:K74"/>
    <mergeCell ref="J75:K75"/>
    <mergeCell ref="J76:K76"/>
    <mergeCell ref="J77:K77"/>
    <mergeCell ref="H74:I74"/>
    <mergeCell ref="H75:I75"/>
    <mergeCell ref="H76:I76"/>
    <mergeCell ref="H77:I77"/>
    <mergeCell ref="B125:C125"/>
    <mergeCell ref="B126:C126"/>
    <mergeCell ref="B127:C127"/>
    <mergeCell ref="H80:I80"/>
    <mergeCell ref="H79:I79"/>
    <mergeCell ref="J84:K84"/>
    <mergeCell ref="J85:K85"/>
    <mergeCell ref="J86:K86"/>
    <mergeCell ref="J87:K87"/>
    <mergeCell ref="H87:I87"/>
    <mergeCell ref="H86:I86"/>
    <mergeCell ref="H85:I85"/>
    <mergeCell ref="H84:I84"/>
    <mergeCell ref="J79:K79"/>
    <mergeCell ref="J80:K80"/>
    <mergeCell ref="J81:K81"/>
    <mergeCell ref="J82:K82"/>
    <mergeCell ref="J83:K83"/>
    <mergeCell ref="P3:P4"/>
    <mergeCell ref="F3:G4"/>
    <mergeCell ref="C2:E3"/>
    <mergeCell ref="C4:E4"/>
    <mergeCell ref="B178:G178"/>
    <mergeCell ref="B179:G179"/>
    <mergeCell ref="F84:G84"/>
    <mergeCell ref="F85:G85"/>
    <mergeCell ref="F86:G86"/>
    <mergeCell ref="F87:G87"/>
    <mergeCell ref="D79:E79"/>
    <mergeCell ref="D80:E80"/>
    <mergeCell ref="D81:E81"/>
    <mergeCell ref="D82:E82"/>
    <mergeCell ref="D83:E83"/>
    <mergeCell ref="D84:E84"/>
    <mergeCell ref="D85:E85"/>
    <mergeCell ref="D86:E86"/>
    <mergeCell ref="D87:E87"/>
    <mergeCell ref="F79:G79"/>
    <mergeCell ref="F80:G80"/>
    <mergeCell ref="F81:G81"/>
    <mergeCell ref="F82:G82"/>
    <mergeCell ref="F83:G83"/>
  </mergeCells>
  <pageMargins left="0.25" right="0.25" top="0.75" bottom="0.75" header="0.3" footer="0.3"/>
  <pageSetup scale="51" orientation="portrait" r:id="rId1"/>
  <ignoredErrors>
    <ignoredError sqref="I85 I76 I17 H21:I23 I18 F21 F31 H35:I36 H31 F41:I43 H65:I67 F65:G71 F87 I19 I20 I30 I24 I25 I26 I27 I29 I33 I34 I40 I37 I38 I39 F46:I48 F44:G44 I44 F45:G45 I45 F51:I53 F49:G49 I49 F50:G50 I50 F58:I58 F54:G54 I54 F55:G55 I55 F56:G56 I56 F57:G57 I57 I61 I62 I63 I64 H71:I71 I68 I69 I70 I74 I75 I79 I80 I81 I82 I83 I8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4"/>
  <sheetViews>
    <sheetView topLeftCell="DN1" zoomScale="80" zoomScaleNormal="80" workbookViewId="0">
      <pane ySplit="1" topLeftCell="A245" activePane="bottomLeft" state="frozen"/>
      <selection activeCell="FG1" sqref="FG1"/>
      <selection pane="bottomLeft" activeCell="AN1" sqref="AN1"/>
    </sheetView>
  </sheetViews>
  <sheetFormatPr defaultColWidth="8.85546875" defaultRowHeight="15" x14ac:dyDescent="0.25"/>
  <cols>
    <col min="1" max="1" width="14" customWidth="1"/>
    <col min="2" max="150" width="8.85546875" customWidth="1"/>
    <col min="151" max="151" width="9" customWidth="1"/>
    <col min="152" max="152" width="8.85546875" customWidth="1"/>
  </cols>
  <sheetData>
    <row r="1" spans="1:156" x14ac:dyDescent="0.25">
      <c r="A1" t="s">
        <v>0</v>
      </c>
      <c r="B1" t="s">
        <v>392</v>
      </c>
      <c r="C1" t="s">
        <v>393</v>
      </c>
      <c r="D1" t="s">
        <v>126</v>
      </c>
      <c r="E1" t="s">
        <v>231</v>
      </c>
      <c r="F1" t="s">
        <v>394</v>
      </c>
      <c r="G1" t="s">
        <v>395</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396</v>
      </c>
      <c r="CX1" t="s">
        <v>397</v>
      </c>
      <c r="CY1" t="s">
        <v>398</v>
      </c>
      <c r="CZ1" t="s">
        <v>399</v>
      </c>
      <c r="DA1" t="s">
        <v>400</v>
      </c>
      <c r="DB1" t="s">
        <v>401</v>
      </c>
      <c r="DC1" t="s">
        <v>402</v>
      </c>
      <c r="DD1" t="s">
        <v>403</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214" t="s">
        <v>418</v>
      </c>
      <c r="DY1" s="214" t="s">
        <v>419</v>
      </c>
      <c r="DZ1" t="s">
        <v>110</v>
      </c>
      <c r="EA1" t="s">
        <v>111</v>
      </c>
      <c r="EB1" t="s">
        <v>404</v>
      </c>
      <c r="EC1" t="s">
        <v>112</v>
      </c>
      <c r="ED1" t="s">
        <v>113</v>
      </c>
      <c r="EE1" t="s">
        <v>405</v>
      </c>
      <c r="EF1" t="s">
        <v>406</v>
      </c>
      <c r="EG1" t="s">
        <v>114</v>
      </c>
      <c r="EH1" t="s">
        <v>115</v>
      </c>
      <c r="EI1" t="s">
        <v>116</v>
      </c>
      <c r="EJ1" t="s">
        <v>117</v>
      </c>
      <c r="EK1" t="s">
        <v>118</v>
      </c>
      <c r="EL1" t="s">
        <v>119</v>
      </c>
      <c r="EM1" t="s">
        <v>120</v>
      </c>
      <c r="EN1" t="s">
        <v>121</v>
      </c>
      <c r="EO1" t="s">
        <v>122</v>
      </c>
      <c r="EP1" t="s">
        <v>123</v>
      </c>
      <c r="EQ1" t="s">
        <v>408</v>
      </c>
      <c r="ER1" t="s">
        <v>407</v>
      </c>
      <c r="ES1" t="s">
        <v>409</v>
      </c>
      <c r="ET1" t="s">
        <v>410</v>
      </c>
      <c r="EU1" t="s">
        <v>411</v>
      </c>
      <c r="EV1" t="s">
        <v>412</v>
      </c>
      <c r="EW1" t="s">
        <v>420</v>
      </c>
      <c r="EX1" t="s">
        <v>124</v>
      </c>
    </row>
    <row r="2" spans="1:156" x14ac:dyDescent="0.25">
      <c r="A2" t="s">
        <v>234</v>
      </c>
      <c r="B2" t="s">
        <v>126</v>
      </c>
      <c r="C2" t="s">
        <v>232</v>
      </c>
      <c r="D2" t="s">
        <v>234</v>
      </c>
      <c r="E2" t="s">
        <v>321</v>
      </c>
      <c r="F2" t="s">
        <v>232</v>
      </c>
      <c r="G2" t="s">
        <v>232</v>
      </c>
      <c r="H2" s="211">
        <v>15736</v>
      </c>
      <c r="I2" s="211">
        <v>859</v>
      </c>
      <c r="J2" s="211">
        <v>2999</v>
      </c>
      <c r="K2" s="211">
        <v>177</v>
      </c>
      <c r="L2" s="211">
        <v>1937</v>
      </c>
      <c r="M2" s="211">
        <v>125</v>
      </c>
      <c r="N2" s="211">
        <v>7450</v>
      </c>
      <c r="O2" s="211">
        <v>484</v>
      </c>
      <c r="P2" s="211">
        <v>5238</v>
      </c>
      <c r="Q2" s="211">
        <v>198</v>
      </c>
      <c r="R2" s="211">
        <v>14707</v>
      </c>
      <c r="S2" s="211">
        <v>816</v>
      </c>
      <c r="T2" s="211">
        <v>108</v>
      </c>
      <c r="U2" s="211">
        <v>5</v>
      </c>
      <c r="V2" s="211">
        <v>243</v>
      </c>
      <c r="W2" s="211">
        <v>15</v>
      </c>
      <c r="X2" s="211">
        <v>23</v>
      </c>
      <c r="Y2" s="211">
        <v>0</v>
      </c>
      <c r="Z2" s="211">
        <v>100</v>
      </c>
      <c r="AA2" s="211">
        <v>5</v>
      </c>
      <c r="AB2" s="211">
        <v>552</v>
      </c>
      <c r="AC2" s="211">
        <v>18</v>
      </c>
      <c r="AD2" s="211">
        <v>230</v>
      </c>
      <c r="AE2" s="211">
        <v>9</v>
      </c>
      <c r="AF2" s="211">
        <v>14601</v>
      </c>
      <c r="AG2" s="211">
        <v>812</v>
      </c>
      <c r="AH2" s="211">
        <v>15627</v>
      </c>
      <c r="AI2" s="211">
        <v>859</v>
      </c>
      <c r="AJ2" s="211">
        <v>109</v>
      </c>
      <c r="AK2" s="211">
        <v>0</v>
      </c>
      <c r="AL2" s="211">
        <v>70</v>
      </c>
      <c r="AM2" s="211">
        <v>0</v>
      </c>
      <c r="AN2" s="211">
        <v>39</v>
      </c>
      <c r="AO2" s="211">
        <v>0</v>
      </c>
      <c r="AP2" s="211">
        <v>7975</v>
      </c>
      <c r="AQ2" s="211">
        <v>576</v>
      </c>
      <c r="AR2" s="211">
        <v>7761</v>
      </c>
      <c r="AS2" s="211">
        <v>283</v>
      </c>
      <c r="AT2" s="211">
        <v>3177</v>
      </c>
      <c r="AU2" s="211">
        <v>91</v>
      </c>
      <c r="AV2" s="211">
        <v>12559</v>
      </c>
      <c r="AW2" s="211">
        <v>768</v>
      </c>
      <c r="AX2" s="211">
        <v>751</v>
      </c>
      <c r="AY2" s="211">
        <v>89</v>
      </c>
      <c r="AZ2" s="211">
        <v>4567</v>
      </c>
      <c r="BA2" s="211">
        <v>268</v>
      </c>
      <c r="BB2" s="211">
        <v>4595</v>
      </c>
      <c r="BC2" s="211">
        <v>252</v>
      </c>
      <c r="BD2" s="211">
        <v>2350</v>
      </c>
      <c r="BE2" s="211">
        <v>68</v>
      </c>
      <c r="BF2" s="211">
        <v>2081</v>
      </c>
      <c r="BG2" s="211">
        <v>199</v>
      </c>
      <c r="BH2" s="211">
        <v>5704</v>
      </c>
      <c r="BI2" s="211">
        <v>572</v>
      </c>
      <c r="BJ2" s="211">
        <v>5364</v>
      </c>
      <c r="BK2" s="211">
        <v>501</v>
      </c>
      <c r="BL2" s="211">
        <v>340</v>
      </c>
      <c r="BM2" s="211">
        <v>71</v>
      </c>
      <c r="BN2" s="211">
        <v>3682</v>
      </c>
      <c r="BO2" s="211">
        <v>308</v>
      </c>
      <c r="BP2" s="211">
        <v>2323</v>
      </c>
      <c r="BQ2" s="211">
        <v>292</v>
      </c>
      <c r="BR2" s="211">
        <v>1780</v>
      </c>
      <c r="BS2" s="211">
        <v>171</v>
      </c>
      <c r="BT2" s="211">
        <v>2687</v>
      </c>
      <c r="BU2" s="211">
        <v>81</v>
      </c>
      <c r="BV2" s="211">
        <v>7785</v>
      </c>
      <c r="BW2" s="211">
        <v>771</v>
      </c>
      <c r="BX2" s="211">
        <v>5264</v>
      </c>
      <c r="BY2" s="211">
        <v>7</v>
      </c>
      <c r="BZ2" s="211">
        <v>660</v>
      </c>
      <c r="CA2" s="211">
        <v>15</v>
      </c>
      <c r="CB2" s="211">
        <v>2027</v>
      </c>
      <c r="CC2" s="211">
        <v>66</v>
      </c>
      <c r="CD2" s="211">
        <v>786</v>
      </c>
      <c r="CE2" s="211">
        <v>101</v>
      </c>
      <c r="CF2" s="211">
        <v>1055</v>
      </c>
      <c r="CG2" s="211">
        <v>86</v>
      </c>
      <c r="CH2" s="211">
        <v>1398</v>
      </c>
      <c r="CI2" s="211">
        <v>142</v>
      </c>
      <c r="CJ2" s="211">
        <v>1592</v>
      </c>
      <c r="CK2" s="211">
        <v>202</v>
      </c>
      <c r="CL2" s="211">
        <v>2954</v>
      </c>
      <c r="CM2" s="211">
        <v>240</v>
      </c>
      <c r="CN2" s="211">
        <v>5264</v>
      </c>
      <c r="CO2" s="211">
        <v>7</v>
      </c>
      <c r="CP2" s="211">
        <v>859</v>
      </c>
      <c r="CQ2" s="211">
        <v>14877</v>
      </c>
      <c r="CR2" s="211">
        <v>10077</v>
      </c>
      <c r="CS2" s="211">
        <v>8915</v>
      </c>
      <c r="CT2" s="211">
        <v>15111</v>
      </c>
      <c r="CU2" s="211">
        <v>234</v>
      </c>
      <c r="CV2" s="211">
        <v>33</v>
      </c>
      <c r="CW2" s="211">
        <v>55</v>
      </c>
      <c r="CX2" s="211">
        <v>9</v>
      </c>
      <c r="CY2" s="211">
        <v>82</v>
      </c>
      <c r="CZ2" s="211">
        <v>8</v>
      </c>
      <c r="DA2" s="211">
        <v>10</v>
      </c>
      <c r="DB2" s="211">
        <v>6</v>
      </c>
      <c r="DC2" s="211">
        <v>87</v>
      </c>
      <c r="DD2" s="211">
        <v>10</v>
      </c>
      <c r="DE2" s="211">
        <v>242</v>
      </c>
      <c r="DF2" s="211">
        <v>759</v>
      </c>
      <c r="DG2" s="211">
        <v>604</v>
      </c>
      <c r="DH2" s="211">
        <v>101</v>
      </c>
      <c r="DI2" s="211">
        <v>705</v>
      </c>
      <c r="DJ2" s="211">
        <v>308</v>
      </c>
      <c r="DK2" s="211">
        <v>45</v>
      </c>
      <c r="DL2" s="211">
        <v>308</v>
      </c>
      <c r="DM2" s="211">
        <v>419</v>
      </c>
      <c r="DN2" s="211">
        <v>1416</v>
      </c>
      <c r="DO2" s="211">
        <v>654</v>
      </c>
      <c r="DP2" s="211">
        <v>309</v>
      </c>
      <c r="DQ2" s="211">
        <v>352</v>
      </c>
      <c r="DR2" s="211">
        <v>356</v>
      </c>
      <c r="DS2" s="211">
        <v>211</v>
      </c>
      <c r="DT2" s="211">
        <v>554</v>
      </c>
      <c r="DU2" s="211">
        <v>6935</v>
      </c>
      <c r="DV2" s="211">
        <v>3537</v>
      </c>
      <c r="DW2" s="211">
        <v>697</v>
      </c>
      <c r="DX2" s="211">
        <v>455</v>
      </c>
      <c r="DY2" s="211">
        <v>102</v>
      </c>
      <c r="DZ2" s="211">
        <v>1504</v>
      </c>
      <c r="EA2" s="211">
        <v>38</v>
      </c>
      <c r="EB2" s="211">
        <v>1292</v>
      </c>
      <c r="EC2" s="211">
        <v>1439</v>
      </c>
      <c r="ED2" s="211">
        <v>212</v>
      </c>
      <c r="EE2" s="211">
        <v>1002</v>
      </c>
      <c r="EF2" s="211">
        <v>1187</v>
      </c>
      <c r="EG2" s="211">
        <v>14289</v>
      </c>
      <c r="EH2" s="211">
        <v>1523</v>
      </c>
      <c r="EI2" s="211">
        <v>5916</v>
      </c>
      <c r="EJ2" s="211">
        <v>1019</v>
      </c>
      <c r="EK2" s="211">
        <v>86</v>
      </c>
      <c r="EL2" s="211">
        <v>101</v>
      </c>
      <c r="EM2" s="211">
        <v>106</v>
      </c>
      <c r="EN2" s="211">
        <v>129</v>
      </c>
      <c r="EO2" s="211">
        <v>72</v>
      </c>
      <c r="EP2" s="211">
        <v>304</v>
      </c>
      <c r="EQ2" s="211">
        <v>5775</v>
      </c>
      <c r="ER2" s="211">
        <v>6935</v>
      </c>
      <c r="ES2" s="211">
        <v>327</v>
      </c>
      <c r="ET2" s="211">
        <v>2061</v>
      </c>
      <c r="EU2" s="211">
        <v>2716</v>
      </c>
      <c r="EV2" s="211">
        <v>1831</v>
      </c>
      <c r="EW2" s="211"/>
      <c r="EX2" s="211">
        <v>6935</v>
      </c>
      <c r="EZ2" s="211"/>
    </row>
    <row r="3" spans="1:156" x14ac:dyDescent="0.25">
      <c r="A3" t="s">
        <v>235</v>
      </c>
      <c r="B3" t="s">
        <v>126</v>
      </c>
      <c r="C3" t="s">
        <v>232</v>
      </c>
      <c r="D3" t="s">
        <v>235</v>
      </c>
      <c r="E3" t="s">
        <v>329</v>
      </c>
      <c r="F3" t="s">
        <v>232</v>
      </c>
      <c r="G3" t="s">
        <v>232</v>
      </c>
      <c r="H3" s="211">
        <v>364536</v>
      </c>
      <c r="I3" s="211">
        <v>16078</v>
      </c>
      <c r="J3" s="211">
        <v>39084</v>
      </c>
      <c r="K3" s="211">
        <v>3344</v>
      </c>
      <c r="L3" s="211">
        <v>24172</v>
      </c>
      <c r="M3" s="211">
        <v>2337</v>
      </c>
      <c r="N3" s="211">
        <v>137328</v>
      </c>
      <c r="O3" s="211">
        <v>8907</v>
      </c>
      <c r="P3" s="211">
        <v>187062</v>
      </c>
      <c r="Q3" s="211">
        <v>3811</v>
      </c>
      <c r="R3" s="211">
        <v>281667</v>
      </c>
      <c r="S3" s="211">
        <v>9801</v>
      </c>
      <c r="T3" s="211">
        <v>30187</v>
      </c>
      <c r="U3" s="211">
        <v>1643</v>
      </c>
      <c r="V3" s="211">
        <v>1736</v>
      </c>
      <c r="W3" s="211">
        <v>330</v>
      </c>
      <c r="X3" s="211">
        <v>19837</v>
      </c>
      <c r="Y3" s="211">
        <v>905</v>
      </c>
      <c r="Z3" s="211">
        <v>9401</v>
      </c>
      <c r="AA3" s="211">
        <v>2268</v>
      </c>
      <c r="AB3" s="211">
        <v>21649</v>
      </c>
      <c r="AC3" s="211">
        <v>1109</v>
      </c>
      <c r="AD3" s="211">
        <v>20454</v>
      </c>
      <c r="AE3" s="211">
        <v>3209</v>
      </c>
      <c r="AF3" s="211">
        <v>277018</v>
      </c>
      <c r="AG3" s="211">
        <v>9486</v>
      </c>
      <c r="AH3" s="211">
        <v>328333</v>
      </c>
      <c r="AI3" s="211">
        <v>11793</v>
      </c>
      <c r="AJ3" s="211">
        <v>36203</v>
      </c>
      <c r="AK3" s="211">
        <v>4285</v>
      </c>
      <c r="AL3" s="211">
        <v>24744</v>
      </c>
      <c r="AM3" s="211">
        <v>1627</v>
      </c>
      <c r="AN3" s="211">
        <v>11459</v>
      </c>
      <c r="AO3" s="211">
        <v>2658</v>
      </c>
      <c r="AP3" s="211">
        <v>182689</v>
      </c>
      <c r="AQ3" s="211">
        <v>9533</v>
      </c>
      <c r="AR3" s="211">
        <v>181847</v>
      </c>
      <c r="AS3" s="211">
        <v>6545</v>
      </c>
      <c r="AT3" s="211">
        <v>36185</v>
      </c>
      <c r="AU3" s="211">
        <v>1283</v>
      </c>
      <c r="AV3" s="211">
        <v>328351</v>
      </c>
      <c r="AW3" s="211">
        <v>14795</v>
      </c>
      <c r="AX3" s="211">
        <v>13971</v>
      </c>
      <c r="AY3" s="211">
        <v>2076</v>
      </c>
      <c r="AZ3" s="211">
        <v>66424</v>
      </c>
      <c r="BA3" s="211">
        <v>4723</v>
      </c>
      <c r="BB3" s="211">
        <v>86684</v>
      </c>
      <c r="BC3" s="211">
        <v>3633</v>
      </c>
      <c r="BD3" s="211">
        <v>77653</v>
      </c>
      <c r="BE3" s="211">
        <v>1609</v>
      </c>
      <c r="BF3" s="211">
        <v>31438</v>
      </c>
      <c r="BG3" s="211">
        <v>2851</v>
      </c>
      <c r="BH3" s="211">
        <v>186834</v>
      </c>
      <c r="BI3" s="211">
        <v>11050</v>
      </c>
      <c r="BJ3" s="211">
        <v>180029</v>
      </c>
      <c r="BK3" s="211">
        <v>9645</v>
      </c>
      <c r="BL3" s="211">
        <v>6805</v>
      </c>
      <c r="BM3" s="211">
        <v>1405</v>
      </c>
      <c r="BN3" s="211">
        <v>138336</v>
      </c>
      <c r="BO3" s="211">
        <v>6000</v>
      </c>
      <c r="BP3" s="211">
        <v>52820</v>
      </c>
      <c r="BQ3" s="211">
        <v>5397</v>
      </c>
      <c r="BR3" s="211">
        <v>27116</v>
      </c>
      <c r="BS3" s="211">
        <v>2504</v>
      </c>
      <c r="BT3" s="211">
        <v>92057</v>
      </c>
      <c r="BU3" s="211">
        <v>2077</v>
      </c>
      <c r="BV3" s="211">
        <v>218272</v>
      </c>
      <c r="BW3" s="211">
        <v>13901</v>
      </c>
      <c r="BX3" s="211">
        <v>54207</v>
      </c>
      <c r="BY3" s="211">
        <v>100</v>
      </c>
      <c r="BZ3" s="211">
        <v>26148</v>
      </c>
      <c r="CA3" s="211">
        <v>378</v>
      </c>
      <c r="CB3" s="211">
        <v>65909</v>
      </c>
      <c r="CC3" s="211">
        <v>1699</v>
      </c>
      <c r="CD3" s="211">
        <v>27747</v>
      </c>
      <c r="CE3" s="211">
        <v>1960</v>
      </c>
      <c r="CF3" s="211">
        <v>42639</v>
      </c>
      <c r="CG3" s="211">
        <v>3934</v>
      </c>
      <c r="CH3" s="211">
        <v>50733</v>
      </c>
      <c r="CI3" s="211">
        <v>3439</v>
      </c>
      <c r="CJ3" s="211">
        <v>46559</v>
      </c>
      <c r="CK3" s="211">
        <v>2200</v>
      </c>
      <c r="CL3" s="211">
        <v>50594</v>
      </c>
      <c r="CM3" s="211">
        <v>2368</v>
      </c>
      <c r="CN3" s="211">
        <v>54207</v>
      </c>
      <c r="CO3" s="211">
        <v>100</v>
      </c>
      <c r="CP3" s="211">
        <v>16078</v>
      </c>
      <c r="CQ3" s="211">
        <v>348458</v>
      </c>
      <c r="CR3" s="211">
        <v>275650</v>
      </c>
      <c r="CS3" s="211">
        <v>120591</v>
      </c>
      <c r="CT3" s="211">
        <v>297707</v>
      </c>
      <c r="CU3" s="211">
        <v>47260</v>
      </c>
      <c r="CV3" s="211">
        <v>19177</v>
      </c>
      <c r="CW3" s="211">
        <v>13340</v>
      </c>
      <c r="CX3" s="211">
        <v>6202</v>
      </c>
      <c r="CY3" s="211">
        <v>6691</v>
      </c>
      <c r="CZ3" s="211">
        <v>2719</v>
      </c>
      <c r="DA3" s="211">
        <v>11580</v>
      </c>
      <c r="DB3" s="211">
        <v>4594</v>
      </c>
      <c r="DC3" s="211">
        <v>15649</v>
      </c>
      <c r="DD3" s="211">
        <v>5662</v>
      </c>
      <c r="DE3" s="211">
        <v>1211</v>
      </c>
      <c r="DF3" s="211">
        <v>13841</v>
      </c>
      <c r="DG3" s="211">
        <v>31186</v>
      </c>
      <c r="DH3" s="211">
        <v>5559</v>
      </c>
      <c r="DI3" s="211">
        <v>22392</v>
      </c>
      <c r="DJ3" s="211">
        <v>11565</v>
      </c>
      <c r="DK3" s="211">
        <v>2238</v>
      </c>
      <c r="DL3" s="211">
        <v>13904</v>
      </c>
      <c r="DM3" s="211">
        <v>20390</v>
      </c>
      <c r="DN3" s="211">
        <v>43003</v>
      </c>
      <c r="DO3" s="211">
        <v>13389</v>
      </c>
      <c r="DP3" s="211">
        <v>8843</v>
      </c>
      <c r="DQ3" s="211">
        <v>7477</v>
      </c>
      <c r="DR3" s="211">
        <v>4555</v>
      </c>
      <c r="DS3" s="211">
        <v>4274</v>
      </c>
      <c r="DT3" s="211">
        <v>9188</v>
      </c>
      <c r="DU3" s="211">
        <v>136171</v>
      </c>
      <c r="DV3" s="211">
        <v>74241</v>
      </c>
      <c r="DW3" s="211">
        <v>29771</v>
      </c>
      <c r="DX3" s="211">
        <v>10929</v>
      </c>
      <c r="DY3" s="211">
        <v>3822</v>
      </c>
      <c r="DZ3" s="211">
        <v>22176</v>
      </c>
      <c r="EA3" s="211">
        <v>1693</v>
      </c>
      <c r="EB3" s="211">
        <v>15331</v>
      </c>
      <c r="EC3" s="211">
        <v>28825</v>
      </c>
      <c r="ED3" s="211">
        <v>6082</v>
      </c>
      <c r="EE3" s="211">
        <v>16219</v>
      </c>
      <c r="EF3" s="211">
        <v>44656</v>
      </c>
      <c r="EG3" s="211">
        <v>328110</v>
      </c>
      <c r="EH3" s="211">
        <v>35359</v>
      </c>
      <c r="EI3" s="211">
        <v>108888</v>
      </c>
      <c r="EJ3" s="211">
        <v>27283</v>
      </c>
      <c r="EK3" s="211">
        <v>3038</v>
      </c>
      <c r="EL3" s="211">
        <v>3316</v>
      </c>
      <c r="EM3" s="211">
        <v>3521</v>
      </c>
      <c r="EN3" s="211">
        <v>2849</v>
      </c>
      <c r="EO3" s="211">
        <v>2825</v>
      </c>
      <c r="EP3" s="211">
        <v>10511</v>
      </c>
      <c r="EQ3" s="211">
        <v>127477</v>
      </c>
      <c r="ER3" s="211">
        <v>136171</v>
      </c>
      <c r="ES3" s="211">
        <v>6292</v>
      </c>
      <c r="ET3" s="211">
        <v>35836</v>
      </c>
      <c r="EU3" s="211">
        <v>57721</v>
      </c>
      <c r="EV3" s="211">
        <v>36322</v>
      </c>
      <c r="EW3" s="211"/>
      <c r="EX3" s="211">
        <v>136171</v>
      </c>
      <c r="EZ3" s="211"/>
    </row>
    <row r="4" spans="1:156" x14ac:dyDescent="0.25">
      <c r="A4" t="s">
        <v>236</v>
      </c>
      <c r="B4" t="s">
        <v>126</v>
      </c>
      <c r="C4" t="s">
        <v>232</v>
      </c>
      <c r="D4" t="s">
        <v>236</v>
      </c>
      <c r="E4" t="s">
        <v>331</v>
      </c>
      <c r="F4" t="s">
        <v>232</v>
      </c>
      <c r="G4" t="s">
        <v>232</v>
      </c>
      <c r="H4" s="211">
        <v>34819</v>
      </c>
      <c r="I4" s="211">
        <v>2254</v>
      </c>
      <c r="J4" s="211">
        <v>5883</v>
      </c>
      <c r="K4" s="211">
        <v>339</v>
      </c>
      <c r="L4" s="211">
        <v>3802</v>
      </c>
      <c r="M4" s="211">
        <v>304</v>
      </c>
      <c r="N4" s="211">
        <v>15548</v>
      </c>
      <c r="O4" s="211">
        <v>1214</v>
      </c>
      <c r="P4" s="211">
        <v>13093</v>
      </c>
      <c r="Q4" s="211">
        <v>701</v>
      </c>
      <c r="R4" s="211">
        <v>29990</v>
      </c>
      <c r="S4" s="211">
        <v>1586</v>
      </c>
      <c r="T4" s="211">
        <v>282</v>
      </c>
      <c r="U4" s="211">
        <v>0</v>
      </c>
      <c r="V4" s="211">
        <v>1697</v>
      </c>
      <c r="W4" s="211">
        <v>264</v>
      </c>
      <c r="X4" s="211">
        <v>249</v>
      </c>
      <c r="Y4" s="211">
        <v>26</v>
      </c>
      <c r="Z4" s="211">
        <v>211</v>
      </c>
      <c r="AA4" s="211">
        <v>11</v>
      </c>
      <c r="AB4" s="211">
        <v>2388</v>
      </c>
      <c r="AC4" s="211">
        <v>366</v>
      </c>
      <c r="AD4" s="211">
        <v>662</v>
      </c>
      <c r="AE4" s="211">
        <v>84</v>
      </c>
      <c r="AF4" s="211">
        <v>29754</v>
      </c>
      <c r="AG4" s="211">
        <v>1554</v>
      </c>
      <c r="AH4" s="211">
        <v>34381</v>
      </c>
      <c r="AI4" s="211">
        <v>2200</v>
      </c>
      <c r="AJ4" s="211">
        <v>438</v>
      </c>
      <c r="AK4" s="211">
        <v>54</v>
      </c>
      <c r="AL4" s="211">
        <v>213</v>
      </c>
      <c r="AM4" s="211">
        <v>15</v>
      </c>
      <c r="AN4" s="211">
        <v>225</v>
      </c>
      <c r="AO4" s="211">
        <v>39</v>
      </c>
      <c r="AP4" s="211">
        <v>17483</v>
      </c>
      <c r="AQ4" s="211">
        <v>1362</v>
      </c>
      <c r="AR4" s="211">
        <v>17336</v>
      </c>
      <c r="AS4" s="211">
        <v>892</v>
      </c>
      <c r="AT4" s="211">
        <v>5060</v>
      </c>
      <c r="AU4" s="211">
        <v>276</v>
      </c>
      <c r="AV4" s="211">
        <v>29759</v>
      </c>
      <c r="AW4" s="211">
        <v>1978</v>
      </c>
      <c r="AX4" s="211">
        <v>1507</v>
      </c>
      <c r="AY4" s="211">
        <v>175</v>
      </c>
      <c r="AZ4" s="211">
        <v>6764</v>
      </c>
      <c r="BA4" s="211">
        <v>557</v>
      </c>
      <c r="BB4" s="211">
        <v>8862</v>
      </c>
      <c r="BC4" s="211">
        <v>655</v>
      </c>
      <c r="BD4" s="211">
        <v>6602</v>
      </c>
      <c r="BE4" s="211">
        <v>136</v>
      </c>
      <c r="BF4" s="211">
        <v>3788</v>
      </c>
      <c r="BG4" s="211">
        <v>347</v>
      </c>
      <c r="BH4" s="211">
        <v>14755</v>
      </c>
      <c r="BI4" s="211">
        <v>1453</v>
      </c>
      <c r="BJ4" s="211">
        <v>14167</v>
      </c>
      <c r="BK4" s="211">
        <v>1392</v>
      </c>
      <c r="BL4" s="211">
        <v>588</v>
      </c>
      <c r="BM4" s="211">
        <v>61</v>
      </c>
      <c r="BN4" s="211">
        <v>10026</v>
      </c>
      <c r="BO4" s="211">
        <v>959</v>
      </c>
      <c r="BP4" s="211">
        <v>5486</v>
      </c>
      <c r="BQ4" s="211">
        <v>586</v>
      </c>
      <c r="BR4" s="211">
        <v>3031</v>
      </c>
      <c r="BS4" s="211">
        <v>255</v>
      </c>
      <c r="BT4" s="211">
        <v>8803</v>
      </c>
      <c r="BU4" s="211">
        <v>435</v>
      </c>
      <c r="BV4" s="211">
        <v>18543</v>
      </c>
      <c r="BW4" s="211">
        <v>1800</v>
      </c>
      <c r="BX4" s="211">
        <v>7473</v>
      </c>
      <c r="BY4" s="211">
        <v>19</v>
      </c>
      <c r="BZ4" s="211">
        <v>2494</v>
      </c>
      <c r="CA4" s="211">
        <v>84</v>
      </c>
      <c r="CB4" s="211">
        <v>6309</v>
      </c>
      <c r="CC4" s="211">
        <v>351</v>
      </c>
      <c r="CD4" s="211">
        <v>2281</v>
      </c>
      <c r="CE4" s="211">
        <v>296</v>
      </c>
      <c r="CF4" s="211">
        <v>3267</v>
      </c>
      <c r="CG4" s="211">
        <v>416</v>
      </c>
      <c r="CH4" s="211">
        <v>4044</v>
      </c>
      <c r="CI4" s="211">
        <v>312</v>
      </c>
      <c r="CJ4" s="211">
        <v>3770</v>
      </c>
      <c r="CK4" s="211">
        <v>415</v>
      </c>
      <c r="CL4" s="211">
        <v>5181</v>
      </c>
      <c r="CM4" s="211">
        <v>361</v>
      </c>
      <c r="CN4" s="211">
        <v>7473</v>
      </c>
      <c r="CO4" s="211">
        <v>19</v>
      </c>
      <c r="CP4" s="211">
        <v>2254</v>
      </c>
      <c r="CQ4" s="211">
        <v>32565</v>
      </c>
      <c r="CR4" s="211">
        <v>23242</v>
      </c>
      <c r="CS4" s="211">
        <v>15633</v>
      </c>
      <c r="CT4" s="211">
        <v>32252</v>
      </c>
      <c r="CU4" s="211">
        <v>1016</v>
      </c>
      <c r="CV4" s="211">
        <v>269</v>
      </c>
      <c r="CW4" s="211">
        <v>329</v>
      </c>
      <c r="CX4" s="211">
        <v>129</v>
      </c>
      <c r="CY4" s="211">
        <v>205</v>
      </c>
      <c r="CZ4" s="211">
        <v>60</v>
      </c>
      <c r="DA4" s="211">
        <v>162</v>
      </c>
      <c r="DB4" s="211">
        <v>62</v>
      </c>
      <c r="DC4" s="211">
        <v>320</v>
      </c>
      <c r="DD4" s="211">
        <v>18</v>
      </c>
      <c r="DE4" s="211">
        <v>784</v>
      </c>
      <c r="DF4" s="211">
        <v>1546</v>
      </c>
      <c r="DG4" s="211">
        <v>2046</v>
      </c>
      <c r="DH4" s="211">
        <v>308</v>
      </c>
      <c r="DI4" s="211">
        <v>1829</v>
      </c>
      <c r="DJ4" s="211">
        <v>995</v>
      </c>
      <c r="DK4" s="211">
        <v>227</v>
      </c>
      <c r="DL4" s="211">
        <v>713</v>
      </c>
      <c r="DM4" s="211">
        <v>1086</v>
      </c>
      <c r="DN4" s="211">
        <v>3853</v>
      </c>
      <c r="DO4" s="211">
        <v>1385</v>
      </c>
      <c r="DP4" s="211">
        <v>768</v>
      </c>
      <c r="DQ4" s="211">
        <v>872</v>
      </c>
      <c r="DR4" s="211">
        <v>694</v>
      </c>
      <c r="DS4" s="211">
        <v>532</v>
      </c>
      <c r="DT4" s="211">
        <v>1422</v>
      </c>
      <c r="DU4" s="211">
        <v>14404</v>
      </c>
      <c r="DV4" s="211">
        <v>7476</v>
      </c>
      <c r="DW4" s="211">
        <v>2609</v>
      </c>
      <c r="DX4" s="211">
        <v>980</v>
      </c>
      <c r="DY4" s="211">
        <v>492</v>
      </c>
      <c r="DZ4" s="211">
        <v>2986</v>
      </c>
      <c r="EA4" s="211">
        <v>169</v>
      </c>
      <c r="EB4" s="211">
        <v>2427</v>
      </c>
      <c r="EC4" s="211">
        <v>2962</v>
      </c>
      <c r="ED4" s="211">
        <v>434</v>
      </c>
      <c r="EE4" s="211">
        <v>2148</v>
      </c>
      <c r="EF4" s="211">
        <v>3977</v>
      </c>
      <c r="EG4" s="211">
        <v>31466</v>
      </c>
      <c r="EH4" s="211">
        <v>3401</v>
      </c>
      <c r="EI4" s="211">
        <v>11207</v>
      </c>
      <c r="EJ4" s="211">
        <v>3197</v>
      </c>
      <c r="EK4" s="211">
        <v>312</v>
      </c>
      <c r="EL4" s="211">
        <v>360</v>
      </c>
      <c r="EM4" s="211">
        <v>438</v>
      </c>
      <c r="EN4" s="211">
        <v>415</v>
      </c>
      <c r="EO4" s="211">
        <v>306</v>
      </c>
      <c r="EP4" s="211">
        <v>956</v>
      </c>
      <c r="EQ4" s="211">
        <v>12672</v>
      </c>
      <c r="ER4" s="211">
        <v>14404</v>
      </c>
      <c r="ES4" s="211">
        <v>764</v>
      </c>
      <c r="ET4" s="211">
        <v>3883</v>
      </c>
      <c r="EU4" s="211">
        <v>5165</v>
      </c>
      <c r="EV4" s="211">
        <v>4592</v>
      </c>
      <c r="EW4" s="211"/>
      <c r="EX4" s="211">
        <v>14404</v>
      </c>
      <c r="EZ4" s="211"/>
    </row>
    <row r="5" spans="1:156" x14ac:dyDescent="0.25">
      <c r="A5" t="s">
        <v>237</v>
      </c>
      <c r="B5" t="s">
        <v>126</v>
      </c>
      <c r="C5" t="s">
        <v>232</v>
      </c>
      <c r="D5" t="s">
        <v>237</v>
      </c>
      <c r="E5" t="s">
        <v>324</v>
      </c>
      <c r="F5" t="s">
        <v>232</v>
      </c>
      <c r="G5" t="s">
        <v>232</v>
      </c>
      <c r="H5" s="211">
        <v>45774</v>
      </c>
      <c r="I5" s="211">
        <v>3565</v>
      </c>
      <c r="J5" s="211">
        <v>10475</v>
      </c>
      <c r="K5" s="211">
        <v>1068</v>
      </c>
      <c r="L5" s="211">
        <v>7084</v>
      </c>
      <c r="M5" s="211">
        <v>868</v>
      </c>
      <c r="N5" s="211">
        <v>19006</v>
      </c>
      <c r="O5" s="211">
        <v>1643</v>
      </c>
      <c r="P5" s="211">
        <v>14871</v>
      </c>
      <c r="Q5" s="211">
        <v>835</v>
      </c>
      <c r="R5" s="211">
        <v>32433</v>
      </c>
      <c r="S5" s="211">
        <v>1649</v>
      </c>
      <c r="T5" s="211">
        <v>574</v>
      </c>
      <c r="U5" s="211">
        <v>19</v>
      </c>
      <c r="V5" s="211">
        <v>8904</v>
      </c>
      <c r="W5" s="211">
        <v>1681</v>
      </c>
      <c r="X5" s="211">
        <v>263</v>
      </c>
      <c r="Y5" s="211">
        <v>21</v>
      </c>
      <c r="Z5" s="211">
        <v>359</v>
      </c>
      <c r="AA5" s="211">
        <v>13</v>
      </c>
      <c r="AB5" s="211">
        <v>3205</v>
      </c>
      <c r="AC5" s="211">
        <v>182</v>
      </c>
      <c r="AD5" s="211">
        <v>1165</v>
      </c>
      <c r="AE5" s="211">
        <v>44</v>
      </c>
      <c r="AF5" s="211">
        <v>32168</v>
      </c>
      <c r="AG5" s="211">
        <v>1637</v>
      </c>
      <c r="AH5" s="211">
        <v>45028</v>
      </c>
      <c r="AI5" s="211">
        <v>3529</v>
      </c>
      <c r="AJ5" s="211">
        <v>746</v>
      </c>
      <c r="AK5" s="211">
        <v>36</v>
      </c>
      <c r="AL5" s="211">
        <v>447</v>
      </c>
      <c r="AM5" s="211">
        <v>16</v>
      </c>
      <c r="AN5" s="211">
        <v>299</v>
      </c>
      <c r="AO5" s="211">
        <v>20</v>
      </c>
      <c r="AP5" s="211">
        <v>23141</v>
      </c>
      <c r="AQ5" s="211">
        <v>2062</v>
      </c>
      <c r="AR5" s="211">
        <v>22633</v>
      </c>
      <c r="AS5" s="211">
        <v>1503</v>
      </c>
      <c r="AT5" s="211">
        <v>6814</v>
      </c>
      <c r="AU5" s="211">
        <v>288</v>
      </c>
      <c r="AV5" s="211">
        <v>38960</v>
      </c>
      <c r="AW5" s="211">
        <v>3277</v>
      </c>
      <c r="AX5" s="211">
        <v>1918</v>
      </c>
      <c r="AY5" s="211">
        <v>263</v>
      </c>
      <c r="AZ5" s="211">
        <v>7256</v>
      </c>
      <c r="BA5" s="211">
        <v>768</v>
      </c>
      <c r="BB5" s="211">
        <v>9586</v>
      </c>
      <c r="BC5" s="211">
        <v>635</v>
      </c>
      <c r="BD5" s="211">
        <v>9092</v>
      </c>
      <c r="BE5" s="211">
        <v>175</v>
      </c>
      <c r="BF5" s="211">
        <v>5146</v>
      </c>
      <c r="BG5" s="211">
        <v>631</v>
      </c>
      <c r="BH5" s="211">
        <v>20778</v>
      </c>
      <c r="BI5" s="211">
        <v>1985</v>
      </c>
      <c r="BJ5" s="211">
        <v>19770</v>
      </c>
      <c r="BK5" s="211">
        <v>1812</v>
      </c>
      <c r="BL5" s="211">
        <v>1008</v>
      </c>
      <c r="BM5" s="211">
        <v>173</v>
      </c>
      <c r="BN5" s="211">
        <v>12951</v>
      </c>
      <c r="BO5" s="211">
        <v>872</v>
      </c>
      <c r="BP5" s="211">
        <v>8701</v>
      </c>
      <c r="BQ5" s="211">
        <v>1252</v>
      </c>
      <c r="BR5" s="211">
        <v>4272</v>
      </c>
      <c r="BS5" s="211">
        <v>492</v>
      </c>
      <c r="BT5" s="211">
        <v>12347</v>
      </c>
      <c r="BU5" s="211">
        <v>936</v>
      </c>
      <c r="BV5" s="211">
        <v>25924</v>
      </c>
      <c r="BW5" s="211">
        <v>2616</v>
      </c>
      <c r="BX5" s="211">
        <v>7503</v>
      </c>
      <c r="BY5" s="211">
        <v>13</v>
      </c>
      <c r="BZ5" s="211">
        <v>3731</v>
      </c>
      <c r="CA5" s="211">
        <v>301</v>
      </c>
      <c r="CB5" s="211">
        <v>8616</v>
      </c>
      <c r="CC5" s="211">
        <v>635</v>
      </c>
      <c r="CD5" s="211">
        <v>5575</v>
      </c>
      <c r="CE5" s="211">
        <v>788</v>
      </c>
      <c r="CF5" s="211">
        <v>4992</v>
      </c>
      <c r="CG5" s="211">
        <v>682</v>
      </c>
      <c r="CH5" s="211">
        <v>5353</v>
      </c>
      <c r="CI5" s="211">
        <v>359</v>
      </c>
      <c r="CJ5" s="211">
        <v>4488</v>
      </c>
      <c r="CK5" s="211">
        <v>392</v>
      </c>
      <c r="CL5" s="211">
        <v>5516</v>
      </c>
      <c r="CM5" s="211">
        <v>395</v>
      </c>
      <c r="CN5" s="211">
        <v>7503</v>
      </c>
      <c r="CO5" s="211">
        <v>13</v>
      </c>
      <c r="CP5" s="211">
        <v>3565</v>
      </c>
      <c r="CQ5" s="211">
        <v>42209</v>
      </c>
      <c r="CR5" s="211">
        <v>27632</v>
      </c>
      <c r="CS5" s="211">
        <v>21556</v>
      </c>
      <c r="CT5" s="211">
        <v>41316</v>
      </c>
      <c r="CU5" s="211">
        <v>2066</v>
      </c>
      <c r="CV5" s="211">
        <v>242</v>
      </c>
      <c r="CW5" s="211">
        <v>281</v>
      </c>
      <c r="CX5" s="211">
        <v>19</v>
      </c>
      <c r="CY5" s="211">
        <v>249</v>
      </c>
      <c r="CZ5" s="211">
        <v>22</v>
      </c>
      <c r="DA5" s="211">
        <v>173</v>
      </c>
      <c r="DB5" s="211">
        <v>79</v>
      </c>
      <c r="DC5" s="211">
        <v>1363</v>
      </c>
      <c r="DD5" s="211">
        <v>122</v>
      </c>
      <c r="DE5" s="211">
        <v>443</v>
      </c>
      <c r="DF5" s="211">
        <v>1725</v>
      </c>
      <c r="DG5" s="211">
        <v>1228</v>
      </c>
      <c r="DH5" s="211">
        <v>336</v>
      </c>
      <c r="DI5" s="211">
        <v>2531</v>
      </c>
      <c r="DJ5" s="211">
        <v>906</v>
      </c>
      <c r="DK5" s="211">
        <v>342</v>
      </c>
      <c r="DL5" s="211">
        <v>749</v>
      </c>
      <c r="DM5" s="211">
        <v>1399</v>
      </c>
      <c r="DN5" s="211">
        <v>7180</v>
      </c>
      <c r="DO5" s="211">
        <v>2054</v>
      </c>
      <c r="DP5" s="211">
        <v>873</v>
      </c>
      <c r="DQ5" s="211">
        <v>1990</v>
      </c>
      <c r="DR5" s="211">
        <v>985</v>
      </c>
      <c r="DS5" s="211">
        <v>731</v>
      </c>
      <c r="DT5" s="211">
        <v>2466</v>
      </c>
      <c r="DU5" s="211">
        <v>17908</v>
      </c>
      <c r="DV5" s="211">
        <v>7960</v>
      </c>
      <c r="DW5" s="211">
        <v>2923</v>
      </c>
      <c r="DX5" s="211">
        <v>1890</v>
      </c>
      <c r="DY5" s="211">
        <v>711</v>
      </c>
      <c r="DZ5" s="211">
        <v>3307</v>
      </c>
      <c r="EA5" s="211">
        <v>358</v>
      </c>
      <c r="EB5" s="211">
        <v>2404</v>
      </c>
      <c r="EC5" s="211">
        <v>4751</v>
      </c>
      <c r="ED5" s="211">
        <v>942</v>
      </c>
      <c r="EE5" s="211">
        <v>2656</v>
      </c>
      <c r="EF5" s="211">
        <v>5572</v>
      </c>
      <c r="EG5" s="211">
        <v>39119</v>
      </c>
      <c r="EH5" s="211">
        <v>6792</v>
      </c>
      <c r="EI5" s="211">
        <v>12441</v>
      </c>
      <c r="EJ5" s="211">
        <v>5467</v>
      </c>
      <c r="EK5" s="211">
        <v>803</v>
      </c>
      <c r="EL5" s="211">
        <v>789</v>
      </c>
      <c r="EM5" s="211">
        <v>770</v>
      </c>
      <c r="EN5" s="211">
        <v>684</v>
      </c>
      <c r="EO5" s="211">
        <v>469</v>
      </c>
      <c r="EP5" s="211">
        <v>1546</v>
      </c>
      <c r="EQ5" s="211">
        <v>16151</v>
      </c>
      <c r="ER5" s="211">
        <v>17908</v>
      </c>
      <c r="ES5" s="211">
        <v>1147</v>
      </c>
      <c r="ET5" s="211">
        <v>5169</v>
      </c>
      <c r="EU5" s="211">
        <v>6603</v>
      </c>
      <c r="EV5" s="211">
        <v>4989</v>
      </c>
      <c r="EW5" s="211"/>
      <c r="EX5" s="211">
        <v>17908</v>
      </c>
      <c r="EZ5" s="211"/>
    </row>
    <row r="6" spans="1:156" x14ac:dyDescent="0.25">
      <c r="A6" t="s">
        <v>238</v>
      </c>
      <c r="B6" t="s">
        <v>126</v>
      </c>
      <c r="C6" t="s">
        <v>232</v>
      </c>
      <c r="D6" t="s">
        <v>238</v>
      </c>
      <c r="E6" t="s">
        <v>322</v>
      </c>
      <c r="F6" t="s">
        <v>232</v>
      </c>
      <c r="G6" t="s">
        <v>232</v>
      </c>
      <c r="H6" s="211">
        <v>40838</v>
      </c>
      <c r="I6" s="211">
        <v>1579</v>
      </c>
      <c r="J6" s="211">
        <v>5872</v>
      </c>
      <c r="K6" s="211">
        <v>319</v>
      </c>
      <c r="L6" s="211">
        <v>3976</v>
      </c>
      <c r="M6" s="211">
        <v>276</v>
      </c>
      <c r="N6" s="211">
        <v>18947</v>
      </c>
      <c r="O6" s="211">
        <v>914</v>
      </c>
      <c r="P6" s="211">
        <v>15841</v>
      </c>
      <c r="Q6" s="211">
        <v>340</v>
      </c>
      <c r="R6" s="211">
        <v>35608</v>
      </c>
      <c r="S6" s="211">
        <v>1286</v>
      </c>
      <c r="T6" s="211">
        <v>1587</v>
      </c>
      <c r="U6" s="211">
        <v>25</v>
      </c>
      <c r="V6" s="211">
        <v>380</v>
      </c>
      <c r="W6" s="211">
        <v>18</v>
      </c>
      <c r="X6" s="211">
        <v>443</v>
      </c>
      <c r="Y6" s="211">
        <v>39</v>
      </c>
      <c r="Z6" s="211">
        <v>648</v>
      </c>
      <c r="AA6" s="211">
        <v>114</v>
      </c>
      <c r="AB6" s="211">
        <v>2164</v>
      </c>
      <c r="AC6" s="211">
        <v>93</v>
      </c>
      <c r="AD6" s="211">
        <v>1346</v>
      </c>
      <c r="AE6" s="211">
        <v>202</v>
      </c>
      <c r="AF6" s="211">
        <v>35322</v>
      </c>
      <c r="AG6" s="211">
        <v>1286</v>
      </c>
      <c r="AH6" s="211">
        <v>39779</v>
      </c>
      <c r="AI6" s="211">
        <v>1402</v>
      </c>
      <c r="AJ6" s="211">
        <v>1059</v>
      </c>
      <c r="AK6" s="211">
        <v>177</v>
      </c>
      <c r="AL6" s="211">
        <v>498</v>
      </c>
      <c r="AM6" s="211">
        <v>6</v>
      </c>
      <c r="AN6" s="211">
        <v>561</v>
      </c>
      <c r="AO6" s="211">
        <v>171</v>
      </c>
      <c r="AP6" s="211">
        <v>20402</v>
      </c>
      <c r="AQ6" s="211">
        <v>922</v>
      </c>
      <c r="AR6" s="211">
        <v>20436</v>
      </c>
      <c r="AS6" s="211">
        <v>657</v>
      </c>
      <c r="AT6" s="211">
        <v>4981</v>
      </c>
      <c r="AU6" s="211">
        <v>91</v>
      </c>
      <c r="AV6" s="211">
        <v>35857</v>
      </c>
      <c r="AW6" s="211">
        <v>1488</v>
      </c>
      <c r="AX6" s="211">
        <v>1955</v>
      </c>
      <c r="AY6" s="211">
        <v>106</v>
      </c>
      <c r="AZ6" s="211">
        <v>7741</v>
      </c>
      <c r="BA6" s="211">
        <v>327</v>
      </c>
      <c r="BB6" s="211">
        <v>10233</v>
      </c>
      <c r="BC6" s="211">
        <v>474</v>
      </c>
      <c r="BD6" s="211">
        <v>6464</v>
      </c>
      <c r="BE6" s="211">
        <v>161</v>
      </c>
      <c r="BF6" s="211">
        <v>3394</v>
      </c>
      <c r="BG6" s="211">
        <v>285</v>
      </c>
      <c r="BH6" s="211">
        <v>21038</v>
      </c>
      <c r="BI6" s="211">
        <v>1148</v>
      </c>
      <c r="BJ6" s="211">
        <v>20160</v>
      </c>
      <c r="BK6" s="211">
        <v>1005</v>
      </c>
      <c r="BL6" s="211">
        <v>878</v>
      </c>
      <c r="BM6" s="211">
        <v>143</v>
      </c>
      <c r="BN6" s="211">
        <v>15057</v>
      </c>
      <c r="BO6" s="211">
        <v>576</v>
      </c>
      <c r="BP6" s="211">
        <v>6269</v>
      </c>
      <c r="BQ6" s="211">
        <v>601</v>
      </c>
      <c r="BR6" s="211">
        <v>3106</v>
      </c>
      <c r="BS6" s="211">
        <v>256</v>
      </c>
      <c r="BT6" s="211">
        <v>11121</v>
      </c>
      <c r="BU6" s="211">
        <v>142</v>
      </c>
      <c r="BV6" s="211">
        <v>24432</v>
      </c>
      <c r="BW6" s="211">
        <v>1433</v>
      </c>
      <c r="BX6" s="211">
        <v>5285</v>
      </c>
      <c r="BY6" s="211">
        <v>4</v>
      </c>
      <c r="BZ6" s="211">
        <v>3235</v>
      </c>
      <c r="CA6" s="211">
        <v>11</v>
      </c>
      <c r="CB6" s="211">
        <v>7886</v>
      </c>
      <c r="CC6" s="211">
        <v>131</v>
      </c>
      <c r="CD6" s="211">
        <v>3324</v>
      </c>
      <c r="CE6" s="211">
        <v>369</v>
      </c>
      <c r="CF6" s="211">
        <v>5188</v>
      </c>
      <c r="CG6" s="211">
        <v>337</v>
      </c>
      <c r="CH6" s="211">
        <v>5973</v>
      </c>
      <c r="CI6" s="211">
        <v>304</v>
      </c>
      <c r="CJ6" s="211">
        <v>4837</v>
      </c>
      <c r="CK6" s="211">
        <v>216</v>
      </c>
      <c r="CL6" s="211">
        <v>5110</v>
      </c>
      <c r="CM6" s="211">
        <v>207</v>
      </c>
      <c r="CN6" s="211">
        <v>5285</v>
      </c>
      <c r="CO6" s="211">
        <v>4</v>
      </c>
      <c r="CP6" s="211">
        <v>1579</v>
      </c>
      <c r="CQ6" s="211">
        <v>39259</v>
      </c>
      <c r="CR6" s="211">
        <v>29481</v>
      </c>
      <c r="CS6" s="211">
        <v>15139</v>
      </c>
      <c r="CT6" s="211">
        <v>36739</v>
      </c>
      <c r="CU6" s="211">
        <v>1967</v>
      </c>
      <c r="CV6" s="211">
        <v>699</v>
      </c>
      <c r="CW6" s="211">
        <v>694</v>
      </c>
      <c r="CX6" s="211">
        <v>234</v>
      </c>
      <c r="CY6" s="211">
        <v>458</v>
      </c>
      <c r="CZ6" s="211">
        <v>64</v>
      </c>
      <c r="DA6" s="211">
        <v>280</v>
      </c>
      <c r="DB6" s="211">
        <v>199</v>
      </c>
      <c r="DC6" s="211">
        <v>535</v>
      </c>
      <c r="DD6" s="211">
        <v>202</v>
      </c>
      <c r="DE6" s="211">
        <v>550</v>
      </c>
      <c r="DF6" s="211">
        <v>1809</v>
      </c>
      <c r="DG6" s="211">
        <v>3330</v>
      </c>
      <c r="DH6" s="211">
        <v>564</v>
      </c>
      <c r="DI6" s="211">
        <v>2347</v>
      </c>
      <c r="DJ6" s="211">
        <v>1175</v>
      </c>
      <c r="DK6" s="211">
        <v>124</v>
      </c>
      <c r="DL6" s="211">
        <v>1116</v>
      </c>
      <c r="DM6" s="211">
        <v>1482</v>
      </c>
      <c r="DN6" s="211">
        <v>6441</v>
      </c>
      <c r="DO6" s="211">
        <v>1051</v>
      </c>
      <c r="DP6" s="211">
        <v>1135</v>
      </c>
      <c r="DQ6" s="211">
        <v>865</v>
      </c>
      <c r="DR6" s="211">
        <v>652</v>
      </c>
      <c r="DS6" s="211">
        <v>470</v>
      </c>
      <c r="DT6" s="211">
        <v>1436</v>
      </c>
      <c r="DU6" s="211">
        <v>16494</v>
      </c>
      <c r="DV6" s="211">
        <v>7492</v>
      </c>
      <c r="DW6" s="211">
        <v>3103</v>
      </c>
      <c r="DX6" s="211">
        <v>1911</v>
      </c>
      <c r="DY6" s="211">
        <v>639</v>
      </c>
      <c r="DZ6" s="211">
        <v>3381</v>
      </c>
      <c r="EA6" s="211">
        <v>331</v>
      </c>
      <c r="EB6" s="211">
        <v>2505</v>
      </c>
      <c r="EC6" s="211">
        <v>3710</v>
      </c>
      <c r="ED6" s="211">
        <v>723</v>
      </c>
      <c r="EE6" s="211">
        <v>2385</v>
      </c>
      <c r="EF6" s="211">
        <v>5046</v>
      </c>
      <c r="EG6" s="211">
        <v>34973</v>
      </c>
      <c r="EH6" s="211">
        <v>6139</v>
      </c>
      <c r="EI6" s="211">
        <v>11192</v>
      </c>
      <c r="EJ6" s="211">
        <v>5302</v>
      </c>
      <c r="EK6" s="211">
        <v>829</v>
      </c>
      <c r="EL6" s="211">
        <v>781</v>
      </c>
      <c r="EM6" s="211">
        <v>1025</v>
      </c>
      <c r="EN6" s="211">
        <v>629</v>
      </c>
      <c r="EO6" s="211">
        <v>312</v>
      </c>
      <c r="EP6" s="211">
        <v>1460</v>
      </c>
      <c r="EQ6" s="211">
        <v>14833</v>
      </c>
      <c r="ER6" s="211">
        <v>16494</v>
      </c>
      <c r="ES6" s="211">
        <v>983</v>
      </c>
      <c r="ET6" s="211">
        <v>4943</v>
      </c>
      <c r="EU6" s="211">
        <v>6155</v>
      </c>
      <c r="EV6" s="211">
        <v>4413</v>
      </c>
      <c r="EW6" s="211"/>
      <c r="EX6" s="211">
        <v>16494</v>
      </c>
      <c r="EZ6" s="211"/>
    </row>
    <row r="7" spans="1:156" x14ac:dyDescent="0.25">
      <c r="A7" t="s">
        <v>239</v>
      </c>
      <c r="B7" t="s">
        <v>126</v>
      </c>
      <c r="C7" t="s">
        <v>232</v>
      </c>
      <c r="D7" t="s">
        <v>239</v>
      </c>
      <c r="E7" t="s">
        <v>330</v>
      </c>
      <c r="F7" t="s">
        <v>232</v>
      </c>
      <c r="G7" t="s">
        <v>232</v>
      </c>
      <c r="H7" s="211">
        <v>5017</v>
      </c>
      <c r="I7" s="211">
        <v>170</v>
      </c>
      <c r="J7" s="211">
        <v>858</v>
      </c>
      <c r="K7" s="211">
        <v>63</v>
      </c>
      <c r="L7" s="211">
        <v>572</v>
      </c>
      <c r="M7" s="211">
        <v>62</v>
      </c>
      <c r="N7" s="211">
        <v>2505</v>
      </c>
      <c r="O7" s="211">
        <v>84</v>
      </c>
      <c r="P7" s="211">
        <v>1626</v>
      </c>
      <c r="Q7" s="211">
        <v>23</v>
      </c>
      <c r="R7" s="211">
        <v>4757</v>
      </c>
      <c r="S7" s="211">
        <v>142</v>
      </c>
      <c r="T7" s="211">
        <v>6</v>
      </c>
      <c r="U7" s="211">
        <v>0</v>
      </c>
      <c r="V7" s="211">
        <v>16</v>
      </c>
      <c r="W7" s="211">
        <v>0</v>
      </c>
      <c r="X7" s="211">
        <v>49</v>
      </c>
      <c r="Y7" s="211">
        <v>0</v>
      </c>
      <c r="Z7" s="211">
        <v>59</v>
      </c>
      <c r="AA7" s="211">
        <v>12</v>
      </c>
      <c r="AB7" s="211">
        <v>130</v>
      </c>
      <c r="AC7" s="211">
        <v>16</v>
      </c>
      <c r="AD7" s="211">
        <v>130</v>
      </c>
      <c r="AE7" s="211">
        <v>25</v>
      </c>
      <c r="AF7" s="211">
        <v>4727</v>
      </c>
      <c r="AG7" s="211">
        <v>132</v>
      </c>
      <c r="AH7" s="211">
        <v>4923</v>
      </c>
      <c r="AI7" s="211">
        <v>158</v>
      </c>
      <c r="AJ7" s="211">
        <v>94</v>
      </c>
      <c r="AK7" s="211">
        <v>12</v>
      </c>
      <c r="AL7" s="211">
        <v>57</v>
      </c>
      <c r="AM7" s="211">
        <v>0</v>
      </c>
      <c r="AN7" s="211">
        <v>37</v>
      </c>
      <c r="AO7" s="211">
        <v>12</v>
      </c>
      <c r="AP7" s="211">
        <v>2583</v>
      </c>
      <c r="AQ7" s="211">
        <v>114</v>
      </c>
      <c r="AR7" s="211">
        <v>2434</v>
      </c>
      <c r="AS7" s="211">
        <v>56</v>
      </c>
      <c r="AT7" s="211">
        <v>693</v>
      </c>
      <c r="AU7" s="211">
        <v>13</v>
      </c>
      <c r="AV7" s="211">
        <v>4324</v>
      </c>
      <c r="AW7" s="211">
        <v>157</v>
      </c>
      <c r="AX7" s="211">
        <v>215</v>
      </c>
      <c r="AY7" s="211">
        <v>47</v>
      </c>
      <c r="AZ7" s="211">
        <v>1339</v>
      </c>
      <c r="BA7" s="211">
        <v>43</v>
      </c>
      <c r="BB7" s="211">
        <v>1234</v>
      </c>
      <c r="BC7" s="211">
        <v>26</v>
      </c>
      <c r="BD7" s="211">
        <v>772</v>
      </c>
      <c r="BE7" s="211">
        <v>5</v>
      </c>
      <c r="BF7" s="211">
        <v>514</v>
      </c>
      <c r="BG7" s="211">
        <v>51</v>
      </c>
      <c r="BH7" s="211">
        <v>2075</v>
      </c>
      <c r="BI7" s="211">
        <v>73</v>
      </c>
      <c r="BJ7" s="211">
        <v>2007</v>
      </c>
      <c r="BK7" s="211">
        <v>56</v>
      </c>
      <c r="BL7" s="211">
        <v>68</v>
      </c>
      <c r="BM7" s="211">
        <v>17</v>
      </c>
      <c r="BN7" s="211">
        <v>1351</v>
      </c>
      <c r="BO7" s="211">
        <v>36</v>
      </c>
      <c r="BP7" s="211">
        <v>842</v>
      </c>
      <c r="BQ7" s="211">
        <v>52</v>
      </c>
      <c r="BR7" s="211">
        <v>396</v>
      </c>
      <c r="BS7" s="211">
        <v>36</v>
      </c>
      <c r="BT7" s="211">
        <v>1184</v>
      </c>
      <c r="BU7" s="211">
        <v>33</v>
      </c>
      <c r="BV7" s="211">
        <v>2589</v>
      </c>
      <c r="BW7" s="211">
        <v>124</v>
      </c>
      <c r="BX7" s="211">
        <v>1244</v>
      </c>
      <c r="BY7" s="211">
        <v>13</v>
      </c>
      <c r="BZ7" s="211">
        <v>348</v>
      </c>
      <c r="CA7" s="211">
        <v>9</v>
      </c>
      <c r="CB7" s="211">
        <v>836</v>
      </c>
      <c r="CC7" s="211">
        <v>24</v>
      </c>
      <c r="CD7" s="211">
        <v>273</v>
      </c>
      <c r="CE7" s="211">
        <v>16</v>
      </c>
      <c r="CF7" s="211">
        <v>472</v>
      </c>
      <c r="CG7" s="211">
        <v>36</v>
      </c>
      <c r="CH7" s="211">
        <v>543</v>
      </c>
      <c r="CI7" s="211">
        <v>35</v>
      </c>
      <c r="CJ7" s="211">
        <v>501</v>
      </c>
      <c r="CK7" s="211">
        <v>20</v>
      </c>
      <c r="CL7" s="211">
        <v>800</v>
      </c>
      <c r="CM7" s="211">
        <v>17</v>
      </c>
      <c r="CN7" s="211">
        <v>1244</v>
      </c>
      <c r="CO7" s="211">
        <v>13</v>
      </c>
      <c r="CP7" s="211">
        <v>170</v>
      </c>
      <c r="CQ7" s="211">
        <v>4847</v>
      </c>
      <c r="CR7" s="211">
        <v>3406</v>
      </c>
      <c r="CS7" s="211">
        <v>2485</v>
      </c>
      <c r="CT7" s="211">
        <v>4658</v>
      </c>
      <c r="CU7" s="211">
        <v>176</v>
      </c>
      <c r="CV7" s="211">
        <v>65</v>
      </c>
      <c r="CW7" s="211">
        <v>55</v>
      </c>
      <c r="CX7" s="211">
        <v>42</v>
      </c>
      <c r="CY7" s="211">
        <v>86</v>
      </c>
      <c r="CZ7" s="211">
        <v>14</v>
      </c>
      <c r="DA7" s="211">
        <v>26</v>
      </c>
      <c r="DB7" s="211">
        <v>0</v>
      </c>
      <c r="DC7" s="211">
        <v>9</v>
      </c>
      <c r="DD7" s="211">
        <v>9</v>
      </c>
      <c r="DE7" s="211">
        <v>293</v>
      </c>
      <c r="DF7" s="211">
        <v>174</v>
      </c>
      <c r="DG7" s="211">
        <v>179</v>
      </c>
      <c r="DH7" s="211">
        <v>61</v>
      </c>
      <c r="DI7" s="211">
        <v>247</v>
      </c>
      <c r="DJ7" s="211">
        <v>144</v>
      </c>
      <c r="DK7" s="211">
        <v>12</v>
      </c>
      <c r="DL7" s="211">
        <v>83</v>
      </c>
      <c r="DM7" s="211">
        <v>67</v>
      </c>
      <c r="DN7" s="211">
        <v>831</v>
      </c>
      <c r="DO7" s="211">
        <v>91</v>
      </c>
      <c r="DP7" s="211">
        <v>46</v>
      </c>
      <c r="DQ7" s="211">
        <v>49</v>
      </c>
      <c r="DR7" s="211">
        <v>125</v>
      </c>
      <c r="DS7" s="211">
        <v>52</v>
      </c>
      <c r="DT7" s="211">
        <v>192</v>
      </c>
      <c r="DU7" s="211">
        <v>2179</v>
      </c>
      <c r="DV7" s="211">
        <v>1225</v>
      </c>
      <c r="DW7" s="211">
        <v>386</v>
      </c>
      <c r="DX7" s="211">
        <v>128</v>
      </c>
      <c r="DY7" s="211">
        <v>31</v>
      </c>
      <c r="DZ7" s="211">
        <v>360</v>
      </c>
      <c r="EA7" s="211">
        <v>16</v>
      </c>
      <c r="EB7" s="211">
        <v>327</v>
      </c>
      <c r="EC7" s="211">
        <v>466</v>
      </c>
      <c r="ED7" s="211">
        <v>43</v>
      </c>
      <c r="EE7" s="211">
        <v>389</v>
      </c>
      <c r="EF7" s="211">
        <v>502</v>
      </c>
      <c r="EG7" s="211">
        <v>4591</v>
      </c>
      <c r="EH7" s="211">
        <v>473</v>
      </c>
      <c r="EI7" s="211">
        <v>1730</v>
      </c>
      <c r="EJ7" s="211">
        <v>449</v>
      </c>
      <c r="EK7" s="211">
        <v>70</v>
      </c>
      <c r="EL7" s="211">
        <v>72</v>
      </c>
      <c r="EM7" s="211">
        <v>24</v>
      </c>
      <c r="EN7" s="211">
        <v>40</v>
      </c>
      <c r="EO7" s="211">
        <v>29</v>
      </c>
      <c r="EP7" s="211">
        <v>131</v>
      </c>
      <c r="EQ7" s="211">
        <v>1940</v>
      </c>
      <c r="ER7" s="211">
        <v>2179</v>
      </c>
      <c r="ES7" s="211">
        <v>85</v>
      </c>
      <c r="ET7" s="211">
        <v>667</v>
      </c>
      <c r="EU7" s="211">
        <v>826</v>
      </c>
      <c r="EV7" s="211">
        <v>601</v>
      </c>
      <c r="EW7" s="211">
        <f t="shared" ref="EW7:EW70" si="0">ET7+EU7+EV7</f>
        <v>2094</v>
      </c>
      <c r="EX7" s="211">
        <v>2179</v>
      </c>
      <c r="EZ7" s="211"/>
    </row>
    <row r="8" spans="1:156" x14ac:dyDescent="0.25">
      <c r="A8" t="s">
        <v>240</v>
      </c>
      <c r="B8" t="s">
        <v>126</v>
      </c>
      <c r="C8" t="s">
        <v>232</v>
      </c>
      <c r="D8" t="s">
        <v>240</v>
      </c>
      <c r="E8" t="s">
        <v>327</v>
      </c>
      <c r="F8" t="s">
        <v>232</v>
      </c>
      <c r="G8" t="s">
        <v>232</v>
      </c>
      <c r="H8" s="211">
        <v>68690</v>
      </c>
      <c r="I8" s="211">
        <v>3140</v>
      </c>
      <c r="J8" s="211">
        <v>14532</v>
      </c>
      <c r="K8" s="211">
        <v>913</v>
      </c>
      <c r="L8" s="211">
        <v>10695</v>
      </c>
      <c r="M8" s="211">
        <v>770</v>
      </c>
      <c r="N8" s="211">
        <v>27207</v>
      </c>
      <c r="O8" s="211">
        <v>1637</v>
      </c>
      <c r="P8" s="211">
        <v>23908</v>
      </c>
      <c r="Q8" s="211">
        <v>461</v>
      </c>
      <c r="R8" s="211">
        <v>59548</v>
      </c>
      <c r="S8" s="211">
        <v>2428</v>
      </c>
      <c r="T8" s="211">
        <v>3148</v>
      </c>
      <c r="U8" s="211">
        <v>281</v>
      </c>
      <c r="V8" s="211">
        <v>139</v>
      </c>
      <c r="W8" s="211">
        <v>6</v>
      </c>
      <c r="X8" s="211">
        <v>1634</v>
      </c>
      <c r="Y8" s="211">
        <v>86</v>
      </c>
      <c r="Z8" s="211">
        <v>1009</v>
      </c>
      <c r="AA8" s="211">
        <v>80</v>
      </c>
      <c r="AB8" s="211">
        <v>3212</v>
      </c>
      <c r="AC8" s="211">
        <v>259</v>
      </c>
      <c r="AD8" s="211">
        <v>3241</v>
      </c>
      <c r="AE8" s="211">
        <v>335</v>
      </c>
      <c r="AF8" s="211">
        <v>58452</v>
      </c>
      <c r="AG8" s="211">
        <v>2298</v>
      </c>
      <c r="AH8" s="211">
        <v>64650</v>
      </c>
      <c r="AI8" s="211">
        <v>2728</v>
      </c>
      <c r="AJ8" s="211">
        <v>4040</v>
      </c>
      <c r="AK8" s="211">
        <v>412</v>
      </c>
      <c r="AL8" s="211">
        <v>1783</v>
      </c>
      <c r="AM8" s="211">
        <v>100</v>
      </c>
      <c r="AN8" s="211">
        <v>2257</v>
      </c>
      <c r="AO8" s="211">
        <v>312</v>
      </c>
      <c r="AP8" s="211">
        <v>34804</v>
      </c>
      <c r="AQ8" s="211">
        <v>2098</v>
      </c>
      <c r="AR8" s="211">
        <v>33886</v>
      </c>
      <c r="AS8" s="211">
        <v>1042</v>
      </c>
      <c r="AT8" s="211">
        <v>7555</v>
      </c>
      <c r="AU8" s="211">
        <v>271</v>
      </c>
      <c r="AV8" s="211">
        <v>61135</v>
      </c>
      <c r="AW8" s="211">
        <v>2869</v>
      </c>
      <c r="AX8" s="211">
        <v>1960</v>
      </c>
      <c r="AY8" s="211">
        <v>341</v>
      </c>
      <c r="AZ8" s="211">
        <v>9484</v>
      </c>
      <c r="BA8" s="211">
        <v>468</v>
      </c>
      <c r="BB8" s="211">
        <v>14016</v>
      </c>
      <c r="BC8" s="211">
        <v>733</v>
      </c>
      <c r="BD8" s="211">
        <v>13582</v>
      </c>
      <c r="BE8" s="211">
        <v>458</v>
      </c>
      <c r="BF8" s="211">
        <v>7281</v>
      </c>
      <c r="BG8" s="211">
        <v>639</v>
      </c>
      <c r="BH8" s="211">
        <v>36065</v>
      </c>
      <c r="BI8" s="211">
        <v>2129</v>
      </c>
      <c r="BJ8" s="211">
        <v>34638</v>
      </c>
      <c r="BK8" s="211">
        <v>1906</v>
      </c>
      <c r="BL8" s="211">
        <v>1427</v>
      </c>
      <c r="BM8" s="211">
        <v>223</v>
      </c>
      <c r="BN8" s="211">
        <v>22508</v>
      </c>
      <c r="BO8" s="211">
        <v>1209</v>
      </c>
      <c r="BP8" s="211">
        <v>15639</v>
      </c>
      <c r="BQ8" s="211">
        <v>1233</v>
      </c>
      <c r="BR8" s="211">
        <v>5199</v>
      </c>
      <c r="BS8" s="211">
        <v>326</v>
      </c>
      <c r="BT8" s="211">
        <v>15658</v>
      </c>
      <c r="BU8" s="211">
        <v>368</v>
      </c>
      <c r="BV8" s="211">
        <v>43346</v>
      </c>
      <c r="BW8" s="211">
        <v>2768</v>
      </c>
      <c r="BX8" s="211">
        <v>9686</v>
      </c>
      <c r="BY8" s="211">
        <v>4</v>
      </c>
      <c r="BZ8" s="211">
        <v>4438</v>
      </c>
      <c r="CA8" s="211">
        <v>153</v>
      </c>
      <c r="CB8" s="211">
        <v>11220</v>
      </c>
      <c r="CC8" s="211">
        <v>215</v>
      </c>
      <c r="CD8" s="211">
        <v>13990</v>
      </c>
      <c r="CE8" s="211">
        <v>772</v>
      </c>
      <c r="CF8" s="211">
        <v>7855</v>
      </c>
      <c r="CG8" s="211">
        <v>743</v>
      </c>
      <c r="CH8" s="211">
        <v>7955</v>
      </c>
      <c r="CI8" s="211">
        <v>803</v>
      </c>
      <c r="CJ8" s="211">
        <v>6483</v>
      </c>
      <c r="CK8" s="211">
        <v>182</v>
      </c>
      <c r="CL8" s="211">
        <v>7063</v>
      </c>
      <c r="CM8" s="211">
        <v>268</v>
      </c>
      <c r="CN8" s="211">
        <v>9686</v>
      </c>
      <c r="CO8" s="211">
        <v>4</v>
      </c>
      <c r="CP8" s="211">
        <v>3140</v>
      </c>
      <c r="CQ8" s="211">
        <v>65550</v>
      </c>
      <c r="CR8" s="211">
        <v>52831</v>
      </c>
      <c r="CS8" s="211">
        <v>21786</v>
      </c>
      <c r="CT8" s="211">
        <v>60558</v>
      </c>
      <c r="CU8" s="211">
        <v>5228</v>
      </c>
      <c r="CV8" s="211">
        <v>1543</v>
      </c>
      <c r="CW8" s="211">
        <v>1643</v>
      </c>
      <c r="CX8" s="211">
        <v>476</v>
      </c>
      <c r="CY8" s="211">
        <v>843</v>
      </c>
      <c r="CZ8" s="211">
        <v>157</v>
      </c>
      <c r="DA8" s="211">
        <v>1082</v>
      </c>
      <c r="DB8" s="211">
        <v>366</v>
      </c>
      <c r="DC8" s="211">
        <v>1660</v>
      </c>
      <c r="DD8" s="211">
        <v>544</v>
      </c>
      <c r="DE8" s="211">
        <v>1003</v>
      </c>
      <c r="DF8" s="211">
        <v>2182</v>
      </c>
      <c r="DG8" s="211">
        <v>5573</v>
      </c>
      <c r="DH8" s="211">
        <v>666</v>
      </c>
      <c r="DI8" s="211">
        <v>5148</v>
      </c>
      <c r="DJ8" s="211">
        <v>1484</v>
      </c>
      <c r="DK8" s="211">
        <v>637</v>
      </c>
      <c r="DL8" s="211">
        <v>1414</v>
      </c>
      <c r="DM8" s="211">
        <v>2452</v>
      </c>
      <c r="DN8" s="211">
        <v>11405</v>
      </c>
      <c r="DO8" s="211">
        <v>3456</v>
      </c>
      <c r="DP8" s="211">
        <v>1542</v>
      </c>
      <c r="DQ8" s="211">
        <v>1101</v>
      </c>
      <c r="DR8" s="211">
        <v>1166</v>
      </c>
      <c r="DS8" s="211">
        <v>960</v>
      </c>
      <c r="DT8" s="211">
        <v>2158</v>
      </c>
      <c r="DU8" s="211">
        <v>27183</v>
      </c>
      <c r="DV8" s="211">
        <v>11858</v>
      </c>
      <c r="DW8" s="211">
        <v>4499</v>
      </c>
      <c r="DX8" s="211">
        <v>3220</v>
      </c>
      <c r="DY8" s="211">
        <v>838</v>
      </c>
      <c r="DZ8" s="211">
        <v>6093</v>
      </c>
      <c r="EA8" s="211">
        <v>454</v>
      </c>
      <c r="EB8" s="211">
        <v>3983</v>
      </c>
      <c r="EC8" s="211">
        <v>6012</v>
      </c>
      <c r="ED8" s="211">
        <v>896</v>
      </c>
      <c r="EE8" s="211">
        <v>3358</v>
      </c>
      <c r="EF8" s="211">
        <v>7057</v>
      </c>
      <c r="EG8" s="211">
        <v>53398</v>
      </c>
      <c r="EH8" s="211">
        <v>15001</v>
      </c>
      <c r="EI8" s="211">
        <v>16787</v>
      </c>
      <c r="EJ8" s="211">
        <v>10396</v>
      </c>
      <c r="EK8" s="211">
        <v>1400</v>
      </c>
      <c r="EL8" s="211">
        <v>1276</v>
      </c>
      <c r="EM8" s="211">
        <v>1306</v>
      </c>
      <c r="EN8" s="211">
        <v>1206</v>
      </c>
      <c r="EO8" s="211">
        <v>632</v>
      </c>
      <c r="EP8" s="211">
        <v>3963</v>
      </c>
      <c r="EQ8" s="211">
        <v>23815</v>
      </c>
      <c r="ER8" s="211">
        <v>27183</v>
      </c>
      <c r="ES8" s="211">
        <v>2006</v>
      </c>
      <c r="ET8" s="211">
        <v>7506</v>
      </c>
      <c r="EU8" s="211">
        <v>11129</v>
      </c>
      <c r="EV8" s="211">
        <v>6542</v>
      </c>
      <c r="EW8" s="211">
        <f t="shared" si="0"/>
        <v>25177</v>
      </c>
      <c r="EX8" s="211">
        <v>27183</v>
      </c>
      <c r="EZ8" s="211"/>
    </row>
    <row r="9" spans="1:156" x14ac:dyDescent="0.25">
      <c r="A9" t="s">
        <v>241</v>
      </c>
      <c r="B9" t="s">
        <v>126</v>
      </c>
      <c r="C9" t="s">
        <v>232</v>
      </c>
      <c r="D9" t="s">
        <v>241</v>
      </c>
      <c r="E9" t="s">
        <v>327</v>
      </c>
      <c r="F9" t="s">
        <v>232</v>
      </c>
      <c r="G9" t="s">
        <v>232</v>
      </c>
      <c r="H9" s="211">
        <v>25456</v>
      </c>
      <c r="I9" s="211">
        <v>994</v>
      </c>
      <c r="J9" s="211">
        <v>3645</v>
      </c>
      <c r="K9" s="211">
        <v>232</v>
      </c>
      <c r="L9" s="211">
        <v>1908</v>
      </c>
      <c r="M9" s="211">
        <v>73</v>
      </c>
      <c r="N9" s="211">
        <v>11170</v>
      </c>
      <c r="O9" s="211">
        <v>560</v>
      </c>
      <c r="P9" s="211">
        <v>9935</v>
      </c>
      <c r="Q9" s="211">
        <v>196</v>
      </c>
      <c r="R9" s="211">
        <v>23955</v>
      </c>
      <c r="S9" s="211">
        <v>867</v>
      </c>
      <c r="T9" s="211">
        <v>214</v>
      </c>
      <c r="U9" s="211">
        <v>26</v>
      </c>
      <c r="V9" s="211">
        <v>79</v>
      </c>
      <c r="W9" s="211">
        <v>3</v>
      </c>
      <c r="X9" s="211">
        <v>158</v>
      </c>
      <c r="Y9" s="211">
        <v>25</v>
      </c>
      <c r="Z9" s="211">
        <v>333</v>
      </c>
      <c r="AA9" s="211">
        <v>21</v>
      </c>
      <c r="AB9" s="211">
        <v>715</v>
      </c>
      <c r="AC9" s="211">
        <v>52</v>
      </c>
      <c r="AD9" s="211">
        <v>1248</v>
      </c>
      <c r="AE9" s="211">
        <v>101</v>
      </c>
      <c r="AF9" s="211">
        <v>23451</v>
      </c>
      <c r="AG9" s="211">
        <v>832</v>
      </c>
      <c r="AH9" s="211">
        <v>24670</v>
      </c>
      <c r="AI9" s="211">
        <v>924</v>
      </c>
      <c r="AJ9" s="211">
        <v>786</v>
      </c>
      <c r="AK9" s="211">
        <v>70</v>
      </c>
      <c r="AL9" s="211">
        <v>429</v>
      </c>
      <c r="AM9" s="211">
        <v>10</v>
      </c>
      <c r="AN9" s="211">
        <v>357</v>
      </c>
      <c r="AO9" s="211">
        <v>60</v>
      </c>
      <c r="AP9" s="211">
        <v>12841</v>
      </c>
      <c r="AQ9" s="211">
        <v>598</v>
      </c>
      <c r="AR9" s="211">
        <v>12615</v>
      </c>
      <c r="AS9" s="211">
        <v>396</v>
      </c>
      <c r="AT9" s="211">
        <v>2909</v>
      </c>
      <c r="AU9" s="211">
        <v>70</v>
      </c>
      <c r="AV9" s="211">
        <v>22547</v>
      </c>
      <c r="AW9" s="211">
        <v>924</v>
      </c>
      <c r="AX9" s="211">
        <v>1146</v>
      </c>
      <c r="AY9" s="211">
        <v>167</v>
      </c>
      <c r="AZ9" s="211">
        <v>6050</v>
      </c>
      <c r="BA9" s="211">
        <v>202</v>
      </c>
      <c r="BB9" s="211">
        <v>5772</v>
      </c>
      <c r="BC9" s="211">
        <v>190</v>
      </c>
      <c r="BD9" s="211">
        <v>4201</v>
      </c>
      <c r="BE9" s="211">
        <v>174</v>
      </c>
      <c r="BF9" s="211">
        <v>2049</v>
      </c>
      <c r="BG9" s="211">
        <v>84</v>
      </c>
      <c r="BH9" s="211">
        <v>12030</v>
      </c>
      <c r="BI9" s="211">
        <v>752</v>
      </c>
      <c r="BJ9" s="211">
        <v>11744</v>
      </c>
      <c r="BK9" s="211">
        <v>712</v>
      </c>
      <c r="BL9" s="211">
        <v>286</v>
      </c>
      <c r="BM9" s="211">
        <v>40</v>
      </c>
      <c r="BN9" s="211">
        <v>8656</v>
      </c>
      <c r="BO9" s="211">
        <v>511</v>
      </c>
      <c r="BP9" s="211">
        <v>3829</v>
      </c>
      <c r="BQ9" s="211">
        <v>252</v>
      </c>
      <c r="BR9" s="211">
        <v>1594</v>
      </c>
      <c r="BS9" s="211">
        <v>73</v>
      </c>
      <c r="BT9" s="211">
        <v>6085</v>
      </c>
      <c r="BU9" s="211">
        <v>157</v>
      </c>
      <c r="BV9" s="211">
        <v>14079</v>
      </c>
      <c r="BW9" s="211">
        <v>836</v>
      </c>
      <c r="BX9" s="211">
        <v>5292</v>
      </c>
      <c r="BY9" s="211">
        <v>1</v>
      </c>
      <c r="BZ9" s="211">
        <v>1742</v>
      </c>
      <c r="CA9" s="211">
        <v>35</v>
      </c>
      <c r="CB9" s="211">
        <v>4343</v>
      </c>
      <c r="CC9" s="211">
        <v>122</v>
      </c>
      <c r="CD9" s="211">
        <v>2202</v>
      </c>
      <c r="CE9" s="211">
        <v>104</v>
      </c>
      <c r="CF9" s="211">
        <v>2444</v>
      </c>
      <c r="CG9" s="211">
        <v>233</v>
      </c>
      <c r="CH9" s="211">
        <v>3007</v>
      </c>
      <c r="CI9" s="211">
        <v>243</v>
      </c>
      <c r="CJ9" s="211">
        <v>2697</v>
      </c>
      <c r="CK9" s="211">
        <v>86</v>
      </c>
      <c r="CL9" s="211">
        <v>3729</v>
      </c>
      <c r="CM9" s="211">
        <v>170</v>
      </c>
      <c r="CN9" s="211">
        <v>5292</v>
      </c>
      <c r="CO9" s="211">
        <v>1</v>
      </c>
      <c r="CP9" s="211">
        <v>994</v>
      </c>
      <c r="CQ9" s="211">
        <v>24462</v>
      </c>
      <c r="CR9" s="211">
        <v>20176</v>
      </c>
      <c r="CS9" s="211">
        <v>8692</v>
      </c>
      <c r="CT9" s="211">
        <v>23179</v>
      </c>
      <c r="CU9" s="211">
        <v>1207</v>
      </c>
      <c r="CV9" s="211">
        <v>567</v>
      </c>
      <c r="CW9" s="211">
        <v>750</v>
      </c>
      <c r="CX9" s="211">
        <v>336</v>
      </c>
      <c r="CY9" s="211">
        <v>269</v>
      </c>
      <c r="CZ9" s="211">
        <v>78</v>
      </c>
      <c r="DA9" s="211">
        <v>118</v>
      </c>
      <c r="DB9" s="211">
        <v>104</v>
      </c>
      <c r="DC9" s="211">
        <v>70</v>
      </c>
      <c r="DD9" s="211">
        <v>49</v>
      </c>
      <c r="DE9" s="211">
        <v>878</v>
      </c>
      <c r="DF9" s="211">
        <v>743</v>
      </c>
      <c r="DG9" s="211">
        <v>2244</v>
      </c>
      <c r="DH9" s="211">
        <v>390</v>
      </c>
      <c r="DI9" s="211">
        <v>1199</v>
      </c>
      <c r="DJ9" s="211">
        <v>747</v>
      </c>
      <c r="DK9" s="211">
        <v>230</v>
      </c>
      <c r="DL9" s="211">
        <v>460</v>
      </c>
      <c r="DM9" s="211">
        <v>1141</v>
      </c>
      <c r="DN9" s="211">
        <v>3373</v>
      </c>
      <c r="DO9" s="211">
        <v>922</v>
      </c>
      <c r="DP9" s="211">
        <v>609</v>
      </c>
      <c r="DQ9" s="211">
        <v>386</v>
      </c>
      <c r="DR9" s="211">
        <v>355</v>
      </c>
      <c r="DS9" s="211">
        <v>249</v>
      </c>
      <c r="DT9" s="211">
        <v>641</v>
      </c>
      <c r="DU9" s="211">
        <v>10946</v>
      </c>
      <c r="DV9" s="211">
        <v>5559</v>
      </c>
      <c r="DW9" s="211">
        <v>1894</v>
      </c>
      <c r="DX9" s="211">
        <v>693</v>
      </c>
      <c r="DY9" s="211">
        <v>279</v>
      </c>
      <c r="DZ9" s="211">
        <v>2113</v>
      </c>
      <c r="EA9" s="211">
        <v>138</v>
      </c>
      <c r="EB9" s="211">
        <v>1799</v>
      </c>
      <c r="EC9" s="211">
        <v>2581</v>
      </c>
      <c r="ED9" s="211">
        <v>399</v>
      </c>
      <c r="EE9" s="211">
        <v>1822</v>
      </c>
      <c r="EF9" s="211">
        <v>2819</v>
      </c>
      <c r="EG9" s="211">
        <v>23213</v>
      </c>
      <c r="EH9" s="211">
        <v>2358</v>
      </c>
      <c r="EI9" s="211">
        <v>8695</v>
      </c>
      <c r="EJ9" s="211">
        <v>2251</v>
      </c>
      <c r="EK9" s="211">
        <v>494</v>
      </c>
      <c r="EL9" s="211">
        <v>230</v>
      </c>
      <c r="EM9" s="211">
        <v>182</v>
      </c>
      <c r="EN9" s="211">
        <v>184</v>
      </c>
      <c r="EO9" s="211">
        <v>283</v>
      </c>
      <c r="EP9" s="211">
        <v>661</v>
      </c>
      <c r="EQ9" s="211">
        <v>9455</v>
      </c>
      <c r="ER9" s="211">
        <v>10946</v>
      </c>
      <c r="ES9" s="211">
        <v>514</v>
      </c>
      <c r="ET9" s="211">
        <v>3279</v>
      </c>
      <c r="EU9" s="211">
        <v>4417</v>
      </c>
      <c r="EV9" s="211">
        <v>2736</v>
      </c>
      <c r="EW9" s="211">
        <f t="shared" si="0"/>
        <v>10432</v>
      </c>
      <c r="EX9" s="211">
        <v>10946</v>
      </c>
      <c r="EZ9" s="211"/>
    </row>
    <row r="10" spans="1:156" x14ac:dyDescent="0.25">
      <c r="A10" t="s">
        <v>242</v>
      </c>
      <c r="B10" t="s">
        <v>126</v>
      </c>
      <c r="C10" t="s">
        <v>232</v>
      </c>
      <c r="D10" t="s">
        <v>242</v>
      </c>
      <c r="E10" t="s">
        <v>321</v>
      </c>
      <c r="F10" t="s">
        <v>232</v>
      </c>
      <c r="G10" t="s">
        <v>232</v>
      </c>
      <c r="H10" s="211">
        <v>34706</v>
      </c>
      <c r="I10" s="211">
        <v>1666</v>
      </c>
      <c r="J10" s="211">
        <v>5455</v>
      </c>
      <c r="K10" s="211">
        <v>500</v>
      </c>
      <c r="L10" s="211">
        <v>3846</v>
      </c>
      <c r="M10" s="211">
        <v>343</v>
      </c>
      <c r="N10" s="211">
        <v>14728</v>
      </c>
      <c r="O10" s="211">
        <v>716</v>
      </c>
      <c r="P10" s="211">
        <v>14332</v>
      </c>
      <c r="Q10" s="211">
        <v>440</v>
      </c>
      <c r="R10" s="211">
        <v>30976</v>
      </c>
      <c r="S10" s="211">
        <v>1317</v>
      </c>
      <c r="T10" s="211">
        <v>295</v>
      </c>
      <c r="U10" s="211">
        <v>30</v>
      </c>
      <c r="V10" s="211">
        <v>1242</v>
      </c>
      <c r="W10" s="211">
        <v>131</v>
      </c>
      <c r="X10" s="211">
        <v>155</v>
      </c>
      <c r="Y10" s="211">
        <v>19</v>
      </c>
      <c r="Z10" s="211">
        <v>196</v>
      </c>
      <c r="AA10" s="211">
        <v>31</v>
      </c>
      <c r="AB10" s="211">
        <v>1841</v>
      </c>
      <c r="AC10" s="211">
        <v>138</v>
      </c>
      <c r="AD10" s="211">
        <v>533</v>
      </c>
      <c r="AE10" s="211">
        <v>47</v>
      </c>
      <c r="AF10" s="211">
        <v>30755</v>
      </c>
      <c r="AG10" s="211">
        <v>1286</v>
      </c>
      <c r="AH10" s="211">
        <v>34420</v>
      </c>
      <c r="AI10" s="211">
        <v>1625</v>
      </c>
      <c r="AJ10" s="211">
        <v>286</v>
      </c>
      <c r="AK10" s="211">
        <v>41</v>
      </c>
      <c r="AL10" s="211">
        <v>144</v>
      </c>
      <c r="AM10" s="211">
        <v>2</v>
      </c>
      <c r="AN10" s="211">
        <v>142</v>
      </c>
      <c r="AO10" s="211">
        <v>39</v>
      </c>
      <c r="AP10" s="211">
        <v>17859</v>
      </c>
      <c r="AQ10" s="211">
        <v>1145</v>
      </c>
      <c r="AR10" s="211">
        <v>16847</v>
      </c>
      <c r="AS10" s="211">
        <v>521</v>
      </c>
      <c r="AT10" s="211">
        <v>5427</v>
      </c>
      <c r="AU10" s="211">
        <v>141</v>
      </c>
      <c r="AV10" s="211">
        <v>29279</v>
      </c>
      <c r="AW10" s="211">
        <v>1525</v>
      </c>
      <c r="AX10" s="211">
        <v>1399</v>
      </c>
      <c r="AY10" s="211">
        <v>124</v>
      </c>
      <c r="AZ10" s="211">
        <v>7105</v>
      </c>
      <c r="BA10" s="211">
        <v>490</v>
      </c>
      <c r="BB10" s="211">
        <v>9110</v>
      </c>
      <c r="BC10" s="211">
        <v>496</v>
      </c>
      <c r="BD10" s="211">
        <v>6328</v>
      </c>
      <c r="BE10" s="211">
        <v>131</v>
      </c>
      <c r="BF10" s="211">
        <v>3848</v>
      </c>
      <c r="BG10" s="211">
        <v>400</v>
      </c>
      <c r="BH10" s="211">
        <v>16152</v>
      </c>
      <c r="BI10" s="211">
        <v>1046</v>
      </c>
      <c r="BJ10" s="211">
        <v>15521</v>
      </c>
      <c r="BK10" s="211">
        <v>932</v>
      </c>
      <c r="BL10" s="211">
        <v>631</v>
      </c>
      <c r="BM10" s="211">
        <v>114</v>
      </c>
      <c r="BN10" s="211">
        <v>11337</v>
      </c>
      <c r="BO10" s="211">
        <v>559</v>
      </c>
      <c r="BP10" s="211">
        <v>5419</v>
      </c>
      <c r="BQ10" s="211">
        <v>528</v>
      </c>
      <c r="BR10" s="211">
        <v>3244</v>
      </c>
      <c r="BS10" s="211">
        <v>359</v>
      </c>
      <c r="BT10" s="211">
        <v>8438</v>
      </c>
      <c r="BU10" s="211">
        <v>207</v>
      </c>
      <c r="BV10" s="211">
        <v>20000</v>
      </c>
      <c r="BW10" s="211">
        <v>1446</v>
      </c>
      <c r="BX10" s="211">
        <v>6268</v>
      </c>
      <c r="BY10" s="211">
        <v>13</v>
      </c>
      <c r="BZ10" s="211">
        <v>2362</v>
      </c>
      <c r="CA10" s="211">
        <v>34</v>
      </c>
      <c r="CB10" s="211">
        <v>6076</v>
      </c>
      <c r="CC10" s="211">
        <v>173</v>
      </c>
      <c r="CD10" s="211">
        <v>2326</v>
      </c>
      <c r="CE10" s="211">
        <v>218</v>
      </c>
      <c r="CF10" s="211">
        <v>3711</v>
      </c>
      <c r="CG10" s="211">
        <v>236</v>
      </c>
      <c r="CH10" s="211">
        <v>4434</v>
      </c>
      <c r="CI10" s="211">
        <v>415</v>
      </c>
      <c r="CJ10" s="211">
        <v>4491</v>
      </c>
      <c r="CK10" s="211">
        <v>239</v>
      </c>
      <c r="CL10" s="211">
        <v>5038</v>
      </c>
      <c r="CM10" s="211">
        <v>338</v>
      </c>
      <c r="CN10" s="211">
        <v>6268</v>
      </c>
      <c r="CO10" s="211">
        <v>13</v>
      </c>
      <c r="CP10" s="211">
        <v>1666</v>
      </c>
      <c r="CQ10" s="211">
        <v>33040</v>
      </c>
      <c r="CR10" s="211">
        <v>25408</v>
      </c>
      <c r="CS10" s="211">
        <v>13634</v>
      </c>
      <c r="CT10" s="211">
        <v>33456</v>
      </c>
      <c r="CU10" s="211">
        <v>1134</v>
      </c>
      <c r="CV10" s="211">
        <v>315</v>
      </c>
      <c r="CW10" s="211">
        <v>340</v>
      </c>
      <c r="CX10" s="211">
        <v>118</v>
      </c>
      <c r="CY10" s="211">
        <v>343</v>
      </c>
      <c r="CZ10" s="211">
        <v>99</v>
      </c>
      <c r="DA10" s="211">
        <v>103</v>
      </c>
      <c r="DB10" s="211">
        <v>30</v>
      </c>
      <c r="DC10" s="211">
        <v>348</v>
      </c>
      <c r="DD10" s="211">
        <v>68</v>
      </c>
      <c r="DE10" s="211">
        <v>164</v>
      </c>
      <c r="DF10" s="211">
        <v>1165</v>
      </c>
      <c r="DG10" s="211">
        <v>1895</v>
      </c>
      <c r="DH10" s="211">
        <v>317</v>
      </c>
      <c r="DI10" s="211">
        <v>1882</v>
      </c>
      <c r="DJ10" s="211">
        <v>1127</v>
      </c>
      <c r="DK10" s="211">
        <v>167</v>
      </c>
      <c r="DL10" s="211">
        <v>910</v>
      </c>
      <c r="DM10" s="211">
        <v>1233</v>
      </c>
      <c r="DN10" s="211">
        <v>5014</v>
      </c>
      <c r="DO10" s="211">
        <v>1127</v>
      </c>
      <c r="DP10" s="211">
        <v>679</v>
      </c>
      <c r="DQ10" s="211">
        <v>1245</v>
      </c>
      <c r="DR10" s="211">
        <v>651</v>
      </c>
      <c r="DS10" s="211">
        <v>370</v>
      </c>
      <c r="DT10" s="211">
        <v>999</v>
      </c>
      <c r="DU10" s="211">
        <v>13972</v>
      </c>
      <c r="DV10" s="211">
        <v>6884</v>
      </c>
      <c r="DW10" s="211">
        <v>2675</v>
      </c>
      <c r="DX10" s="211">
        <v>1036</v>
      </c>
      <c r="DY10" s="211">
        <v>274</v>
      </c>
      <c r="DZ10" s="211">
        <v>2761</v>
      </c>
      <c r="EA10" s="211">
        <v>261</v>
      </c>
      <c r="EB10" s="211">
        <v>1936</v>
      </c>
      <c r="EC10" s="211">
        <v>3291</v>
      </c>
      <c r="ED10" s="211">
        <v>637</v>
      </c>
      <c r="EE10" s="211">
        <v>1852</v>
      </c>
      <c r="EF10" s="211">
        <v>4283</v>
      </c>
      <c r="EG10" s="211">
        <v>32539</v>
      </c>
      <c r="EH10" s="211">
        <v>3687</v>
      </c>
      <c r="EI10" s="211">
        <v>11087</v>
      </c>
      <c r="EJ10" s="211">
        <v>2885</v>
      </c>
      <c r="EK10" s="211">
        <v>355</v>
      </c>
      <c r="EL10" s="211">
        <v>474</v>
      </c>
      <c r="EM10" s="211">
        <v>340</v>
      </c>
      <c r="EN10" s="211">
        <v>269</v>
      </c>
      <c r="EO10" s="211">
        <v>248</v>
      </c>
      <c r="EP10" s="211">
        <v>848</v>
      </c>
      <c r="EQ10" s="211">
        <v>12005</v>
      </c>
      <c r="ER10" s="211">
        <v>13972</v>
      </c>
      <c r="ES10" s="211">
        <v>662</v>
      </c>
      <c r="ET10" s="211">
        <v>3375</v>
      </c>
      <c r="EU10" s="211">
        <v>5750</v>
      </c>
      <c r="EV10" s="211">
        <v>4185</v>
      </c>
      <c r="EW10" s="211">
        <f t="shared" si="0"/>
        <v>13310</v>
      </c>
      <c r="EX10" s="211">
        <v>13972</v>
      </c>
      <c r="EZ10" s="211"/>
    </row>
    <row r="11" spans="1:156" x14ac:dyDescent="0.25">
      <c r="A11" t="s">
        <v>243</v>
      </c>
      <c r="B11" t="s">
        <v>126</v>
      </c>
      <c r="C11" t="s">
        <v>232</v>
      </c>
      <c r="D11" t="s">
        <v>243</v>
      </c>
      <c r="E11" t="s">
        <v>329</v>
      </c>
      <c r="F11" t="s">
        <v>232</v>
      </c>
      <c r="G11" t="s">
        <v>232</v>
      </c>
      <c r="H11" s="211">
        <v>108300</v>
      </c>
      <c r="I11" s="211">
        <v>2340</v>
      </c>
      <c r="J11" s="211">
        <v>6953</v>
      </c>
      <c r="K11" s="211">
        <v>433</v>
      </c>
      <c r="L11" s="211">
        <v>4534</v>
      </c>
      <c r="M11" s="211">
        <v>312</v>
      </c>
      <c r="N11" s="211">
        <v>28688</v>
      </c>
      <c r="O11" s="211">
        <v>1276</v>
      </c>
      <c r="P11" s="211">
        <v>71754</v>
      </c>
      <c r="Q11" s="211">
        <v>613</v>
      </c>
      <c r="R11" s="211">
        <v>95142</v>
      </c>
      <c r="S11" s="211">
        <v>1873</v>
      </c>
      <c r="T11" s="211">
        <v>1633</v>
      </c>
      <c r="U11" s="211">
        <v>46</v>
      </c>
      <c r="V11" s="211">
        <v>236</v>
      </c>
      <c r="W11" s="211">
        <v>8</v>
      </c>
      <c r="X11" s="211">
        <v>3621</v>
      </c>
      <c r="Y11" s="211">
        <v>43</v>
      </c>
      <c r="Z11" s="211">
        <v>1683</v>
      </c>
      <c r="AA11" s="211">
        <v>153</v>
      </c>
      <c r="AB11" s="211">
        <v>5971</v>
      </c>
      <c r="AC11" s="211">
        <v>217</v>
      </c>
      <c r="AD11" s="211">
        <v>5385</v>
      </c>
      <c r="AE11" s="211">
        <v>494</v>
      </c>
      <c r="AF11" s="211">
        <v>93287</v>
      </c>
      <c r="AG11" s="211">
        <v>1655</v>
      </c>
      <c r="AH11" s="211">
        <v>102455</v>
      </c>
      <c r="AI11" s="211">
        <v>2036</v>
      </c>
      <c r="AJ11" s="211">
        <v>5845</v>
      </c>
      <c r="AK11" s="211">
        <v>304</v>
      </c>
      <c r="AL11" s="211">
        <v>3435</v>
      </c>
      <c r="AM11" s="211">
        <v>19</v>
      </c>
      <c r="AN11" s="211">
        <v>2410</v>
      </c>
      <c r="AO11" s="211">
        <v>285</v>
      </c>
      <c r="AP11" s="211">
        <v>54288</v>
      </c>
      <c r="AQ11" s="211">
        <v>1186</v>
      </c>
      <c r="AR11" s="211">
        <v>54012</v>
      </c>
      <c r="AS11" s="211">
        <v>1154</v>
      </c>
      <c r="AT11" s="211">
        <v>9144</v>
      </c>
      <c r="AU11" s="211">
        <v>190</v>
      </c>
      <c r="AV11" s="211">
        <v>99156</v>
      </c>
      <c r="AW11" s="211">
        <v>2150</v>
      </c>
      <c r="AX11" s="211">
        <v>2598</v>
      </c>
      <c r="AY11" s="211">
        <v>220</v>
      </c>
      <c r="AZ11" s="211">
        <v>12315</v>
      </c>
      <c r="BA11" s="211">
        <v>597</v>
      </c>
      <c r="BB11" s="211">
        <v>19802</v>
      </c>
      <c r="BC11" s="211">
        <v>514</v>
      </c>
      <c r="BD11" s="211">
        <v>35863</v>
      </c>
      <c r="BE11" s="211">
        <v>301</v>
      </c>
      <c r="BF11" s="211">
        <v>8393</v>
      </c>
      <c r="BG11" s="211">
        <v>355</v>
      </c>
      <c r="BH11" s="211">
        <v>55536</v>
      </c>
      <c r="BI11" s="211">
        <v>1517</v>
      </c>
      <c r="BJ11" s="211">
        <v>53833</v>
      </c>
      <c r="BK11" s="211">
        <v>1269</v>
      </c>
      <c r="BL11" s="211">
        <v>1703</v>
      </c>
      <c r="BM11" s="211">
        <v>248</v>
      </c>
      <c r="BN11" s="211">
        <v>42619</v>
      </c>
      <c r="BO11" s="211">
        <v>757</v>
      </c>
      <c r="BP11" s="211">
        <v>14149</v>
      </c>
      <c r="BQ11" s="211">
        <v>882</v>
      </c>
      <c r="BR11" s="211">
        <v>7161</v>
      </c>
      <c r="BS11" s="211">
        <v>233</v>
      </c>
      <c r="BT11" s="211">
        <v>29621</v>
      </c>
      <c r="BU11" s="211">
        <v>413</v>
      </c>
      <c r="BV11" s="211">
        <v>63929</v>
      </c>
      <c r="BW11" s="211">
        <v>1872</v>
      </c>
      <c r="BX11" s="211">
        <v>14750</v>
      </c>
      <c r="BY11" s="211">
        <v>55</v>
      </c>
      <c r="BZ11" s="211">
        <v>8275</v>
      </c>
      <c r="CA11" s="211">
        <v>47</v>
      </c>
      <c r="CB11" s="211">
        <v>21346</v>
      </c>
      <c r="CC11" s="211">
        <v>366</v>
      </c>
      <c r="CD11" s="211">
        <v>8101</v>
      </c>
      <c r="CE11" s="211">
        <v>295</v>
      </c>
      <c r="CF11" s="211">
        <v>10092</v>
      </c>
      <c r="CG11" s="211">
        <v>465</v>
      </c>
      <c r="CH11" s="211">
        <v>16088</v>
      </c>
      <c r="CI11" s="211">
        <v>480</v>
      </c>
      <c r="CJ11" s="211">
        <v>14946</v>
      </c>
      <c r="CK11" s="211">
        <v>233</v>
      </c>
      <c r="CL11" s="211">
        <v>14702</v>
      </c>
      <c r="CM11" s="211">
        <v>399</v>
      </c>
      <c r="CN11" s="211">
        <v>14750</v>
      </c>
      <c r="CO11" s="211">
        <v>55</v>
      </c>
      <c r="CP11" s="211">
        <v>2340</v>
      </c>
      <c r="CQ11" s="211">
        <v>105960</v>
      </c>
      <c r="CR11" s="211">
        <v>92620</v>
      </c>
      <c r="CS11" s="211">
        <v>25290</v>
      </c>
      <c r="CT11" s="211">
        <v>93988</v>
      </c>
      <c r="CU11" s="211">
        <v>8077</v>
      </c>
      <c r="CV11" s="211">
        <v>2412</v>
      </c>
      <c r="CW11" s="211">
        <v>3372</v>
      </c>
      <c r="CX11" s="211">
        <v>1034</v>
      </c>
      <c r="CY11" s="211">
        <v>1866</v>
      </c>
      <c r="CZ11" s="211">
        <v>312</v>
      </c>
      <c r="DA11" s="211">
        <v>2392</v>
      </c>
      <c r="DB11" s="211">
        <v>961</v>
      </c>
      <c r="DC11" s="211">
        <v>447</v>
      </c>
      <c r="DD11" s="211">
        <v>105</v>
      </c>
      <c r="DE11" s="211">
        <v>1104</v>
      </c>
      <c r="DF11" s="211">
        <v>3455</v>
      </c>
      <c r="DG11" s="211">
        <v>9497</v>
      </c>
      <c r="DH11" s="211">
        <v>1758</v>
      </c>
      <c r="DI11" s="211">
        <v>6494</v>
      </c>
      <c r="DJ11" s="211">
        <v>2340</v>
      </c>
      <c r="DK11" s="211">
        <v>909</v>
      </c>
      <c r="DL11" s="211">
        <v>5607</v>
      </c>
      <c r="DM11" s="211">
        <v>8375</v>
      </c>
      <c r="DN11" s="211">
        <v>12784</v>
      </c>
      <c r="DO11" s="211">
        <v>3708</v>
      </c>
      <c r="DP11" s="211">
        <v>2258</v>
      </c>
      <c r="DQ11" s="211">
        <v>1341</v>
      </c>
      <c r="DR11" s="211">
        <v>1097</v>
      </c>
      <c r="DS11" s="211">
        <v>738</v>
      </c>
      <c r="DT11" s="211">
        <v>1233</v>
      </c>
      <c r="DU11" s="211">
        <v>40231</v>
      </c>
      <c r="DV11" s="211">
        <v>24608</v>
      </c>
      <c r="DW11" s="211">
        <v>11298</v>
      </c>
      <c r="DX11" s="211">
        <v>2390</v>
      </c>
      <c r="DY11" s="211">
        <v>815</v>
      </c>
      <c r="DZ11" s="211">
        <v>5330</v>
      </c>
      <c r="EA11" s="211">
        <v>692</v>
      </c>
      <c r="EB11" s="211">
        <v>3740</v>
      </c>
      <c r="EC11" s="211">
        <v>7903</v>
      </c>
      <c r="ED11" s="211">
        <v>1489</v>
      </c>
      <c r="EE11" s="211">
        <v>4623</v>
      </c>
      <c r="EF11" s="211">
        <v>14888</v>
      </c>
      <c r="EG11" s="211">
        <v>97359</v>
      </c>
      <c r="EH11" s="211">
        <v>10255</v>
      </c>
      <c r="EI11" s="211">
        <v>32874</v>
      </c>
      <c r="EJ11" s="211">
        <v>7357</v>
      </c>
      <c r="EK11" s="211">
        <v>848</v>
      </c>
      <c r="EL11" s="211">
        <v>1147</v>
      </c>
      <c r="EM11" s="211">
        <v>1327</v>
      </c>
      <c r="EN11" s="211">
        <v>886</v>
      </c>
      <c r="EO11" s="211">
        <v>737</v>
      </c>
      <c r="EP11" s="211">
        <v>2174</v>
      </c>
      <c r="EQ11" s="211">
        <v>37918</v>
      </c>
      <c r="ER11" s="211">
        <v>40231</v>
      </c>
      <c r="ES11" s="211">
        <v>1492</v>
      </c>
      <c r="ET11" s="211">
        <v>9414</v>
      </c>
      <c r="EU11" s="211">
        <v>18247</v>
      </c>
      <c r="EV11" s="211">
        <v>11078</v>
      </c>
      <c r="EW11" s="211">
        <f t="shared" si="0"/>
        <v>38739</v>
      </c>
      <c r="EX11" s="211">
        <v>40231</v>
      </c>
      <c r="EZ11" s="211"/>
    </row>
    <row r="12" spans="1:156" x14ac:dyDescent="0.25">
      <c r="A12" t="s">
        <v>244</v>
      </c>
      <c r="B12" t="s">
        <v>126</v>
      </c>
      <c r="C12" t="s">
        <v>232</v>
      </c>
      <c r="D12" t="s">
        <v>244</v>
      </c>
      <c r="E12" t="s">
        <v>325</v>
      </c>
      <c r="F12" t="s">
        <v>232</v>
      </c>
      <c r="G12" t="s">
        <v>232</v>
      </c>
      <c r="H12" s="211">
        <v>30437</v>
      </c>
      <c r="I12" s="211">
        <v>2162</v>
      </c>
      <c r="J12" s="211">
        <v>5849</v>
      </c>
      <c r="K12" s="211">
        <v>524</v>
      </c>
      <c r="L12" s="211">
        <v>3861</v>
      </c>
      <c r="M12" s="211">
        <v>365</v>
      </c>
      <c r="N12" s="211">
        <v>14051</v>
      </c>
      <c r="O12" s="211">
        <v>1215</v>
      </c>
      <c r="P12" s="211">
        <v>10366</v>
      </c>
      <c r="Q12" s="211">
        <v>411</v>
      </c>
      <c r="R12" s="211">
        <v>24851</v>
      </c>
      <c r="S12" s="211">
        <v>1533</v>
      </c>
      <c r="T12" s="211">
        <v>119</v>
      </c>
      <c r="U12" s="211">
        <v>20</v>
      </c>
      <c r="V12" s="211">
        <v>2738</v>
      </c>
      <c r="W12" s="211">
        <v>428</v>
      </c>
      <c r="X12" s="211">
        <v>154</v>
      </c>
      <c r="Y12" s="211">
        <v>0</v>
      </c>
      <c r="Z12" s="211">
        <v>215</v>
      </c>
      <c r="AA12" s="211">
        <v>3</v>
      </c>
      <c r="AB12" s="211">
        <v>2334</v>
      </c>
      <c r="AC12" s="211">
        <v>164</v>
      </c>
      <c r="AD12" s="211">
        <v>529</v>
      </c>
      <c r="AE12" s="211">
        <v>14</v>
      </c>
      <c r="AF12" s="211">
        <v>24666</v>
      </c>
      <c r="AG12" s="211">
        <v>1532</v>
      </c>
      <c r="AH12" s="211">
        <v>29984</v>
      </c>
      <c r="AI12" s="211">
        <v>2124</v>
      </c>
      <c r="AJ12" s="211">
        <v>453</v>
      </c>
      <c r="AK12" s="211">
        <v>38</v>
      </c>
      <c r="AL12" s="211">
        <v>348</v>
      </c>
      <c r="AM12" s="211">
        <v>16</v>
      </c>
      <c r="AN12" s="211">
        <v>105</v>
      </c>
      <c r="AO12" s="211">
        <v>22</v>
      </c>
      <c r="AP12" s="211">
        <v>15669</v>
      </c>
      <c r="AQ12" s="211">
        <v>1219</v>
      </c>
      <c r="AR12" s="211">
        <v>14768</v>
      </c>
      <c r="AS12" s="211">
        <v>943</v>
      </c>
      <c r="AT12" s="211">
        <v>4701</v>
      </c>
      <c r="AU12" s="211">
        <v>208</v>
      </c>
      <c r="AV12" s="211">
        <v>25736</v>
      </c>
      <c r="AW12" s="211">
        <v>1954</v>
      </c>
      <c r="AX12" s="211">
        <v>1157</v>
      </c>
      <c r="AY12" s="211">
        <v>143</v>
      </c>
      <c r="AZ12" s="211">
        <v>7056</v>
      </c>
      <c r="BA12" s="211">
        <v>611</v>
      </c>
      <c r="BB12" s="211">
        <v>8289</v>
      </c>
      <c r="BC12" s="211">
        <v>537</v>
      </c>
      <c r="BD12" s="211">
        <v>5600</v>
      </c>
      <c r="BE12" s="211">
        <v>172</v>
      </c>
      <c r="BF12" s="211">
        <v>3608</v>
      </c>
      <c r="BG12" s="211">
        <v>402</v>
      </c>
      <c r="BH12" s="211">
        <v>12160</v>
      </c>
      <c r="BI12" s="211">
        <v>1275</v>
      </c>
      <c r="BJ12" s="211">
        <v>11464</v>
      </c>
      <c r="BK12" s="211">
        <v>1154</v>
      </c>
      <c r="BL12" s="211">
        <v>696</v>
      </c>
      <c r="BM12" s="211">
        <v>121</v>
      </c>
      <c r="BN12" s="211">
        <v>8092</v>
      </c>
      <c r="BO12" s="211">
        <v>786</v>
      </c>
      <c r="BP12" s="211">
        <v>4635</v>
      </c>
      <c r="BQ12" s="211">
        <v>540</v>
      </c>
      <c r="BR12" s="211">
        <v>3041</v>
      </c>
      <c r="BS12" s="211">
        <v>351</v>
      </c>
      <c r="BT12" s="211">
        <v>6624</v>
      </c>
      <c r="BU12" s="211">
        <v>461</v>
      </c>
      <c r="BV12" s="211">
        <v>15768</v>
      </c>
      <c r="BW12" s="211">
        <v>1677</v>
      </c>
      <c r="BX12" s="211">
        <v>8045</v>
      </c>
      <c r="BY12" s="211">
        <v>24</v>
      </c>
      <c r="BZ12" s="211">
        <v>1775</v>
      </c>
      <c r="CA12" s="211">
        <v>176</v>
      </c>
      <c r="CB12" s="211">
        <v>4849</v>
      </c>
      <c r="CC12" s="211">
        <v>285</v>
      </c>
      <c r="CD12" s="211">
        <v>1711</v>
      </c>
      <c r="CE12" s="211">
        <v>238</v>
      </c>
      <c r="CF12" s="211">
        <v>2464</v>
      </c>
      <c r="CG12" s="211">
        <v>337</v>
      </c>
      <c r="CH12" s="211">
        <v>3083</v>
      </c>
      <c r="CI12" s="211">
        <v>372</v>
      </c>
      <c r="CJ12" s="211">
        <v>3288</v>
      </c>
      <c r="CK12" s="211">
        <v>288</v>
      </c>
      <c r="CL12" s="211">
        <v>5222</v>
      </c>
      <c r="CM12" s="211">
        <v>442</v>
      </c>
      <c r="CN12" s="211">
        <v>8045</v>
      </c>
      <c r="CO12" s="211">
        <v>24</v>
      </c>
      <c r="CP12" s="211">
        <v>2162</v>
      </c>
      <c r="CQ12" s="211">
        <v>28275</v>
      </c>
      <c r="CR12" s="211">
        <v>18657</v>
      </c>
      <c r="CS12" s="211">
        <v>16166</v>
      </c>
      <c r="CT12" s="211">
        <v>28190</v>
      </c>
      <c r="CU12" s="211">
        <v>1026</v>
      </c>
      <c r="CV12" s="211">
        <v>203</v>
      </c>
      <c r="CW12" s="211">
        <v>186</v>
      </c>
      <c r="CX12" s="211">
        <v>64</v>
      </c>
      <c r="CY12" s="211">
        <v>169</v>
      </c>
      <c r="CZ12" s="211">
        <v>41</v>
      </c>
      <c r="DA12" s="211">
        <v>158</v>
      </c>
      <c r="DB12" s="211">
        <v>25</v>
      </c>
      <c r="DC12" s="211">
        <v>513</v>
      </c>
      <c r="DD12" s="211">
        <v>73</v>
      </c>
      <c r="DE12" s="211">
        <v>423</v>
      </c>
      <c r="DF12" s="211">
        <v>1399</v>
      </c>
      <c r="DG12" s="211">
        <v>1378</v>
      </c>
      <c r="DH12" s="211">
        <v>306</v>
      </c>
      <c r="DI12" s="211">
        <v>1626</v>
      </c>
      <c r="DJ12" s="211">
        <v>468</v>
      </c>
      <c r="DK12" s="211">
        <v>239</v>
      </c>
      <c r="DL12" s="211">
        <v>624</v>
      </c>
      <c r="DM12" s="211">
        <v>869</v>
      </c>
      <c r="DN12" s="211">
        <v>3048</v>
      </c>
      <c r="DO12" s="211">
        <v>1432</v>
      </c>
      <c r="DP12" s="211">
        <v>639</v>
      </c>
      <c r="DQ12" s="211">
        <v>754</v>
      </c>
      <c r="DR12" s="211">
        <v>636</v>
      </c>
      <c r="DS12" s="211">
        <v>471</v>
      </c>
      <c r="DT12" s="211">
        <v>1348</v>
      </c>
      <c r="DU12" s="211">
        <v>12768</v>
      </c>
      <c r="DV12" s="211">
        <v>6719</v>
      </c>
      <c r="DW12" s="211">
        <v>1673</v>
      </c>
      <c r="DX12" s="211">
        <v>1086</v>
      </c>
      <c r="DY12" s="211">
        <v>470</v>
      </c>
      <c r="DZ12" s="211">
        <v>2603</v>
      </c>
      <c r="EA12" s="211">
        <v>215</v>
      </c>
      <c r="EB12" s="211">
        <v>2065</v>
      </c>
      <c r="EC12" s="211">
        <v>2360</v>
      </c>
      <c r="ED12" s="211">
        <v>224</v>
      </c>
      <c r="EE12" s="211">
        <v>1597</v>
      </c>
      <c r="EF12" s="211">
        <v>2997</v>
      </c>
      <c r="EG12" s="211">
        <v>27204</v>
      </c>
      <c r="EH12" s="211">
        <v>3214</v>
      </c>
      <c r="EI12" s="211">
        <v>10840</v>
      </c>
      <c r="EJ12" s="211">
        <v>1928</v>
      </c>
      <c r="EK12" s="211">
        <v>319</v>
      </c>
      <c r="EL12" s="211">
        <v>220</v>
      </c>
      <c r="EM12" s="211">
        <v>200</v>
      </c>
      <c r="EN12" s="211">
        <v>223</v>
      </c>
      <c r="EO12" s="211">
        <v>164</v>
      </c>
      <c r="EP12" s="211">
        <v>517</v>
      </c>
      <c r="EQ12" s="211">
        <v>10999</v>
      </c>
      <c r="ER12" s="211">
        <v>12768</v>
      </c>
      <c r="ES12" s="211">
        <v>575</v>
      </c>
      <c r="ET12" s="211">
        <v>3496</v>
      </c>
      <c r="EU12" s="211">
        <v>5096</v>
      </c>
      <c r="EV12" s="211">
        <v>3601</v>
      </c>
      <c r="EW12" s="211">
        <f t="shared" si="0"/>
        <v>12193</v>
      </c>
      <c r="EX12" s="211">
        <v>12768</v>
      </c>
      <c r="EZ12" s="211"/>
    </row>
    <row r="13" spans="1:156" x14ac:dyDescent="0.25">
      <c r="A13" t="s">
        <v>245</v>
      </c>
      <c r="B13" t="s">
        <v>126</v>
      </c>
      <c r="C13" t="s">
        <v>232</v>
      </c>
      <c r="D13" t="s">
        <v>245</v>
      </c>
      <c r="E13" t="s">
        <v>330</v>
      </c>
      <c r="F13" t="s">
        <v>232</v>
      </c>
      <c r="G13" t="s">
        <v>232</v>
      </c>
      <c r="H13" s="211">
        <v>12117</v>
      </c>
      <c r="I13" s="211">
        <v>885</v>
      </c>
      <c r="J13" s="211">
        <v>2574</v>
      </c>
      <c r="K13" s="211">
        <v>401</v>
      </c>
      <c r="L13" s="211">
        <v>1748</v>
      </c>
      <c r="M13" s="211">
        <v>366</v>
      </c>
      <c r="N13" s="211">
        <v>5259</v>
      </c>
      <c r="O13" s="211">
        <v>401</v>
      </c>
      <c r="P13" s="211">
        <v>4265</v>
      </c>
      <c r="Q13" s="211">
        <v>83</v>
      </c>
      <c r="R13" s="211">
        <v>10292</v>
      </c>
      <c r="S13" s="211">
        <v>290</v>
      </c>
      <c r="T13" s="211">
        <v>111</v>
      </c>
      <c r="U13" s="211">
        <v>99</v>
      </c>
      <c r="V13" s="211">
        <v>214</v>
      </c>
      <c r="W13" s="211">
        <v>93</v>
      </c>
      <c r="X13" s="211">
        <v>161</v>
      </c>
      <c r="Y13" s="211">
        <v>0</v>
      </c>
      <c r="Z13" s="211">
        <v>670</v>
      </c>
      <c r="AA13" s="211">
        <v>168</v>
      </c>
      <c r="AB13" s="211">
        <v>461</v>
      </c>
      <c r="AC13" s="211">
        <v>144</v>
      </c>
      <c r="AD13" s="211">
        <v>1223</v>
      </c>
      <c r="AE13" s="211">
        <v>322</v>
      </c>
      <c r="AF13" s="211">
        <v>10069</v>
      </c>
      <c r="AG13" s="211">
        <v>273</v>
      </c>
      <c r="AH13" s="211">
        <v>11325</v>
      </c>
      <c r="AI13" s="211">
        <v>537</v>
      </c>
      <c r="AJ13" s="211">
        <v>792</v>
      </c>
      <c r="AK13" s="211">
        <v>348</v>
      </c>
      <c r="AL13" s="211">
        <v>122</v>
      </c>
      <c r="AM13" s="211">
        <v>15</v>
      </c>
      <c r="AN13" s="211">
        <v>670</v>
      </c>
      <c r="AO13" s="211">
        <v>333</v>
      </c>
      <c r="AP13" s="211">
        <v>6034</v>
      </c>
      <c r="AQ13" s="211">
        <v>441</v>
      </c>
      <c r="AR13" s="211">
        <v>6083</v>
      </c>
      <c r="AS13" s="211">
        <v>444</v>
      </c>
      <c r="AT13" s="211">
        <v>1647</v>
      </c>
      <c r="AU13" s="211">
        <v>66</v>
      </c>
      <c r="AV13" s="211">
        <v>10470</v>
      </c>
      <c r="AW13" s="211">
        <v>819</v>
      </c>
      <c r="AX13" s="211">
        <v>758</v>
      </c>
      <c r="AY13" s="211">
        <v>242</v>
      </c>
      <c r="AZ13" s="211">
        <v>2580</v>
      </c>
      <c r="BA13" s="211">
        <v>187</v>
      </c>
      <c r="BB13" s="211">
        <v>3099</v>
      </c>
      <c r="BC13" s="211">
        <v>116</v>
      </c>
      <c r="BD13" s="211">
        <v>1630</v>
      </c>
      <c r="BE13" s="211">
        <v>15</v>
      </c>
      <c r="BF13" s="211">
        <v>1199</v>
      </c>
      <c r="BG13" s="211">
        <v>243</v>
      </c>
      <c r="BH13" s="211">
        <v>5461</v>
      </c>
      <c r="BI13" s="211">
        <v>524</v>
      </c>
      <c r="BJ13" s="211">
        <v>5281</v>
      </c>
      <c r="BK13" s="211">
        <v>452</v>
      </c>
      <c r="BL13" s="211">
        <v>180</v>
      </c>
      <c r="BM13" s="211">
        <v>72</v>
      </c>
      <c r="BN13" s="211">
        <v>3765</v>
      </c>
      <c r="BO13" s="211">
        <v>271</v>
      </c>
      <c r="BP13" s="211">
        <v>1922</v>
      </c>
      <c r="BQ13" s="211">
        <v>275</v>
      </c>
      <c r="BR13" s="211">
        <v>973</v>
      </c>
      <c r="BS13" s="211">
        <v>221</v>
      </c>
      <c r="BT13" s="211">
        <v>3022</v>
      </c>
      <c r="BU13" s="211">
        <v>118</v>
      </c>
      <c r="BV13" s="211">
        <v>6660</v>
      </c>
      <c r="BW13" s="211">
        <v>767</v>
      </c>
      <c r="BX13" s="211">
        <v>2435</v>
      </c>
      <c r="BY13" s="211">
        <v>0</v>
      </c>
      <c r="BZ13" s="211">
        <v>945</v>
      </c>
      <c r="CA13" s="211">
        <v>39</v>
      </c>
      <c r="CB13" s="211">
        <v>2077</v>
      </c>
      <c r="CC13" s="211">
        <v>79</v>
      </c>
      <c r="CD13" s="211">
        <v>1028</v>
      </c>
      <c r="CE13" s="211">
        <v>207</v>
      </c>
      <c r="CF13" s="211">
        <v>1298</v>
      </c>
      <c r="CG13" s="211">
        <v>239</v>
      </c>
      <c r="CH13" s="211">
        <v>1436</v>
      </c>
      <c r="CI13" s="211">
        <v>133</v>
      </c>
      <c r="CJ13" s="211">
        <v>1197</v>
      </c>
      <c r="CK13" s="211">
        <v>95</v>
      </c>
      <c r="CL13" s="211">
        <v>1701</v>
      </c>
      <c r="CM13" s="211">
        <v>93</v>
      </c>
      <c r="CN13" s="211">
        <v>2435</v>
      </c>
      <c r="CO13" s="211">
        <v>0</v>
      </c>
      <c r="CP13" s="211">
        <v>885</v>
      </c>
      <c r="CQ13" s="211">
        <v>11232</v>
      </c>
      <c r="CR13" s="211">
        <v>8329</v>
      </c>
      <c r="CS13" s="211">
        <v>5155</v>
      </c>
      <c r="CT13" s="211">
        <v>10577</v>
      </c>
      <c r="CU13" s="211">
        <v>1049</v>
      </c>
      <c r="CV13" s="211">
        <v>616</v>
      </c>
      <c r="CW13" s="211">
        <v>683</v>
      </c>
      <c r="CX13" s="211">
        <v>393</v>
      </c>
      <c r="CY13" s="211">
        <v>44</v>
      </c>
      <c r="CZ13" s="211">
        <v>33</v>
      </c>
      <c r="DA13" s="211">
        <v>311</v>
      </c>
      <c r="DB13" s="211">
        <v>190</v>
      </c>
      <c r="DC13" s="211">
        <v>11</v>
      </c>
      <c r="DD13" s="211">
        <v>0</v>
      </c>
      <c r="DE13" s="211">
        <v>488</v>
      </c>
      <c r="DF13" s="211">
        <v>505</v>
      </c>
      <c r="DG13" s="211">
        <v>824</v>
      </c>
      <c r="DH13" s="211">
        <v>104</v>
      </c>
      <c r="DI13" s="211">
        <v>711</v>
      </c>
      <c r="DJ13" s="211">
        <v>275</v>
      </c>
      <c r="DK13" s="211">
        <v>66</v>
      </c>
      <c r="DL13" s="211">
        <v>297</v>
      </c>
      <c r="DM13" s="211">
        <v>298</v>
      </c>
      <c r="DN13" s="211">
        <v>1471</v>
      </c>
      <c r="DO13" s="211">
        <v>296</v>
      </c>
      <c r="DP13" s="211">
        <v>260</v>
      </c>
      <c r="DQ13" s="211">
        <v>339</v>
      </c>
      <c r="DR13" s="211">
        <v>124</v>
      </c>
      <c r="DS13" s="211">
        <v>92</v>
      </c>
      <c r="DT13" s="211">
        <v>393</v>
      </c>
      <c r="DU13" s="211">
        <v>5196</v>
      </c>
      <c r="DV13" s="211">
        <v>2451</v>
      </c>
      <c r="DW13" s="211">
        <v>921</v>
      </c>
      <c r="DX13" s="211">
        <v>430</v>
      </c>
      <c r="DY13" s="211">
        <v>201</v>
      </c>
      <c r="DZ13" s="211">
        <v>1094</v>
      </c>
      <c r="EA13" s="211">
        <v>47</v>
      </c>
      <c r="EB13" s="211">
        <v>964</v>
      </c>
      <c r="EC13" s="211">
        <v>1221</v>
      </c>
      <c r="ED13" s="211">
        <v>212</v>
      </c>
      <c r="EE13" s="211">
        <v>851</v>
      </c>
      <c r="EF13" s="211">
        <v>1434</v>
      </c>
      <c r="EG13" s="211">
        <v>10959</v>
      </c>
      <c r="EH13" s="211">
        <v>1263</v>
      </c>
      <c r="EI13" s="211">
        <v>3712</v>
      </c>
      <c r="EJ13" s="211">
        <v>1484</v>
      </c>
      <c r="EK13" s="211">
        <v>276</v>
      </c>
      <c r="EL13" s="211">
        <v>187</v>
      </c>
      <c r="EM13" s="211">
        <v>141</v>
      </c>
      <c r="EN13" s="211">
        <v>86</v>
      </c>
      <c r="EO13" s="211">
        <v>48</v>
      </c>
      <c r="EP13" s="211">
        <v>554</v>
      </c>
      <c r="EQ13" s="211">
        <v>4487</v>
      </c>
      <c r="ER13" s="211">
        <v>5196</v>
      </c>
      <c r="ES13" s="211">
        <v>389</v>
      </c>
      <c r="ET13" s="211">
        <v>1513</v>
      </c>
      <c r="EU13" s="211">
        <v>1852</v>
      </c>
      <c r="EV13" s="211">
        <v>1442</v>
      </c>
      <c r="EW13" s="211">
        <f t="shared" si="0"/>
        <v>4807</v>
      </c>
      <c r="EX13" s="211">
        <v>5196</v>
      </c>
      <c r="EZ13" s="211"/>
    </row>
    <row r="14" spans="1:156" x14ac:dyDescent="0.25">
      <c r="A14" t="s">
        <v>246</v>
      </c>
      <c r="B14" t="s">
        <v>126</v>
      </c>
      <c r="C14" t="s">
        <v>232</v>
      </c>
      <c r="D14" t="s">
        <v>246</v>
      </c>
      <c r="E14" t="s">
        <v>323</v>
      </c>
      <c r="F14" t="s">
        <v>232</v>
      </c>
      <c r="G14" t="s">
        <v>232</v>
      </c>
      <c r="H14" s="211">
        <v>56183</v>
      </c>
      <c r="I14" s="211">
        <v>2241</v>
      </c>
      <c r="J14" s="211">
        <v>5358</v>
      </c>
      <c r="K14" s="211">
        <v>332</v>
      </c>
      <c r="L14" s="211">
        <v>3322</v>
      </c>
      <c r="M14" s="211">
        <v>235</v>
      </c>
      <c r="N14" s="211">
        <v>22079</v>
      </c>
      <c r="O14" s="211">
        <v>1110</v>
      </c>
      <c r="P14" s="211">
        <v>28542</v>
      </c>
      <c r="Q14" s="211">
        <v>796</v>
      </c>
      <c r="R14" s="211">
        <v>51997</v>
      </c>
      <c r="S14" s="211">
        <v>1863</v>
      </c>
      <c r="T14" s="211">
        <v>234</v>
      </c>
      <c r="U14" s="211">
        <v>7</v>
      </c>
      <c r="V14" s="211">
        <v>150</v>
      </c>
      <c r="W14" s="211">
        <v>25</v>
      </c>
      <c r="X14" s="211">
        <v>783</v>
      </c>
      <c r="Y14" s="211">
        <v>64</v>
      </c>
      <c r="Z14" s="211">
        <v>572</v>
      </c>
      <c r="AA14" s="211">
        <v>111</v>
      </c>
      <c r="AB14" s="211">
        <v>2436</v>
      </c>
      <c r="AC14" s="211">
        <v>171</v>
      </c>
      <c r="AD14" s="211">
        <v>1541</v>
      </c>
      <c r="AE14" s="211">
        <v>173</v>
      </c>
      <c r="AF14" s="211">
        <v>51335</v>
      </c>
      <c r="AG14" s="211">
        <v>1833</v>
      </c>
      <c r="AH14" s="211">
        <v>54927</v>
      </c>
      <c r="AI14" s="211">
        <v>2031</v>
      </c>
      <c r="AJ14" s="211">
        <v>1256</v>
      </c>
      <c r="AK14" s="211">
        <v>210</v>
      </c>
      <c r="AL14" s="211">
        <v>749</v>
      </c>
      <c r="AM14" s="211">
        <v>56</v>
      </c>
      <c r="AN14" s="211">
        <v>507</v>
      </c>
      <c r="AO14" s="211">
        <v>154</v>
      </c>
      <c r="AP14" s="211">
        <v>28806</v>
      </c>
      <c r="AQ14" s="211">
        <v>1387</v>
      </c>
      <c r="AR14" s="211">
        <v>27377</v>
      </c>
      <c r="AS14" s="211">
        <v>854</v>
      </c>
      <c r="AT14" s="211">
        <v>6314</v>
      </c>
      <c r="AU14" s="211">
        <v>199</v>
      </c>
      <c r="AV14" s="211">
        <v>49869</v>
      </c>
      <c r="AW14" s="211">
        <v>2042</v>
      </c>
      <c r="AX14" s="211">
        <v>1573</v>
      </c>
      <c r="AY14" s="211">
        <v>77</v>
      </c>
      <c r="AZ14" s="211">
        <v>11984</v>
      </c>
      <c r="BA14" s="211">
        <v>783</v>
      </c>
      <c r="BB14" s="211">
        <v>15530</v>
      </c>
      <c r="BC14" s="211">
        <v>583</v>
      </c>
      <c r="BD14" s="211">
        <v>9618</v>
      </c>
      <c r="BE14" s="211">
        <v>208</v>
      </c>
      <c r="BF14" s="211">
        <v>5166</v>
      </c>
      <c r="BG14" s="211">
        <v>464</v>
      </c>
      <c r="BH14" s="211">
        <v>28167</v>
      </c>
      <c r="BI14" s="211">
        <v>1433</v>
      </c>
      <c r="BJ14" s="211">
        <v>27059</v>
      </c>
      <c r="BK14" s="211">
        <v>1357</v>
      </c>
      <c r="BL14" s="211">
        <v>1108</v>
      </c>
      <c r="BM14" s="211">
        <v>76</v>
      </c>
      <c r="BN14" s="211">
        <v>20160</v>
      </c>
      <c r="BO14" s="211">
        <v>861</v>
      </c>
      <c r="BP14" s="211">
        <v>8610</v>
      </c>
      <c r="BQ14" s="211">
        <v>624</v>
      </c>
      <c r="BR14" s="211">
        <v>4563</v>
      </c>
      <c r="BS14" s="211">
        <v>412</v>
      </c>
      <c r="BT14" s="211">
        <v>13618</v>
      </c>
      <c r="BU14" s="211">
        <v>336</v>
      </c>
      <c r="BV14" s="211">
        <v>33333</v>
      </c>
      <c r="BW14" s="211">
        <v>1897</v>
      </c>
      <c r="BX14" s="211">
        <v>9232</v>
      </c>
      <c r="BY14" s="211">
        <v>8</v>
      </c>
      <c r="BZ14" s="211">
        <v>3757</v>
      </c>
      <c r="CA14" s="211">
        <v>89</v>
      </c>
      <c r="CB14" s="211">
        <v>9861</v>
      </c>
      <c r="CC14" s="211">
        <v>247</v>
      </c>
      <c r="CD14" s="211">
        <v>3860</v>
      </c>
      <c r="CE14" s="211">
        <v>254</v>
      </c>
      <c r="CF14" s="211">
        <v>6087</v>
      </c>
      <c r="CG14" s="211">
        <v>559</v>
      </c>
      <c r="CH14" s="211">
        <v>7472</v>
      </c>
      <c r="CI14" s="211">
        <v>409</v>
      </c>
      <c r="CJ14" s="211">
        <v>7384</v>
      </c>
      <c r="CK14" s="211">
        <v>384</v>
      </c>
      <c r="CL14" s="211">
        <v>8530</v>
      </c>
      <c r="CM14" s="211">
        <v>291</v>
      </c>
      <c r="CN14" s="211">
        <v>9232</v>
      </c>
      <c r="CO14" s="211">
        <v>8</v>
      </c>
      <c r="CP14" s="211">
        <v>2241</v>
      </c>
      <c r="CQ14" s="211">
        <v>53942</v>
      </c>
      <c r="CR14" s="211">
        <v>44599</v>
      </c>
      <c r="CS14" s="211">
        <v>17284</v>
      </c>
      <c r="CT14" s="211">
        <v>52191</v>
      </c>
      <c r="CU14" s="211">
        <v>2032</v>
      </c>
      <c r="CV14" s="211">
        <v>638</v>
      </c>
      <c r="CW14" s="211">
        <v>999</v>
      </c>
      <c r="CX14" s="211">
        <v>263</v>
      </c>
      <c r="CY14" s="211">
        <v>279</v>
      </c>
      <c r="CZ14" s="211">
        <v>94</v>
      </c>
      <c r="DA14" s="211">
        <v>715</v>
      </c>
      <c r="DB14" s="211">
        <v>281</v>
      </c>
      <c r="DC14" s="211">
        <v>39</v>
      </c>
      <c r="DD14" s="211">
        <v>0</v>
      </c>
      <c r="DE14" s="211">
        <v>251</v>
      </c>
      <c r="DF14" s="211">
        <v>3601</v>
      </c>
      <c r="DG14" s="211">
        <v>4526</v>
      </c>
      <c r="DH14" s="211">
        <v>694</v>
      </c>
      <c r="DI14" s="211">
        <v>3197</v>
      </c>
      <c r="DJ14" s="211">
        <v>1373</v>
      </c>
      <c r="DK14" s="211">
        <v>270</v>
      </c>
      <c r="DL14" s="211">
        <v>1497</v>
      </c>
      <c r="DM14" s="211">
        <v>2529</v>
      </c>
      <c r="DN14" s="211">
        <v>7037</v>
      </c>
      <c r="DO14" s="211">
        <v>1896</v>
      </c>
      <c r="DP14" s="211">
        <v>1708</v>
      </c>
      <c r="DQ14" s="211">
        <v>1322</v>
      </c>
      <c r="DR14" s="211">
        <v>727</v>
      </c>
      <c r="DS14" s="211">
        <v>506</v>
      </c>
      <c r="DT14" s="211">
        <v>1080</v>
      </c>
      <c r="DU14" s="211">
        <v>21252</v>
      </c>
      <c r="DV14" s="211">
        <v>12925</v>
      </c>
      <c r="DW14" s="211">
        <v>4918</v>
      </c>
      <c r="DX14" s="211">
        <v>1374</v>
      </c>
      <c r="DY14" s="211">
        <v>510</v>
      </c>
      <c r="DZ14" s="211">
        <v>3386</v>
      </c>
      <c r="EA14" s="211">
        <v>335</v>
      </c>
      <c r="EB14" s="211">
        <v>2386</v>
      </c>
      <c r="EC14" s="211">
        <v>3567</v>
      </c>
      <c r="ED14" s="211">
        <v>663</v>
      </c>
      <c r="EE14" s="211">
        <v>2307</v>
      </c>
      <c r="EF14" s="211">
        <v>6919</v>
      </c>
      <c r="EG14" s="211">
        <v>51564</v>
      </c>
      <c r="EH14" s="211">
        <v>5190</v>
      </c>
      <c r="EI14" s="211">
        <v>18200</v>
      </c>
      <c r="EJ14" s="211">
        <v>3052</v>
      </c>
      <c r="EK14" s="211">
        <v>332</v>
      </c>
      <c r="EL14" s="211">
        <v>291</v>
      </c>
      <c r="EM14" s="211">
        <v>448</v>
      </c>
      <c r="EN14" s="211">
        <v>276</v>
      </c>
      <c r="EO14" s="211">
        <v>294</v>
      </c>
      <c r="EP14" s="211">
        <v>1161</v>
      </c>
      <c r="EQ14" s="211">
        <v>19505</v>
      </c>
      <c r="ER14" s="211">
        <v>21252</v>
      </c>
      <c r="ES14" s="211">
        <v>864</v>
      </c>
      <c r="ET14" s="211">
        <v>4554</v>
      </c>
      <c r="EU14" s="211">
        <v>7724</v>
      </c>
      <c r="EV14" s="211">
        <v>8110</v>
      </c>
      <c r="EW14" s="211">
        <f t="shared" si="0"/>
        <v>20388</v>
      </c>
      <c r="EX14" s="211">
        <v>21252</v>
      </c>
      <c r="EZ14" s="211"/>
    </row>
    <row r="15" spans="1:156" x14ac:dyDescent="0.25">
      <c r="A15" t="s">
        <v>247</v>
      </c>
      <c r="B15" t="s">
        <v>126</v>
      </c>
      <c r="C15" t="s">
        <v>232</v>
      </c>
      <c r="D15" t="s">
        <v>247</v>
      </c>
      <c r="E15" t="s">
        <v>331</v>
      </c>
      <c r="F15" t="s">
        <v>232</v>
      </c>
      <c r="G15" t="s">
        <v>232</v>
      </c>
      <c r="H15" s="211">
        <v>65088</v>
      </c>
      <c r="I15" s="211">
        <v>2361</v>
      </c>
      <c r="J15" s="211">
        <v>11985</v>
      </c>
      <c r="K15" s="211">
        <v>704</v>
      </c>
      <c r="L15" s="211">
        <v>9002</v>
      </c>
      <c r="M15" s="211">
        <v>577</v>
      </c>
      <c r="N15" s="211">
        <v>23971</v>
      </c>
      <c r="O15" s="211">
        <v>973</v>
      </c>
      <c r="P15" s="211">
        <v>26575</v>
      </c>
      <c r="Q15" s="211">
        <v>577</v>
      </c>
      <c r="R15" s="211">
        <v>56181</v>
      </c>
      <c r="S15" s="211">
        <v>1747</v>
      </c>
      <c r="T15" s="211">
        <v>3135</v>
      </c>
      <c r="U15" s="211">
        <v>165</v>
      </c>
      <c r="V15" s="211">
        <v>547</v>
      </c>
      <c r="W15" s="211">
        <v>90</v>
      </c>
      <c r="X15" s="211">
        <v>1124</v>
      </c>
      <c r="Y15" s="211">
        <v>41</v>
      </c>
      <c r="Z15" s="211">
        <v>409</v>
      </c>
      <c r="AA15" s="211">
        <v>46</v>
      </c>
      <c r="AB15" s="211">
        <v>3516</v>
      </c>
      <c r="AC15" s="211">
        <v>272</v>
      </c>
      <c r="AD15" s="211">
        <v>3170</v>
      </c>
      <c r="AE15" s="211">
        <v>171</v>
      </c>
      <c r="AF15" s="211">
        <v>54828</v>
      </c>
      <c r="AG15" s="211">
        <v>1710</v>
      </c>
      <c r="AH15" s="211">
        <v>62289</v>
      </c>
      <c r="AI15" s="211">
        <v>2214</v>
      </c>
      <c r="AJ15" s="211">
        <v>2799</v>
      </c>
      <c r="AK15" s="211">
        <v>147</v>
      </c>
      <c r="AL15" s="211">
        <v>1633</v>
      </c>
      <c r="AM15" s="211">
        <v>4</v>
      </c>
      <c r="AN15" s="211">
        <v>1166</v>
      </c>
      <c r="AO15" s="211">
        <v>143</v>
      </c>
      <c r="AP15" s="211">
        <v>32468</v>
      </c>
      <c r="AQ15" s="211">
        <v>1482</v>
      </c>
      <c r="AR15" s="211">
        <v>32620</v>
      </c>
      <c r="AS15" s="211">
        <v>879</v>
      </c>
      <c r="AT15" s="211">
        <v>7955</v>
      </c>
      <c r="AU15" s="211">
        <v>183</v>
      </c>
      <c r="AV15" s="211">
        <v>57133</v>
      </c>
      <c r="AW15" s="211">
        <v>2178</v>
      </c>
      <c r="AX15" s="211">
        <v>1890</v>
      </c>
      <c r="AY15" s="211">
        <v>168</v>
      </c>
      <c r="AZ15" s="211">
        <v>8443</v>
      </c>
      <c r="BA15" s="211">
        <v>524</v>
      </c>
      <c r="BB15" s="211">
        <v>13106</v>
      </c>
      <c r="BC15" s="211">
        <v>437</v>
      </c>
      <c r="BD15" s="211">
        <v>15255</v>
      </c>
      <c r="BE15" s="211">
        <v>454</v>
      </c>
      <c r="BF15" s="211">
        <v>6261</v>
      </c>
      <c r="BG15" s="211">
        <v>516</v>
      </c>
      <c r="BH15" s="211">
        <v>32514</v>
      </c>
      <c r="BI15" s="211">
        <v>1531</v>
      </c>
      <c r="BJ15" s="211">
        <v>31364</v>
      </c>
      <c r="BK15" s="211">
        <v>1255</v>
      </c>
      <c r="BL15" s="211">
        <v>1150</v>
      </c>
      <c r="BM15" s="211">
        <v>276</v>
      </c>
      <c r="BN15" s="211">
        <v>22021</v>
      </c>
      <c r="BO15" s="211">
        <v>828</v>
      </c>
      <c r="BP15" s="211">
        <v>11852</v>
      </c>
      <c r="BQ15" s="211">
        <v>701</v>
      </c>
      <c r="BR15" s="211">
        <v>4902</v>
      </c>
      <c r="BS15" s="211">
        <v>518</v>
      </c>
      <c r="BT15" s="211">
        <v>17597</v>
      </c>
      <c r="BU15" s="211">
        <v>312</v>
      </c>
      <c r="BV15" s="211">
        <v>38775</v>
      </c>
      <c r="BW15" s="211">
        <v>2047</v>
      </c>
      <c r="BX15" s="211">
        <v>8716</v>
      </c>
      <c r="BY15" s="211">
        <v>2</v>
      </c>
      <c r="BZ15" s="211">
        <v>5163</v>
      </c>
      <c r="CA15" s="211">
        <v>37</v>
      </c>
      <c r="CB15" s="211">
        <v>12434</v>
      </c>
      <c r="CC15" s="211">
        <v>275</v>
      </c>
      <c r="CD15" s="211">
        <v>8797</v>
      </c>
      <c r="CE15" s="211">
        <v>466</v>
      </c>
      <c r="CF15" s="211">
        <v>7634</v>
      </c>
      <c r="CG15" s="211">
        <v>742</v>
      </c>
      <c r="CH15" s="211">
        <v>8814</v>
      </c>
      <c r="CI15" s="211">
        <v>327</v>
      </c>
      <c r="CJ15" s="211">
        <v>6828</v>
      </c>
      <c r="CK15" s="211">
        <v>309</v>
      </c>
      <c r="CL15" s="211">
        <v>6702</v>
      </c>
      <c r="CM15" s="211">
        <v>203</v>
      </c>
      <c r="CN15" s="211">
        <v>8716</v>
      </c>
      <c r="CO15" s="211">
        <v>2</v>
      </c>
      <c r="CP15" s="211">
        <v>2361</v>
      </c>
      <c r="CQ15" s="211">
        <v>62727</v>
      </c>
      <c r="CR15" s="211">
        <v>50115</v>
      </c>
      <c r="CS15" s="211">
        <v>21543</v>
      </c>
      <c r="CT15" s="211">
        <v>56608</v>
      </c>
      <c r="CU15" s="211">
        <v>4723</v>
      </c>
      <c r="CV15" s="211">
        <v>1144</v>
      </c>
      <c r="CW15" s="211">
        <v>1103</v>
      </c>
      <c r="CX15" s="211">
        <v>209</v>
      </c>
      <c r="CY15" s="211">
        <v>1355</v>
      </c>
      <c r="CZ15" s="211">
        <v>356</v>
      </c>
      <c r="DA15" s="211">
        <v>614</v>
      </c>
      <c r="DB15" s="211">
        <v>238</v>
      </c>
      <c r="DC15" s="211">
        <v>1651</v>
      </c>
      <c r="DD15" s="211">
        <v>341</v>
      </c>
      <c r="DE15" s="211">
        <v>838</v>
      </c>
      <c r="DF15" s="211">
        <v>2422</v>
      </c>
      <c r="DG15" s="211">
        <v>2792</v>
      </c>
      <c r="DH15" s="211">
        <v>854</v>
      </c>
      <c r="DI15" s="211">
        <v>3533</v>
      </c>
      <c r="DJ15" s="211">
        <v>1501</v>
      </c>
      <c r="DK15" s="211">
        <v>389</v>
      </c>
      <c r="DL15" s="211">
        <v>2360</v>
      </c>
      <c r="DM15" s="211">
        <v>2933</v>
      </c>
      <c r="DN15" s="211">
        <v>10542</v>
      </c>
      <c r="DO15" s="211">
        <v>2594</v>
      </c>
      <c r="DP15" s="211">
        <v>1859</v>
      </c>
      <c r="DQ15" s="211">
        <v>1875</v>
      </c>
      <c r="DR15" s="211">
        <v>967</v>
      </c>
      <c r="DS15" s="211">
        <v>1093</v>
      </c>
      <c r="DT15" s="211">
        <v>2274</v>
      </c>
      <c r="DU15" s="211">
        <v>25939</v>
      </c>
      <c r="DV15" s="211">
        <v>12111</v>
      </c>
      <c r="DW15" s="211">
        <v>5594</v>
      </c>
      <c r="DX15" s="211">
        <v>1958</v>
      </c>
      <c r="DY15" s="211">
        <v>740</v>
      </c>
      <c r="DZ15" s="211">
        <v>5449</v>
      </c>
      <c r="EA15" s="211">
        <v>277</v>
      </c>
      <c r="EB15" s="211">
        <v>4206</v>
      </c>
      <c r="EC15" s="211">
        <v>6421</v>
      </c>
      <c r="ED15" s="211">
        <v>1108</v>
      </c>
      <c r="EE15" s="211">
        <v>3932</v>
      </c>
      <c r="EF15" s="211">
        <v>8084</v>
      </c>
      <c r="EG15" s="211">
        <v>53713</v>
      </c>
      <c r="EH15" s="211">
        <v>10972</v>
      </c>
      <c r="EI15" s="211">
        <v>17285</v>
      </c>
      <c r="EJ15" s="211">
        <v>8654</v>
      </c>
      <c r="EK15" s="211">
        <v>927</v>
      </c>
      <c r="EL15" s="211">
        <v>811</v>
      </c>
      <c r="EM15" s="211">
        <v>1114</v>
      </c>
      <c r="EN15" s="211">
        <v>931</v>
      </c>
      <c r="EO15" s="211">
        <v>658</v>
      </c>
      <c r="EP15" s="211">
        <v>3613</v>
      </c>
      <c r="EQ15" s="211">
        <v>22832</v>
      </c>
      <c r="ER15" s="211">
        <v>25939</v>
      </c>
      <c r="ES15" s="211">
        <v>2236</v>
      </c>
      <c r="ET15" s="211">
        <v>7215</v>
      </c>
      <c r="EU15" s="211">
        <v>10389</v>
      </c>
      <c r="EV15" s="211">
        <v>6099</v>
      </c>
      <c r="EW15" s="211">
        <f t="shared" si="0"/>
        <v>23703</v>
      </c>
      <c r="EX15" s="211">
        <v>25939</v>
      </c>
      <c r="EZ15" s="211"/>
    </row>
    <row r="16" spans="1:156" x14ac:dyDescent="0.25">
      <c r="A16" t="s">
        <v>248</v>
      </c>
      <c r="B16" t="s">
        <v>126</v>
      </c>
      <c r="C16" t="s">
        <v>232</v>
      </c>
      <c r="D16" t="s">
        <v>248</v>
      </c>
      <c r="E16" t="s">
        <v>324</v>
      </c>
      <c r="F16" t="s">
        <v>232</v>
      </c>
      <c r="G16" t="s">
        <v>232</v>
      </c>
      <c r="H16" s="211">
        <v>8442</v>
      </c>
      <c r="I16" s="211">
        <v>1050</v>
      </c>
      <c r="J16" s="211">
        <v>1598</v>
      </c>
      <c r="K16" s="211">
        <v>235</v>
      </c>
      <c r="L16" s="211">
        <v>940</v>
      </c>
      <c r="M16" s="211">
        <v>175</v>
      </c>
      <c r="N16" s="211">
        <v>4096</v>
      </c>
      <c r="O16" s="211">
        <v>597</v>
      </c>
      <c r="P16" s="211">
        <v>2695</v>
      </c>
      <c r="Q16" s="211">
        <v>215</v>
      </c>
      <c r="R16" s="211">
        <v>7126</v>
      </c>
      <c r="S16" s="211">
        <v>797</v>
      </c>
      <c r="T16" s="211">
        <v>4</v>
      </c>
      <c r="U16" s="211">
        <v>0</v>
      </c>
      <c r="V16" s="211">
        <v>609</v>
      </c>
      <c r="W16" s="211">
        <v>94</v>
      </c>
      <c r="X16" s="211">
        <v>63</v>
      </c>
      <c r="Y16" s="211">
        <v>0</v>
      </c>
      <c r="Z16" s="211">
        <v>32</v>
      </c>
      <c r="AA16" s="211">
        <v>0</v>
      </c>
      <c r="AB16" s="211">
        <v>604</v>
      </c>
      <c r="AC16" s="211">
        <v>159</v>
      </c>
      <c r="AD16" s="211">
        <v>74</v>
      </c>
      <c r="AE16" s="211">
        <v>12</v>
      </c>
      <c r="AF16" s="211">
        <v>7103</v>
      </c>
      <c r="AG16" s="211">
        <v>792</v>
      </c>
      <c r="AH16" s="211">
        <v>8338</v>
      </c>
      <c r="AI16" s="211">
        <v>1047</v>
      </c>
      <c r="AJ16" s="211">
        <v>104</v>
      </c>
      <c r="AK16" s="211">
        <v>3</v>
      </c>
      <c r="AL16" s="211">
        <v>70</v>
      </c>
      <c r="AM16" s="211">
        <v>0</v>
      </c>
      <c r="AN16" s="211">
        <v>34</v>
      </c>
      <c r="AO16" s="211">
        <v>3</v>
      </c>
      <c r="AP16" s="211">
        <v>4295</v>
      </c>
      <c r="AQ16" s="211">
        <v>593</v>
      </c>
      <c r="AR16" s="211">
        <v>4147</v>
      </c>
      <c r="AS16" s="211">
        <v>457</v>
      </c>
      <c r="AT16" s="211">
        <v>1447</v>
      </c>
      <c r="AU16" s="211">
        <v>113</v>
      </c>
      <c r="AV16" s="211">
        <v>6995</v>
      </c>
      <c r="AW16" s="211">
        <v>937</v>
      </c>
      <c r="AX16" s="211">
        <v>618</v>
      </c>
      <c r="AY16" s="211">
        <v>135</v>
      </c>
      <c r="AZ16" s="211">
        <v>2084</v>
      </c>
      <c r="BA16" s="211">
        <v>222</v>
      </c>
      <c r="BB16" s="211">
        <v>1872</v>
      </c>
      <c r="BC16" s="211">
        <v>160</v>
      </c>
      <c r="BD16" s="211">
        <v>1052</v>
      </c>
      <c r="BE16" s="211">
        <v>50</v>
      </c>
      <c r="BF16" s="211">
        <v>1040</v>
      </c>
      <c r="BG16" s="211">
        <v>139</v>
      </c>
      <c r="BH16" s="211">
        <v>3459</v>
      </c>
      <c r="BI16" s="211">
        <v>534</v>
      </c>
      <c r="BJ16" s="211">
        <v>3196</v>
      </c>
      <c r="BK16" s="211">
        <v>463</v>
      </c>
      <c r="BL16" s="211">
        <v>263</v>
      </c>
      <c r="BM16" s="211">
        <v>71</v>
      </c>
      <c r="BN16" s="211">
        <v>2172</v>
      </c>
      <c r="BO16" s="211">
        <v>284</v>
      </c>
      <c r="BP16" s="211">
        <v>1449</v>
      </c>
      <c r="BQ16" s="211">
        <v>255</v>
      </c>
      <c r="BR16" s="211">
        <v>878</v>
      </c>
      <c r="BS16" s="211">
        <v>134</v>
      </c>
      <c r="BT16" s="211">
        <v>2247</v>
      </c>
      <c r="BU16" s="211">
        <v>348</v>
      </c>
      <c r="BV16" s="211">
        <v>4499</v>
      </c>
      <c r="BW16" s="211">
        <v>673</v>
      </c>
      <c r="BX16" s="211">
        <v>1696</v>
      </c>
      <c r="BY16" s="211">
        <v>29</v>
      </c>
      <c r="BZ16" s="211">
        <v>664</v>
      </c>
      <c r="CA16" s="211">
        <v>84</v>
      </c>
      <c r="CB16" s="211">
        <v>1583</v>
      </c>
      <c r="CC16" s="211">
        <v>264</v>
      </c>
      <c r="CD16" s="211">
        <v>569</v>
      </c>
      <c r="CE16" s="211">
        <v>135</v>
      </c>
      <c r="CF16" s="211">
        <v>770</v>
      </c>
      <c r="CG16" s="211">
        <v>130</v>
      </c>
      <c r="CH16" s="211">
        <v>1013</v>
      </c>
      <c r="CI16" s="211">
        <v>144</v>
      </c>
      <c r="CJ16" s="211">
        <v>912</v>
      </c>
      <c r="CK16" s="211">
        <v>147</v>
      </c>
      <c r="CL16" s="211">
        <v>1235</v>
      </c>
      <c r="CM16" s="211">
        <v>117</v>
      </c>
      <c r="CN16" s="211">
        <v>1696</v>
      </c>
      <c r="CO16" s="211">
        <v>29</v>
      </c>
      <c r="CP16" s="211">
        <v>1050</v>
      </c>
      <c r="CQ16" s="211">
        <v>7392</v>
      </c>
      <c r="CR16" s="211">
        <v>5113</v>
      </c>
      <c r="CS16" s="211">
        <v>3553</v>
      </c>
      <c r="CT16" s="211">
        <v>7549</v>
      </c>
      <c r="CU16" s="211">
        <v>505</v>
      </c>
      <c r="CV16" s="211">
        <v>116</v>
      </c>
      <c r="CW16" s="211">
        <v>69</v>
      </c>
      <c r="CX16" s="211">
        <v>13</v>
      </c>
      <c r="CY16" s="211">
        <v>279</v>
      </c>
      <c r="CZ16" s="211">
        <v>84</v>
      </c>
      <c r="DA16" s="211">
        <v>20</v>
      </c>
      <c r="DB16" s="211">
        <v>10</v>
      </c>
      <c r="DC16" s="211">
        <v>137</v>
      </c>
      <c r="DD16" s="211">
        <v>9</v>
      </c>
      <c r="DE16" s="211">
        <v>182</v>
      </c>
      <c r="DF16" s="211">
        <v>482</v>
      </c>
      <c r="DG16" s="211">
        <v>349</v>
      </c>
      <c r="DH16" s="211">
        <v>59</v>
      </c>
      <c r="DI16" s="211">
        <v>395</v>
      </c>
      <c r="DJ16" s="211">
        <v>214</v>
      </c>
      <c r="DK16" s="211">
        <v>25</v>
      </c>
      <c r="DL16" s="211">
        <v>94</v>
      </c>
      <c r="DM16" s="211">
        <v>181</v>
      </c>
      <c r="DN16" s="211">
        <v>977</v>
      </c>
      <c r="DO16" s="211">
        <v>268</v>
      </c>
      <c r="DP16" s="211">
        <v>211</v>
      </c>
      <c r="DQ16" s="211">
        <v>166</v>
      </c>
      <c r="DR16" s="211">
        <v>193</v>
      </c>
      <c r="DS16" s="211">
        <v>127</v>
      </c>
      <c r="DT16" s="211">
        <v>417</v>
      </c>
      <c r="DU16" s="211">
        <v>3245</v>
      </c>
      <c r="DV16" s="211">
        <v>1637</v>
      </c>
      <c r="DW16" s="211">
        <v>563</v>
      </c>
      <c r="DX16" s="211">
        <v>283</v>
      </c>
      <c r="DY16" s="211">
        <v>107</v>
      </c>
      <c r="DZ16" s="211">
        <v>607</v>
      </c>
      <c r="EA16" s="211">
        <v>45</v>
      </c>
      <c r="EB16" s="211">
        <v>480</v>
      </c>
      <c r="EC16" s="211">
        <v>718</v>
      </c>
      <c r="ED16" s="211">
        <v>123</v>
      </c>
      <c r="EE16" s="211">
        <v>449</v>
      </c>
      <c r="EF16" s="211">
        <v>909</v>
      </c>
      <c r="EG16" s="211">
        <v>7666</v>
      </c>
      <c r="EH16" s="211">
        <v>826</v>
      </c>
      <c r="EI16" s="211">
        <v>2633</v>
      </c>
      <c r="EJ16" s="211">
        <v>612</v>
      </c>
      <c r="EK16" s="211">
        <v>84</v>
      </c>
      <c r="EL16" s="211">
        <v>67</v>
      </c>
      <c r="EM16" s="211">
        <v>72</v>
      </c>
      <c r="EN16" s="211">
        <v>98</v>
      </c>
      <c r="EO16" s="211">
        <v>73</v>
      </c>
      <c r="EP16" s="211">
        <v>128</v>
      </c>
      <c r="EQ16" s="211">
        <v>2769</v>
      </c>
      <c r="ER16" s="211">
        <v>3245</v>
      </c>
      <c r="ES16" s="211">
        <v>250</v>
      </c>
      <c r="ET16" s="211">
        <v>710</v>
      </c>
      <c r="EU16" s="211">
        <v>1030</v>
      </c>
      <c r="EV16" s="211">
        <v>1255</v>
      </c>
      <c r="EW16" s="211">
        <f t="shared" si="0"/>
        <v>2995</v>
      </c>
      <c r="EX16" s="211">
        <v>3245</v>
      </c>
      <c r="EZ16" s="211"/>
    </row>
    <row r="17" spans="1:156" x14ac:dyDescent="0.25">
      <c r="A17" t="s">
        <v>249</v>
      </c>
      <c r="B17" t="s">
        <v>126</v>
      </c>
      <c r="C17" t="s">
        <v>232</v>
      </c>
      <c r="D17" t="s">
        <v>249</v>
      </c>
      <c r="E17" t="s">
        <v>321</v>
      </c>
      <c r="F17" t="s">
        <v>232</v>
      </c>
      <c r="G17" t="s">
        <v>232</v>
      </c>
      <c r="H17" s="211">
        <v>5584</v>
      </c>
      <c r="I17" s="211">
        <v>322</v>
      </c>
      <c r="J17" s="211">
        <v>879</v>
      </c>
      <c r="K17" s="211">
        <v>87</v>
      </c>
      <c r="L17" s="211">
        <v>628</v>
      </c>
      <c r="M17" s="211">
        <v>73</v>
      </c>
      <c r="N17" s="211">
        <v>2430</v>
      </c>
      <c r="O17" s="211">
        <v>191</v>
      </c>
      <c r="P17" s="211">
        <v>2263</v>
      </c>
      <c r="Q17" s="211">
        <v>44</v>
      </c>
      <c r="R17" s="211">
        <v>4750</v>
      </c>
      <c r="S17" s="211">
        <v>224</v>
      </c>
      <c r="T17" s="211">
        <v>24</v>
      </c>
      <c r="U17" s="211">
        <v>6</v>
      </c>
      <c r="V17" s="211">
        <v>350</v>
      </c>
      <c r="W17" s="211">
        <v>23</v>
      </c>
      <c r="X17" s="211">
        <v>38</v>
      </c>
      <c r="Y17" s="211">
        <v>6</v>
      </c>
      <c r="Z17" s="211">
        <v>91</v>
      </c>
      <c r="AA17" s="211">
        <v>56</v>
      </c>
      <c r="AB17" s="211">
        <v>328</v>
      </c>
      <c r="AC17" s="211">
        <v>7</v>
      </c>
      <c r="AD17" s="211">
        <v>156</v>
      </c>
      <c r="AE17" s="211">
        <v>56</v>
      </c>
      <c r="AF17" s="211">
        <v>4707</v>
      </c>
      <c r="AG17" s="211">
        <v>224</v>
      </c>
      <c r="AH17" s="211">
        <v>5431</v>
      </c>
      <c r="AI17" s="211">
        <v>289</v>
      </c>
      <c r="AJ17" s="211">
        <v>153</v>
      </c>
      <c r="AK17" s="211">
        <v>33</v>
      </c>
      <c r="AL17" s="211">
        <v>50</v>
      </c>
      <c r="AM17" s="211">
        <v>0</v>
      </c>
      <c r="AN17" s="211">
        <v>103</v>
      </c>
      <c r="AO17" s="211">
        <v>33</v>
      </c>
      <c r="AP17" s="211">
        <v>2768</v>
      </c>
      <c r="AQ17" s="211">
        <v>186</v>
      </c>
      <c r="AR17" s="211">
        <v>2816</v>
      </c>
      <c r="AS17" s="211">
        <v>136</v>
      </c>
      <c r="AT17" s="211">
        <v>737</v>
      </c>
      <c r="AU17" s="211">
        <v>49</v>
      </c>
      <c r="AV17" s="211">
        <v>4847</v>
      </c>
      <c r="AW17" s="211">
        <v>273</v>
      </c>
      <c r="AX17" s="211">
        <v>100</v>
      </c>
      <c r="AY17" s="211">
        <v>2</v>
      </c>
      <c r="AZ17" s="211">
        <v>1043</v>
      </c>
      <c r="BA17" s="211">
        <v>111</v>
      </c>
      <c r="BB17" s="211">
        <v>1244</v>
      </c>
      <c r="BC17" s="211">
        <v>35</v>
      </c>
      <c r="BD17" s="211">
        <v>2027</v>
      </c>
      <c r="BE17" s="211">
        <v>41</v>
      </c>
      <c r="BF17" s="211">
        <v>533</v>
      </c>
      <c r="BG17" s="211">
        <v>89</v>
      </c>
      <c r="BH17" s="211">
        <v>2494</v>
      </c>
      <c r="BI17" s="211">
        <v>171</v>
      </c>
      <c r="BJ17" s="211">
        <v>2429</v>
      </c>
      <c r="BK17" s="211">
        <v>154</v>
      </c>
      <c r="BL17" s="211">
        <v>65</v>
      </c>
      <c r="BM17" s="211">
        <v>17</v>
      </c>
      <c r="BN17" s="211">
        <v>1615</v>
      </c>
      <c r="BO17" s="211">
        <v>54</v>
      </c>
      <c r="BP17" s="211">
        <v>1016</v>
      </c>
      <c r="BQ17" s="211">
        <v>117</v>
      </c>
      <c r="BR17" s="211">
        <v>396</v>
      </c>
      <c r="BS17" s="211">
        <v>89</v>
      </c>
      <c r="BT17" s="211">
        <v>889</v>
      </c>
      <c r="BU17" s="211">
        <v>62</v>
      </c>
      <c r="BV17" s="211">
        <v>3027</v>
      </c>
      <c r="BW17" s="211">
        <v>260</v>
      </c>
      <c r="BX17" s="211">
        <v>1668</v>
      </c>
      <c r="BY17" s="211">
        <v>0</v>
      </c>
      <c r="BZ17" s="211">
        <v>266</v>
      </c>
      <c r="CA17" s="211">
        <v>22</v>
      </c>
      <c r="CB17" s="211">
        <v>623</v>
      </c>
      <c r="CC17" s="211">
        <v>40</v>
      </c>
      <c r="CD17" s="211">
        <v>281</v>
      </c>
      <c r="CE17" s="211">
        <v>71</v>
      </c>
      <c r="CF17" s="211">
        <v>547</v>
      </c>
      <c r="CG17" s="211">
        <v>62</v>
      </c>
      <c r="CH17" s="211">
        <v>630</v>
      </c>
      <c r="CI17" s="211">
        <v>37</v>
      </c>
      <c r="CJ17" s="211">
        <v>614</v>
      </c>
      <c r="CK17" s="211">
        <v>16</v>
      </c>
      <c r="CL17" s="211">
        <v>955</v>
      </c>
      <c r="CM17" s="211">
        <v>74</v>
      </c>
      <c r="CN17" s="211">
        <v>1668</v>
      </c>
      <c r="CO17" s="211">
        <v>0</v>
      </c>
      <c r="CP17" s="211">
        <v>322</v>
      </c>
      <c r="CQ17" s="211">
        <v>5262</v>
      </c>
      <c r="CR17" s="211">
        <v>3742</v>
      </c>
      <c r="CS17" s="211">
        <v>2811</v>
      </c>
      <c r="CT17" s="211">
        <v>5151</v>
      </c>
      <c r="CU17" s="211">
        <v>266</v>
      </c>
      <c r="CV17" s="211">
        <v>86</v>
      </c>
      <c r="CW17" s="211">
        <v>95</v>
      </c>
      <c r="CX17" s="211">
        <v>62</v>
      </c>
      <c r="CY17" s="211">
        <v>96</v>
      </c>
      <c r="CZ17" s="211">
        <v>13</v>
      </c>
      <c r="DA17" s="211">
        <v>22</v>
      </c>
      <c r="DB17" s="211">
        <v>9</v>
      </c>
      <c r="DC17" s="211">
        <v>53</v>
      </c>
      <c r="DD17" s="211">
        <v>2</v>
      </c>
      <c r="DE17" s="211">
        <v>65</v>
      </c>
      <c r="DF17" s="211">
        <v>226</v>
      </c>
      <c r="DG17" s="211">
        <v>73</v>
      </c>
      <c r="DH17" s="211">
        <v>31</v>
      </c>
      <c r="DI17" s="211">
        <v>448</v>
      </c>
      <c r="DJ17" s="211">
        <v>79</v>
      </c>
      <c r="DK17" s="211">
        <v>10</v>
      </c>
      <c r="DL17" s="211">
        <v>193</v>
      </c>
      <c r="DM17" s="211">
        <v>190</v>
      </c>
      <c r="DN17" s="211">
        <v>540</v>
      </c>
      <c r="DO17" s="211">
        <v>695</v>
      </c>
      <c r="DP17" s="211">
        <v>66</v>
      </c>
      <c r="DQ17" s="211">
        <v>296</v>
      </c>
      <c r="DR17" s="211">
        <v>55</v>
      </c>
      <c r="DS17" s="211">
        <v>55</v>
      </c>
      <c r="DT17" s="211">
        <v>173</v>
      </c>
      <c r="DU17" s="211">
        <v>2700</v>
      </c>
      <c r="DV17" s="211">
        <v>1367</v>
      </c>
      <c r="DW17" s="211">
        <v>295</v>
      </c>
      <c r="DX17" s="211">
        <v>177</v>
      </c>
      <c r="DY17" s="211">
        <v>28</v>
      </c>
      <c r="DZ17" s="211">
        <v>501</v>
      </c>
      <c r="EA17" s="211">
        <v>50</v>
      </c>
      <c r="EB17" s="211">
        <v>425</v>
      </c>
      <c r="EC17" s="211">
        <v>655</v>
      </c>
      <c r="ED17" s="211">
        <v>54</v>
      </c>
      <c r="EE17" s="211">
        <v>526</v>
      </c>
      <c r="EF17" s="211">
        <v>477</v>
      </c>
      <c r="EG17" s="211">
        <v>4848</v>
      </c>
      <c r="EH17" s="211">
        <v>735</v>
      </c>
      <c r="EI17" s="211">
        <v>2150</v>
      </c>
      <c r="EJ17" s="211">
        <v>550</v>
      </c>
      <c r="EK17" s="211">
        <v>80</v>
      </c>
      <c r="EL17" s="211">
        <v>111</v>
      </c>
      <c r="EM17" s="211">
        <v>60</v>
      </c>
      <c r="EN17" s="211">
        <v>62</v>
      </c>
      <c r="EO17" s="211">
        <v>64</v>
      </c>
      <c r="EP17" s="211">
        <v>85</v>
      </c>
      <c r="EQ17" s="211">
        <v>2487</v>
      </c>
      <c r="ER17" s="211">
        <v>2700</v>
      </c>
      <c r="ES17" s="211">
        <v>66</v>
      </c>
      <c r="ET17" s="211">
        <v>819</v>
      </c>
      <c r="EU17" s="211">
        <v>1166</v>
      </c>
      <c r="EV17" s="211">
        <v>649</v>
      </c>
      <c r="EW17" s="211">
        <f t="shared" si="0"/>
        <v>2634</v>
      </c>
      <c r="EX17" s="211">
        <v>2700</v>
      </c>
      <c r="EZ17" s="211"/>
    </row>
    <row r="18" spans="1:156" x14ac:dyDescent="0.25">
      <c r="A18" t="s">
        <v>250</v>
      </c>
      <c r="B18" t="s">
        <v>126</v>
      </c>
      <c r="C18" t="s">
        <v>232</v>
      </c>
      <c r="D18" t="s">
        <v>250</v>
      </c>
      <c r="E18" t="s">
        <v>333</v>
      </c>
      <c r="F18" t="s">
        <v>232</v>
      </c>
      <c r="G18" t="s">
        <v>232</v>
      </c>
      <c r="H18" s="211">
        <v>11227</v>
      </c>
      <c r="I18" s="211">
        <v>602</v>
      </c>
      <c r="J18" s="211">
        <v>2360</v>
      </c>
      <c r="K18" s="211">
        <v>143</v>
      </c>
      <c r="L18" s="211">
        <v>1594</v>
      </c>
      <c r="M18" s="211">
        <v>67</v>
      </c>
      <c r="N18" s="211">
        <v>5061</v>
      </c>
      <c r="O18" s="211">
        <v>308</v>
      </c>
      <c r="P18" s="211">
        <v>3799</v>
      </c>
      <c r="Q18" s="211">
        <v>151</v>
      </c>
      <c r="R18" s="211">
        <v>9256</v>
      </c>
      <c r="S18" s="211">
        <v>281</v>
      </c>
      <c r="T18" s="211">
        <v>199</v>
      </c>
      <c r="U18" s="211">
        <v>31</v>
      </c>
      <c r="V18" s="211">
        <v>78</v>
      </c>
      <c r="W18" s="211">
        <v>16</v>
      </c>
      <c r="X18" s="211">
        <v>393</v>
      </c>
      <c r="Y18" s="211">
        <v>14</v>
      </c>
      <c r="Z18" s="211">
        <v>626</v>
      </c>
      <c r="AA18" s="211">
        <v>170</v>
      </c>
      <c r="AB18" s="211">
        <v>578</v>
      </c>
      <c r="AC18" s="211">
        <v>57</v>
      </c>
      <c r="AD18" s="211">
        <v>1201</v>
      </c>
      <c r="AE18" s="211">
        <v>229</v>
      </c>
      <c r="AF18" s="211">
        <v>9112</v>
      </c>
      <c r="AG18" s="211">
        <v>272</v>
      </c>
      <c r="AH18" s="211">
        <v>10550</v>
      </c>
      <c r="AI18" s="211">
        <v>406</v>
      </c>
      <c r="AJ18" s="211">
        <v>677</v>
      </c>
      <c r="AK18" s="211">
        <v>196</v>
      </c>
      <c r="AL18" s="211">
        <v>262</v>
      </c>
      <c r="AM18" s="211">
        <v>4</v>
      </c>
      <c r="AN18" s="211">
        <v>415</v>
      </c>
      <c r="AO18" s="211">
        <v>192</v>
      </c>
      <c r="AP18" s="211">
        <v>5653</v>
      </c>
      <c r="AQ18" s="211">
        <v>332</v>
      </c>
      <c r="AR18" s="211">
        <v>5574</v>
      </c>
      <c r="AS18" s="211">
        <v>270</v>
      </c>
      <c r="AT18" s="211">
        <v>1378</v>
      </c>
      <c r="AU18" s="211">
        <v>24</v>
      </c>
      <c r="AV18" s="211">
        <v>9849</v>
      </c>
      <c r="AW18" s="211">
        <v>578</v>
      </c>
      <c r="AX18" s="211">
        <v>549</v>
      </c>
      <c r="AY18" s="211">
        <v>69</v>
      </c>
      <c r="AZ18" s="211">
        <v>2610</v>
      </c>
      <c r="BA18" s="211">
        <v>120</v>
      </c>
      <c r="BB18" s="211">
        <v>2545</v>
      </c>
      <c r="BC18" s="211">
        <v>143</v>
      </c>
      <c r="BD18" s="211">
        <v>1739</v>
      </c>
      <c r="BE18" s="211">
        <v>86</v>
      </c>
      <c r="BF18" s="211">
        <v>844</v>
      </c>
      <c r="BG18" s="211">
        <v>124</v>
      </c>
      <c r="BH18" s="211">
        <v>4939</v>
      </c>
      <c r="BI18" s="211">
        <v>365</v>
      </c>
      <c r="BJ18" s="211">
        <v>4760</v>
      </c>
      <c r="BK18" s="211">
        <v>337</v>
      </c>
      <c r="BL18" s="211">
        <v>179</v>
      </c>
      <c r="BM18" s="211">
        <v>28</v>
      </c>
      <c r="BN18" s="211">
        <v>3422</v>
      </c>
      <c r="BO18" s="211">
        <v>161</v>
      </c>
      <c r="BP18" s="211">
        <v>1612</v>
      </c>
      <c r="BQ18" s="211">
        <v>229</v>
      </c>
      <c r="BR18" s="211">
        <v>749</v>
      </c>
      <c r="BS18" s="211">
        <v>99</v>
      </c>
      <c r="BT18" s="211">
        <v>3021</v>
      </c>
      <c r="BU18" s="211">
        <v>112</v>
      </c>
      <c r="BV18" s="211">
        <v>5783</v>
      </c>
      <c r="BW18" s="211">
        <v>489</v>
      </c>
      <c r="BX18" s="211">
        <v>2423</v>
      </c>
      <c r="BY18" s="211">
        <v>1</v>
      </c>
      <c r="BZ18" s="211">
        <v>876</v>
      </c>
      <c r="CA18" s="211">
        <v>20</v>
      </c>
      <c r="CB18" s="211">
        <v>2145</v>
      </c>
      <c r="CC18" s="211">
        <v>92</v>
      </c>
      <c r="CD18" s="211">
        <v>763</v>
      </c>
      <c r="CE18" s="211">
        <v>72</v>
      </c>
      <c r="CF18" s="211">
        <v>1192</v>
      </c>
      <c r="CG18" s="211">
        <v>195</v>
      </c>
      <c r="CH18" s="211">
        <v>1257</v>
      </c>
      <c r="CI18" s="211">
        <v>119</v>
      </c>
      <c r="CJ18" s="211">
        <v>1094</v>
      </c>
      <c r="CK18" s="211">
        <v>66</v>
      </c>
      <c r="CL18" s="211">
        <v>1477</v>
      </c>
      <c r="CM18" s="211">
        <v>37</v>
      </c>
      <c r="CN18" s="211">
        <v>2423</v>
      </c>
      <c r="CO18" s="211">
        <v>1</v>
      </c>
      <c r="CP18" s="211">
        <v>602</v>
      </c>
      <c r="CQ18" s="211">
        <v>10625</v>
      </c>
      <c r="CR18" s="211">
        <v>7951</v>
      </c>
      <c r="CS18" s="211">
        <v>4636</v>
      </c>
      <c r="CT18" s="211">
        <v>9728</v>
      </c>
      <c r="CU18" s="211">
        <v>1006</v>
      </c>
      <c r="CV18" s="211">
        <v>453</v>
      </c>
      <c r="CW18" s="211">
        <v>622</v>
      </c>
      <c r="CX18" s="211">
        <v>297</v>
      </c>
      <c r="CY18" s="211">
        <v>67</v>
      </c>
      <c r="CZ18" s="211">
        <v>3</v>
      </c>
      <c r="DA18" s="211">
        <v>303</v>
      </c>
      <c r="DB18" s="211">
        <v>153</v>
      </c>
      <c r="DC18" s="211">
        <v>14</v>
      </c>
      <c r="DD18" s="211">
        <v>0</v>
      </c>
      <c r="DE18" s="211">
        <v>577</v>
      </c>
      <c r="DF18" s="211">
        <v>312</v>
      </c>
      <c r="DG18" s="211">
        <v>918</v>
      </c>
      <c r="DH18" s="211">
        <v>98</v>
      </c>
      <c r="DI18" s="211">
        <v>512</v>
      </c>
      <c r="DJ18" s="211">
        <v>411</v>
      </c>
      <c r="DK18" s="211">
        <v>85</v>
      </c>
      <c r="DL18" s="211">
        <v>272</v>
      </c>
      <c r="DM18" s="211">
        <v>102</v>
      </c>
      <c r="DN18" s="211">
        <v>1357</v>
      </c>
      <c r="DO18" s="211">
        <v>203</v>
      </c>
      <c r="DP18" s="211">
        <v>251</v>
      </c>
      <c r="DQ18" s="211">
        <v>321</v>
      </c>
      <c r="DR18" s="211">
        <v>181</v>
      </c>
      <c r="DS18" s="211">
        <v>118</v>
      </c>
      <c r="DT18" s="211">
        <v>385</v>
      </c>
      <c r="DU18" s="211">
        <v>4659</v>
      </c>
      <c r="DV18" s="211">
        <v>2277</v>
      </c>
      <c r="DW18" s="211">
        <v>927</v>
      </c>
      <c r="DX18" s="211">
        <v>420</v>
      </c>
      <c r="DY18" s="211">
        <v>71</v>
      </c>
      <c r="DZ18" s="211">
        <v>960</v>
      </c>
      <c r="EA18" s="211">
        <v>99</v>
      </c>
      <c r="EB18" s="211">
        <v>729</v>
      </c>
      <c r="EC18" s="211">
        <v>1002</v>
      </c>
      <c r="ED18" s="211">
        <v>203</v>
      </c>
      <c r="EE18" s="211">
        <v>641</v>
      </c>
      <c r="EF18" s="211">
        <v>1380</v>
      </c>
      <c r="EG18" s="211">
        <v>10196</v>
      </c>
      <c r="EH18" s="211">
        <v>1142</v>
      </c>
      <c r="EI18" s="211">
        <v>3544</v>
      </c>
      <c r="EJ18" s="211">
        <v>1115</v>
      </c>
      <c r="EK18" s="211">
        <v>216</v>
      </c>
      <c r="EL18" s="211">
        <v>169</v>
      </c>
      <c r="EM18" s="211">
        <v>172</v>
      </c>
      <c r="EN18" s="211">
        <v>66</v>
      </c>
      <c r="EO18" s="211">
        <v>105</v>
      </c>
      <c r="EP18" s="211">
        <v>215</v>
      </c>
      <c r="EQ18" s="211">
        <v>3891</v>
      </c>
      <c r="ER18" s="211">
        <v>4659</v>
      </c>
      <c r="ES18" s="211">
        <v>262</v>
      </c>
      <c r="ET18" s="211">
        <v>1150</v>
      </c>
      <c r="EU18" s="211">
        <v>2024</v>
      </c>
      <c r="EV18" s="211">
        <v>1223</v>
      </c>
      <c r="EW18" s="211">
        <f t="shared" si="0"/>
        <v>4397</v>
      </c>
      <c r="EX18" s="211">
        <v>4659</v>
      </c>
      <c r="EZ18" s="211"/>
    </row>
    <row r="19" spans="1:156" x14ac:dyDescent="0.25">
      <c r="A19" t="s">
        <v>251</v>
      </c>
      <c r="B19" t="s">
        <v>126</v>
      </c>
      <c r="C19" t="s">
        <v>232</v>
      </c>
      <c r="D19" t="s">
        <v>251</v>
      </c>
      <c r="E19" t="s">
        <v>325</v>
      </c>
      <c r="F19" t="s">
        <v>232</v>
      </c>
      <c r="G19" t="s">
        <v>232</v>
      </c>
      <c r="H19" s="211">
        <v>66294</v>
      </c>
      <c r="I19" s="211">
        <v>3777</v>
      </c>
      <c r="J19" s="211">
        <v>9714</v>
      </c>
      <c r="K19" s="211">
        <v>689</v>
      </c>
      <c r="L19" s="211">
        <v>6390</v>
      </c>
      <c r="M19" s="211">
        <v>466</v>
      </c>
      <c r="N19" s="211">
        <v>29766</v>
      </c>
      <c r="O19" s="211">
        <v>2132</v>
      </c>
      <c r="P19" s="211">
        <v>26556</v>
      </c>
      <c r="Q19" s="211">
        <v>928</v>
      </c>
      <c r="R19" s="211">
        <v>62506</v>
      </c>
      <c r="S19" s="211">
        <v>3359</v>
      </c>
      <c r="T19" s="211">
        <v>348</v>
      </c>
      <c r="U19" s="211">
        <v>21</v>
      </c>
      <c r="V19" s="211">
        <v>445</v>
      </c>
      <c r="W19" s="211">
        <v>49</v>
      </c>
      <c r="X19" s="211">
        <v>292</v>
      </c>
      <c r="Y19" s="211">
        <v>5</v>
      </c>
      <c r="Z19" s="211">
        <v>522</v>
      </c>
      <c r="AA19" s="211">
        <v>40</v>
      </c>
      <c r="AB19" s="211">
        <v>2176</v>
      </c>
      <c r="AC19" s="211">
        <v>303</v>
      </c>
      <c r="AD19" s="211">
        <v>1012</v>
      </c>
      <c r="AE19" s="211">
        <v>233</v>
      </c>
      <c r="AF19" s="211">
        <v>62098</v>
      </c>
      <c r="AG19" s="211">
        <v>3349</v>
      </c>
      <c r="AH19" s="211">
        <v>65381</v>
      </c>
      <c r="AI19" s="211">
        <v>3710</v>
      </c>
      <c r="AJ19" s="211">
        <v>913</v>
      </c>
      <c r="AK19" s="211">
        <v>67</v>
      </c>
      <c r="AL19" s="211">
        <v>538</v>
      </c>
      <c r="AM19" s="211">
        <v>13</v>
      </c>
      <c r="AN19" s="211">
        <v>375</v>
      </c>
      <c r="AO19" s="211">
        <v>54</v>
      </c>
      <c r="AP19" s="211">
        <v>32988</v>
      </c>
      <c r="AQ19" s="211">
        <v>2308</v>
      </c>
      <c r="AR19" s="211">
        <v>33306</v>
      </c>
      <c r="AS19" s="211">
        <v>1469</v>
      </c>
      <c r="AT19" s="211">
        <v>10199</v>
      </c>
      <c r="AU19" s="211">
        <v>253</v>
      </c>
      <c r="AV19" s="211">
        <v>56095</v>
      </c>
      <c r="AW19" s="211">
        <v>3524</v>
      </c>
      <c r="AX19" s="211">
        <v>2477</v>
      </c>
      <c r="AY19" s="211">
        <v>301</v>
      </c>
      <c r="AZ19" s="211">
        <v>13019</v>
      </c>
      <c r="BA19" s="211">
        <v>852</v>
      </c>
      <c r="BB19" s="211">
        <v>18077</v>
      </c>
      <c r="BC19" s="211">
        <v>972</v>
      </c>
      <c r="BD19" s="211">
        <v>13813</v>
      </c>
      <c r="BE19" s="211">
        <v>589</v>
      </c>
      <c r="BF19" s="211">
        <v>7111</v>
      </c>
      <c r="BG19" s="211">
        <v>451</v>
      </c>
      <c r="BH19" s="211">
        <v>29206</v>
      </c>
      <c r="BI19" s="211">
        <v>2652</v>
      </c>
      <c r="BJ19" s="211">
        <v>27723</v>
      </c>
      <c r="BK19" s="211">
        <v>2429</v>
      </c>
      <c r="BL19" s="211">
        <v>1483</v>
      </c>
      <c r="BM19" s="211">
        <v>223</v>
      </c>
      <c r="BN19" s="211">
        <v>20043</v>
      </c>
      <c r="BO19" s="211">
        <v>1623</v>
      </c>
      <c r="BP19" s="211">
        <v>10263</v>
      </c>
      <c r="BQ19" s="211">
        <v>1121</v>
      </c>
      <c r="BR19" s="211">
        <v>6011</v>
      </c>
      <c r="BS19" s="211">
        <v>359</v>
      </c>
      <c r="BT19" s="211">
        <v>14492</v>
      </c>
      <c r="BU19" s="211">
        <v>619</v>
      </c>
      <c r="BV19" s="211">
        <v>36317</v>
      </c>
      <c r="BW19" s="211">
        <v>3103</v>
      </c>
      <c r="BX19" s="211">
        <v>15485</v>
      </c>
      <c r="BY19" s="211">
        <v>55</v>
      </c>
      <c r="BZ19" s="211">
        <v>4146</v>
      </c>
      <c r="CA19" s="211">
        <v>165</v>
      </c>
      <c r="CB19" s="211">
        <v>10346</v>
      </c>
      <c r="CC19" s="211">
        <v>454</v>
      </c>
      <c r="CD19" s="211">
        <v>4416</v>
      </c>
      <c r="CE19" s="211">
        <v>444</v>
      </c>
      <c r="CF19" s="211">
        <v>6371</v>
      </c>
      <c r="CG19" s="211">
        <v>721</v>
      </c>
      <c r="CH19" s="211">
        <v>7894</v>
      </c>
      <c r="CI19" s="211">
        <v>921</v>
      </c>
      <c r="CJ19" s="211">
        <v>7321</v>
      </c>
      <c r="CK19" s="211">
        <v>411</v>
      </c>
      <c r="CL19" s="211">
        <v>10315</v>
      </c>
      <c r="CM19" s="211">
        <v>606</v>
      </c>
      <c r="CN19" s="211">
        <v>15485</v>
      </c>
      <c r="CO19" s="211">
        <v>55</v>
      </c>
      <c r="CP19" s="211">
        <v>3777</v>
      </c>
      <c r="CQ19" s="211">
        <v>62517</v>
      </c>
      <c r="CR19" s="211">
        <v>45442</v>
      </c>
      <c r="CS19" s="211">
        <v>31396</v>
      </c>
      <c r="CT19" s="211">
        <v>62443</v>
      </c>
      <c r="CU19" s="211">
        <v>1301</v>
      </c>
      <c r="CV19" s="211">
        <v>441</v>
      </c>
      <c r="CW19" s="211">
        <v>378</v>
      </c>
      <c r="CX19" s="211">
        <v>147</v>
      </c>
      <c r="CY19" s="211">
        <v>490</v>
      </c>
      <c r="CZ19" s="211">
        <v>145</v>
      </c>
      <c r="DA19" s="211">
        <v>245</v>
      </c>
      <c r="DB19" s="211">
        <v>94</v>
      </c>
      <c r="DC19" s="211">
        <v>188</v>
      </c>
      <c r="DD19" s="211">
        <v>55</v>
      </c>
      <c r="DE19" s="211">
        <v>435</v>
      </c>
      <c r="DF19" s="211">
        <v>3034</v>
      </c>
      <c r="DG19" s="211">
        <v>2959</v>
      </c>
      <c r="DH19" s="211">
        <v>557</v>
      </c>
      <c r="DI19" s="211">
        <v>3764</v>
      </c>
      <c r="DJ19" s="211">
        <v>1485</v>
      </c>
      <c r="DK19" s="211">
        <v>441</v>
      </c>
      <c r="DL19" s="211">
        <v>2224</v>
      </c>
      <c r="DM19" s="211">
        <v>2482</v>
      </c>
      <c r="DN19" s="211">
        <v>8068</v>
      </c>
      <c r="DO19" s="211">
        <v>3350</v>
      </c>
      <c r="DP19" s="211">
        <v>1380</v>
      </c>
      <c r="DQ19" s="211">
        <v>1129</v>
      </c>
      <c r="DR19" s="211">
        <v>1609</v>
      </c>
      <c r="DS19" s="211">
        <v>1113</v>
      </c>
      <c r="DT19" s="211">
        <v>2340</v>
      </c>
      <c r="DU19" s="211">
        <v>28778</v>
      </c>
      <c r="DV19" s="211">
        <v>14896</v>
      </c>
      <c r="DW19" s="211">
        <v>4610</v>
      </c>
      <c r="DX19" s="211">
        <v>2272</v>
      </c>
      <c r="DY19" s="211">
        <v>727</v>
      </c>
      <c r="DZ19" s="211">
        <v>5205</v>
      </c>
      <c r="EA19" s="211">
        <v>411</v>
      </c>
      <c r="EB19" s="211">
        <v>4098</v>
      </c>
      <c r="EC19" s="211">
        <v>6405</v>
      </c>
      <c r="ED19" s="211">
        <v>933</v>
      </c>
      <c r="EE19" s="211">
        <v>4316</v>
      </c>
      <c r="EF19" s="211">
        <v>7075</v>
      </c>
      <c r="EG19" s="211">
        <v>59937</v>
      </c>
      <c r="EH19" s="211">
        <v>6710</v>
      </c>
      <c r="EI19" s="211">
        <v>22266</v>
      </c>
      <c r="EJ19" s="211">
        <v>6512</v>
      </c>
      <c r="EK19" s="211">
        <v>1043</v>
      </c>
      <c r="EL19" s="211">
        <v>790</v>
      </c>
      <c r="EM19" s="211">
        <v>743</v>
      </c>
      <c r="EN19" s="211">
        <v>748</v>
      </c>
      <c r="EO19" s="211">
        <v>700</v>
      </c>
      <c r="EP19" s="211">
        <v>1972</v>
      </c>
      <c r="EQ19" s="211">
        <v>25264</v>
      </c>
      <c r="ER19" s="211">
        <v>28778</v>
      </c>
      <c r="ES19" s="211">
        <v>1367</v>
      </c>
      <c r="ET19" s="211">
        <v>8508</v>
      </c>
      <c r="EU19" s="211">
        <v>12043</v>
      </c>
      <c r="EV19" s="211">
        <v>6860</v>
      </c>
      <c r="EW19" s="211">
        <f t="shared" si="0"/>
        <v>27411</v>
      </c>
      <c r="EX19" s="211">
        <v>28778</v>
      </c>
      <c r="EZ19" s="211"/>
    </row>
    <row r="20" spans="1:156" x14ac:dyDescent="0.25">
      <c r="A20" t="s">
        <v>252</v>
      </c>
      <c r="B20" t="s">
        <v>126</v>
      </c>
      <c r="C20" t="s">
        <v>232</v>
      </c>
      <c r="D20" t="s">
        <v>252</v>
      </c>
      <c r="E20" t="s">
        <v>329</v>
      </c>
      <c r="F20" t="s">
        <v>232</v>
      </c>
      <c r="G20" t="s">
        <v>232</v>
      </c>
      <c r="H20" s="211">
        <v>439866</v>
      </c>
      <c r="I20" s="211">
        <v>16730</v>
      </c>
      <c r="J20" s="211">
        <v>39103</v>
      </c>
      <c r="K20" s="211">
        <v>4047</v>
      </c>
      <c r="L20" s="211">
        <v>24512</v>
      </c>
      <c r="M20" s="211">
        <v>2332</v>
      </c>
      <c r="N20" s="211">
        <v>144170</v>
      </c>
      <c r="O20" s="211">
        <v>7823</v>
      </c>
      <c r="P20" s="211">
        <v>255526</v>
      </c>
      <c r="Q20" s="211">
        <v>4729</v>
      </c>
      <c r="R20" s="211">
        <v>334091</v>
      </c>
      <c r="S20" s="211">
        <v>8440</v>
      </c>
      <c r="T20" s="211">
        <v>32210</v>
      </c>
      <c r="U20" s="211">
        <v>2297</v>
      </c>
      <c r="V20" s="211">
        <v>1637</v>
      </c>
      <c r="W20" s="211">
        <v>262</v>
      </c>
      <c r="X20" s="211">
        <v>22940</v>
      </c>
      <c r="Y20" s="211">
        <v>570</v>
      </c>
      <c r="Z20" s="211">
        <v>16967</v>
      </c>
      <c r="AA20" s="211">
        <v>3491</v>
      </c>
      <c r="AB20" s="211">
        <v>31920</v>
      </c>
      <c r="AC20" s="211">
        <v>1670</v>
      </c>
      <c r="AD20" s="211">
        <v>37250</v>
      </c>
      <c r="AE20" s="211">
        <v>5282</v>
      </c>
      <c r="AF20" s="211">
        <v>324686</v>
      </c>
      <c r="AG20" s="211">
        <v>7698</v>
      </c>
      <c r="AH20" s="211">
        <v>397062</v>
      </c>
      <c r="AI20" s="211">
        <v>11357</v>
      </c>
      <c r="AJ20" s="211">
        <v>42804</v>
      </c>
      <c r="AK20" s="211">
        <v>5373</v>
      </c>
      <c r="AL20" s="211">
        <v>25334</v>
      </c>
      <c r="AM20" s="211">
        <v>1445</v>
      </c>
      <c r="AN20" s="211">
        <v>17470</v>
      </c>
      <c r="AO20" s="211">
        <v>3928</v>
      </c>
      <c r="AP20" s="211">
        <v>218115</v>
      </c>
      <c r="AQ20" s="211">
        <v>8933</v>
      </c>
      <c r="AR20" s="211">
        <v>221751</v>
      </c>
      <c r="AS20" s="211">
        <v>7797</v>
      </c>
      <c r="AT20" s="211">
        <v>45216</v>
      </c>
      <c r="AU20" s="211">
        <v>1930</v>
      </c>
      <c r="AV20" s="211">
        <v>394650</v>
      </c>
      <c r="AW20" s="211">
        <v>14800</v>
      </c>
      <c r="AX20" s="211">
        <v>12964</v>
      </c>
      <c r="AY20" s="211">
        <v>1832</v>
      </c>
      <c r="AZ20" s="211">
        <v>56926</v>
      </c>
      <c r="BA20" s="211">
        <v>3693</v>
      </c>
      <c r="BB20" s="211">
        <v>91734</v>
      </c>
      <c r="BC20" s="211">
        <v>3305</v>
      </c>
      <c r="BD20" s="211">
        <v>131531</v>
      </c>
      <c r="BE20" s="211">
        <v>2176</v>
      </c>
      <c r="BF20" s="211">
        <v>35066</v>
      </c>
      <c r="BG20" s="211">
        <v>2887</v>
      </c>
      <c r="BH20" s="211">
        <v>225923</v>
      </c>
      <c r="BI20" s="211">
        <v>10837</v>
      </c>
      <c r="BJ20" s="211">
        <v>218173</v>
      </c>
      <c r="BK20" s="211">
        <v>9985</v>
      </c>
      <c r="BL20" s="211">
        <v>7750</v>
      </c>
      <c r="BM20" s="211">
        <v>852</v>
      </c>
      <c r="BN20" s="211">
        <v>165734</v>
      </c>
      <c r="BO20" s="211">
        <v>6215</v>
      </c>
      <c r="BP20" s="211">
        <v>65375</v>
      </c>
      <c r="BQ20" s="211">
        <v>4952</v>
      </c>
      <c r="BR20" s="211">
        <v>29880</v>
      </c>
      <c r="BS20" s="211">
        <v>2557</v>
      </c>
      <c r="BT20" s="211">
        <v>112457</v>
      </c>
      <c r="BU20" s="211">
        <v>2839</v>
      </c>
      <c r="BV20" s="211">
        <v>260989</v>
      </c>
      <c r="BW20" s="211">
        <v>13724</v>
      </c>
      <c r="BX20" s="211">
        <v>66420</v>
      </c>
      <c r="BY20" s="211">
        <v>167</v>
      </c>
      <c r="BZ20" s="211">
        <v>32755</v>
      </c>
      <c r="CA20" s="211">
        <v>816</v>
      </c>
      <c r="CB20" s="211">
        <v>79702</v>
      </c>
      <c r="CC20" s="211">
        <v>2023</v>
      </c>
      <c r="CD20" s="211">
        <v>34254</v>
      </c>
      <c r="CE20" s="211">
        <v>2885</v>
      </c>
      <c r="CF20" s="211">
        <v>50363</v>
      </c>
      <c r="CG20" s="211">
        <v>3619</v>
      </c>
      <c r="CH20" s="211">
        <v>62334</v>
      </c>
      <c r="CI20" s="211">
        <v>2876</v>
      </c>
      <c r="CJ20" s="211">
        <v>55242</v>
      </c>
      <c r="CK20" s="211">
        <v>2232</v>
      </c>
      <c r="CL20" s="211">
        <v>58796</v>
      </c>
      <c r="CM20" s="211">
        <v>2112</v>
      </c>
      <c r="CN20" s="211">
        <v>66420</v>
      </c>
      <c r="CO20" s="211">
        <v>167</v>
      </c>
      <c r="CP20" s="211">
        <v>16730</v>
      </c>
      <c r="CQ20" s="211">
        <v>423136</v>
      </c>
      <c r="CR20" s="211">
        <v>352795</v>
      </c>
      <c r="CS20" s="211">
        <v>129834</v>
      </c>
      <c r="CT20" s="211">
        <v>360346</v>
      </c>
      <c r="CU20" s="211">
        <v>54893</v>
      </c>
      <c r="CV20" s="211">
        <v>20320</v>
      </c>
      <c r="CW20" s="211">
        <v>21832</v>
      </c>
      <c r="CX20" s="211">
        <v>8829</v>
      </c>
      <c r="CY20" s="211">
        <v>8329</v>
      </c>
      <c r="CZ20" s="211">
        <v>2365</v>
      </c>
      <c r="DA20" s="211">
        <v>13344</v>
      </c>
      <c r="DB20" s="211">
        <v>4700</v>
      </c>
      <c r="DC20" s="211">
        <v>11388</v>
      </c>
      <c r="DD20" s="211">
        <v>4426</v>
      </c>
      <c r="DE20" s="211">
        <v>1533</v>
      </c>
      <c r="DF20" s="211">
        <v>13279</v>
      </c>
      <c r="DG20" s="211">
        <v>25737</v>
      </c>
      <c r="DH20" s="211">
        <v>6883</v>
      </c>
      <c r="DI20" s="211">
        <v>26489</v>
      </c>
      <c r="DJ20" s="211">
        <v>14961</v>
      </c>
      <c r="DK20" s="211">
        <v>4713</v>
      </c>
      <c r="DL20" s="211">
        <v>23480</v>
      </c>
      <c r="DM20" s="211">
        <v>30282</v>
      </c>
      <c r="DN20" s="211">
        <v>53884</v>
      </c>
      <c r="DO20" s="211">
        <v>17628</v>
      </c>
      <c r="DP20" s="211">
        <v>10271</v>
      </c>
      <c r="DQ20" s="211">
        <v>10194</v>
      </c>
      <c r="DR20" s="211">
        <v>5919</v>
      </c>
      <c r="DS20" s="211">
        <v>4660</v>
      </c>
      <c r="DT20" s="211">
        <v>8289</v>
      </c>
      <c r="DU20" s="211">
        <v>171630</v>
      </c>
      <c r="DV20" s="211">
        <v>93155</v>
      </c>
      <c r="DW20" s="211">
        <v>38683</v>
      </c>
      <c r="DX20" s="211">
        <v>12583</v>
      </c>
      <c r="DY20" s="211">
        <v>3657</v>
      </c>
      <c r="DZ20" s="211">
        <v>24629</v>
      </c>
      <c r="EA20" s="211">
        <v>2224</v>
      </c>
      <c r="EB20" s="211">
        <v>17427</v>
      </c>
      <c r="EC20" s="211">
        <v>41263</v>
      </c>
      <c r="ED20" s="211">
        <v>8136</v>
      </c>
      <c r="EE20" s="211">
        <v>26103</v>
      </c>
      <c r="EF20" s="211">
        <v>56194</v>
      </c>
      <c r="EG20" s="211">
        <v>387766</v>
      </c>
      <c r="EH20" s="211">
        <v>49329</v>
      </c>
      <c r="EI20" s="211">
        <v>129327</v>
      </c>
      <c r="EJ20" s="211">
        <v>42303</v>
      </c>
      <c r="EK20" s="211">
        <v>4095</v>
      </c>
      <c r="EL20" s="211">
        <v>5682</v>
      </c>
      <c r="EM20" s="211">
        <v>5838</v>
      </c>
      <c r="EN20" s="211">
        <v>5112</v>
      </c>
      <c r="EO20" s="211">
        <v>4008</v>
      </c>
      <c r="EP20" s="211">
        <v>16149</v>
      </c>
      <c r="EQ20" s="211">
        <v>160977</v>
      </c>
      <c r="ER20" s="211">
        <v>171630</v>
      </c>
      <c r="ES20" s="211">
        <v>8250</v>
      </c>
      <c r="ET20" s="211">
        <v>50502</v>
      </c>
      <c r="EU20" s="211">
        <v>75065</v>
      </c>
      <c r="EV20" s="211">
        <v>37813</v>
      </c>
      <c r="EW20" s="211">
        <f t="shared" si="0"/>
        <v>163380</v>
      </c>
      <c r="EX20" s="211">
        <v>171630</v>
      </c>
      <c r="EZ20" s="211"/>
    </row>
    <row r="21" spans="1:156" x14ac:dyDescent="0.25">
      <c r="A21" t="s">
        <v>253</v>
      </c>
      <c r="B21" t="s">
        <v>126</v>
      </c>
      <c r="C21" t="s">
        <v>232</v>
      </c>
      <c r="D21" t="s">
        <v>253</v>
      </c>
      <c r="E21" t="s">
        <v>332</v>
      </c>
      <c r="F21" t="s">
        <v>232</v>
      </c>
      <c r="G21" t="s">
        <v>232</v>
      </c>
      <c r="H21" s="211">
        <v>20843</v>
      </c>
      <c r="I21" s="211">
        <v>1118</v>
      </c>
      <c r="J21" s="211">
        <v>1658</v>
      </c>
      <c r="K21" s="211">
        <v>105</v>
      </c>
      <c r="L21" s="211">
        <v>1127</v>
      </c>
      <c r="M21" s="211">
        <v>77</v>
      </c>
      <c r="N21" s="211">
        <v>8607</v>
      </c>
      <c r="O21" s="211">
        <v>754</v>
      </c>
      <c r="P21" s="211">
        <v>10405</v>
      </c>
      <c r="Q21" s="211">
        <v>259</v>
      </c>
      <c r="R21" s="211">
        <v>19013</v>
      </c>
      <c r="S21" s="211">
        <v>819</v>
      </c>
      <c r="T21" s="211">
        <v>206</v>
      </c>
      <c r="U21" s="211">
        <v>2</v>
      </c>
      <c r="V21" s="211">
        <v>64</v>
      </c>
      <c r="W21" s="211">
        <v>0</v>
      </c>
      <c r="X21" s="211">
        <v>118</v>
      </c>
      <c r="Y21" s="211">
        <v>0</v>
      </c>
      <c r="Z21" s="211">
        <v>606</v>
      </c>
      <c r="AA21" s="211">
        <v>175</v>
      </c>
      <c r="AB21" s="211">
        <v>836</v>
      </c>
      <c r="AC21" s="211">
        <v>122</v>
      </c>
      <c r="AD21" s="211">
        <v>1084</v>
      </c>
      <c r="AE21" s="211">
        <v>303</v>
      </c>
      <c r="AF21" s="211">
        <v>18746</v>
      </c>
      <c r="AG21" s="211">
        <v>790</v>
      </c>
      <c r="AH21" s="211">
        <v>20058</v>
      </c>
      <c r="AI21" s="211">
        <v>930</v>
      </c>
      <c r="AJ21" s="211">
        <v>785</v>
      </c>
      <c r="AK21" s="211">
        <v>188</v>
      </c>
      <c r="AL21" s="211">
        <v>245</v>
      </c>
      <c r="AM21" s="211">
        <v>29</v>
      </c>
      <c r="AN21" s="211">
        <v>540</v>
      </c>
      <c r="AO21" s="211">
        <v>159</v>
      </c>
      <c r="AP21" s="211">
        <v>10609</v>
      </c>
      <c r="AQ21" s="211">
        <v>687</v>
      </c>
      <c r="AR21" s="211">
        <v>10234</v>
      </c>
      <c r="AS21" s="211">
        <v>431</v>
      </c>
      <c r="AT21" s="211">
        <v>2144</v>
      </c>
      <c r="AU21" s="211">
        <v>61</v>
      </c>
      <c r="AV21" s="211">
        <v>18699</v>
      </c>
      <c r="AW21" s="211">
        <v>1057</v>
      </c>
      <c r="AX21" s="211">
        <v>689</v>
      </c>
      <c r="AY21" s="211">
        <v>253</v>
      </c>
      <c r="AZ21" s="211">
        <v>3918</v>
      </c>
      <c r="BA21" s="211">
        <v>317</v>
      </c>
      <c r="BB21" s="211">
        <v>5023</v>
      </c>
      <c r="BC21" s="211">
        <v>233</v>
      </c>
      <c r="BD21" s="211">
        <v>4120</v>
      </c>
      <c r="BE21" s="211">
        <v>40</v>
      </c>
      <c r="BF21" s="211">
        <v>1488</v>
      </c>
      <c r="BG21" s="211">
        <v>194</v>
      </c>
      <c r="BH21" s="211">
        <v>10534</v>
      </c>
      <c r="BI21" s="211">
        <v>725</v>
      </c>
      <c r="BJ21" s="211">
        <v>10248</v>
      </c>
      <c r="BK21" s="211">
        <v>638</v>
      </c>
      <c r="BL21" s="211">
        <v>286</v>
      </c>
      <c r="BM21" s="211">
        <v>87</v>
      </c>
      <c r="BN21" s="211">
        <v>7993</v>
      </c>
      <c r="BO21" s="211">
        <v>446</v>
      </c>
      <c r="BP21" s="211">
        <v>2842</v>
      </c>
      <c r="BQ21" s="211">
        <v>296</v>
      </c>
      <c r="BR21" s="211">
        <v>1187</v>
      </c>
      <c r="BS21" s="211">
        <v>177</v>
      </c>
      <c r="BT21" s="211">
        <v>5712</v>
      </c>
      <c r="BU21" s="211">
        <v>198</v>
      </c>
      <c r="BV21" s="211">
        <v>12022</v>
      </c>
      <c r="BW21" s="211">
        <v>919</v>
      </c>
      <c r="BX21" s="211">
        <v>3109</v>
      </c>
      <c r="BY21" s="211">
        <v>1</v>
      </c>
      <c r="BZ21" s="211">
        <v>1541</v>
      </c>
      <c r="CA21" s="211">
        <v>37</v>
      </c>
      <c r="CB21" s="211">
        <v>4171</v>
      </c>
      <c r="CC21" s="211">
        <v>161</v>
      </c>
      <c r="CD21" s="211">
        <v>1381</v>
      </c>
      <c r="CE21" s="211">
        <v>77</v>
      </c>
      <c r="CF21" s="211">
        <v>2385</v>
      </c>
      <c r="CG21" s="211">
        <v>359</v>
      </c>
      <c r="CH21" s="211">
        <v>2880</v>
      </c>
      <c r="CI21" s="211">
        <v>202</v>
      </c>
      <c r="CJ21" s="211">
        <v>2644</v>
      </c>
      <c r="CK21" s="211">
        <v>158</v>
      </c>
      <c r="CL21" s="211">
        <v>2732</v>
      </c>
      <c r="CM21" s="211">
        <v>123</v>
      </c>
      <c r="CN21" s="211">
        <v>3109</v>
      </c>
      <c r="CO21" s="211">
        <v>1</v>
      </c>
      <c r="CP21" s="211">
        <v>1118</v>
      </c>
      <c r="CQ21" s="211">
        <v>19725</v>
      </c>
      <c r="CR21" s="211">
        <v>16201</v>
      </c>
      <c r="CS21" s="211">
        <v>6100</v>
      </c>
      <c r="CT21" s="211">
        <v>18465</v>
      </c>
      <c r="CU21" s="211">
        <v>1169</v>
      </c>
      <c r="CV21" s="211">
        <v>304</v>
      </c>
      <c r="CW21" s="211">
        <v>928</v>
      </c>
      <c r="CX21" s="211">
        <v>258</v>
      </c>
      <c r="CY21" s="211">
        <v>125</v>
      </c>
      <c r="CZ21" s="211">
        <v>0</v>
      </c>
      <c r="DA21" s="211">
        <v>72</v>
      </c>
      <c r="DB21" s="211">
        <v>6</v>
      </c>
      <c r="DC21" s="211">
        <v>44</v>
      </c>
      <c r="DD21" s="211">
        <v>40</v>
      </c>
      <c r="DE21" s="211">
        <v>514</v>
      </c>
      <c r="DF21" s="211">
        <v>1075</v>
      </c>
      <c r="DG21" s="211">
        <v>1473</v>
      </c>
      <c r="DH21" s="211">
        <v>232</v>
      </c>
      <c r="DI21" s="211">
        <v>904</v>
      </c>
      <c r="DJ21" s="211">
        <v>391</v>
      </c>
      <c r="DK21" s="211">
        <v>103</v>
      </c>
      <c r="DL21" s="211">
        <v>311</v>
      </c>
      <c r="DM21" s="211">
        <v>646</v>
      </c>
      <c r="DN21" s="211">
        <v>4100</v>
      </c>
      <c r="DO21" s="211">
        <v>522</v>
      </c>
      <c r="DP21" s="211">
        <v>471</v>
      </c>
      <c r="DQ21" s="211">
        <v>531</v>
      </c>
      <c r="DR21" s="211">
        <v>264</v>
      </c>
      <c r="DS21" s="211">
        <v>93</v>
      </c>
      <c r="DT21" s="211">
        <v>297</v>
      </c>
      <c r="DU21" s="211">
        <v>8018</v>
      </c>
      <c r="DV21" s="211">
        <v>4856</v>
      </c>
      <c r="DW21" s="211">
        <v>2046</v>
      </c>
      <c r="DX21" s="211">
        <v>576</v>
      </c>
      <c r="DY21" s="211">
        <v>308</v>
      </c>
      <c r="DZ21" s="211">
        <v>1177</v>
      </c>
      <c r="EA21" s="211">
        <v>132</v>
      </c>
      <c r="EB21" s="211">
        <v>838</v>
      </c>
      <c r="EC21" s="211">
        <v>1409</v>
      </c>
      <c r="ED21" s="211">
        <v>237</v>
      </c>
      <c r="EE21" s="211">
        <v>996</v>
      </c>
      <c r="EF21" s="211">
        <v>2878</v>
      </c>
      <c r="EG21" s="211">
        <v>18865</v>
      </c>
      <c r="EH21" s="211">
        <v>1933</v>
      </c>
      <c r="EI21" s="211">
        <v>7029</v>
      </c>
      <c r="EJ21" s="211">
        <v>989</v>
      </c>
      <c r="EK21" s="211">
        <v>118</v>
      </c>
      <c r="EL21" s="211">
        <v>136</v>
      </c>
      <c r="EM21" s="211">
        <v>174</v>
      </c>
      <c r="EN21" s="211">
        <v>119</v>
      </c>
      <c r="EO21" s="211">
        <v>78</v>
      </c>
      <c r="EP21" s="211">
        <v>264</v>
      </c>
      <c r="EQ21" s="211">
        <v>7257</v>
      </c>
      <c r="ER21" s="211">
        <v>8018</v>
      </c>
      <c r="ES21" s="211">
        <v>330</v>
      </c>
      <c r="ET21" s="211">
        <v>1621</v>
      </c>
      <c r="EU21" s="211">
        <v>2960</v>
      </c>
      <c r="EV21" s="211">
        <v>3107</v>
      </c>
      <c r="EW21" s="211">
        <f t="shared" si="0"/>
        <v>7688</v>
      </c>
      <c r="EX21" s="211">
        <v>8018</v>
      </c>
      <c r="EZ21" s="211"/>
    </row>
    <row r="22" spans="1:156" x14ac:dyDescent="0.25">
      <c r="A22" t="s">
        <v>254</v>
      </c>
      <c r="B22" t="s">
        <v>126</v>
      </c>
      <c r="C22" t="s">
        <v>232</v>
      </c>
      <c r="D22" t="s">
        <v>254</v>
      </c>
      <c r="E22" t="s">
        <v>331</v>
      </c>
      <c r="F22" t="s">
        <v>232</v>
      </c>
      <c r="G22" t="s">
        <v>232</v>
      </c>
      <c r="H22" s="211">
        <v>38830</v>
      </c>
      <c r="I22" s="211">
        <v>1538</v>
      </c>
      <c r="J22" s="211">
        <v>4824</v>
      </c>
      <c r="K22" s="211">
        <v>230</v>
      </c>
      <c r="L22" s="211">
        <v>3213</v>
      </c>
      <c r="M22" s="211">
        <v>96</v>
      </c>
      <c r="N22" s="211">
        <v>16716</v>
      </c>
      <c r="O22" s="211">
        <v>853</v>
      </c>
      <c r="P22" s="211">
        <v>17229</v>
      </c>
      <c r="Q22" s="211">
        <v>455</v>
      </c>
      <c r="R22" s="211">
        <v>36976</v>
      </c>
      <c r="S22" s="211">
        <v>1389</v>
      </c>
      <c r="T22" s="211">
        <v>159</v>
      </c>
      <c r="U22" s="211">
        <v>61</v>
      </c>
      <c r="V22" s="211">
        <v>88</v>
      </c>
      <c r="W22" s="211">
        <v>1</v>
      </c>
      <c r="X22" s="211">
        <v>168</v>
      </c>
      <c r="Y22" s="211">
        <v>3</v>
      </c>
      <c r="Z22" s="211">
        <v>452</v>
      </c>
      <c r="AA22" s="211">
        <v>45</v>
      </c>
      <c r="AB22" s="211">
        <v>918</v>
      </c>
      <c r="AC22" s="211">
        <v>39</v>
      </c>
      <c r="AD22" s="211">
        <v>843</v>
      </c>
      <c r="AE22" s="211">
        <v>46</v>
      </c>
      <c r="AF22" s="211">
        <v>36580</v>
      </c>
      <c r="AG22" s="211">
        <v>1389</v>
      </c>
      <c r="AH22" s="211">
        <v>38289</v>
      </c>
      <c r="AI22" s="211">
        <v>1506</v>
      </c>
      <c r="AJ22" s="211">
        <v>541</v>
      </c>
      <c r="AK22" s="211">
        <v>32</v>
      </c>
      <c r="AL22" s="211">
        <v>381</v>
      </c>
      <c r="AM22" s="211">
        <v>11</v>
      </c>
      <c r="AN22" s="211">
        <v>160</v>
      </c>
      <c r="AO22" s="211">
        <v>21</v>
      </c>
      <c r="AP22" s="211">
        <v>19627</v>
      </c>
      <c r="AQ22" s="211">
        <v>923</v>
      </c>
      <c r="AR22" s="211">
        <v>19203</v>
      </c>
      <c r="AS22" s="211">
        <v>615</v>
      </c>
      <c r="AT22" s="211">
        <v>4584</v>
      </c>
      <c r="AU22" s="211">
        <v>70</v>
      </c>
      <c r="AV22" s="211">
        <v>34246</v>
      </c>
      <c r="AW22" s="211">
        <v>1468</v>
      </c>
      <c r="AX22" s="211">
        <v>1075</v>
      </c>
      <c r="AY22" s="211">
        <v>117</v>
      </c>
      <c r="AZ22" s="211">
        <v>8002</v>
      </c>
      <c r="BA22" s="211">
        <v>357</v>
      </c>
      <c r="BB22" s="211">
        <v>10274</v>
      </c>
      <c r="BC22" s="211">
        <v>443</v>
      </c>
      <c r="BD22" s="211">
        <v>7936</v>
      </c>
      <c r="BE22" s="211">
        <v>196</v>
      </c>
      <c r="BF22" s="211">
        <v>2926</v>
      </c>
      <c r="BG22" s="211">
        <v>194</v>
      </c>
      <c r="BH22" s="211">
        <v>17937</v>
      </c>
      <c r="BI22" s="211">
        <v>1126</v>
      </c>
      <c r="BJ22" s="211">
        <v>17509</v>
      </c>
      <c r="BK22" s="211">
        <v>1103</v>
      </c>
      <c r="BL22" s="211">
        <v>428</v>
      </c>
      <c r="BM22" s="211">
        <v>23</v>
      </c>
      <c r="BN22" s="211">
        <v>13449</v>
      </c>
      <c r="BO22" s="211">
        <v>826</v>
      </c>
      <c r="BP22" s="211">
        <v>5111</v>
      </c>
      <c r="BQ22" s="211">
        <v>363</v>
      </c>
      <c r="BR22" s="211">
        <v>2303</v>
      </c>
      <c r="BS22" s="211">
        <v>131</v>
      </c>
      <c r="BT22" s="211">
        <v>8913</v>
      </c>
      <c r="BU22" s="211">
        <v>213</v>
      </c>
      <c r="BV22" s="211">
        <v>20863</v>
      </c>
      <c r="BW22" s="211">
        <v>1320</v>
      </c>
      <c r="BX22" s="211">
        <v>9054</v>
      </c>
      <c r="BY22" s="211">
        <v>5</v>
      </c>
      <c r="BZ22" s="211">
        <v>2899</v>
      </c>
      <c r="CA22" s="211">
        <v>56</v>
      </c>
      <c r="CB22" s="211">
        <v>6014</v>
      </c>
      <c r="CC22" s="211">
        <v>157</v>
      </c>
      <c r="CD22" s="211">
        <v>2630</v>
      </c>
      <c r="CE22" s="211">
        <v>212</v>
      </c>
      <c r="CF22" s="211">
        <v>3860</v>
      </c>
      <c r="CG22" s="211">
        <v>366</v>
      </c>
      <c r="CH22" s="211">
        <v>4559</v>
      </c>
      <c r="CI22" s="211">
        <v>187</v>
      </c>
      <c r="CJ22" s="211">
        <v>4231</v>
      </c>
      <c r="CK22" s="211">
        <v>263</v>
      </c>
      <c r="CL22" s="211">
        <v>5583</v>
      </c>
      <c r="CM22" s="211">
        <v>292</v>
      </c>
      <c r="CN22" s="211">
        <v>9054</v>
      </c>
      <c r="CO22" s="211">
        <v>5</v>
      </c>
      <c r="CP22" s="211">
        <v>1538</v>
      </c>
      <c r="CQ22" s="211">
        <v>37292</v>
      </c>
      <c r="CR22" s="211">
        <v>30260</v>
      </c>
      <c r="CS22" s="211">
        <v>14661</v>
      </c>
      <c r="CT22" s="211">
        <v>36260</v>
      </c>
      <c r="CU22" s="211">
        <v>833</v>
      </c>
      <c r="CV22" s="211">
        <v>310</v>
      </c>
      <c r="CW22" s="211">
        <v>430</v>
      </c>
      <c r="CX22" s="211">
        <v>169</v>
      </c>
      <c r="CY22" s="211">
        <v>221</v>
      </c>
      <c r="CZ22" s="211">
        <v>44</v>
      </c>
      <c r="DA22" s="211">
        <v>181</v>
      </c>
      <c r="DB22" s="211">
        <v>97</v>
      </c>
      <c r="DC22" s="211">
        <v>1</v>
      </c>
      <c r="DD22" s="211">
        <v>0</v>
      </c>
      <c r="DE22" s="211">
        <v>605</v>
      </c>
      <c r="DF22" s="211">
        <v>1253</v>
      </c>
      <c r="DG22" s="211">
        <v>3813</v>
      </c>
      <c r="DH22" s="211">
        <v>708</v>
      </c>
      <c r="DI22" s="211">
        <v>2368</v>
      </c>
      <c r="DJ22" s="211">
        <v>806</v>
      </c>
      <c r="DK22" s="211">
        <v>189</v>
      </c>
      <c r="DL22" s="211">
        <v>1079</v>
      </c>
      <c r="DM22" s="211">
        <v>1646</v>
      </c>
      <c r="DN22" s="211">
        <v>4595</v>
      </c>
      <c r="DO22" s="211">
        <v>1279</v>
      </c>
      <c r="DP22" s="211">
        <v>864</v>
      </c>
      <c r="DQ22" s="211">
        <v>494</v>
      </c>
      <c r="DR22" s="211">
        <v>656</v>
      </c>
      <c r="DS22" s="211">
        <v>503</v>
      </c>
      <c r="DT22" s="211">
        <v>937</v>
      </c>
      <c r="DU22" s="211">
        <v>17416</v>
      </c>
      <c r="DV22" s="211">
        <v>9239</v>
      </c>
      <c r="DW22" s="211">
        <v>3126</v>
      </c>
      <c r="DX22" s="211">
        <v>1200</v>
      </c>
      <c r="DY22" s="211">
        <v>373</v>
      </c>
      <c r="DZ22" s="211">
        <v>3145</v>
      </c>
      <c r="EA22" s="211">
        <v>167</v>
      </c>
      <c r="EB22" s="211">
        <v>2544</v>
      </c>
      <c r="EC22" s="211">
        <v>3832</v>
      </c>
      <c r="ED22" s="211">
        <v>617</v>
      </c>
      <c r="EE22" s="211">
        <v>2587</v>
      </c>
      <c r="EF22" s="211">
        <v>4545</v>
      </c>
      <c r="EG22" s="211">
        <v>34681</v>
      </c>
      <c r="EH22" s="211">
        <v>4096</v>
      </c>
      <c r="EI22" s="211">
        <v>13312</v>
      </c>
      <c r="EJ22" s="211">
        <v>4104</v>
      </c>
      <c r="EK22" s="211">
        <v>470</v>
      </c>
      <c r="EL22" s="211">
        <v>604</v>
      </c>
      <c r="EM22" s="211">
        <v>917</v>
      </c>
      <c r="EN22" s="211">
        <v>363</v>
      </c>
      <c r="EO22" s="211">
        <v>421</v>
      </c>
      <c r="EP22" s="211">
        <v>1050</v>
      </c>
      <c r="EQ22" s="211">
        <v>15169</v>
      </c>
      <c r="ER22" s="211">
        <v>17416</v>
      </c>
      <c r="ES22" s="211">
        <v>855</v>
      </c>
      <c r="ET22" s="211">
        <v>4689</v>
      </c>
      <c r="EU22" s="211">
        <v>7432</v>
      </c>
      <c r="EV22" s="211">
        <v>4440</v>
      </c>
      <c r="EW22" s="211">
        <f t="shared" si="0"/>
        <v>16561</v>
      </c>
      <c r="EX22" s="211">
        <v>17416</v>
      </c>
      <c r="EZ22" s="211"/>
    </row>
    <row r="23" spans="1:156" x14ac:dyDescent="0.25">
      <c r="A23" t="s">
        <v>255</v>
      </c>
      <c r="B23" t="s">
        <v>126</v>
      </c>
      <c r="C23" t="s">
        <v>232</v>
      </c>
      <c r="D23" t="s">
        <v>255</v>
      </c>
      <c r="E23" t="s">
        <v>327</v>
      </c>
      <c r="F23" t="s">
        <v>232</v>
      </c>
      <c r="G23" t="s">
        <v>232</v>
      </c>
      <c r="H23" s="211">
        <v>13651</v>
      </c>
      <c r="I23" s="211">
        <v>728</v>
      </c>
      <c r="J23" s="211">
        <v>2564</v>
      </c>
      <c r="K23" s="211">
        <v>156</v>
      </c>
      <c r="L23" s="211">
        <v>1609</v>
      </c>
      <c r="M23" s="211">
        <v>107</v>
      </c>
      <c r="N23" s="211">
        <v>6333</v>
      </c>
      <c r="O23" s="211">
        <v>441</v>
      </c>
      <c r="P23" s="211">
        <v>4712</v>
      </c>
      <c r="Q23" s="211">
        <v>131</v>
      </c>
      <c r="R23" s="211">
        <v>12276</v>
      </c>
      <c r="S23" s="211">
        <v>463</v>
      </c>
      <c r="T23" s="211">
        <v>64</v>
      </c>
      <c r="U23" s="211">
        <v>1</v>
      </c>
      <c r="V23" s="211">
        <v>14</v>
      </c>
      <c r="W23" s="211">
        <v>0</v>
      </c>
      <c r="X23" s="211">
        <v>87</v>
      </c>
      <c r="Y23" s="211">
        <v>3</v>
      </c>
      <c r="Z23" s="211">
        <v>389</v>
      </c>
      <c r="AA23" s="211">
        <v>104</v>
      </c>
      <c r="AB23" s="211">
        <v>821</v>
      </c>
      <c r="AC23" s="211">
        <v>157</v>
      </c>
      <c r="AD23" s="211">
        <v>1076</v>
      </c>
      <c r="AE23" s="211">
        <v>238</v>
      </c>
      <c r="AF23" s="211">
        <v>12119</v>
      </c>
      <c r="AG23" s="211">
        <v>449</v>
      </c>
      <c r="AH23" s="211">
        <v>13378</v>
      </c>
      <c r="AI23" s="211">
        <v>622</v>
      </c>
      <c r="AJ23" s="211">
        <v>273</v>
      </c>
      <c r="AK23" s="211">
        <v>106</v>
      </c>
      <c r="AL23" s="211">
        <v>53</v>
      </c>
      <c r="AM23" s="211">
        <v>0</v>
      </c>
      <c r="AN23" s="211">
        <v>220</v>
      </c>
      <c r="AO23" s="211">
        <v>106</v>
      </c>
      <c r="AP23" s="211">
        <v>6941</v>
      </c>
      <c r="AQ23" s="211">
        <v>421</v>
      </c>
      <c r="AR23" s="211">
        <v>6710</v>
      </c>
      <c r="AS23" s="211">
        <v>307</v>
      </c>
      <c r="AT23" s="211">
        <v>1846</v>
      </c>
      <c r="AU23" s="211">
        <v>89</v>
      </c>
      <c r="AV23" s="211">
        <v>11805</v>
      </c>
      <c r="AW23" s="211">
        <v>639</v>
      </c>
      <c r="AX23" s="211">
        <v>749</v>
      </c>
      <c r="AY23" s="211">
        <v>131</v>
      </c>
      <c r="AZ23" s="211">
        <v>3065</v>
      </c>
      <c r="BA23" s="211">
        <v>162</v>
      </c>
      <c r="BB23" s="211">
        <v>3599</v>
      </c>
      <c r="BC23" s="211">
        <v>136</v>
      </c>
      <c r="BD23" s="211">
        <v>2100</v>
      </c>
      <c r="BE23" s="211">
        <v>37</v>
      </c>
      <c r="BF23" s="211">
        <v>1235</v>
      </c>
      <c r="BG23" s="211">
        <v>115</v>
      </c>
      <c r="BH23" s="211">
        <v>6154</v>
      </c>
      <c r="BI23" s="211">
        <v>442</v>
      </c>
      <c r="BJ23" s="211">
        <v>5914</v>
      </c>
      <c r="BK23" s="211">
        <v>352</v>
      </c>
      <c r="BL23" s="211">
        <v>240</v>
      </c>
      <c r="BM23" s="211">
        <v>90</v>
      </c>
      <c r="BN23" s="211">
        <v>4525</v>
      </c>
      <c r="BO23" s="211">
        <v>274</v>
      </c>
      <c r="BP23" s="211">
        <v>1847</v>
      </c>
      <c r="BQ23" s="211">
        <v>216</v>
      </c>
      <c r="BR23" s="211">
        <v>1017</v>
      </c>
      <c r="BS23" s="211">
        <v>67</v>
      </c>
      <c r="BT23" s="211">
        <v>3204</v>
      </c>
      <c r="BU23" s="211">
        <v>163</v>
      </c>
      <c r="BV23" s="211">
        <v>7389</v>
      </c>
      <c r="BW23" s="211">
        <v>557</v>
      </c>
      <c r="BX23" s="211">
        <v>3058</v>
      </c>
      <c r="BY23" s="211">
        <v>8</v>
      </c>
      <c r="BZ23" s="211">
        <v>928</v>
      </c>
      <c r="CA23" s="211">
        <v>22</v>
      </c>
      <c r="CB23" s="211">
        <v>2276</v>
      </c>
      <c r="CC23" s="211">
        <v>141</v>
      </c>
      <c r="CD23" s="211">
        <v>934</v>
      </c>
      <c r="CE23" s="211">
        <v>99</v>
      </c>
      <c r="CF23" s="211">
        <v>1193</v>
      </c>
      <c r="CG23" s="211">
        <v>88</v>
      </c>
      <c r="CH23" s="211">
        <v>1626</v>
      </c>
      <c r="CI23" s="211">
        <v>146</v>
      </c>
      <c r="CJ23" s="211">
        <v>1569</v>
      </c>
      <c r="CK23" s="211">
        <v>113</v>
      </c>
      <c r="CL23" s="211">
        <v>2067</v>
      </c>
      <c r="CM23" s="211">
        <v>111</v>
      </c>
      <c r="CN23" s="211">
        <v>3058</v>
      </c>
      <c r="CO23" s="211">
        <v>8</v>
      </c>
      <c r="CP23" s="211">
        <v>728</v>
      </c>
      <c r="CQ23" s="211">
        <v>12923</v>
      </c>
      <c r="CR23" s="211">
        <v>9443</v>
      </c>
      <c r="CS23" s="211">
        <v>6215</v>
      </c>
      <c r="CT23" s="211">
        <v>12486</v>
      </c>
      <c r="CU23" s="211">
        <v>709</v>
      </c>
      <c r="CV23" s="211">
        <v>288</v>
      </c>
      <c r="CW23" s="211">
        <v>596</v>
      </c>
      <c r="CX23" s="211">
        <v>267</v>
      </c>
      <c r="CY23" s="211">
        <v>57</v>
      </c>
      <c r="CZ23" s="211">
        <v>13</v>
      </c>
      <c r="DA23" s="211">
        <v>54</v>
      </c>
      <c r="DB23" s="211">
        <v>7</v>
      </c>
      <c r="DC23" s="211">
        <v>2</v>
      </c>
      <c r="DD23" s="211">
        <v>1</v>
      </c>
      <c r="DE23" s="211">
        <v>768</v>
      </c>
      <c r="DF23" s="211">
        <v>691</v>
      </c>
      <c r="DG23" s="211">
        <v>1015</v>
      </c>
      <c r="DH23" s="211">
        <v>195</v>
      </c>
      <c r="DI23" s="211">
        <v>527</v>
      </c>
      <c r="DJ23" s="211">
        <v>428</v>
      </c>
      <c r="DK23" s="211">
        <v>171</v>
      </c>
      <c r="DL23" s="211">
        <v>247</v>
      </c>
      <c r="DM23" s="211">
        <v>305</v>
      </c>
      <c r="DN23" s="211">
        <v>1546</v>
      </c>
      <c r="DO23" s="211">
        <v>354</v>
      </c>
      <c r="DP23" s="211">
        <v>370</v>
      </c>
      <c r="DQ23" s="211">
        <v>237</v>
      </c>
      <c r="DR23" s="211">
        <v>290</v>
      </c>
      <c r="DS23" s="211">
        <v>252</v>
      </c>
      <c r="DT23" s="211">
        <v>597</v>
      </c>
      <c r="DU23" s="211">
        <v>6170</v>
      </c>
      <c r="DV23" s="211">
        <v>2872</v>
      </c>
      <c r="DW23" s="211">
        <v>859</v>
      </c>
      <c r="DX23" s="211">
        <v>678</v>
      </c>
      <c r="DY23" s="211">
        <v>323</v>
      </c>
      <c r="DZ23" s="211">
        <v>1248</v>
      </c>
      <c r="EA23" s="211">
        <v>122</v>
      </c>
      <c r="EB23" s="211">
        <v>906</v>
      </c>
      <c r="EC23" s="211">
        <v>1372</v>
      </c>
      <c r="ED23" s="211">
        <v>147</v>
      </c>
      <c r="EE23" s="211">
        <v>989</v>
      </c>
      <c r="EF23" s="211">
        <v>1506</v>
      </c>
      <c r="EG23" s="211">
        <v>12327</v>
      </c>
      <c r="EH23" s="211">
        <v>1434</v>
      </c>
      <c r="EI23" s="211">
        <v>4814</v>
      </c>
      <c r="EJ23" s="211">
        <v>1356</v>
      </c>
      <c r="EK23" s="211">
        <v>179</v>
      </c>
      <c r="EL23" s="211">
        <v>171</v>
      </c>
      <c r="EM23" s="211">
        <v>208</v>
      </c>
      <c r="EN23" s="211">
        <v>122</v>
      </c>
      <c r="EO23" s="211">
        <v>155</v>
      </c>
      <c r="EP23" s="211">
        <v>322</v>
      </c>
      <c r="EQ23" s="211">
        <v>5180</v>
      </c>
      <c r="ER23" s="211">
        <v>6170</v>
      </c>
      <c r="ES23" s="211">
        <v>310</v>
      </c>
      <c r="ET23" s="211">
        <v>1659</v>
      </c>
      <c r="EU23" s="211">
        <v>2410</v>
      </c>
      <c r="EV23" s="211">
        <v>1791</v>
      </c>
      <c r="EW23" s="211">
        <f t="shared" si="0"/>
        <v>5860</v>
      </c>
      <c r="EX23" s="211">
        <v>6170</v>
      </c>
      <c r="EZ23" s="211"/>
    </row>
    <row r="24" spans="1:156" x14ac:dyDescent="0.25">
      <c r="A24" t="s">
        <v>256</v>
      </c>
      <c r="B24" t="s">
        <v>126</v>
      </c>
      <c r="C24" t="s">
        <v>232</v>
      </c>
      <c r="D24" t="s">
        <v>256</v>
      </c>
      <c r="E24" t="s">
        <v>332</v>
      </c>
      <c r="F24" t="s">
        <v>232</v>
      </c>
      <c r="G24" t="s">
        <v>232</v>
      </c>
      <c r="H24" s="211">
        <v>20943</v>
      </c>
      <c r="I24" s="211">
        <v>1639</v>
      </c>
      <c r="J24" s="211">
        <v>3044</v>
      </c>
      <c r="K24" s="211">
        <v>581</v>
      </c>
      <c r="L24" s="211">
        <v>1858</v>
      </c>
      <c r="M24" s="211">
        <v>432</v>
      </c>
      <c r="N24" s="211">
        <v>9766</v>
      </c>
      <c r="O24" s="211">
        <v>779</v>
      </c>
      <c r="P24" s="211">
        <v>8031</v>
      </c>
      <c r="Q24" s="211">
        <v>272</v>
      </c>
      <c r="R24" s="211">
        <v>19951</v>
      </c>
      <c r="S24" s="211">
        <v>1529</v>
      </c>
      <c r="T24" s="211">
        <v>126</v>
      </c>
      <c r="U24" s="211">
        <v>37</v>
      </c>
      <c r="V24" s="211">
        <v>9</v>
      </c>
      <c r="W24" s="211">
        <v>3</v>
      </c>
      <c r="X24" s="211">
        <v>130</v>
      </c>
      <c r="Y24" s="211">
        <v>7</v>
      </c>
      <c r="Z24" s="211">
        <v>172</v>
      </c>
      <c r="AA24" s="211">
        <v>5</v>
      </c>
      <c r="AB24" s="211">
        <v>555</v>
      </c>
      <c r="AC24" s="211">
        <v>58</v>
      </c>
      <c r="AD24" s="211">
        <v>394</v>
      </c>
      <c r="AE24" s="211">
        <v>34</v>
      </c>
      <c r="AF24" s="211">
        <v>19804</v>
      </c>
      <c r="AG24" s="211">
        <v>1520</v>
      </c>
      <c r="AH24" s="211">
        <v>20670</v>
      </c>
      <c r="AI24" s="211">
        <v>1606</v>
      </c>
      <c r="AJ24" s="211">
        <v>273</v>
      </c>
      <c r="AK24" s="211">
        <v>33</v>
      </c>
      <c r="AL24" s="211">
        <v>132</v>
      </c>
      <c r="AM24" s="211">
        <v>5</v>
      </c>
      <c r="AN24" s="211">
        <v>141</v>
      </c>
      <c r="AO24" s="211">
        <v>28</v>
      </c>
      <c r="AP24" s="211">
        <v>10679</v>
      </c>
      <c r="AQ24" s="211">
        <v>979</v>
      </c>
      <c r="AR24" s="211">
        <v>10264</v>
      </c>
      <c r="AS24" s="211">
        <v>660</v>
      </c>
      <c r="AT24" s="211">
        <v>2299</v>
      </c>
      <c r="AU24" s="211">
        <v>77</v>
      </c>
      <c r="AV24" s="211">
        <v>18644</v>
      </c>
      <c r="AW24" s="211">
        <v>1562</v>
      </c>
      <c r="AX24" s="211">
        <v>928</v>
      </c>
      <c r="AY24" s="211">
        <v>252</v>
      </c>
      <c r="AZ24" s="211">
        <v>4445</v>
      </c>
      <c r="BA24" s="211">
        <v>182</v>
      </c>
      <c r="BB24" s="211">
        <v>5322</v>
      </c>
      <c r="BC24" s="211">
        <v>322</v>
      </c>
      <c r="BD24" s="211">
        <v>3371</v>
      </c>
      <c r="BE24" s="211">
        <v>69</v>
      </c>
      <c r="BF24" s="211">
        <v>1540</v>
      </c>
      <c r="BG24" s="211">
        <v>256</v>
      </c>
      <c r="BH24" s="211">
        <v>9671</v>
      </c>
      <c r="BI24" s="211">
        <v>848</v>
      </c>
      <c r="BJ24" s="211">
        <v>9392</v>
      </c>
      <c r="BK24" s="211">
        <v>792</v>
      </c>
      <c r="BL24" s="211">
        <v>279</v>
      </c>
      <c r="BM24" s="211">
        <v>56</v>
      </c>
      <c r="BN24" s="211">
        <v>7048</v>
      </c>
      <c r="BO24" s="211">
        <v>583</v>
      </c>
      <c r="BP24" s="211">
        <v>2899</v>
      </c>
      <c r="BQ24" s="211">
        <v>302</v>
      </c>
      <c r="BR24" s="211">
        <v>1264</v>
      </c>
      <c r="BS24" s="211">
        <v>219</v>
      </c>
      <c r="BT24" s="211">
        <v>5447</v>
      </c>
      <c r="BU24" s="211">
        <v>521</v>
      </c>
      <c r="BV24" s="211">
        <v>11211</v>
      </c>
      <c r="BW24" s="211">
        <v>1104</v>
      </c>
      <c r="BX24" s="211">
        <v>4285</v>
      </c>
      <c r="BY24" s="211">
        <v>14</v>
      </c>
      <c r="BZ24" s="211">
        <v>1526</v>
      </c>
      <c r="CA24" s="211">
        <v>173</v>
      </c>
      <c r="CB24" s="211">
        <v>3921</v>
      </c>
      <c r="CC24" s="211">
        <v>348</v>
      </c>
      <c r="CD24" s="211">
        <v>1430</v>
      </c>
      <c r="CE24" s="211">
        <v>293</v>
      </c>
      <c r="CF24" s="211">
        <v>1927</v>
      </c>
      <c r="CG24" s="211">
        <v>265</v>
      </c>
      <c r="CH24" s="211">
        <v>2535</v>
      </c>
      <c r="CI24" s="211">
        <v>250</v>
      </c>
      <c r="CJ24" s="211">
        <v>2312</v>
      </c>
      <c r="CK24" s="211">
        <v>147</v>
      </c>
      <c r="CL24" s="211">
        <v>3007</v>
      </c>
      <c r="CM24" s="211">
        <v>149</v>
      </c>
      <c r="CN24" s="211">
        <v>4285</v>
      </c>
      <c r="CO24" s="211">
        <v>14</v>
      </c>
      <c r="CP24" s="211">
        <v>1639</v>
      </c>
      <c r="CQ24" s="211">
        <v>19304</v>
      </c>
      <c r="CR24" s="211">
        <v>15093</v>
      </c>
      <c r="CS24" s="211">
        <v>7893</v>
      </c>
      <c r="CT24" s="211">
        <v>19092</v>
      </c>
      <c r="CU24" s="211">
        <v>1040</v>
      </c>
      <c r="CV24" s="211">
        <v>526</v>
      </c>
      <c r="CW24" s="211">
        <v>189</v>
      </c>
      <c r="CX24" s="211">
        <v>66</v>
      </c>
      <c r="CY24" s="211">
        <v>746</v>
      </c>
      <c r="CZ24" s="211">
        <v>425</v>
      </c>
      <c r="DA24" s="211">
        <v>74</v>
      </c>
      <c r="DB24" s="211">
        <v>27</v>
      </c>
      <c r="DC24" s="211">
        <v>31</v>
      </c>
      <c r="DD24" s="211">
        <v>8</v>
      </c>
      <c r="DE24" s="211">
        <v>844</v>
      </c>
      <c r="DF24" s="211">
        <v>866</v>
      </c>
      <c r="DG24" s="211">
        <v>1342</v>
      </c>
      <c r="DH24" s="211">
        <v>279</v>
      </c>
      <c r="DI24" s="211">
        <v>1037</v>
      </c>
      <c r="DJ24" s="211">
        <v>543</v>
      </c>
      <c r="DK24" s="211">
        <v>109</v>
      </c>
      <c r="DL24" s="211">
        <v>337</v>
      </c>
      <c r="DM24" s="211">
        <v>606</v>
      </c>
      <c r="DN24" s="211">
        <v>3281</v>
      </c>
      <c r="DO24" s="211">
        <v>628</v>
      </c>
      <c r="DP24" s="211">
        <v>469</v>
      </c>
      <c r="DQ24" s="211">
        <v>502</v>
      </c>
      <c r="DR24" s="211">
        <v>247</v>
      </c>
      <c r="DS24" s="211">
        <v>162</v>
      </c>
      <c r="DT24" s="211">
        <v>632</v>
      </c>
      <c r="DU24" s="211">
        <v>8626</v>
      </c>
      <c r="DV24" s="211">
        <v>4795</v>
      </c>
      <c r="DW24" s="211">
        <v>1697</v>
      </c>
      <c r="DX24" s="211">
        <v>592</v>
      </c>
      <c r="DY24" s="211">
        <v>188</v>
      </c>
      <c r="DZ24" s="211">
        <v>1482</v>
      </c>
      <c r="EA24" s="211">
        <v>125</v>
      </c>
      <c r="EB24" s="211">
        <v>1119</v>
      </c>
      <c r="EC24" s="211">
        <v>1757</v>
      </c>
      <c r="ED24" s="211">
        <v>241</v>
      </c>
      <c r="EE24" s="211">
        <v>1275</v>
      </c>
      <c r="EF24" s="211">
        <v>2371</v>
      </c>
      <c r="EG24" s="211">
        <v>19587</v>
      </c>
      <c r="EH24" s="211">
        <v>1552</v>
      </c>
      <c r="EI24" s="211">
        <v>7105</v>
      </c>
      <c r="EJ24" s="211">
        <v>1521</v>
      </c>
      <c r="EK24" s="211">
        <v>332</v>
      </c>
      <c r="EL24" s="211">
        <v>197</v>
      </c>
      <c r="EM24" s="211">
        <v>94</v>
      </c>
      <c r="EN24" s="211">
        <v>176</v>
      </c>
      <c r="EO24" s="211">
        <v>114</v>
      </c>
      <c r="EP24" s="211">
        <v>399</v>
      </c>
      <c r="EQ24" s="211">
        <v>7351</v>
      </c>
      <c r="ER24" s="211">
        <v>8626</v>
      </c>
      <c r="ES24" s="211">
        <v>508</v>
      </c>
      <c r="ET24" s="211">
        <v>2020</v>
      </c>
      <c r="EU24" s="211">
        <v>3222</v>
      </c>
      <c r="EV24" s="211">
        <v>2876</v>
      </c>
      <c r="EW24" s="211">
        <f t="shared" si="0"/>
        <v>8118</v>
      </c>
      <c r="EX24" s="211">
        <v>8626</v>
      </c>
      <c r="EZ24" s="211"/>
    </row>
    <row r="25" spans="1:156" x14ac:dyDescent="0.25">
      <c r="A25" t="s">
        <v>257</v>
      </c>
      <c r="B25" t="s">
        <v>126</v>
      </c>
      <c r="C25" t="s">
        <v>232</v>
      </c>
      <c r="D25" t="s">
        <v>257</v>
      </c>
      <c r="E25" t="s">
        <v>332</v>
      </c>
      <c r="F25" t="s">
        <v>232</v>
      </c>
      <c r="G25" t="s">
        <v>232</v>
      </c>
      <c r="H25" s="211">
        <v>30317</v>
      </c>
      <c r="I25" s="211">
        <v>1715</v>
      </c>
      <c r="J25" s="211">
        <v>4720</v>
      </c>
      <c r="K25" s="211">
        <v>451</v>
      </c>
      <c r="L25" s="211">
        <v>2959</v>
      </c>
      <c r="M25" s="211">
        <v>295</v>
      </c>
      <c r="N25" s="211">
        <v>14530</v>
      </c>
      <c r="O25" s="211">
        <v>731</v>
      </c>
      <c r="P25" s="211">
        <v>10924</v>
      </c>
      <c r="Q25" s="211">
        <v>529</v>
      </c>
      <c r="R25" s="211">
        <v>25746</v>
      </c>
      <c r="S25" s="211">
        <v>1162</v>
      </c>
      <c r="T25" s="211">
        <v>353</v>
      </c>
      <c r="U25" s="211">
        <v>9</v>
      </c>
      <c r="V25" s="211">
        <v>91</v>
      </c>
      <c r="W25" s="211">
        <v>15</v>
      </c>
      <c r="X25" s="211">
        <v>938</v>
      </c>
      <c r="Y25" s="211">
        <v>28</v>
      </c>
      <c r="Z25" s="211">
        <v>950</v>
      </c>
      <c r="AA25" s="211">
        <v>39</v>
      </c>
      <c r="AB25" s="211">
        <v>2169</v>
      </c>
      <c r="AC25" s="211">
        <v>411</v>
      </c>
      <c r="AD25" s="211">
        <v>3219</v>
      </c>
      <c r="AE25" s="211">
        <v>427</v>
      </c>
      <c r="AF25" s="211">
        <v>24937</v>
      </c>
      <c r="AG25" s="211">
        <v>1121</v>
      </c>
      <c r="AH25" s="211">
        <v>29164</v>
      </c>
      <c r="AI25" s="211">
        <v>1459</v>
      </c>
      <c r="AJ25" s="211">
        <v>1153</v>
      </c>
      <c r="AK25" s="211">
        <v>256</v>
      </c>
      <c r="AL25" s="211">
        <v>719</v>
      </c>
      <c r="AM25" s="211">
        <v>35</v>
      </c>
      <c r="AN25" s="211">
        <v>434</v>
      </c>
      <c r="AO25" s="211">
        <v>221</v>
      </c>
      <c r="AP25" s="211">
        <v>15288</v>
      </c>
      <c r="AQ25" s="211">
        <v>943</v>
      </c>
      <c r="AR25" s="211">
        <v>15029</v>
      </c>
      <c r="AS25" s="211">
        <v>772</v>
      </c>
      <c r="AT25" s="211">
        <v>4130</v>
      </c>
      <c r="AU25" s="211">
        <v>129</v>
      </c>
      <c r="AV25" s="211">
        <v>26187</v>
      </c>
      <c r="AW25" s="211">
        <v>1586</v>
      </c>
      <c r="AX25" s="211">
        <v>2116</v>
      </c>
      <c r="AY25" s="211">
        <v>393</v>
      </c>
      <c r="AZ25" s="211">
        <v>7031</v>
      </c>
      <c r="BA25" s="211">
        <v>461</v>
      </c>
      <c r="BB25" s="211">
        <v>8305</v>
      </c>
      <c r="BC25" s="211">
        <v>396</v>
      </c>
      <c r="BD25" s="211">
        <v>3848</v>
      </c>
      <c r="BE25" s="211">
        <v>107</v>
      </c>
      <c r="BF25" s="211">
        <v>2890</v>
      </c>
      <c r="BG25" s="211">
        <v>354</v>
      </c>
      <c r="BH25" s="211">
        <v>13617</v>
      </c>
      <c r="BI25" s="211">
        <v>1198</v>
      </c>
      <c r="BJ25" s="211">
        <v>13124</v>
      </c>
      <c r="BK25" s="211">
        <v>1059</v>
      </c>
      <c r="BL25" s="211">
        <v>493</v>
      </c>
      <c r="BM25" s="211">
        <v>139</v>
      </c>
      <c r="BN25" s="211">
        <v>9826</v>
      </c>
      <c r="BO25" s="211">
        <v>732</v>
      </c>
      <c r="BP25" s="211">
        <v>4130</v>
      </c>
      <c r="BQ25" s="211">
        <v>468</v>
      </c>
      <c r="BR25" s="211">
        <v>2551</v>
      </c>
      <c r="BS25" s="211">
        <v>352</v>
      </c>
      <c r="BT25" s="211">
        <v>7100</v>
      </c>
      <c r="BU25" s="211">
        <v>146</v>
      </c>
      <c r="BV25" s="211">
        <v>16507</v>
      </c>
      <c r="BW25" s="211">
        <v>1552</v>
      </c>
      <c r="BX25" s="211">
        <v>6710</v>
      </c>
      <c r="BY25" s="211">
        <v>17</v>
      </c>
      <c r="BZ25" s="211">
        <v>1878</v>
      </c>
      <c r="CA25" s="211">
        <v>42</v>
      </c>
      <c r="CB25" s="211">
        <v>5222</v>
      </c>
      <c r="CC25" s="211">
        <v>104</v>
      </c>
      <c r="CD25" s="211">
        <v>1917</v>
      </c>
      <c r="CE25" s="211">
        <v>212</v>
      </c>
      <c r="CF25" s="211">
        <v>3139</v>
      </c>
      <c r="CG25" s="211">
        <v>511</v>
      </c>
      <c r="CH25" s="211">
        <v>3496</v>
      </c>
      <c r="CI25" s="211">
        <v>195</v>
      </c>
      <c r="CJ25" s="211">
        <v>3426</v>
      </c>
      <c r="CK25" s="211">
        <v>290</v>
      </c>
      <c r="CL25" s="211">
        <v>4529</v>
      </c>
      <c r="CM25" s="211">
        <v>344</v>
      </c>
      <c r="CN25" s="211">
        <v>6710</v>
      </c>
      <c r="CO25" s="211">
        <v>17</v>
      </c>
      <c r="CP25" s="211">
        <v>1715</v>
      </c>
      <c r="CQ25" s="211">
        <v>28602</v>
      </c>
      <c r="CR25" s="211">
        <v>20564</v>
      </c>
      <c r="CS25" s="211">
        <v>13662</v>
      </c>
      <c r="CT25" s="211">
        <v>26689</v>
      </c>
      <c r="CU25" s="211">
        <v>2458</v>
      </c>
      <c r="CV25" s="211">
        <v>977</v>
      </c>
      <c r="CW25" s="211">
        <v>1517</v>
      </c>
      <c r="CX25" s="211">
        <v>421</v>
      </c>
      <c r="CY25" s="211">
        <v>159</v>
      </c>
      <c r="CZ25" s="211">
        <v>42</v>
      </c>
      <c r="DA25" s="211">
        <v>767</v>
      </c>
      <c r="DB25" s="211">
        <v>511</v>
      </c>
      <c r="DC25" s="211">
        <v>15</v>
      </c>
      <c r="DD25" s="211">
        <v>3</v>
      </c>
      <c r="DE25" s="211">
        <v>702</v>
      </c>
      <c r="DF25" s="211">
        <v>998</v>
      </c>
      <c r="DG25" s="211">
        <v>2881</v>
      </c>
      <c r="DH25" s="211">
        <v>364</v>
      </c>
      <c r="DI25" s="211">
        <v>1583</v>
      </c>
      <c r="DJ25" s="211">
        <v>795</v>
      </c>
      <c r="DK25" s="211">
        <v>174</v>
      </c>
      <c r="DL25" s="211">
        <v>603</v>
      </c>
      <c r="DM25" s="211">
        <v>975</v>
      </c>
      <c r="DN25" s="211">
        <v>3407</v>
      </c>
      <c r="DO25" s="211">
        <v>1036</v>
      </c>
      <c r="DP25" s="211">
        <v>760</v>
      </c>
      <c r="DQ25" s="211">
        <v>498</v>
      </c>
      <c r="DR25" s="211">
        <v>513</v>
      </c>
      <c r="DS25" s="211">
        <v>466</v>
      </c>
      <c r="DT25" s="211">
        <v>1209</v>
      </c>
      <c r="DU25" s="211">
        <v>12885</v>
      </c>
      <c r="DV25" s="211">
        <v>6044</v>
      </c>
      <c r="DW25" s="211">
        <v>1896</v>
      </c>
      <c r="DX25" s="211">
        <v>1107</v>
      </c>
      <c r="DY25" s="211">
        <v>445</v>
      </c>
      <c r="DZ25" s="211">
        <v>2538</v>
      </c>
      <c r="EA25" s="211">
        <v>164</v>
      </c>
      <c r="EB25" s="211">
        <v>1988</v>
      </c>
      <c r="EC25" s="211">
        <v>3196</v>
      </c>
      <c r="ED25" s="211">
        <v>464</v>
      </c>
      <c r="EE25" s="211">
        <v>2199</v>
      </c>
      <c r="EF25" s="211">
        <v>3314</v>
      </c>
      <c r="EG25" s="211">
        <v>27544</v>
      </c>
      <c r="EH25" s="211">
        <v>2890</v>
      </c>
      <c r="EI25" s="211">
        <v>10221</v>
      </c>
      <c r="EJ25" s="211">
        <v>2664</v>
      </c>
      <c r="EK25" s="211">
        <v>464</v>
      </c>
      <c r="EL25" s="211">
        <v>309</v>
      </c>
      <c r="EM25" s="211">
        <v>330</v>
      </c>
      <c r="EN25" s="211">
        <v>214</v>
      </c>
      <c r="EO25" s="211">
        <v>175</v>
      </c>
      <c r="EP25" s="211">
        <v>877</v>
      </c>
      <c r="EQ25" s="211">
        <v>10935</v>
      </c>
      <c r="ER25" s="211">
        <v>12885</v>
      </c>
      <c r="ES25" s="211">
        <v>768</v>
      </c>
      <c r="ET25" s="211">
        <v>3989</v>
      </c>
      <c r="EU25" s="211">
        <v>4555</v>
      </c>
      <c r="EV25" s="211">
        <v>3573</v>
      </c>
      <c r="EW25" s="211">
        <f t="shared" si="0"/>
        <v>12117</v>
      </c>
      <c r="EX25" s="211">
        <v>12885</v>
      </c>
      <c r="EZ25" s="211"/>
    </row>
    <row r="26" spans="1:156" x14ac:dyDescent="0.25">
      <c r="A26" t="s">
        <v>258</v>
      </c>
      <c r="B26" t="s">
        <v>126</v>
      </c>
      <c r="C26" t="s">
        <v>232</v>
      </c>
      <c r="D26" t="s">
        <v>258</v>
      </c>
      <c r="E26" t="s">
        <v>332</v>
      </c>
      <c r="F26" t="s">
        <v>232</v>
      </c>
      <c r="G26" t="s">
        <v>232</v>
      </c>
      <c r="H26" s="211">
        <v>46998</v>
      </c>
      <c r="I26" s="211">
        <v>2422</v>
      </c>
      <c r="J26" s="211">
        <v>6472</v>
      </c>
      <c r="K26" s="211">
        <v>623</v>
      </c>
      <c r="L26" s="211">
        <v>4344</v>
      </c>
      <c r="M26" s="211">
        <v>451</v>
      </c>
      <c r="N26" s="211">
        <v>17999</v>
      </c>
      <c r="O26" s="211">
        <v>1185</v>
      </c>
      <c r="P26" s="211">
        <v>22412</v>
      </c>
      <c r="Q26" s="211">
        <v>594</v>
      </c>
      <c r="R26" s="211">
        <v>42420</v>
      </c>
      <c r="S26" s="211">
        <v>1866</v>
      </c>
      <c r="T26" s="211">
        <v>760</v>
      </c>
      <c r="U26" s="211">
        <v>11</v>
      </c>
      <c r="V26" s="211">
        <v>439</v>
      </c>
      <c r="W26" s="211">
        <v>99</v>
      </c>
      <c r="X26" s="211">
        <v>375</v>
      </c>
      <c r="Y26" s="211">
        <v>23</v>
      </c>
      <c r="Z26" s="211">
        <v>1189</v>
      </c>
      <c r="AA26" s="211">
        <v>247</v>
      </c>
      <c r="AB26" s="211">
        <v>1798</v>
      </c>
      <c r="AC26" s="211">
        <v>176</v>
      </c>
      <c r="AD26" s="211">
        <v>1870</v>
      </c>
      <c r="AE26" s="211">
        <v>364</v>
      </c>
      <c r="AF26" s="211">
        <v>42098</v>
      </c>
      <c r="AG26" s="211">
        <v>1860</v>
      </c>
      <c r="AH26" s="211">
        <v>45760</v>
      </c>
      <c r="AI26" s="211">
        <v>2081</v>
      </c>
      <c r="AJ26" s="211">
        <v>1238</v>
      </c>
      <c r="AK26" s="211">
        <v>341</v>
      </c>
      <c r="AL26" s="211">
        <v>383</v>
      </c>
      <c r="AM26" s="211">
        <v>40</v>
      </c>
      <c r="AN26" s="211">
        <v>855</v>
      </c>
      <c r="AO26" s="211">
        <v>301</v>
      </c>
      <c r="AP26" s="211">
        <v>23654</v>
      </c>
      <c r="AQ26" s="211">
        <v>1386</v>
      </c>
      <c r="AR26" s="211">
        <v>23344</v>
      </c>
      <c r="AS26" s="211">
        <v>1036</v>
      </c>
      <c r="AT26" s="211">
        <v>5103</v>
      </c>
      <c r="AU26" s="211">
        <v>225</v>
      </c>
      <c r="AV26" s="211">
        <v>41895</v>
      </c>
      <c r="AW26" s="211">
        <v>2197</v>
      </c>
      <c r="AX26" s="211">
        <v>1988</v>
      </c>
      <c r="AY26" s="211">
        <v>321</v>
      </c>
      <c r="AZ26" s="211">
        <v>10746</v>
      </c>
      <c r="BA26" s="211">
        <v>785</v>
      </c>
      <c r="BB26" s="211">
        <v>10840</v>
      </c>
      <c r="BC26" s="211">
        <v>473</v>
      </c>
      <c r="BD26" s="211">
        <v>9286</v>
      </c>
      <c r="BE26" s="211">
        <v>260</v>
      </c>
      <c r="BF26" s="211">
        <v>4492</v>
      </c>
      <c r="BG26" s="211">
        <v>533</v>
      </c>
      <c r="BH26" s="211">
        <v>22541</v>
      </c>
      <c r="BI26" s="211">
        <v>1583</v>
      </c>
      <c r="BJ26" s="211">
        <v>21696</v>
      </c>
      <c r="BK26" s="211">
        <v>1487</v>
      </c>
      <c r="BL26" s="211">
        <v>845</v>
      </c>
      <c r="BM26" s="211">
        <v>96</v>
      </c>
      <c r="BN26" s="211">
        <v>16076</v>
      </c>
      <c r="BO26" s="211">
        <v>968</v>
      </c>
      <c r="BP26" s="211">
        <v>7370</v>
      </c>
      <c r="BQ26" s="211">
        <v>705</v>
      </c>
      <c r="BR26" s="211">
        <v>3587</v>
      </c>
      <c r="BS26" s="211">
        <v>443</v>
      </c>
      <c r="BT26" s="211">
        <v>10986</v>
      </c>
      <c r="BU26" s="211">
        <v>301</v>
      </c>
      <c r="BV26" s="211">
        <v>27033</v>
      </c>
      <c r="BW26" s="211">
        <v>2116</v>
      </c>
      <c r="BX26" s="211">
        <v>8979</v>
      </c>
      <c r="BY26" s="211">
        <v>5</v>
      </c>
      <c r="BZ26" s="211">
        <v>2998</v>
      </c>
      <c r="CA26" s="211">
        <v>148</v>
      </c>
      <c r="CB26" s="211">
        <v>7988</v>
      </c>
      <c r="CC26" s="211">
        <v>153</v>
      </c>
      <c r="CD26" s="211">
        <v>3152</v>
      </c>
      <c r="CE26" s="211">
        <v>282</v>
      </c>
      <c r="CF26" s="211">
        <v>5023</v>
      </c>
      <c r="CG26" s="211">
        <v>470</v>
      </c>
      <c r="CH26" s="211">
        <v>6132</v>
      </c>
      <c r="CI26" s="211">
        <v>607</v>
      </c>
      <c r="CJ26" s="211">
        <v>5453</v>
      </c>
      <c r="CK26" s="211">
        <v>373</v>
      </c>
      <c r="CL26" s="211">
        <v>7273</v>
      </c>
      <c r="CM26" s="211">
        <v>384</v>
      </c>
      <c r="CN26" s="211">
        <v>8979</v>
      </c>
      <c r="CO26" s="211">
        <v>5</v>
      </c>
      <c r="CP26" s="211">
        <v>2422</v>
      </c>
      <c r="CQ26" s="211">
        <v>44576</v>
      </c>
      <c r="CR26" s="211">
        <v>34529</v>
      </c>
      <c r="CS26" s="211">
        <v>17751</v>
      </c>
      <c r="CT26" s="211">
        <v>43546</v>
      </c>
      <c r="CU26" s="211">
        <v>1669</v>
      </c>
      <c r="CV26" s="211">
        <v>722</v>
      </c>
      <c r="CW26" s="211">
        <v>1071</v>
      </c>
      <c r="CX26" s="211">
        <v>503</v>
      </c>
      <c r="CY26" s="211">
        <v>240</v>
      </c>
      <c r="CZ26" s="211">
        <v>47</v>
      </c>
      <c r="DA26" s="211">
        <v>182</v>
      </c>
      <c r="DB26" s="211">
        <v>93</v>
      </c>
      <c r="DC26" s="211">
        <v>176</v>
      </c>
      <c r="DD26" s="211">
        <v>79</v>
      </c>
      <c r="DE26" s="211">
        <v>1096</v>
      </c>
      <c r="DF26" s="211">
        <v>1877</v>
      </c>
      <c r="DG26" s="211">
        <v>3747</v>
      </c>
      <c r="DH26" s="211">
        <v>484</v>
      </c>
      <c r="DI26" s="211">
        <v>2275</v>
      </c>
      <c r="DJ26" s="211">
        <v>1412</v>
      </c>
      <c r="DK26" s="211">
        <v>235</v>
      </c>
      <c r="DL26" s="211">
        <v>958</v>
      </c>
      <c r="DM26" s="211">
        <v>1496</v>
      </c>
      <c r="DN26" s="211">
        <v>6604</v>
      </c>
      <c r="DO26" s="211">
        <v>1846</v>
      </c>
      <c r="DP26" s="211">
        <v>1081</v>
      </c>
      <c r="DQ26" s="211">
        <v>1025</v>
      </c>
      <c r="DR26" s="211">
        <v>936</v>
      </c>
      <c r="DS26" s="211">
        <v>572</v>
      </c>
      <c r="DT26" s="211">
        <v>1385</v>
      </c>
      <c r="DU26" s="211">
        <v>19631</v>
      </c>
      <c r="DV26" s="211">
        <v>10130</v>
      </c>
      <c r="DW26" s="211">
        <v>3526</v>
      </c>
      <c r="DX26" s="211">
        <v>1507</v>
      </c>
      <c r="DY26" s="211">
        <v>560</v>
      </c>
      <c r="DZ26" s="211">
        <v>3599</v>
      </c>
      <c r="EA26" s="211">
        <v>163</v>
      </c>
      <c r="EB26" s="211">
        <v>2916</v>
      </c>
      <c r="EC26" s="211">
        <v>4395</v>
      </c>
      <c r="ED26" s="211">
        <v>733</v>
      </c>
      <c r="EE26" s="211">
        <v>3004</v>
      </c>
      <c r="EF26" s="211">
        <v>5313</v>
      </c>
      <c r="EG26" s="211">
        <v>42164</v>
      </c>
      <c r="EH26" s="211">
        <v>5097</v>
      </c>
      <c r="EI26" s="211">
        <v>15312</v>
      </c>
      <c r="EJ26" s="211">
        <v>4319</v>
      </c>
      <c r="EK26" s="211">
        <v>596</v>
      </c>
      <c r="EL26" s="211">
        <v>529</v>
      </c>
      <c r="EM26" s="211">
        <v>347</v>
      </c>
      <c r="EN26" s="211">
        <v>595</v>
      </c>
      <c r="EO26" s="211">
        <v>436</v>
      </c>
      <c r="EP26" s="211">
        <v>1454</v>
      </c>
      <c r="EQ26" s="211">
        <v>17826</v>
      </c>
      <c r="ER26" s="211">
        <v>19631</v>
      </c>
      <c r="ES26" s="211">
        <v>1324</v>
      </c>
      <c r="ET26" s="211">
        <v>5520</v>
      </c>
      <c r="EU26" s="211">
        <v>7297</v>
      </c>
      <c r="EV26" s="211">
        <v>5490</v>
      </c>
      <c r="EW26" s="211">
        <f t="shared" si="0"/>
        <v>18307</v>
      </c>
      <c r="EX26" s="211">
        <v>19631</v>
      </c>
      <c r="EZ26" s="211"/>
    </row>
    <row r="27" spans="1:156" x14ac:dyDescent="0.25">
      <c r="A27" t="s">
        <v>259</v>
      </c>
      <c r="B27" t="s">
        <v>126</v>
      </c>
      <c r="C27" t="s">
        <v>232</v>
      </c>
      <c r="D27" t="s">
        <v>259</v>
      </c>
      <c r="E27" t="s">
        <v>331</v>
      </c>
      <c r="F27" t="s">
        <v>232</v>
      </c>
      <c r="G27" t="s">
        <v>232</v>
      </c>
      <c r="H27" s="211">
        <v>6067</v>
      </c>
      <c r="I27" s="211">
        <v>261</v>
      </c>
      <c r="J27" s="211">
        <v>1160</v>
      </c>
      <c r="K27" s="211">
        <v>69</v>
      </c>
      <c r="L27" s="211">
        <v>645</v>
      </c>
      <c r="M27" s="211">
        <v>48</v>
      </c>
      <c r="N27" s="211">
        <v>2678</v>
      </c>
      <c r="O27" s="211">
        <v>126</v>
      </c>
      <c r="P27" s="211">
        <v>2190</v>
      </c>
      <c r="Q27" s="211">
        <v>66</v>
      </c>
      <c r="R27" s="211">
        <v>5708</v>
      </c>
      <c r="S27" s="211">
        <v>232</v>
      </c>
      <c r="T27" s="211">
        <v>31</v>
      </c>
      <c r="U27" s="211">
        <v>9</v>
      </c>
      <c r="V27" s="211">
        <v>27</v>
      </c>
      <c r="W27" s="211">
        <v>0</v>
      </c>
      <c r="X27" s="211">
        <v>4</v>
      </c>
      <c r="Y27" s="211">
        <v>0</v>
      </c>
      <c r="Z27" s="211">
        <v>70</v>
      </c>
      <c r="AA27" s="211">
        <v>13</v>
      </c>
      <c r="AB27" s="211">
        <v>225</v>
      </c>
      <c r="AC27" s="211">
        <v>7</v>
      </c>
      <c r="AD27" s="211">
        <v>158</v>
      </c>
      <c r="AE27" s="211">
        <v>23</v>
      </c>
      <c r="AF27" s="211">
        <v>5622</v>
      </c>
      <c r="AG27" s="211">
        <v>226</v>
      </c>
      <c r="AH27" s="211">
        <v>6003</v>
      </c>
      <c r="AI27" s="211">
        <v>248</v>
      </c>
      <c r="AJ27" s="211">
        <v>64</v>
      </c>
      <c r="AK27" s="211">
        <v>13</v>
      </c>
      <c r="AL27" s="211">
        <v>51</v>
      </c>
      <c r="AM27" s="211">
        <v>10</v>
      </c>
      <c r="AN27" s="211">
        <v>13</v>
      </c>
      <c r="AO27" s="211">
        <v>3</v>
      </c>
      <c r="AP27" s="211">
        <v>3106</v>
      </c>
      <c r="AQ27" s="211">
        <v>193</v>
      </c>
      <c r="AR27" s="211">
        <v>2961</v>
      </c>
      <c r="AS27" s="211">
        <v>68</v>
      </c>
      <c r="AT27" s="211">
        <v>905</v>
      </c>
      <c r="AU27" s="211">
        <v>13</v>
      </c>
      <c r="AV27" s="211">
        <v>5162</v>
      </c>
      <c r="AW27" s="211">
        <v>248</v>
      </c>
      <c r="AX27" s="211">
        <v>239</v>
      </c>
      <c r="AY27" s="211">
        <v>22</v>
      </c>
      <c r="AZ27" s="211">
        <v>1273</v>
      </c>
      <c r="BA27" s="211">
        <v>51</v>
      </c>
      <c r="BB27" s="211">
        <v>1902</v>
      </c>
      <c r="BC27" s="211">
        <v>52</v>
      </c>
      <c r="BD27" s="211">
        <v>814</v>
      </c>
      <c r="BE27" s="211">
        <v>29</v>
      </c>
      <c r="BF27" s="211">
        <v>576</v>
      </c>
      <c r="BG27" s="211">
        <v>22</v>
      </c>
      <c r="BH27" s="211">
        <v>2641</v>
      </c>
      <c r="BI27" s="211">
        <v>177</v>
      </c>
      <c r="BJ27" s="211">
        <v>2553</v>
      </c>
      <c r="BK27" s="211">
        <v>155</v>
      </c>
      <c r="BL27" s="211">
        <v>88</v>
      </c>
      <c r="BM27" s="211">
        <v>22</v>
      </c>
      <c r="BN27" s="211">
        <v>1844</v>
      </c>
      <c r="BO27" s="211">
        <v>105</v>
      </c>
      <c r="BP27" s="211">
        <v>951</v>
      </c>
      <c r="BQ27" s="211">
        <v>77</v>
      </c>
      <c r="BR27" s="211">
        <v>422</v>
      </c>
      <c r="BS27" s="211">
        <v>17</v>
      </c>
      <c r="BT27" s="211">
        <v>1474</v>
      </c>
      <c r="BU27" s="211">
        <v>62</v>
      </c>
      <c r="BV27" s="211">
        <v>3217</v>
      </c>
      <c r="BW27" s="211">
        <v>199</v>
      </c>
      <c r="BX27" s="211">
        <v>1376</v>
      </c>
      <c r="BY27" s="211">
        <v>0</v>
      </c>
      <c r="BZ27" s="211">
        <v>447</v>
      </c>
      <c r="CA27" s="211">
        <v>5</v>
      </c>
      <c r="CB27" s="211">
        <v>1027</v>
      </c>
      <c r="CC27" s="211">
        <v>57</v>
      </c>
      <c r="CD27" s="211">
        <v>365</v>
      </c>
      <c r="CE27" s="211">
        <v>45</v>
      </c>
      <c r="CF27" s="211">
        <v>604</v>
      </c>
      <c r="CG27" s="211">
        <v>54</v>
      </c>
      <c r="CH27" s="211">
        <v>709</v>
      </c>
      <c r="CI27" s="211">
        <v>41</v>
      </c>
      <c r="CJ27" s="211">
        <v>659</v>
      </c>
      <c r="CK27" s="211">
        <v>23</v>
      </c>
      <c r="CL27" s="211">
        <v>880</v>
      </c>
      <c r="CM27" s="211">
        <v>36</v>
      </c>
      <c r="CN27" s="211">
        <v>1376</v>
      </c>
      <c r="CO27" s="211">
        <v>0</v>
      </c>
      <c r="CP27" s="211">
        <v>261</v>
      </c>
      <c r="CQ27" s="211">
        <v>5806</v>
      </c>
      <c r="CR27" s="211">
        <v>3946</v>
      </c>
      <c r="CS27" s="211">
        <v>3057</v>
      </c>
      <c r="CT27" s="211">
        <v>5586</v>
      </c>
      <c r="CU27" s="211">
        <v>179</v>
      </c>
      <c r="CV27" s="211">
        <v>93</v>
      </c>
      <c r="CW27" s="211">
        <v>132</v>
      </c>
      <c r="CX27" s="211">
        <v>87</v>
      </c>
      <c r="CY27" s="211">
        <v>34</v>
      </c>
      <c r="CZ27" s="211">
        <v>5</v>
      </c>
      <c r="DA27" s="211">
        <v>2</v>
      </c>
      <c r="DB27" s="211">
        <v>0</v>
      </c>
      <c r="DC27" s="211">
        <v>11</v>
      </c>
      <c r="DD27" s="211">
        <v>1</v>
      </c>
      <c r="DE27" s="211">
        <v>298</v>
      </c>
      <c r="DF27" s="211">
        <v>268</v>
      </c>
      <c r="DG27" s="211">
        <v>330</v>
      </c>
      <c r="DH27" s="211">
        <v>68</v>
      </c>
      <c r="DI27" s="211">
        <v>331</v>
      </c>
      <c r="DJ27" s="211">
        <v>176</v>
      </c>
      <c r="DK27" s="211">
        <v>44</v>
      </c>
      <c r="DL27" s="211">
        <v>134</v>
      </c>
      <c r="DM27" s="211">
        <v>197</v>
      </c>
      <c r="DN27" s="211">
        <v>699</v>
      </c>
      <c r="DO27" s="211">
        <v>188</v>
      </c>
      <c r="DP27" s="211">
        <v>114</v>
      </c>
      <c r="DQ27" s="211">
        <v>86</v>
      </c>
      <c r="DR27" s="211">
        <v>113</v>
      </c>
      <c r="DS27" s="211">
        <v>132</v>
      </c>
      <c r="DT27" s="211">
        <v>178</v>
      </c>
      <c r="DU27" s="211">
        <v>2521</v>
      </c>
      <c r="DV27" s="211">
        <v>1295</v>
      </c>
      <c r="DW27" s="211">
        <v>448</v>
      </c>
      <c r="DX27" s="211">
        <v>217</v>
      </c>
      <c r="DY27" s="211">
        <v>111</v>
      </c>
      <c r="DZ27" s="211">
        <v>495</v>
      </c>
      <c r="EA27" s="211">
        <v>33</v>
      </c>
      <c r="EB27" s="211">
        <v>396</v>
      </c>
      <c r="EC27" s="211">
        <v>514</v>
      </c>
      <c r="ED27" s="211">
        <v>77</v>
      </c>
      <c r="EE27" s="211">
        <v>339</v>
      </c>
      <c r="EF27" s="211">
        <v>725</v>
      </c>
      <c r="EG27" s="211">
        <v>5389</v>
      </c>
      <c r="EH27" s="211">
        <v>651</v>
      </c>
      <c r="EI27" s="211">
        <v>1991</v>
      </c>
      <c r="EJ27" s="211">
        <v>530</v>
      </c>
      <c r="EK27" s="211">
        <v>87</v>
      </c>
      <c r="EL27" s="211">
        <v>41</v>
      </c>
      <c r="EM27" s="211">
        <v>87</v>
      </c>
      <c r="EN27" s="211">
        <v>57</v>
      </c>
      <c r="EO27" s="211">
        <v>28</v>
      </c>
      <c r="EP27" s="211">
        <v>160</v>
      </c>
      <c r="EQ27" s="211">
        <v>2183</v>
      </c>
      <c r="ER27" s="211">
        <v>2521</v>
      </c>
      <c r="ES27" s="211">
        <v>103</v>
      </c>
      <c r="ET27" s="211">
        <v>632</v>
      </c>
      <c r="EU27" s="211">
        <v>848</v>
      </c>
      <c r="EV27" s="211">
        <v>938</v>
      </c>
      <c r="EW27" s="211">
        <f t="shared" si="0"/>
        <v>2418</v>
      </c>
      <c r="EX27" s="211">
        <v>2521</v>
      </c>
      <c r="EZ27" s="211"/>
    </row>
    <row r="28" spans="1:156" x14ac:dyDescent="0.25">
      <c r="A28" t="s">
        <v>260</v>
      </c>
      <c r="B28" t="s">
        <v>126</v>
      </c>
      <c r="C28" t="s">
        <v>232</v>
      </c>
      <c r="D28" t="s">
        <v>260</v>
      </c>
      <c r="E28" t="s">
        <v>329</v>
      </c>
      <c r="F28" t="s">
        <v>232</v>
      </c>
      <c r="G28" t="s">
        <v>232</v>
      </c>
      <c r="H28" s="211">
        <v>1259089</v>
      </c>
      <c r="I28" s="211">
        <v>56924</v>
      </c>
      <c r="J28" s="211">
        <v>176916</v>
      </c>
      <c r="K28" s="211">
        <v>14710</v>
      </c>
      <c r="L28" s="211">
        <v>124649</v>
      </c>
      <c r="M28" s="211">
        <v>10311</v>
      </c>
      <c r="N28" s="211">
        <v>388891</v>
      </c>
      <c r="O28" s="211">
        <v>29152</v>
      </c>
      <c r="P28" s="211">
        <v>679111</v>
      </c>
      <c r="Q28" s="211">
        <v>12415</v>
      </c>
      <c r="R28" s="211">
        <v>849929</v>
      </c>
      <c r="S28" s="211">
        <v>23846</v>
      </c>
      <c r="T28" s="211">
        <v>167158</v>
      </c>
      <c r="U28" s="211">
        <v>12864</v>
      </c>
      <c r="V28" s="211">
        <v>7413</v>
      </c>
      <c r="W28" s="211">
        <v>1022</v>
      </c>
      <c r="X28" s="211">
        <v>90320</v>
      </c>
      <c r="Y28" s="211">
        <v>4254</v>
      </c>
      <c r="Z28" s="211">
        <v>46555</v>
      </c>
      <c r="AA28" s="211">
        <v>8930</v>
      </c>
      <c r="AB28" s="211">
        <v>97410</v>
      </c>
      <c r="AC28" s="211">
        <v>5938</v>
      </c>
      <c r="AD28" s="211">
        <v>97667</v>
      </c>
      <c r="AE28" s="211">
        <v>14815</v>
      </c>
      <c r="AF28" s="211">
        <v>829431</v>
      </c>
      <c r="AG28" s="211">
        <v>21453</v>
      </c>
      <c r="AH28" s="211">
        <v>1086293</v>
      </c>
      <c r="AI28" s="211">
        <v>37526</v>
      </c>
      <c r="AJ28" s="211">
        <v>172796</v>
      </c>
      <c r="AK28" s="211">
        <v>19398</v>
      </c>
      <c r="AL28" s="211">
        <v>98385</v>
      </c>
      <c r="AM28" s="211">
        <v>5474</v>
      </c>
      <c r="AN28" s="211">
        <v>74411</v>
      </c>
      <c r="AO28" s="211">
        <v>13924</v>
      </c>
      <c r="AP28" s="211">
        <v>625992</v>
      </c>
      <c r="AQ28" s="211">
        <v>31336</v>
      </c>
      <c r="AR28" s="211">
        <v>633097</v>
      </c>
      <c r="AS28" s="211">
        <v>25588</v>
      </c>
      <c r="AT28" s="211">
        <v>129361</v>
      </c>
      <c r="AU28" s="211">
        <v>4854</v>
      </c>
      <c r="AV28" s="211">
        <v>1129728</v>
      </c>
      <c r="AW28" s="211">
        <v>52070</v>
      </c>
      <c r="AX28" s="211">
        <v>51311</v>
      </c>
      <c r="AY28" s="211">
        <v>9365</v>
      </c>
      <c r="AZ28" s="211">
        <v>128075</v>
      </c>
      <c r="BA28" s="211">
        <v>11103</v>
      </c>
      <c r="BB28" s="211">
        <v>218351</v>
      </c>
      <c r="BC28" s="211">
        <v>11887</v>
      </c>
      <c r="BD28" s="211">
        <v>457975</v>
      </c>
      <c r="BE28" s="211">
        <v>9069</v>
      </c>
      <c r="BF28" s="211">
        <v>114138</v>
      </c>
      <c r="BG28" s="211">
        <v>10148</v>
      </c>
      <c r="BH28" s="211">
        <v>666989</v>
      </c>
      <c r="BI28" s="211">
        <v>37944</v>
      </c>
      <c r="BJ28" s="211">
        <v>640361</v>
      </c>
      <c r="BK28" s="211">
        <v>33732</v>
      </c>
      <c r="BL28" s="211">
        <v>26628</v>
      </c>
      <c r="BM28" s="211">
        <v>4212</v>
      </c>
      <c r="BN28" s="211">
        <v>468937</v>
      </c>
      <c r="BO28" s="211">
        <v>19071</v>
      </c>
      <c r="BP28" s="211">
        <v>218637</v>
      </c>
      <c r="BQ28" s="211">
        <v>20501</v>
      </c>
      <c r="BR28" s="211">
        <v>93553</v>
      </c>
      <c r="BS28" s="211">
        <v>8520</v>
      </c>
      <c r="BT28" s="211">
        <v>292265</v>
      </c>
      <c r="BU28" s="211">
        <v>8071</v>
      </c>
      <c r="BV28" s="211">
        <v>781127</v>
      </c>
      <c r="BW28" s="211">
        <v>48092</v>
      </c>
      <c r="BX28" s="211">
        <v>185697</v>
      </c>
      <c r="BY28" s="211">
        <v>761</v>
      </c>
      <c r="BZ28" s="211">
        <v>90532</v>
      </c>
      <c r="CA28" s="211">
        <v>1600</v>
      </c>
      <c r="CB28" s="211">
        <v>201733</v>
      </c>
      <c r="CC28" s="211">
        <v>6471</v>
      </c>
      <c r="CD28" s="211">
        <v>111112</v>
      </c>
      <c r="CE28" s="211">
        <v>7429</v>
      </c>
      <c r="CF28" s="211">
        <v>182703</v>
      </c>
      <c r="CG28" s="211">
        <v>12491</v>
      </c>
      <c r="CH28" s="211">
        <v>183658</v>
      </c>
      <c r="CI28" s="211">
        <v>12450</v>
      </c>
      <c r="CJ28" s="211">
        <v>148201</v>
      </c>
      <c r="CK28" s="211">
        <v>8773</v>
      </c>
      <c r="CL28" s="211">
        <v>155453</v>
      </c>
      <c r="CM28" s="211">
        <v>6949</v>
      </c>
      <c r="CN28" s="211">
        <v>185697</v>
      </c>
      <c r="CO28" s="211">
        <v>761</v>
      </c>
      <c r="CP28" s="211">
        <v>56924</v>
      </c>
      <c r="CQ28" s="211">
        <v>1202165</v>
      </c>
      <c r="CR28" s="211">
        <v>960296</v>
      </c>
      <c r="CS28" s="211">
        <v>387893</v>
      </c>
      <c r="CT28" s="211">
        <v>976971</v>
      </c>
      <c r="CU28" s="211">
        <v>216001</v>
      </c>
      <c r="CV28" s="211">
        <v>75214</v>
      </c>
      <c r="CW28" s="211">
        <v>66206</v>
      </c>
      <c r="CX28" s="211">
        <v>23851</v>
      </c>
      <c r="CY28" s="211">
        <v>36268</v>
      </c>
      <c r="CZ28" s="211">
        <v>9553</v>
      </c>
      <c r="DA28" s="211">
        <v>56305</v>
      </c>
      <c r="DB28" s="211">
        <v>20839</v>
      </c>
      <c r="DC28" s="211">
        <v>57222</v>
      </c>
      <c r="DD28" s="211">
        <v>20971</v>
      </c>
      <c r="DE28" s="211">
        <v>3572</v>
      </c>
      <c r="DF28" s="211">
        <v>26447</v>
      </c>
      <c r="DG28" s="211">
        <v>88736</v>
      </c>
      <c r="DH28" s="211">
        <v>19010</v>
      </c>
      <c r="DI28" s="211">
        <v>73154</v>
      </c>
      <c r="DJ28" s="211">
        <v>28374</v>
      </c>
      <c r="DK28" s="211">
        <v>12855</v>
      </c>
      <c r="DL28" s="211">
        <v>69477</v>
      </c>
      <c r="DM28" s="211">
        <v>107193</v>
      </c>
      <c r="DN28" s="211">
        <v>169601</v>
      </c>
      <c r="DO28" s="211">
        <v>52581</v>
      </c>
      <c r="DP28" s="211">
        <v>28529</v>
      </c>
      <c r="DQ28" s="211">
        <v>19785</v>
      </c>
      <c r="DR28" s="211">
        <v>21654</v>
      </c>
      <c r="DS28" s="211">
        <v>20549</v>
      </c>
      <c r="DT28" s="211">
        <v>42082</v>
      </c>
      <c r="DU28" s="211">
        <v>534573</v>
      </c>
      <c r="DV28" s="211">
        <v>230597</v>
      </c>
      <c r="DW28" s="211">
        <v>96746</v>
      </c>
      <c r="DX28" s="211">
        <v>42653</v>
      </c>
      <c r="DY28" s="211">
        <v>9121</v>
      </c>
      <c r="DZ28" s="211">
        <v>113025</v>
      </c>
      <c r="EA28" s="211">
        <v>6487</v>
      </c>
      <c r="EB28" s="211">
        <v>83913</v>
      </c>
      <c r="EC28" s="211">
        <v>148298</v>
      </c>
      <c r="ED28" s="211">
        <v>21394</v>
      </c>
      <c r="EE28" s="211">
        <v>98044</v>
      </c>
      <c r="EF28" s="211">
        <v>142313</v>
      </c>
      <c r="EG28" s="211">
        <v>1056191</v>
      </c>
      <c r="EH28" s="211">
        <v>197376</v>
      </c>
      <c r="EI28" s="211">
        <v>336521</v>
      </c>
      <c r="EJ28" s="211">
        <v>198052</v>
      </c>
      <c r="EK28" s="211">
        <v>23787</v>
      </c>
      <c r="EL28" s="211">
        <v>26435</v>
      </c>
      <c r="EM28" s="211">
        <v>28187</v>
      </c>
      <c r="EN28" s="211">
        <v>24388</v>
      </c>
      <c r="EO28" s="211">
        <v>18205</v>
      </c>
      <c r="EP28" s="211">
        <v>70894</v>
      </c>
      <c r="EQ28" s="211">
        <v>493104</v>
      </c>
      <c r="ER28" s="211">
        <v>534573</v>
      </c>
      <c r="ES28" s="211">
        <v>47368</v>
      </c>
      <c r="ET28" s="211">
        <v>198687</v>
      </c>
      <c r="EU28" s="211">
        <v>207055</v>
      </c>
      <c r="EV28" s="211">
        <v>81463</v>
      </c>
      <c r="EW28" s="211">
        <f t="shared" si="0"/>
        <v>487205</v>
      </c>
      <c r="EX28" s="211">
        <v>534573</v>
      </c>
      <c r="EZ28" s="211"/>
    </row>
    <row r="29" spans="1:156" x14ac:dyDescent="0.25">
      <c r="A29" t="s">
        <v>261</v>
      </c>
      <c r="B29" t="s">
        <v>126</v>
      </c>
      <c r="C29" t="s">
        <v>232</v>
      </c>
      <c r="D29" t="s">
        <v>261</v>
      </c>
      <c r="E29" t="s">
        <v>332</v>
      </c>
      <c r="F29" t="s">
        <v>232</v>
      </c>
      <c r="G29" t="s">
        <v>232</v>
      </c>
      <c r="H29" s="211">
        <v>18561</v>
      </c>
      <c r="I29" s="211">
        <v>696</v>
      </c>
      <c r="J29" s="211">
        <v>1924</v>
      </c>
      <c r="K29" s="211">
        <v>114</v>
      </c>
      <c r="L29" s="211">
        <v>1213</v>
      </c>
      <c r="M29" s="211">
        <v>55</v>
      </c>
      <c r="N29" s="211">
        <v>8064</v>
      </c>
      <c r="O29" s="211">
        <v>327</v>
      </c>
      <c r="P29" s="211">
        <v>8551</v>
      </c>
      <c r="Q29" s="211">
        <v>255</v>
      </c>
      <c r="R29" s="211">
        <v>17451</v>
      </c>
      <c r="S29" s="211">
        <v>663</v>
      </c>
      <c r="T29" s="211">
        <v>63</v>
      </c>
      <c r="U29" s="211">
        <v>0</v>
      </c>
      <c r="V29" s="211">
        <v>72</v>
      </c>
      <c r="W29" s="211">
        <v>3</v>
      </c>
      <c r="X29" s="211">
        <v>191</v>
      </c>
      <c r="Y29" s="211">
        <v>8</v>
      </c>
      <c r="Z29" s="211">
        <v>77</v>
      </c>
      <c r="AA29" s="211">
        <v>19</v>
      </c>
      <c r="AB29" s="211">
        <v>707</v>
      </c>
      <c r="AC29" s="211">
        <v>3</v>
      </c>
      <c r="AD29" s="211">
        <v>275</v>
      </c>
      <c r="AE29" s="211">
        <v>19</v>
      </c>
      <c r="AF29" s="211">
        <v>17404</v>
      </c>
      <c r="AG29" s="211">
        <v>663</v>
      </c>
      <c r="AH29" s="211">
        <v>18223</v>
      </c>
      <c r="AI29" s="211">
        <v>669</v>
      </c>
      <c r="AJ29" s="211">
        <v>338</v>
      </c>
      <c r="AK29" s="211">
        <v>27</v>
      </c>
      <c r="AL29" s="211">
        <v>290</v>
      </c>
      <c r="AM29" s="211">
        <v>0</v>
      </c>
      <c r="AN29" s="211">
        <v>48</v>
      </c>
      <c r="AO29" s="211">
        <v>27</v>
      </c>
      <c r="AP29" s="211">
        <v>9318</v>
      </c>
      <c r="AQ29" s="211">
        <v>451</v>
      </c>
      <c r="AR29" s="211">
        <v>9243</v>
      </c>
      <c r="AS29" s="211">
        <v>245</v>
      </c>
      <c r="AT29" s="211">
        <v>2038</v>
      </c>
      <c r="AU29" s="211">
        <v>31</v>
      </c>
      <c r="AV29" s="211">
        <v>16523</v>
      </c>
      <c r="AW29" s="211">
        <v>665</v>
      </c>
      <c r="AX29" s="211">
        <v>688</v>
      </c>
      <c r="AY29" s="211">
        <v>31</v>
      </c>
      <c r="AZ29" s="211">
        <v>4053</v>
      </c>
      <c r="BA29" s="211">
        <v>179</v>
      </c>
      <c r="BB29" s="211">
        <v>4716</v>
      </c>
      <c r="BC29" s="211">
        <v>150</v>
      </c>
      <c r="BD29" s="211">
        <v>3615</v>
      </c>
      <c r="BE29" s="211">
        <v>78</v>
      </c>
      <c r="BF29" s="211">
        <v>1406</v>
      </c>
      <c r="BG29" s="211">
        <v>107</v>
      </c>
      <c r="BH29" s="211">
        <v>8664</v>
      </c>
      <c r="BI29" s="211">
        <v>415</v>
      </c>
      <c r="BJ29" s="211">
        <v>8535</v>
      </c>
      <c r="BK29" s="211">
        <v>383</v>
      </c>
      <c r="BL29" s="211">
        <v>129</v>
      </c>
      <c r="BM29" s="211">
        <v>32</v>
      </c>
      <c r="BN29" s="211">
        <v>6594</v>
      </c>
      <c r="BO29" s="211">
        <v>237</v>
      </c>
      <c r="BP29" s="211">
        <v>2421</v>
      </c>
      <c r="BQ29" s="211">
        <v>166</v>
      </c>
      <c r="BR29" s="211">
        <v>1055</v>
      </c>
      <c r="BS29" s="211">
        <v>119</v>
      </c>
      <c r="BT29" s="211">
        <v>4313</v>
      </c>
      <c r="BU29" s="211">
        <v>172</v>
      </c>
      <c r="BV29" s="211">
        <v>10070</v>
      </c>
      <c r="BW29" s="211">
        <v>522</v>
      </c>
      <c r="BX29" s="211">
        <v>4178</v>
      </c>
      <c r="BY29" s="211">
        <v>2</v>
      </c>
      <c r="BZ29" s="211">
        <v>1083</v>
      </c>
      <c r="CA29" s="211">
        <v>22</v>
      </c>
      <c r="CB29" s="211">
        <v>3230</v>
      </c>
      <c r="CC29" s="211">
        <v>150</v>
      </c>
      <c r="CD29" s="211">
        <v>1176</v>
      </c>
      <c r="CE29" s="211">
        <v>86</v>
      </c>
      <c r="CF29" s="211">
        <v>1653</v>
      </c>
      <c r="CG29" s="211">
        <v>147</v>
      </c>
      <c r="CH29" s="211">
        <v>2231</v>
      </c>
      <c r="CI29" s="211">
        <v>63</v>
      </c>
      <c r="CJ29" s="211">
        <v>2116</v>
      </c>
      <c r="CK29" s="211">
        <v>120</v>
      </c>
      <c r="CL29" s="211">
        <v>2894</v>
      </c>
      <c r="CM29" s="211">
        <v>106</v>
      </c>
      <c r="CN29" s="211">
        <v>4178</v>
      </c>
      <c r="CO29" s="211">
        <v>2</v>
      </c>
      <c r="CP29" s="211">
        <v>696</v>
      </c>
      <c r="CQ29" s="211">
        <v>17865</v>
      </c>
      <c r="CR29" s="211">
        <v>14050</v>
      </c>
      <c r="CS29" s="211">
        <v>6896</v>
      </c>
      <c r="CT29" s="211">
        <v>17191</v>
      </c>
      <c r="CU29" s="211">
        <v>632</v>
      </c>
      <c r="CV29" s="211">
        <v>269</v>
      </c>
      <c r="CW29" s="211">
        <v>211</v>
      </c>
      <c r="CX29" s="211">
        <v>43</v>
      </c>
      <c r="CY29" s="211">
        <v>252</v>
      </c>
      <c r="CZ29" s="211">
        <v>88</v>
      </c>
      <c r="DA29" s="211">
        <v>169</v>
      </c>
      <c r="DB29" s="211">
        <v>138</v>
      </c>
      <c r="DC29" s="211">
        <v>0</v>
      </c>
      <c r="DD29" s="211">
        <v>0</v>
      </c>
      <c r="DE29" s="211">
        <v>383</v>
      </c>
      <c r="DF29" s="211">
        <v>831</v>
      </c>
      <c r="DG29" s="211">
        <v>1222</v>
      </c>
      <c r="DH29" s="211">
        <v>444</v>
      </c>
      <c r="DI29" s="211">
        <v>1320</v>
      </c>
      <c r="DJ29" s="211">
        <v>428</v>
      </c>
      <c r="DK29" s="211">
        <v>75</v>
      </c>
      <c r="DL29" s="211">
        <v>514</v>
      </c>
      <c r="DM29" s="211">
        <v>489</v>
      </c>
      <c r="DN29" s="211">
        <v>2614</v>
      </c>
      <c r="DO29" s="211">
        <v>544</v>
      </c>
      <c r="DP29" s="211">
        <v>459</v>
      </c>
      <c r="DQ29" s="211">
        <v>379</v>
      </c>
      <c r="DR29" s="211">
        <v>229</v>
      </c>
      <c r="DS29" s="211">
        <v>123</v>
      </c>
      <c r="DT29" s="211">
        <v>324</v>
      </c>
      <c r="DU29" s="211">
        <v>8074</v>
      </c>
      <c r="DV29" s="211">
        <v>4254</v>
      </c>
      <c r="DW29" s="211">
        <v>1475</v>
      </c>
      <c r="DX29" s="211">
        <v>589</v>
      </c>
      <c r="DY29" s="211">
        <v>138</v>
      </c>
      <c r="DZ29" s="211">
        <v>1575</v>
      </c>
      <c r="EA29" s="211">
        <v>104</v>
      </c>
      <c r="EB29" s="211">
        <v>1259</v>
      </c>
      <c r="EC29" s="211">
        <v>1656</v>
      </c>
      <c r="ED29" s="211">
        <v>198</v>
      </c>
      <c r="EE29" s="211">
        <v>1212</v>
      </c>
      <c r="EF29" s="211">
        <v>2014</v>
      </c>
      <c r="EG29" s="211">
        <v>16969</v>
      </c>
      <c r="EH29" s="211">
        <v>1596</v>
      </c>
      <c r="EI29" s="211">
        <v>6792</v>
      </c>
      <c r="EJ29" s="211">
        <v>1282</v>
      </c>
      <c r="EK29" s="211">
        <v>287</v>
      </c>
      <c r="EL29" s="211">
        <v>83</v>
      </c>
      <c r="EM29" s="211">
        <v>119</v>
      </c>
      <c r="EN29" s="211">
        <v>144</v>
      </c>
      <c r="EO29" s="211">
        <v>113</v>
      </c>
      <c r="EP29" s="211">
        <v>360</v>
      </c>
      <c r="EQ29" s="211">
        <v>6995</v>
      </c>
      <c r="ER29" s="211">
        <v>8074</v>
      </c>
      <c r="ES29" s="211">
        <v>285</v>
      </c>
      <c r="ET29" s="211">
        <v>2110</v>
      </c>
      <c r="EU29" s="211">
        <v>3431</v>
      </c>
      <c r="EV29" s="211">
        <v>2248</v>
      </c>
      <c r="EW29" s="211">
        <f t="shared" si="0"/>
        <v>7789</v>
      </c>
      <c r="EX29" s="211">
        <v>8074</v>
      </c>
      <c r="EZ29" s="211"/>
    </row>
    <row r="30" spans="1:156" x14ac:dyDescent="0.25">
      <c r="A30" t="s">
        <v>262</v>
      </c>
      <c r="B30" t="s">
        <v>126</v>
      </c>
      <c r="C30" t="s">
        <v>232</v>
      </c>
      <c r="D30" t="s">
        <v>262</v>
      </c>
      <c r="E30" t="s">
        <v>324</v>
      </c>
      <c r="F30" t="s">
        <v>232</v>
      </c>
      <c r="G30" t="s">
        <v>232</v>
      </c>
      <c r="H30" s="211">
        <v>21510</v>
      </c>
      <c r="I30" s="211">
        <v>1112</v>
      </c>
      <c r="J30" s="211">
        <v>3340</v>
      </c>
      <c r="K30" s="211">
        <v>238</v>
      </c>
      <c r="L30" s="211">
        <v>2072</v>
      </c>
      <c r="M30" s="211">
        <v>147</v>
      </c>
      <c r="N30" s="211">
        <v>10062</v>
      </c>
      <c r="O30" s="211">
        <v>601</v>
      </c>
      <c r="P30" s="211">
        <v>7983</v>
      </c>
      <c r="Q30" s="211">
        <v>273</v>
      </c>
      <c r="R30" s="211">
        <v>19587</v>
      </c>
      <c r="S30" s="211">
        <v>954</v>
      </c>
      <c r="T30" s="211">
        <v>103</v>
      </c>
      <c r="U30" s="211">
        <v>2</v>
      </c>
      <c r="V30" s="211">
        <v>408</v>
      </c>
      <c r="W30" s="211">
        <v>89</v>
      </c>
      <c r="X30" s="211">
        <v>94</v>
      </c>
      <c r="Y30" s="211">
        <v>2</v>
      </c>
      <c r="Z30" s="211">
        <v>304</v>
      </c>
      <c r="AA30" s="211">
        <v>8</v>
      </c>
      <c r="AB30" s="211">
        <v>1014</v>
      </c>
      <c r="AC30" s="211">
        <v>57</v>
      </c>
      <c r="AD30" s="211">
        <v>553</v>
      </c>
      <c r="AE30" s="211">
        <v>46</v>
      </c>
      <c r="AF30" s="211">
        <v>19406</v>
      </c>
      <c r="AG30" s="211">
        <v>951</v>
      </c>
      <c r="AH30" s="211">
        <v>21191</v>
      </c>
      <c r="AI30" s="211">
        <v>1071</v>
      </c>
      <c r="AJ30" s="211">
        <v>319</v>
      </c>
      <c r="AK30" s="211">
        <v>41</v>
      </c>
      <c r="AL30" s="211">
        <v>242</v>
      </c>
      <c r="AM30" s="211">
        <v>22</v>
      </c>
      <c r="AN30" s="211">
        <v>77</v>
      </c>
      <c r="AO30" s="211">
        <v>19</v>
      </c>
      <c r="AP30" s="211">
        <v>10951</v>
      </c>
      <c r="AQ30" s="211">
        <v>670</v>
      </c>
      <c r="AR30" s="211">
        <v>10559</v>
      </c>
      <c r="AS30" s="211">
        <v>442</v>
      </c>
      <c r="AT30" s="211">
        <v>3124</v>
      </c>
      <c r="AU30" s="211">
        <v>57</v>
      </c>
      <c r="AV30" s="211">
        <v>18386</v>
      </c>
      <c r="AW30" s="211">
        <v>1055</v>
      </c>
      <c r="AX30" s="211">
        <v>834</v>
      </c>
      <c r="AY30" s="211">
        <v>104</v>
      </c>
      <c r="AZ30" s="211">
        <v>4336</v>
      </c>
      <c r="BA30" s="211">
        <v>342</v>
      </c>
      <c r="BB30" s="211">
        <v>5557</v>
      </c>
      <c r="BC30" s="211">
        <v>282</v>
      </c>
      <c r="BD30" s="211">
        <v>4760</v>
      </c>
      <c r="BE30" s="211">
        <v>122</v>
      </c>
      <c r="BF30" s="211">
        <v>2287</v>
      </c>
      <c r="BG30" s="211">
        <v>157</v>
      </c>
      <c r="BH30" s="211">
        <v>8875</v>
      </c>
      <c r="BI30" s="211">
        <v>761</v>
      </c>
      <c r="BJ30" s="211">
        <v>8474</v>
      </c>
      <c r="BK30" s="211">
        <v>677</v>
      </c>
      <c r="BL30" s="211">
        <v>401</v>
      </c>
      <c r="BM30" s="211">
        <v>84</v>
      </c>
      <c r="BN30" s="211">
        <v>5985</v>
      </c>
      <c r="BO30" s="211">
        <v>454</v>
      </c>
      <c r="BP30" s="211">
        <v>3348</v>
      </c>
      <c r="BQ30" s="211">
        <v>337</v>
      </c>
      <c r="BR30" s="211">
        <v>1829</v>
      </c>
      <c r="BS30" s="211">
        <v>127</v>
      </c>
      <c r="BT30" s="211">
        <v>4794</v>
      </c>
      <c r="BU30" s="211">
        <v>170</v>
      </c>
      <c r="BV30" s="211">
        <v>11162</v>
      </c>
      <c r="BW30" s="211">
        <v>918</v>
      </c>
      <c r="BX30" s="211">
        <v>5554</v>
      </c>
      <c r="BY30" s="211">
        <v>24</v>
      </c>
      <c r="BZ30" s="211">
        <v>1337</v>
      </c>
      <c r="CA30" s="211">
        <v>45</v>
      </c>
      <c r="CB30" s="211">
        <v>3457</v>
      </c>
      <c r="CC30" s="211">
        <v>125</v>
      </c>
      <c r="CD30" s="211">
        <v>1229</v>
      </c>
      <c r="CE30" s="211">
        <v>92</v>
      </c>
      <c r="CF30" s="211">
        <v>1767</v>
      </c>
      <c r="CG30" s="211">
        <v>138</v>
      </c>
      <c r="CH30" s="211">
        <v>2297</v>
      </c>
      <c r="CI30" s="211">
        <v>281</v>
      </c>
      <c r="CJ30" s="211">
        <v>2341</v>
      </c>
      <c r="CK30" s="211">
        <v>164</v>
      </c>
      <c r="CL30" s="211">
        <v>3528</v>
      </c>
      <c r="CM30" s="211">
        <v>243</v>
      </c>
      <c r="CN30" s="211">
        <v>5554</v>
      </c>
      <c r="CO30" s="211">
        <v>24</v>
      </c>
      <c r="CP30" s="211">
        <v>1112</v>
      </c>
      <c r="CQ30" s="211">
        <v>20398</v>
      </c>
      <c r="CR30" s="211">
        <v>14694</v>
      </c>
      <c r="CS30" s="211">
        <v>10401</v>
      </c>
      <c r="CT30" s="211">
        <v>19944</v>
      </c>
      <c r="CU30" s="211">
        <v>626</v>
      </c>
      <c r="CV30" s="211">
        <v>177</v>
      </c>
      <c r="CW30" s="211">
        <v>228</v>
      </c>
      <c r="CX30" s="211">
        <v>57</v>
      </c>
      <c r="CY30" s="211">
        <v>214</v>
      </c>
      <c r="CZ30" s="211">
        <v>40</v>
      </c>
      <c r="DA30" s="211">
        <v>64</v>
      </c>
      <c r="DB30" s="211">
        <v>21</v>
      </c>
      <c r="DC30" s="211">
        <v>120</v>
      </c>
      <c r="DD30" s="211">
        <v>59</v>
      </c>
      <c r="DE30" s="211">
        <v>276</v>
      </c>
      <c r="DF30" s="211">
        <v>984</v>
      </c>
      <c r="DG30" s="211">
        <v>1130</v>
      </c>
      <c r="DH30" s="211">
        <v>249</v>
      </c>
      <c r="DI30" s="211">
        <v>1107</v>
      </c>
      <c r="DJ30" s="211">
        <v>400</v>
      </c>
      <c r="DK30" s="211">
        <v>79</v>
      </c>
      <c r="DL30" s="211">
        <v>507</v>
      </c>
      <c r="DM30" s="211">
        <v>634</v>
      </c>
      <c r="DN30" s="211">
        <v>2435</v>
      </c>
      <c r="DO30" s="211">
        <v>826</v>
      </c>
      <c r="DP30" s="211">
        <v>517</v>
      </c>
      <c r="DQ30" s="211">
        <v>506</v>
      </c>
      <c r="DR30" s="211">
        <v>404</v>
      </c>
      <c r="DS30" s="211">
        <v>235</v>
      </c>
      <c r="DT30" s="211">
        <v>811</v>
      </c>
      <c r="DU30" s="211">
        <v>8885</v>
      </c>
      <c r="DV30" s="211">
        <v>4900</v>
      </c>
      <c r="DW30" s="211">
        <v>1395</v>
      </c>
      <c r="DX30" s="211">
        <v>649</v>
      </c>
      <c r="DY30" s="211">
        <v>247</v>
      </c>
      <c r="DZ30" s="211">
        <v>1655</v>
      </c>
      <c r="EA30" s="211">
        <v>99</v>
      </c>
      <c r="EB30" s="211">
        <v>1358</v>
      </c>
      <c r="EC30" s="211">
        <v>1681</v>
      </c>
      <c r="ED30" s="211">
        <v>208</v>
      </c>
      <c r="EE30" s="211">
        <v>1207</v>
      </c>
      <c r="EF30" s="211">
        <v>2087</v>
      </c>
      <c r="EG30" s="211">
        <v>19645</v>
      </c>
      <c r="EH30" s="211">
        <v>1862</v>
      </c>
      <c r="EI30" s="211">
        <v>7340</v>
      </c>
      <c r="EJ30" s="211">
        <v>1545</v>
      </c>
      <c r="EK30" s="211">
        <v>186</v>
      </c>
      <c r="EL30" s="211">
        <v>189</v>
      </c>
      <c r="EM30" s="211">
        <v>86</v>
      </c>
      <c r="EN30" s="211">
        <v>227</v>
      </c>
      <c r="EO30" s="211">
        <v>85</v>
      </c>
      <c r="EP30" s="211">
        <v>583</v>
      </c>
      <c r="EQ30" s="211">
        <v>7708</v>
      </c>
      <c r="ER30" s="211">
        <v>8885</v>
      </c>
      <c r="ES30" s="211">
        <v>477</v>
      </c>
      <c r="ET30" s="211">
        <v>2237</v>
      </c>
      <c r="EU30" s="211">
        <v>3341</v>
      </c>
      <c r="EV30" s="211">
        <v>2830</v>
      </c>
      <c r="EW30" s="211">
        <f t="shared" si="0"/>
        <v>8408</v>
      </c>
      <c r="EX30" s="211">
        <v>8885</v>
      </c>
      <c r="EZ30" s="211"/>
    </row>
    <row r="31" spans="1:156" x14ac:dyDescent="0.25">
      <c r="A31" t="s">
        <v>263</v>
      </c>
      <c r="B31" t="s">
        <v>126</v>
      </c>
      <c r="C31" t="s">
        <v>232</v>
      </c>
      <c r="D31" t="s">
        <v>263</v>
      </c>
      <c r="E31" t="s">
        <v>323</v>
      </c>
      <c r="F31" t="s">
        <v>232</v>
      </c>
      <c r="G31" t="s">
        <v>232</v>
      </c>
      <c r="H31" s="211">
        <v>41748</v>
      </c>
      <c r="I31" s="211">
        <v>2234</v>
      </c>
      <c r="J31" s="211">
        <v>5014</v>
      </c>
      <c r="K31" s="211">
        <v>413</v>
      </c>
      <c r="L31" s="211">
        <v>3238</v>
      </c>
      <c r="M31" s="211">
        <v>381</v>
      </c>
      <c r="N31" s="211">
        <v>19466</v>
      </c>
      <c r="O31" s="211">
        <v>1296</v>
      </c>
      <c r="P31" s="211">
        <v>16951</v>
      </c>
      <c r="Q31" s="211">
        <v>525</v>
      </c>
      <c r="R31" s="211">
        <v>38619</v>
      </c>
      <c r="S31" s="211">
        <v>2027</v>
      </c>
      <c r="T31" s="211">
        <v>433</v>
      </c>
      <c r="U31" s="211">
        <v>5</v>
      </c>
      <c r="V31" s="211">
        <v>147</v>
      </c>
      <c r="W31" s="211">
        <v>8</v>
      </c>
      <c r="X31" s="211">
        <v>858</v>
      </c>
      <c r="Y31" s="211">
        <v>9</v>
      </c>
      <c r="Z31" s="211">
        <v>291</v>
      </c>
      <c r="AA31" s="211">
        <v>125</v>
      </c>
      <c r="AB31" s="211">
        <v>1396</v>
      </c>
      <c r="AC31" s="211">
        <v>60</v>
      </c>
      <c r="AD31" s="211">
        <v>1005</v>
      </c>
      <c r="AE31" s="211">
        <v>161</v>
      </c>
      <c r="AF31" s="211">
        <v>38326</v>
      </c>
      <c r="AG31" s="211">
        <v>2021</v>
      </c>
      <c r="AH31" s="211">
        <v>40833</v>
      </c>
      <c r="AI31" s="211">
        <v>2170</v>
      </c>
      <c r="AJ31" s="211">
        <v>915</v>
      </c>
      <c r="AK31" s="211">
        <v>64</v>
      </c>
      <c r="AL31" s="211">
        <v>496</v>
      </c>
      <c r="AM31" s="211">
        <v>4</v>
      </c>
      <c r="AN31" s="211">
        <v>419</v>
      </c>
      <c r="AO31" s="211">
        <v>60</v>
      </c>
      <c r="AP31" s="211">
        <v>21093</v>
      </c>
      <c r="AQ31" s="211">
        <v>1239</v>
      </c>
      <c r="AR31" s="211">
        <v>20655</v>
      </c>
      <c r="AS31" s="211">
        <v>995</v>
      </c>
      <c r="AT31" s="211">
        <v>5298</v>
      </c>
      <c r="AU31" s="211">
        <v>323</v>
      </c>
      <c r="AV31" s="211">
        <v>36450</v>
      </c>
      <c r="AW31" s="211">
        <v>1911</v>
      </c>
      <c r="AX31" s="211">
        <v>2175</v>
      </c>
      <c r="AY31" s="211">
        <v>216</v>
      </c>
      <c r="AZ31" s="211">
        <v>10010</v>
      </c>
      <c r="BA31" s="211">
        <v>789</v>
      </c>
      <c r="BB31" s="211">
        <v>10723</v>
      </c>
      <c r="BC31" s="211">
        <v>420</v>
      </c>
      <c r="BD31" s="211">
        <v>5612</v>
      </c>
      <c r="BE31" s="211">
        <v>154</v>
      </c>
      <c r="BF31" s="211">
        <v>3992</v>
      </c>
      <c r="BG31" s="211">
        <v>420</v>
      </c>
      <c r="BH31" s="211">
        <v>20733</v>
      </c>
      <c r="BI31" s="211">
        <v>1421</v>
      </c>
      <c r="BJ31" s="211">
        <v>19883</v>
      </c>
      <c r="BK31" s="211">
        <v>1393</v>
      </c>
      <c r="BL31" s="211">
        <v>850</v>
      </c>
      <c r="BM31" s="211">
        <v>28</v>
      </c>
      <c r="BN31" s="211">
        <v>15120</v>
      </c>
      <c r="BO31" s="211">
        <v>909</v>
      </c>
      <c r="BP31" s="211">
        <v>6151</v>
      </c>
      <c r="BQ31" s="211">
        <v>539</v>
      </c>
      <c r="BR31" s="211">
        <v>3454</v>
      </c>
      <c r="BS31" s="211">
        <v>393</v>
      </c>
      <c r="BT31" s="211">
        <v>10082</v>
      </c>
      <c r="BU31" s="211">
        <v>381</v>
      </c>
      <c r="BV31" s="211">
        <v>24725</v>
      </c>
      <c r="BW31" s="211">
        <v>1841</v>
      </c>
      <c r="BX31" s="211">
        <v>6941</v>
      </c>
      <c r="BY31" s="211">
        <v>12</v>
      </c>
      <c r="BZ31" s="211">
        <v>3048</v>
      </c>
      <c r="CA31" s="211">
        <v>90</v>
      </c>
      <c r="CB31" s="211">
        <v>7034</v>
      </c>
      <c r="CC31" s="211">
        <v>291</v>
      </c>
      <c r="CD31" s="211">
        <v>3146</v>
      </c>
      <c r="CE31" s="211">
        <v>274</v>
      </c>
      <c r="CF31" s="211">
        <v>4660</v>
      </c>
      <c r="CG31" s="211">
        <v>360</v>
      </c>
      <c r="CH31" s="211">
        <v>5607</v>
      </c>
      <c r="CI31" s="211">
        <v>423</v>
      </c>
      <c r="CJ31" s="211">
        <v>5138</v>
      </c>
      <c r="CK31" s="211">
        <v>362</v>
      </c>
      <c r="CL31" s="211">
        <v>6174</v>
      </c>
      <c r="CM31" s="211">
        <v>422</v>
      </c>
      <c r="CN31" s="211">
        <v>6941</v>
      </c>
      <c r="CO31" s="211">
        <v>12</v>
      </c>
      <c r="CP31" s="211">
        <v>2234</v>
      </c>
      <c r="CQ31" s="211">
        <v>39514</v>
      </c>
      <c r="CR31" s="211">
        <v>30983</v>
      </c>
      <c r="CS31" s="211">
        <v>14765</v>
      </c>
      <c r="CT31" s="211">
        <v>38236</v>
      </c>
      <c r="CU31" s="211">
        <v>1273</v>
      </c>
      <c r="CV31" s="211">
        <v>214</v>
      </c>
      <c r="CW31" s="211">
        <v>462</v>
      </c>
      <c r="CX31" s="211">
        <v>132</v>
      </c>
      <c r="CY31" s="211">
        <v>362</v>
      </c>
      <c r="CZ31" s="211">
        <v>20</v>
      </c>
      <c r="DA31" s="211">
        <v>366</v>
      </c>
      <c r="DB31" s="211">
        <v>35</v>
      </c>
      <c r="DC31" s="211">
        <v>83</v>
      </c>
      <c r="DD31" s="211">
        <v>27</v>
      </c>
      <c r="DE31" s="211">
        <v>305</v>
      </c>
      <c r="DF31" s="211">
        <v>2938</v>
      </c>
      <c r="DG31" s="211">
        <v>4062</v>
      </c>
      <c r="DH31" s="211">
        <v>324</v>
      </c>
      <c r="DI31" s="211">
        <v>1753</v>
      </c>
      <c r="DJ31" s="211">
        <v>1245</v>
      </c>
      <c r="DK31" s="211">
        <v>114</v>
      </c>
      <c r="DL31" s="211">
        <v>839</v>
      </c>
      <c r="DM31" s="211">
        <v>1684</v>
      </c>
      <c r="DN31" s="211">
        <v>4800</v>
      </c>
      <c r="DO31" s="211">
        <v>1360</v>
      </c>
      <c r="DP31" s="211">
        <v>1030</v>
      </c>
      <c r="DQ31" s="211">
        <v>1049</v>
      </c>
      <c r="DR31" s="211">
        <v>535</v>
      </c>
      <c r="DS31" s="211">
        <v>437</v>
      </c>
      <c r="DT31" s="211">
        <v>1056</v>
      </c>
      <c r="DU31" s="211">
        <v>15875</v>
      </c>
      <c r="DV31" s="211">
        <v>8240</v>
      </c>
      <c r="DW31" s="211">
        <v>2808</v>
      </c>
      <c r="DX31" s="211">
        <v>1621</v>
      </c>
      <c r="DY31" s="211">
        <v>627</v>
      </c>
      <c r="DZ31" s="211">
        <v>2645</v>
      </c>
      <c r="EA31" s="211">
        <v>329</v>
      </c>
      <c r="EB31" s="211">
        <v>1752</v>
      </c>
      <c r="EC31" s="211">
        <v>3369</v>
      </c>
      <c r="ED31" s="211">
        <v>431</v>
      </c>
      <c r="EE31" s="211">
        <v>2224</v>
      </c>
      <c r="EF31" s="211">
        <v>4628</v>
      </c>
      <c r="EG31" s="211">
        <v>36396</v>
      </c>
      <c r="EH31" s="211">
        <v>5064</v>
      </c>
      <c r="EI31" s="211">
        <v>13300</v>
      </c>
      <c r="EJ31" s="211">
        <v>2575</v>
      </c>
      <c r="EK31" s="211">
        <v>227</v>
      </c>
      <c r="EL31" s="211">
        <v>321</v>
      </c>
      <c r="EM31" s="211">
        <v>319</v>
      </c>
      <c r="EN31" s="211">
        <v>338</v>
      </c>
      <c r="EO31" s="211">
        <v>204</v>
      </c>
      <c r="EP31" s="211">
        <v>963</v>
      </c>
      <c r="EQ31" s="211">
        <v>14304</v>
      </c>
      <c r="ER31" s="211">
        <v>15875</v>
      </c>
      <c r="ES31" s="211">
        <v>539</v>
      </c>
      <c r="ET31" s="211">
        <v>3983</v>
      </c>
      <c r="EU31" s="211">
        <v>5432</v>
      </c>
      <c r="EV31" s="211">
        <v>5921</v>
      </c>
      <c r="EW31" s="211">
        <f t="shared" si="0"/>
        <v>15336</v>
      </c>
      <c r="EX31" s="211">
        <v>15875</v>
      </c>
      <c r="EZ31" s="211"/>
    </row>
    <row r="32" spans="1:156" x14ac:dyDescent="0.25">
      <c r="A32" t="s">
        <v>264</v>
      </c>
      <c r="B32" t="s">
        <v>126</v>
      </c>
      <c r="C32" t="s">
        <v>232</v>
      </c>
      <c r="D32" t="s">
        <v>264</v>
      </c>
      <c r="E32" t="s">
        <v>321</v>
      </c>
      <c r="F32" t="s">
        <v>232</v>
      </c>
      <c r="G32" t="s">
        <v>232</v>
      </c>
      <c r="H32" s="211">
        <v>44391</v>
      </c>
      <c r="I32" s="211">
        <v>2241</v>
      </c>
      <c r="J32" s="211">
        <v>7633</v>
      </c>
      <c r="K32" s="211">
        <v>597</v>
      </c>
      <c r="L32" s="211">
        <v>5593</v>
      </c>
      <c r="M32" s="211">
        <v>426</v>
      </c>
      <c r="N32" s="211">
        <v>20317</v>
      </c>
      <c r="O32" s="211">
        <v>1336</v>
      </c>
      <c r="P32" s="211">
        <v>15996</v>
      </c>
      <c r="Q32" s="211">
        <v>302</v>
      </c>
      <c r="R32" s="211">
        <v>39710</v>
      </c>
      <c r="S32" s="211">
        <v>1774</v>
      </c>
      <c r="T32" s="211">
        <v>276</v>
      </c>
      <c r="U32" s="211">
        <v>10</v>
      </c>
      <c r="V32" s="211">
        <v>1086</v>
      </c>
      <c r="W32" s="211">
        <v>145</v>
      </c>
      <c r="X32" s="211">
        <v>155</v>
      </c>
      <c r="Y32" s="211">
        <v>8</v>
      </c>
      <c r="Z32" s="211">
        <v>285</v>
      </c>
      <c r="AA32" s="211">
        <v>34</v>
      </c>
      <c r="AB32" s="211">
        <v>2853</v>
      </c>
      <c r="AC32" s="211">
        <v>268</v>
      </c>
      <c r="AD32" s="211">
        <v>653</v>
      </c>
      <c r="AE32" s="211">
        <v>112</v>
      </c>
      <c r="AF32" s="211">
        <v>39509</v>
      </c>
      <c r="AG32" s="211">
        <v>1766</v>
      </c>
      <c r="AH32" s="211">
        <v>43998</v>
      </c>
      <c r="AI32" s="211">
        <v>2161</v>
      </c>
      <c r="AJ32" s="211">
        <v>393</v>
      </c>
      <c r="AK32" s="211">
        <v>80</v>
      </c>
      <c r="AL32" s="211">
        <v>217</v>
      </c>
      <c r="AM32" s="211">
        <v>28</v>
      </c>
      <c r="AN32" s="211">
        <v>176</v>
      </c>
      <c r="AO32" s="211">
        <v>52</v>
      </c>
      <c r="AP32" s="211">
        <v>22519</v>
      </c>
      <c r="AQ32" s="211">
        <v>1372</v>
      </c>
      <c r="AR32" s="211">
        <v>21872</v>
      </c>
      <c r="AS32" s="211">
        <v>869</v>
      </c>
      <c r="AT32" s="211">
        <v>7929</v>
      </c>
      <c r="AU32" s="211">
        <v>262</v>
      </c>
      <c r="AV32" s="211">
        <v>36462</v>
      </c>
      <c r="AW32" s="211">
        <v>1979</v>
      </c>
      <c r="AX32" s="211">
        <v>1648</v>
      </c>
      <c r="AY32" s="211">
        <v>224</v>
      </c>
      <c r="AZ32" s="211">
        <v>9531</v>
      </c>
      <c r="BA32" s="211">
        <v>665</v>
      </c>
      <c r="BB32" s="211">
        <v>12588</v>
      </c>
      <c r="BC32" s="211">
        <v>556</v>
      </c>
      <c r="BD32" s="211">
        <v>8226</v>
      </c>
      <c r="BE32" s="211">
        <v>187</v>
      </c>
      <c r="BF32" s="211">
        <v>5762</v>
      </c>
      <c r="BG32" s="211">
        <v>447</v>
      </c>
      <c r="BH32" s="211">
        <v>18198</v>
      </c>
      <c r="BI32" s="211">
        <v>1476</v>
      </c>
      <c r="BJ32" s="211">
        <v>17125</v>
      </c>
      <c r="BK32" s="211">
        <v>1263</v>
      </c>
      <c r="BL32" s="211">
        <v>1073</v>
      </c>
      <c r="BM32" s="211">
        <v>213</v>
      </c>
      <c r="BN32" s="211">
        <v>11421</v>
      </c>
      <c r="BO32" s="211">
        <v>763</v>
      </c>
      <c r="BP32" s="211">
        <v>7663</v>
      </c>
      <c r="BQ32" s="211">
        <v>766</v>
      </c>
      <c r="BR32" s="211">
        <v>4876</v>
      </c>
      <c r="BS32" s="211">
        <v>394</v>
      </c>
      <c r="BT32" s="211">
        <v>9509</v>
      </c>
      <c r="BU32" s="211">
        <v>308</v>
      </c>
      <c r="BV32" s="211">
        <v>23960</v>
      </c>
      <c r="BW32" s="211">
        <v>1923</v>
      </c>
      <c r="BX32" s="211">
        <v>10922</v>
      </c>
      <c r="BY32" s="211">
        <v>10</v>
      </c>
      <c r="BZ32" s="211">
        <v>2511</v>
      </c>
      <c r="CA32" s="211">
        <v>55</v>
      </c>
      <c r="CB32" s="211">
        <v>6998</v>
      </c>
      <c r="CC32" s="211">
        <v>253</v>
      </c>
      <c r="CD32" s="211">
        <v>2889</v>
      </c>
      <c r="CE32" s="211">
        <v>301</v>
      </c>
      <c r="CF32" s="211">
        <v>3893</v>
      </c>
      <c r="CG32" s="211">
        <v>447</v>
      </c>
      <c r="CH32" s="211">
        <v>5062</v>
      </c>
      <c r="CI32" s="211">
        <v>401</v>
      </c>
      <c r="CJ32" s="211">
        <v>5152</v>
      </c>
      <c r="CK32" s="211">
        <v>330</v>
      </c>
      <c r="CL32" s="211">
        <v>6964</v>
      </c>
      <c r="CM32" s="211">
        <v>444</v>
      </c>
      <c r="CN32" s="211">
        <v>10922</v>
      </c>
      <c r="CO32" s="211">
        <v>10</v>
      </c>
      <c r="CP32" s="211">
        <v>2241</v>
      </c>
      <c r="CQ32" s="211">
        <v>42150</v>
      </c>
      <c r="CR32" s="211">
        <v>30602</v>
      </c>
      <c r="CS32" s="211">
        <v>21394</v>
      </c>
      <c r="CT32" s="211">
        <v>42001</v>
      </c>
      <c r="CU32" s="211">
        <v>932</v>
      </c>
      <c r="CV32" s="211">
        <v>205</v>
      </c>
      <c r="CW32" s="211">
        <v>318</v>
      </c>
      <c r="CX32" s="211">
        <v>104</v>
      </c>
      <c r="CY32" s="211">
        <v>335</v>
      </c>
      <c r="CZ32" s="211">
        <v>59</v>
      </c>
      <c r="DA32" s="211">
        <v>102</v>
      </c>
      <c r="DB32" s="211">
        <v>14</v>
      </c>
      <c r="DC32" s="211">
        <v>177</v>
      </c>
      <c r="DD32" s="211">
        <v>28</v>
      </c>
      <c r="DE32" s="211">
        <v>745</v>
      </c>
      <c r="DF32" s="211">
        <v>1720</v>
      </c>
      <c r="DG32" s="211">
        <v>1770</v>
      </c>
      <c r="DH32" s="211">
        <v>298</v>
      </c>
      <c r="DI32" s="211">
        <v>2707</v>
      </c>
      <c r="DJ32" s="211">
        <v>1202</v>
      </c>
      <c r="DK32" s="211">
        <v>229</v>
      </c>
      <c r="DL32" s="211">
        <v>825</v>
      </c>
      <c r="DM32" s="211">
        <v>975</v>
      </c>
      <c r="DN32" s="211">
        <v>5300</v>
      </c>
      <c r="DO32" s="211">
        <v>1511</v>
      </c>
      <c r="DP32" s="211">
        <v>844</v>
      </c>
      <c r="DQ32" s="211">
        <v>1172</v>
      </c>
      <c r="DR32" s="211">
        <v>907</v>
      </c>
      <c r="DS32" s="211">
        <v>797</v>
      </c>
      <c r="DT32" s="211">
        <v>1955</v>
      </c>
      <c r="DU32" s="211">
        <v>18510</v>
      </c>
      <c r="DV32" s="211">
        <v>9749</v>
      </c>
      <c r="DW32" s="211">
        <v>2641</v>
      </c>
      <c r="DX32" s="211">
        <v>1353</v>
      </c>
      <c r="DY32" s="211">
        <v>467</v>
      </c>
      <c r="DZ32" s="211">
        <v>3264</v>
      </c>
      <c r="EA32" s="211">
        <v>235</v>
      </c>
      <c r="EB32" s="211">
        <v>2529</v>
      </c>
      <c r="EC32" s="211">
        <v>4144</v>
      </c>
      <c r="ED32" s="211">
        <v>616</v>
      </c>
      <c r="EE32" s="211">
        <v>2681</v>
      </c>
      <c r="EF32" s="211">
        <v>4321</v>
      </c>
      <c r="EG32" s="211">
        <v>40748</v>
      </c>
      <c r="EH32" s="211">
        <v>4071</v>
      </c>
      <c r="EI32" s="211">
        <v>15168</v>
      </c>
      <c r="EJ32" s="211">
        <v>3342</v>
      </c>
      <c r="EK32" s="211">
        <v>397</v>
      </c>
      <c r="EL32" s="211">
        <v>277</v>
      </c>
      <c r="EM32" s="211">
        <v>258</v>
      </c>
      <c r="EN32" s="211">
        <v>339</v>
      </c>
      <c r="EO32" s="211">
        <v>363</v>
      </c>
      <c r="EP32" s="211">
        <v>1414</v>
      </c>
      <c r="EQ32" s="211">
        <v>16092</v>
      </c>
      <c r="ER32" s="211">
        <v>18510</v>
      </c>
      <c r="ES32" s="211">
        <v>924</v>
      </c>
      <c r="ET32" s="211">
        <v>5046</v>
      </c>
      <c r="EU32" s="211">
        <v>7814</v>
      </c>
      <c r="EV32" s="211">
        <v>4726</v>
      </c>
      <c r="EW32" s="211">
        <f t="shared" si="0"/>
        <v>17586</v>
      </c>
      <c r="EX32" s="211">
        <v>18510</v>
      </c>
      <c r="EZ32" s="211"/>
    </row>
    <row r="33" spans="1:156" x14ac:dyDescent="0.25">
      <c r="A33" t="s">
        <v>265</v>
      </c>
      <c r="B33" t="s">
        <v>126</v>
      </c>
      <c r="C33" t="s">
        <v>232</v>
      </c>
      <c r="D33" t="s">
        <v>265</v>
      </c>
      <c r="E33" t="s">
        <v>333</v>
      </c>
      <c r="F33" t="s">
        <v>232</v>
      </c>
      <c r="G33" t="s">
        <v>232</v>
      </c>
      <c r="H33" s="211">
        <v>9846</v>
      </c>
      <c r="I33" s="211">
        <v>353</v>
      </c>
      <c r="J33" s="211">
        <v>1356</v>
      </c>
      <c r="K33" s="211">
        <v>114</v>
      </c>
      <c r="L33" s="211">
        <v>896</v>
      </c>
      <c r="M33" s="211">
        <v>101</v>
      </c>
      <c r="N33" s="211">
        <v>4563</v>
      </c>
      <c r="O33" s="211">
        <v>187</v>
      </c>
      <c r="P33" s="211">
        <v>3899</v>
      </c>
      <c r="Q33" s="211">
        <v>52</v>
      </c>
      <c r="R33" s="211">
        <v>9060</v>
      </c>
      <c r="S33" s="211">
        <v>304</v>
      </c>
      <c r="T33" s="211">
        <v>51</v>
      </c>
      <c r="U33" s="211">
        <v>0</v>
      </c>
      <c r="V33" s="211">
        <v>12</v>
      </c>
      <c r="W33" s="211">
        <v>2</v>
      </c>
      <c r="X33" s="211">
        <v>99</v>
      </c>
      <c r="Y33" s="211">
        <v>3</v>
      </c>
      <c r="Z33" s="211">
        <v>229</v>
      </c>
      <c r="AA33" s="211">
        <v>7</v>
      </c>
      <c r="AB33" s="211">
        <v>395</v>
      </c>
      <c r="AC33" s="211">
        <v>37</v>
      </c>
      <c r="AD33" s="211">
        <v>447</v>
      </c>
      <c r="AE33" s="211">
        <v>45</v>
      </c>
      <c r="AF33" s="211">
        <v>8907</v>
      </c>
      <c r="AG33" s="211">
        <v>268</v>
      </c>
      <c r="AH33" s="211">
        <v>9570</v>
      </c>
      <c r="AI33" s="211">
        <v>336</v>
      </c>
      <c r="AJ33" s="211">
        <v>276</v>
      </c>
      <c r="AK33" s="211">
        <v>17</v>
      </c>
      <c r="AL33" s="211">
        <v>166</v>
      </c>
      <c r="AM33" s="211">
        <v>4</v>
      </c>
      <c r="AN33" s="211">
        <v>110</v>
      </c>
      <c r="AO33" s="211">
        <v>13</v>
      </c>
      <c r="AP33" s="211">
        <v>5064</v>
      </c>
      <c r="AQ33" s="211">
        <v>244</v>
      </c>
      <c r="AR33" s="211">
        <v>4782</v>
      </c>
      <c r="AS33" s="211">
        <v>109</v>
      </c>
      <c r="AT33" s="211">
        <v>1418</v>
      </c>
      <c r="AU33" s="211">
        <v>54</v>
      </c>
      <c r="AV33" s="211">
        <v>8428</v>
      </c>
      <c r="AW33" s="211">
        <v>299</v>
      </c>
      <c r="AX33" s="211">
        <v>422</v>
      </c>
      <c r="AY33" s="211">
        <v>47</v>
      </c>
      <c r="AZ33" s="211">
        <v>2144</v>
      </c>
      <c r="BA33" s="211">
        <v>84</v>
      </c>
      <c r="BB33" s="211">
        <v>2552</v>
      </c>
      <c r="BC33" s="211">
        <v>78</v>
      </c>
      <c r="BD33" s="211">
        <v>1766</v>
      </c>
      <c r="BE33" s="211">
        <v>35</v>
      </c>
      <c r="BF33" s="211">
        <v>703</v>
      </c>
      <c r="BG33" s="211">
        <v>119</v>
      </c>
      <c r="BH33" s="211">
        <v>4646</v>
      </c>
      <c r="BI33" s="211">
        <v>206</v>
      </c>
      <c r="BJ33" s="211">
        <v>4577</v>
      </c>
      <c r="BK33" s="211">
        <v>201</v>
      </c>
      <c r="BL33" s="211">
        <v>69</v>
      </c>
      <c r="BM33" s="211">
        <v>5</v>
      </c>
      <c r="BN33" s="211">
        <v>3441</v>
      </c>
      <c r="BO33" s="211">
        <v>62</v>
      </c>
      <c r="BP33" s="211">
        <v>1418</v>
      </c>
      <c r="BQ33" s="211">
        <v>161</v>
      </c>
      <c r="BR33" s="211">
        <v>490</v>
      </c>
      <c r="BS33" s="211">
        <v>102</v>
      </c>
      <c r="BT33" s="211">
        <v>2311</v>
      </c>
      <c r="BU33" s="211">
        <v>19</v>
      </c>
      <c r="BV33" s="211">
        <v>5349</v>
      </c>
      <c r="BW33" s="211">
        <v>325</v>
      </c>
      <c r="BX33" s="211">
        <v>2186</v>
      </c>
      <c r="BY33" s="211">
        <v>9</v>
      </c>
      <c r="BZ33" s="211">
        <v>718</v>
      </c>
      <c r="CA33" s="211">
        <v>2</v>
      </c>
      <c r="CB33" s="211">
        <v>1593</v>
      </c>
      <c r="CC33" s="211">
        <v>17</v>
      </c>
      <c r="CD33" s="211">
        <v>651</v>
      </c>
      <c r="CE33" s="211">
        <v>90</v>
      </c>
      <c r="CF33" s="211">
        <v>891</v>
      </c>
      <c r="CG33" s="211">
        <v>44</v>
      </c>
      <c r="CH33" s="211">
        <v>1175</v>
      </c>
      <c r="CI33" s="211">
        <v>61</v>
      </c>
      <c r="CJ33" s="211">
        <v>1135</v>
      </c>
      <c r="CK33" s="211">
        <v>23</v>
      </c>
      <c r="CL33" s="211">
        <v>1497</v>
      </c>
      <c r="CM33" s="211">
        <v>107</v>
      </c>
      <c r="CN33" s="211">
        <v>2186</v>
      </c>
      <c r="CO33" s="211">
        <v>9</v>
      </c>
      <c r="CP33" s="211">
        <v>353</v>
      </c>
      <c r="CQ33" s="211">
        <v>9493</v>
      </c>
      <c r="CR33" s="211">
        <v>7587</v>
      </c>
      <c r="CS33" s="211">
        <v>3699</v>
      </c>
      <c r="CT33" s="211">
        <v>8926</v>
      </c>
      <c r="CU33" s="211">
        <v>455</v>
      </c>
      <c r="CV33" s="211">
        <v>177</v>
      </c>
      <c r="CW33" s="211">
        <v>268</v>
      </c>
      <c r="CX33" s="211">
        <v>115</v>
      </c>
      <c r="CY33" s="211">
        <v>83</v>
      </c>
      <c r="CZ33" s="211">
        <v>9</v>
      </c>
      <c r="DA33" s="211">
        <v>78</v>
      </c>
      <c r="DB33" s="211">
        <v>27</v>
      </c>
      <c r="DC33" s="211">
        <v>26</v>
      </c>
      <c r="DD33" s="211">
        <v>26</v>
      </c>
      <c r="DE33" s="211">
        <v>499</v>
      </c>
      <c r="DF33" s="211">
        <v>405</v>
      </c>
      <c r="DG33" s="211">
        <v>980</v>
      </c>
      <c r="DH33" s="211">
        <v>107</v>
      </c>
      <c r="DI33" s="211">
        <v>527</v>
      </c>
      <c r="DJ33" s="211">
        <v>195</v>
      </c>
      <c r="DK33" s="211">
        <v>38</v>
      </c>
      <c r="DL33" s="211">
        <v>227</v>
      </c>
      <c r="DM33" s="211">
        <v>260</v>
      </c>
      <c r="DN33" s="211">
        <v>1197</v>
      </c>
      <c r="DO33" s="211">
        <v>258</v>
      </c>
      <c r="DP33" s="211">
        <v>239</v>
      </c>
      <c r="DQ33" s="211">
        <v>280</v>
      </c>
      <c r="DR33" s="211">
        <v>130</v>
      </c>
      <c r="DS33" s="211">
        <v>94</v>
      </c>
      <c r="DT33" s="211">
        <v>253</v>
      </c>
      <c r="DU33" s="211">
        <v>4421</v>
      </c>
      <c r="DV33" s="211">
        <v>2164</v>
      </c>
      <c r="DW33" s="211">
        <v>729</v>
      </c>
      <c r="DX33" s="211">
        <v>304</v>
      </c>
      <c r="DY33" s="211">
        <v>116</v>
      </c>
      <c r="DZ33" s="211">
        <v>998</v>
      </c>
      <c r="EA33" s="211">
        <v>46</v>
      </c>
      <c r="EB33" s="211">
        <v>869</v>
      </c>
      <c r="EC33" s="211">
        <v>955</v>
      </c>
      <c r="ED33" s="211">
        <v>131</v>
      </c>
      <c r="EE33" s="211">
        <v>692</v>
      </c>
      <c r="EF33" s="211">
        <v>1067</v>
      </c>
      <c r="EG33" s="211">
        <v>9073</v>
      </c>
      <c r="EH33" s="211">
        <v>751</v>
      </c>
      <c r="EI33" s="211">
        <v>3595</v>
      </c>
      <c r="EJ33" s="211">
        <v>826</v>
      </c>
      <c r="EK33" s="211">
        <v>190</v>
      </c>
      <c r="EL33" s="211">
        <v>153</v>
      </c>
      <c r="EM33" s="211">
        <v>36</v>
      </c>
      <c r="EN33" s="211">
        <v>26</v>
      </c>
      <c r="EO33" s="211">
        <v>65</v>
      </c>
      <c r="EP33" s="211">
        <v>248</v>
      </c>
      <c r="EQ33" s="211">
        <v>3893</v>
      </c>
      <c r="ER33" s="211">
        <v>4421</v>
      </c>
      <c r="ES33" s="211">
        <v>220</v>
      </c>
      <c r="ET33" s="211">
        <v>1208</v>
      </c>
      <c r="EU33" s="211">
        <v>1548</v>
      </c>
      <c r="EV33" s="211">
        <v>1445</v>
      </c>
      <c r="EW33" s="211">
        <f t="shared" si="0"/>
        <v>4201</v>
      </c>
      <c r="EX33" s="211">
        <v>4421</v>
      </c>
      <c r="EZ33" s="211"/>
    </row>
    <row r="34" spans="1:156" x14ac:dyDescent="0.25">
      <c r="A34" t="s">
        <v>266</v>
      </c>
      <c r="B34" t="s">
        <v>126</v>
      </c>
      <c r="C34" t="s">
        <v>232</v>
      </c>
      <c r="D34" t="s">
        <v>266</v>
      </c>
      <c r="E34" t="s">
        <v>323</v>
      </c>
      <c r="F34" t="s">
        <v>232</v>
      </c>
      <c r="G34" t="s">
        <v>232</v>
      </c>
      <c r="H34" s="211">
        <v>16089</v>
      </c>
      <c r="I34" s="211">
        <v>811</v>
      </c>
      <c r="J34" s="211">
        <v>2930</v>
      </c>
      <c r="K34" s="211">
        <v>171</v>
      </c>
      <c r="L34" s="211">
        <v>1562</v>
      </c>
      <c r="M34" s="211">
        <v>112</v>
      </c>
      <c r="N34" s="211">
        <v>7234</v>
      </c>
      <c r="O34" s="211">
        <v>482</v>
      </c>
      <c r="P34" s="211">
        <v>5839</v>
      </c>
      <c r="Q34" s="211">
        <v>156</v>
      </c>
      <c r="R34" s="211">
        <v>15195</v>
      </c>
      <c r="S34" s="211">
        <v>732</v>
      </c>
      <c r="T34" s="211">
        <v>83</v>
      </c>
      <c r="U34" s="211">
        <v>12</v>
      </c>
      <c r="V34" s="211">
        <v>64</v>
      </c>
      <c r="W34" s="211">
        <v>0</v>
      </c>
      <c r="X34" s="211">
        <v>88</v>
      </c>
      <c r="Y34" s="211">
        <v>3</v>
      </c>
      <c r="Z34" s="211">
        <v>35</v>
      </c>
      <c r="AA34" s="211">
        <v>8</v>
      </c>
      <c r="AB34" s="211">
        <v>624</v>
      </c>
      <c r="AC34" s="211">
        <v>56</v>
      </c>
      <c r="AD34" s="211">
        <v>282</v>
      </c>
      <c r="AE34" s="211">
        <v>23</v>
      </c>
      <c r="AF34" s="211">
        <v>15003</v>
      </c>
      <c r="AG34" s="211">
        <v>716</v>
      </c>
      <c r="AH34" s="211">
        <v>15932</v>
      </c>
      <c r="AI34" s="211">
        <v>787</v>
      </c>
      <c r="AJ34" s="211">
        <v>157</v>
      </c>
      <c r="AK34" s="211">
        <v>24</v>
      </c>
      <c r="AL34" s="211">
        <v>101</v>
      </c>
      <c r="AM34" s="211">
        <v>13</v>
      </c>
      <c r="AN34" s="211">
        <v>56</v>
      </c>
      <c r="AO34" s="211">
        <v>11</v>
      </c>
      <c r="AP34" s="211">
        <v>8083</v>
      </c>
      <c r="AQ34" s="211">
        <v>472</v>
      </c>
      <c r="AR34" s="211">
        <v>8006</v>
      </c>
      <c r="AS34" s="211">
        <v>339</v>
      </c>
      <c r="AT34" s="211">
        <v>2572</v>
      </c>
      <c r="AU34" s="211">
        <v>96</v>
      </c>
      <c r="AV34" s="211">
        <v>13517</v>
      </c>
      <c r="AW34" s="211">
        <v>715</v>
      </c>
      <c r="AX34" s="211">
        <v>977</v>
      </c>
      <c r="AY34" s="211">
        <v>169</v>
      </c>
      <c r="AZ34" s="211">
        <v>4213</v>
      </c>
      <c r="BA34" s="211">
        <v>189</v>
      </c>
      <c r="BB34" s="211">
        <v>4293</v>
      </c>
      <c r="BC34" s="211">
        <v>146</v>
      </c>
      <c r="BD34" s="211">
        <v>1761</v>
      </c>
      <c r="BE34" s="211">
        <v>41</v>
      </c>
      <c r="BF34" s="211">
        <v>2102</v>
      </c>
      <c r="BG34" s="211">
        <v>138</v>
      </c>
      <c r="BH34" s="211">
        <v>6917</v>
      </c>
      <c r="BI34" s="211">
        <v>461</v>
      </c>
      <c r="BJ34" s="211">
        <v>6567</v>
      </c>
      <c r="BK34" s="211">
        <v>439</v>
      </c>
      <c r="BL34" s="211">
        <v>350</v>
      </c>
      <c r="BM34" s="211">
        <v>22</v>
      </c>
      <c r="BN34" s="211">
        <v>4626</v>
      </c>
      <c r="BO34" s="211">
        <v>281</v>
      </c>
      <c r="BP34" s="211">
        <v>2540</v>
      </c>
      <c r="BQ34" s="211">
        <v>200</v>
      </c>
      <c r="BR34" s="211">
        <v>1853</v>
      </c>
      <c r="BS34" s="211">
        <v>118</v>
      </c>
      <c r="BT34" s="211">
        <v>3724</v>
      </c>
      <c r="BU34" s="211">
        <v>199</v>
      </c>
      <c r="BV34" s="211">
        <v>9019</v>
      </c>
      <c r="BW34" s="211">
        <v>599</v>
      </c>
      <c r="BX34" s="211">
        <v>3346</v>
      </c>
      <c r="BY34" s="211">
        <v>13</v>
      </c>
      <c r="BZ34" s="211">
        <v>979</v>
      </c>
      <c r="CA34" s="211">
        <v>35</v>
      </c>
      <c r="CB34" s="211">
        <v>2745</v>
      </c>
      <c r="CC34" s="211">
        <v>164</v>
      </c>
      <c r="CD34" s="211">
        <v>1121</v>
      </c>
      <c r="CE34" s="211">
        <v>67</v>
      </c>
      <c r="CF34" s="211">
        <v>1379</v>
      </c>
      <c r="CG34" s="211">
        <v>112</v>
      </c>
      <c r="CH34" s="211">
        <v>1934</v>
      </c>
      <c r="CI34" s="211">
        <v>163</v>
      </c>
      <c r="CJ34" s="211">
        <v>2080</v>
      </c>
      <c r="CK34" s="211">
        <v>124</v>
      </c>
      <c r="CL34" s="211">
        <v>2505</v>
      </c>
      <c r="CM34" s="211">
        <v>133</v>
      </c>
      <c r="CN34" s="211">
        <v>3346</v>
      </c>
      <c r="CO34" s="211">
        <v>13</v>
      </c>
      <c r="CP34" s="211">
        <v>811</v>
      </c>
      <c r="CQ34" s="211">
        <v>15278</v>
      </c>
      <c r="CR34" s="211">
        <v>10710</v>
      </c>
      <c r="CS34" s="211">
        <v>7633</v>
      </c>
      <c r="CT34" s="211">
        <v>14995</v>
      </c>
      <c r="CU34" s="211">
        <v>428</v>
      </c>
      <c r="CV34" s="211">
        <v>75</v>
      </c>
      <c r="CW34" s="211">
        <v>122</v>
      </c>
      <c r="CX34" s="211">
        <v>28</v>
      </c>
      <c r="CY34" s="211">
        <v>256</v>
      </c>
      <c r="CZ34" s="211">
        <v>33</v>
      </c>
      <c r="DA34" s="211">
        <v>47</v>
      </c>
      <c r="DB34" s="211">
        <v>14</v>
      </c>
      <c r="DC34" s="211">
        <v>3</v>
      </c>
      <c r="DD34" s="211">
        <v>0</v>
      </c>
      <c r="DE34" s="211">
        <v>147</v>
      </c>
      <c r="DF34" s="211">
        <v>1119</v>
      </c>
      <c r="DG34" s="211">
        <v>983</v>
      </c>
      <c r="DH34" s="211">
        <v>106</v>
      </c>
      <c r="DI34" s="211">
        <v>931</v>
      </c>
      <c r="DJ34" s="211">
        <v>280</v>
      </c>
      <c r="DK34" s="211">
        <v>69</v>
      </c>
      <c r="DL34" s="211">
        <v>264</v>
      </c>
      <c r="DM34" s="211">
        <v>427</v>
      </c>
      <c r="DN34" s="211">
        <v>1797</v>
      </c>
      <c r="DO34" s="211">
        <v>545</v>
      </c>
      <c r="DP34" s="211">
        <v>467</v>
      </c>
      <c r="DQ34" s="211">
        <v>403</v>
      </c>
      <c r="DR34" s="211">
        <v>291</v>
      </c>
      <c r="DS34" s="211">
        <v>172</v>
      </c>
      <c r="DT34" s="211">
        <v>600</v>
      </c>
      <c r="DU34" s="211">
        <v>6475</v>
      </c>
      <c r="DV34" s="211">
        <v>3431</v>
      </c>
      <c r="DW34" s="211">
        <v>1169</v>
      </c>
      <c r="DX34" s="211">
        <v>609</v>
      </c>
      <c r="DY34" s="211">
        <v>229</v>
      </c>
      <c r="DZ34" s="211">
        <v>1216</v>
      </c>
      <c r="EA34" s="211">
        <v>71</v>
      </c>
      <c r="EB34" s="211">
        <v>875</v>
      </c>
      <c r="EC34" s="211">
        <v>1219</v>
      </c>
      <c r="ED34" s="211">
        <v>124</v>
      </c>
      <c r="EE34" s="211">
        <v>822</v>
      </c>
      <c r="EF34" s="211">
        <v>1746</v>
      </c>
      <c r="EG34" s="211">
        <v>14801</v>
      </c>
      <c r="EH34" s="211">
        <v>1295</v>
      </c>
      <c r="EI34" s="211">
        <v>5426</v>
      </c>
      <c r="EJ34" s="211">
        <v>1049</v>
      </c>
      <c r="EK34" s="211">
        <v>127</v>
      </c>
      <c r="EL34" s="211">
        <v>160</v>
      </c>
      <c r="EM34" s="211">
        <v>164</v>
      </c>
      <c r="EN34" s="211">
        <v>90</v>
      </c>
      <c r="EO34" s="211">
        <v>49</v>
      </c>
      <c r="EP34" s="211">
        <v>339</v>
      </c>
      <c r="EQ34" s="211">
        <v>5432</v>
      </c>
      <c r="ER34" s="211">
        <v>6475</v>
      </c>
      <c r="ES34" s="211">
        <v>293</v>
      </c>
      <c r="ET34" s="211">
        <v>1400</v>
      </c>
      <c r="EU34" s="211">
        <v>2406</v>
      </c>
      <c r="EV34" s="211">
        <v>2376</v>
      </c>
      <c r="EW34" s="211">
        <f t="shared" si="0"/>
        <v>6182</v>
      </c>
      <c r="EX34" s="211">
        <v>6475</v>
      </c>
      <c r="EZ34" s="211"/>
    </row>
    <row r="35" spans="1:156" x14ac:dyDescent="0.25">
      <c r="A35" t="s">
        <v>267</v>
      </c>
      <c r="B35" t="s">
        <v>126</v>
      </c>
      <c r="C35" t="s">
        <v>232</v>
      </c>
      <c r="D35" t="s">
        <v>267</v>
      </c>
      <c r="E35" t="s">
        <v>328</v>
      </c>
      <c r="F35" t="s">
        <v>232</v>
      </c>
      <c r="G35" t="s">
        <v>232</v>
      </c>
      <c r="H35" s="211">
        <v>43027</v>
      </c>
      <c r="I35" s="211">
        <v>2960</v>
      </c>
      <c r="J35" s="211">
        <v>6945</v>
      </c>
      <c r="K35" s="211">
        <v>1108</v>
      </c>
      <c r="L35" s="211">
        <v>4260</v>
      </c>
      <c r="M35" s="211">
        <v>467</v>
      </c>
      <c r="N35" s="211">
        <v>19466</v>
      </c>
      <c r="O35" s="211">
        <v>1299</v>
      </c>
      <c r="P35" s="211">
        <v>16182</v>
      </c>
      <c r="Q35" s="211">
        <v>492</v>
      </c>
      <c r="R35" s="211">
        <v>34836</v>
      </c>
      <c r="S35" s="211">
        <v>1655</v>
      </c>
      <c r="T35" s="211">
        <v>2409</v>
      </c>
      <c r="U35" s="211">
        <v>155</v>
      </c>
      <c r="V35" s="211">
        <v>232</v>
      </c>
      <c r="W35" s="211">
        <v>0</v>
      </c>
      <c r="X35" s="211">
        <v>564</v>
      </c>
      <c r="Y35" s="211">
        <v>2</v>
      </c>
      <c r="Z35" s="211">
        <v>2669</v>
      </c>
      <c r="AA35" s="211">
        <v>582</v>
      </c>
      <c r="AB35" s="211">
        <v>2239</v>
      </c>
      <c r="AC35" s="211">
        <v>566</v>
      </c>
      <c r="AD35" s="211">
        <v>6078</v>
      </c>
      <c r="AE35" s="211">
        <v>1444</v>
      </c>
      <c r="AF35" s="211">
        <v>32774</v>
      </c>
      <c r="AG35" s="211">
        <v>1280</v>
      </c>
      <c r="AH35" s="211">
        <v>38973</v>
      </c>
      <c r="AI35" s="211">
        <v>1981</v>
      </c>
      <c r="AJ35" s="211">
        <v>4054</v>
      </c>
      <c r="AK35" s="211">
        <v>979</v>
      </c>
      <c r="AL35" s="211">
        <v>1474</v>
      </c>
      <c r="AM35" s="211">
        <v>44</v>
      </c>
      <c r="AN35" s="211">
        <v>2580</v>
      </c>
      <c r="AO35" s="211">
        <v>935</v>
      </c>
      <c r="AP35" s="211">
        <v>21823</v>
      </c>
      <c r="AQ35" s="211">
        <v>1847</v>
      </c>
      <c r="AR35" s="211">
        <v>21204</v>
      </c>
      <c r="AS35" s="211">
        <v>1113</v>
      </c>
      <c r="AT35" s="211">
        <v>6046</v>
      </c>
      <c r="AU35" s="211">
        <v>440</v>
      </c>
      <c r="AV35" s="211">
        <v>36981</v>
      </c>
      <c r="AW35" s="211">
        <v>2520</v>
      </c>
      <c r="AX35" s="211">
        <v>2505</v>
      </c>
      <c r="AY35" s="211">
        <v>278</v>
      </c>
      <c r="AZ35" s="211">
        <v>7780</v>
      </c>
      <c r="BA35" s="211">
        <v>725</v>
      </c>
      <c r="BB35" s="211">
        <v>10412</v>
      </c>
      <c r="BC35" s="211">
        <v>389</v>
      </c>
      <c r="BD35" s="211">
        <v>7762</v>
      </c>
      <c r="BE35" s="211">
        <v>272</v>
      </c>
      <c r="BF35" s="211">
        <v>3678</v>
      </c>
      <c r="BG35" s="211">
        <v>413</v>
      </c>
      <c r="BH35" s="211">
        <v>20061</v>
      </c>
      <c r="BI35" s="211">
        <v>1612</v>
      </c>
      <c r="BJ35" s="211">
        <v>19291</v>
      </c>
      <c r="BK35" s="211">
        <v>1481</v>
      </c>
      <c r="BL35" s="211">
        <v>770</v>
      </c>
      <c r="BM35" s="211">
        <v>131</v>
      </c>
      <c r="BN35" s="211">
        <v>14243</v>
      </c>
      <c r="BO35" s="211">
        <v>1136</v>
      </c>
      <c r="BP35" s="211">
        <v>6424</v>
      </c>
      <c r="BQ35" s="211">
        <v>572</v>
      </c>
      <c r="BR35" s="211">
        <v>3072</v>
      </c>
      <c r="BS35" s="211">
        <v>317</v>
      </c>
      <c r="BT35" s="211">
        <v>11052</v>
      </c>
      <c r="BU35" s="211">
        <v>927</v>
      </c>
      <c r="BV35" s="211">
        <v>23739</v>
      </c>
      <c r="BW35" s="211">
        <v>2025</v>
      </c>
      <c r="BX35" s="211">
        <v>8236</v>
      </c>
      <c r="BY35" s="211">
        <v>8</v>
      </c>
      <c r="BZ35" s="211">
        <v>3559</v>
      </c>
      <c r="CA35" s="211">
        <v>184</v>
      </c>
      <c r="CB35" s="211">
        <v>7493</v>
      </c>
      <c r="CC35" s="211">
        <v>743</v>
      </c>
      <c r="CD35" s="211">
        <v>3516</v>
      </c>
      <c r="CE35" s="211">
        <v>369</v>
      </c>
      <c r="CF35" s="211">
        <v>4691</v>
      </c>
      <c r="CG35" s="211">
        <v>760</v>
      </c>
      <c r="CH35" s="211">
        <v>5101</v>
      </c>
      <c r="CI35" s="211">
        <v>471</v>
      </c>
      <c r="CJ35" s="211">
        <v>4672</v>
      </c>
      <c r="CK35" s="211">
        <v>201</v>
      </c>
      <c r="CL35" s="211">
        <v>5759</v>
      </c>
      <c r="CM35" s="211">
        <v>224</v>
      </c>
      <c r="CN35" s="211">
        <v>8236</v>
      </c>
      <c r="CO35" s="211">
        <v>8</v>
      </c>
      <c r="CP35" s="211">
        <v>2960</v>
      </c>
      <c r="CQ35" s="211">
        <v>40067</v>
      </c>
      <c r="CR35" s="211">
        <v>28205</v>
      </c>
      <c r="CS35" s="211">
        <v>18560</v>
      </c>
      <c r="CT35" s="211">
        <v>35268</v>
      </c>
      <c r="CU35" s="211">
        <v>5594</v>
      </c>
      <c r="CV35" s="211">
        <v>2728</v>
      </c>
      <c r="CW35" s="211">
        <v>3679</v>
      </c>
      <c r="CX35" s="211">
        <v>1682</v>
      </c>
      <c r="CY35" s="211">
        <v>275</v>
      </c>
      <c r="CZ35" s="211">
        <v>66</v>
      </c>
      <c r="DA35" s="211">
        <v>425</v>
      </c>
      <c r="DB35" s="211">
        <v>153</v>
      </c>
      <c r="DC35" s="211">
        <v>1215</v>
      </c>
      <c r="DD35" s="211">
        <v>827</v>
      </c>
      <c r="DE35" s="211">
        <v>994</v>
      </c>
      <c r="DF35" s="211">
        <v>1637</v>
      </c>
      <c r="DG35" s="211">
        <v>3055</v>
      </c>
      <c r="DH35" s="211">
        <v>430</v>
      </c>
      <c r="DI35" s="211">
        <v>2695</v>
      </c>
      <c r="DJ35" s="211">
        <v>1175</v>
      </c>
      <c r="DK35" s="211">
        <v>197</v>
      </c>
      <c r="DL35" s="211">
        <v>961</v>
      </c>
      <c r="DM35" s="211">
        <v>1445</v>
      </c>
      <c r="DN35" s="211">
        <v>5982</v>
      </c>
      <c r="DO35" s="211">
        <v>1658</v>
      </c>
      <c r="DP35" s="211">
        <v>1185</v>
      </c>
      <c r="DQ35" s="211">
        <v>767</v>
      </c>
      <c r="DR35" s="211">
        <v>825</v>
      </c>
      <c r="DS35" s="211">
        <v>578</v>
      </c>
      <c r="DT35" s="211">
        <v>1869</v>
      </c>
      <c r="DU35" s="211">
        <v>17450</v>
      </c>
      <c r="DV35" s="211">
        <v>9163</v>
      </c>
      <c r="DW35" s="211">
        <v>3254</v>
      </c>
      <c r="DX35" s="211">
        <v>1156</v>
      </c>
      <c r="DY35" s="211">
        <v>463</v>
      </c>
      <c r="DZ35" s="211">
        <v>3166</v>
      </c>
      <c r="EA35" s="211">
        <v>258</v>
      </c>
      <c r="EB35" s="211">
        <v>2105</v>
      </c>
      <c r="EC35" s="211">
        <v>3965</v>
      </c>
      <c r="ED35" s="211">
        <v>515</v>
      </c>
      <c r="EE35" s="211">
        <v>2663</v>
      </c>
      <c r="EF35" s="211">
        <v>5116</v>
      </c>
      <c r="EG35" s="211">
        <v>38047</v>
      </c>
      <c r="EH35" s="211">
        <v>4992</v>
      </c>
      <c r="EI35" s="211">
        <v>12590</v>
      </c>
      <c r="EJ35" s="211">
        <v>4860</v>
      </c>
      <c r="EK35" s="211">
        <v>1119</v>
      </c>
      <c r="EL35" s="211">
        <v>558</v>
      </c>
      <c r="EM35" s="211">
        <v>567</v>
      </c>
      <c r="EN35" s="211">
        <v>602</v>
      </c>
      <c r="EO35" s="211">
        <v>341</v>
      </c>
      <c r="EP35" s="211">
        <v>1284</v>
      </c>
      <c r="EQ35" s="211">
        <v>15252</v>
      </c>
      <c r="ER35" s="211">
        <v>17450</v>
      </c>
      <c r="ES35" s="211">
        <v>1071</v>
      </c>
      <c r="ET35" s="211">
        <v>4973</v>
      </c>
      <c r="EU35" s="211">
        <v>6592</v>
      </c>
      <c r="EV35" s="211">
        <v>4814</v>
      </c>
      <c r="EW35" s="211">
        <f t="shared" si="0"/>
        <v>16379</v>
      </c>
      <c r="EX35" s="211">
        <v>17450</v>
      </c>
      <c r="EZ35" s="211"/>
    </row>
    <row r="36" spans="1:156" x14ac:dyDescent="0.25">
      <c r="A36" t="s">
        <v>268</v>
      </c>
      <c r="B36" t="s">
        <v>126</v>
      </c>
      <c r="C36" t="s">
        <v>232</v>
      </c>
      <c r="D36" t="s">
        <v>268</v>
      </c>
      <c r="E36" t="s">
        <v>326</v>
      </c>
      <c r="F36" t="s">
        <v>232</v>
      </c>
      <c r="G36" t="s">
        <v>232</v>
      </c>
      <c r="H36" s="211">
        <v>4020</v>
      </c>
      <c r="I36" s="211">
        <v>153</v>
      </c>
      <c r="J36" s="211">
        <v>548</v>
      </c>
      <c r="K36" s="211">
        <v>24</v>
      </c>
      <c r="L36" s="211">
        <v>389</v>
      </c>
      <c r="M36" s="211">
        <v>10</v>
      </c>
      <c r="N36" s="211">
        <v>1996</v>
      </c>
      <c r="O36" s="211">
        <v>76</v>
      </c>
      <c r="P36" s="211">
        <v>1475</v>
      </c>
      <c r="Q36" s="211">
        <v>53</v>
      </c>
      <c r="R36" s="211">
        <v>3776</v>
      </c>
      <c r="S36" s="211">
        <v>145</v>
      </c>
      <c r="T36" s="211">
        <v>20</v>
      </c>
      <c r="U36" s="211">
        <v>1</v>
      </c>
      <c r="V36" s="211">
        <v>2</v>
      </c>
      <c r="W36" s="211">
        <v>0</v>
      </c>
      <c r="X36" s="211">
        <v>16</v>
      </c>
      <c r="Y36" s="211">
        <v>0</v>
      </c>
      <c r="Z36" s="211">
        <v>24</v>
      </c>
      <c r="AA36" s="211">
        <v>1</v>
      </c>
      <c r="AB36" s="211">
        <v>182</v>
      </c>
      <c r="AC36" s="211">
        <v>6</v>
      </c>
      <c r="AD36" s="211">
        <v>103</v>
      </c>
      <c r="AE36" s="211">
        <v>5</v>
      </c>
      <c r="AF36" s="211">
        <v>3765</v>
      </c>
      <c r="AG36" s="211">
        <v>145</v>
      </c>
      <c r="AH36" s="211">
        <v>3919</v>
      </c>
      <c r="AI36" s="211">
        <v>152</v>
      </c>
      <c r="AJ36" s="211">
        <v>101</v>
      </c>
      <c r="AK36" s="211">
        <v>1</v>
      </c>
      <c r="AL36" s="211">
        <v>59</v>
      </c>
      <c r="AM36" s="211">
        <v>1</v>
      </c>
      <c r="AN36" s="211">
        <v>42</v>
      </c>
      <c r="AO36" s="211">
        <v>0</v>
      </c>
      <c r="AP36" s="211">
        <v>2018</v>
      </c>
      <c r="AQ36" s="211">
        <v>100</v>
      </c>
      <c r="AR36" s="211">
        <v>2002</v>
      </c>
      <c r="AS36" s="211">
        <v>53</v>
      </c>
      <c r="AT36" s="211">
        <v>433</v>
      </c>
      <c r="AU36" s="211">
        <v>8</v>
      </c>
      <c r="AV36" s="211">
        <v>3587</v>
      </c>
      <c r="AW36" s="211">
        <v>145</v>
      </c>
      <c r="AX36" s="211">
        <v>112</v>
      </c>
      <c r="AY36" s="211">
        <v>9</v>
      </c>
      <c r="AZ36" s="211">
        <v>886</v>
      </c>
      <c r="BA36" s="211">
        <v>53</v>
      </c>
      <c r="BB36" s="211">
        <v>1015</v>
      </c>
      <c r="BC36" s="211">
        <v>23</v>
      </c>
      <c r="BD36" s="211">
        <v>781</v>
      </c>
      <c r="BE36" s="211">
        <v>22</v>
      </c>
      <c r="BF36" s="211">
        <v>344</v>
      </c>
      <c r="BG36" s="211">
        <v>27</v>
      </c>
      <c r="BH36" s="211">
        <v>1776</v>
      </c>
      <c r="BI36" s="211">
        <v>89</v>
      </c>
      <c r="BJ36" s="211">
        <v>1718</v>
      </c>
      <c r="BK36" s="211">
        <v>89</v>
      </c>
      <c r="BL36" s="211">
        <v>58</v>
      </c>
      <c r="BM36" s="211">
        <v>0</v>
      </c>
      <c r="BN36" s="211">
        <v>1297</v>
      </c>
      <c r="BO36" s="211">
        <v>48</v>
      </c>
      <c r="BP36" s="211">
        <v>550</v>
      </c>
      <c r="BQ36" s="211">
        <v>52</v>
      </c>
      <c r="BR36" s="211">
        <v>273</v>
      </c>
      <c r="BS36" s="211">
        <v>16</v>
      </c>
      <c r="BT36" s="211">
        <v>929</v>
      </c>
      <c r="BU36" s="211">
        <v>37</v>
      </c>
      <c r="BV36" s="211">
        <v>2120</v>
      </c>
      <c r="BW36" s="211">
        <v>116</v>
      </c>
      <c r="BX36" s="211">
        <v>971</v>
      </c>
      <c r="BY36" s="211">
        <v>0</v>
      </c>
      <c r="BZ36" s="211">
        <v>244</v>
      </c>
      <c r="CA36" s="211">
        <v>8</v>
      </c>
      <c r="CB36" s="211">
        <v>685</v>
      </c>
      <c r="CC36" s="211">
        <v>29</v>
      </c>
      <c r="CD36" s="211">
        <v>297</v>
      </c>
      <c r="CE36" s="211">
        <v>9</v>
      </c>
      <c r="CF36" s="211">
        <v>337</v>
      </c>
      <c r="CG36" s="211">
        <v>12</v>
      </c>
      <c r="CH36" s="211">
        <v>392</v>
      </c>
      <c r="CI36" s="211">
        <v>28</v>
      </c>
      <c r="CJ36" s="211">
        <v>463</v>
      </c>
      <c r="CK36" s="211">
        <v>31</v>
      </c>
      <c r="CL36" s="211">
        <v>631</v>
      </c>
      <c r="CM36" s="211">
        <v>36</v>
      </c>
      <c r="CN36" s="211">
        <v>971</v>
      </c>
      <c r="CO36" s="211">
        <v>0</v>
      </c>
      <c r="CP36" s="211">
        <v>153</v>
      </c>
      <c r="CQ36" s="211">
        <v>3867</v>
      </c>
      <c r="CR36" s="211">
        <v>3039</v>
      </c>
      <c r="CS36" s="211">
        <v>1619</v>
      </c>
      <c r="CT36" s="211">
        <v>3752</v>
      </c>
      <c r="CU36" s="211">
        <v>202</v>
      </c>
      <c r="CV36" s="211">
        <v>49</v>
      </c>
      <c r="CW36" s="211">
        <v>119</v>
      </c>
      <c r="CX36" s="211">
        <v>37</v>
      </c>
      <c r="CY36" s="211">
        <v>65</v>
      </c>
      <c r="CZ36" s="211">
        <v>3</v>
      </c>
      <c r="DA36" s="211">
        <v>12</v>
      </c>
      <c r="DB36" s="211">
        <v>3</v>
      </c>
      <c r="DC36" s="211">
        <v>6</v>
      </c>
      <c r="DD36" s="211">
        <v>6</v>
      </c>
      <c r="DE36" s="211">
        <v>269</v>
      </c>
      <c r="DF36" s="211">
        <v>128</v>
      </c>
      <c r="DG36" s="211">
        <v>273</v>
      </c>
      <c r="DH36" s="211">
        <v>85</v>
      </c>
      <c r="DI36" s="211">
        <v>168</v>
      </c>
      <c r="DJ36" s="211">
        <v>116</v>
      </c>
      <c r="DK36" s="211">
        <v>14</v>
      </c>
      <c r="DL36" s="211">
        <v>76</v>
      </c>
      <c r="DM36" s="211">
        <v>143</v>
      </c>
      <c r="DN36" s="211">
        <v>450</v>
      </c>
      <c r="DO36" s="211">
        <v>105</v>
      </c>
      <c r="DP36" s="211">
        <v>97</v>
      </c>
      <c r="DQ36" s="211">
        <v>65</v>
      </c>
      <c r="DR36" s="211">
        <v>48</v>
      </c>
      <c r="DS36" s="211">
        <v>23</v>
      </c>
      <c r="DT36" s="211">
        <v>84</v>
      </c>
      <c r="DU36" s="211">
        <v>1758</v>
      </c>
      <c r="DV36" s="211">
        <v>985</v>
      </c>
      <c r="DW36" s="211">
        <v>369</v>
      </c>
      <c r="DX36" s="211">
        <v>73</v>
      </c>
      <c r="DY36" s="211">
        <v>9</v>
      </c>
      <c r="DZ36" s="211">
        <v>373</v>
      </c>
      <c r="EA36" s="211">
        <v>22</v>
      </c>
      <c r="EB36" s="211">
        <v>301</v>
      </c>
      <c r="EC36" s="211">
        <v>327</v>
      </c>
      <c r="ED36" s="211">
        <v>37</v>
      </c>
      <c r="EE36" s="211">
        <v>254</v>
      </c>
      <c r="EF36" s="211">
        <v>460</v>
      </c>
      <c r="EG36" s="211">
        <v>3734</v>
      </c>
      <c r="EH36" s="211">
        <v>402</v>
      </c>
      <c r="EI36" s="211">
        <v>1449</v>
      </c>
      <c r="EJ36" s="211">
        <v>309</v>
      </c>
      <c r="EK36" s="211">
        <v>57</v>
      </c>
      <c r="EL36" s="211">
        <v>44</v>
      </c>
      <c r="EM36" s="211">
        <v>35</v>
      </c>
      <c r="EN36" s="211">
        <v>38</v>
      </c>
      <c r="EO36" s="211">
        <v>7</v>
      </c>
      <c r="EP36" s="211">
        <v>61</v>
      </c>
      <c r="EQ36" s="211">
        <v>1513</v>
      </c>
      <c r="ER36" s="211">
        <v>1758</v>
      </c>
      <c r="ES36" s="211">
        <v>71</v>
      </c>
      <c r="ET36" s="211">
        <v>424</v>
      </c>
      <c r="EU36" s="211">
        <v>692</v>
      </c>
      <c r="EV36" s="211">
        <v>571</v>
      </c>
      <c r="EW36" s="211">
        <f t="shared" si="0"/>
        <v>1687</v>
      </c>
      <c r="EX36" s="211">
        <v>1758</v>
      </c>
      <c r="EZ36" s="211"/>
    </row>
    <row r="37" spans="1:156" x14ac:dyDescent="0.25">
      <c r="A37" t="s">
        <v>269</v>
      </c>
      <c r="B37" t="s">
        <v>126</v>
      </c>
      <c r="C37" t="s">
        <v>232</v>
      </c>
      <c r="D37" t="s">
        <v>269</v>
      </c>
      <c r="E37" t="s">
        <v>321</v>
      </c>
      <c r="F37" t="s">
        <v>232</v>
      </c>
      <c r="G37" t="s">
        <v>232</v>
      </c>
      <c r="H37" s="211">
        <v>11746</v>
      </c>
      <c r="I37" s="211">
        <v>585</v>
      </c>
      <c r="J37" s="211">
        <v>1802</v>
      </c>
      <c r="K37" s="211">
        <v>154</v>
      </c>
      <c r="L37" s="211">
        <v>1247</v>
      </c>
      <c r="M37" s="211">
        <v>64</v>
      </c>
      <c r="N37" s="211">
        <v>5162</v>
      </c>
      <c r="O37" s="211">
        <v>268</v>
      </c>
      <c r="P37" s="211">
        <v>4678</v>
      </c>
      <c r="Q37" s="211">
        <v>155</v>
      </c>
      <c r="R37" s="211">
        <v>10617</v>
      </c>
      <c r="S37" s="211">
        <v>510</v>
      </c>
      <c r="T37" s="211">
        <v>55</v>
      </c>
      <c r="U37" s="211">
        <v>8</v>
      </c>
      <c r="V37" s="211">
        <v>228</v>
      </c>
      <c r="W37" s="211">
        <v>14</v>
      </c>
      <c r="X37" s="211">
        <v>108</v>
      </c>
      <c r="Y37" s="211">
        <v>6</v>
      </c>
      <c r="Z37" s="211">
        <v>42</v>
      </c>
      <c r="AA37" s="211">
        <v>0</v>
      </c>
      <c r="AB37" s="211">
        <v>696</v>
      </c>
      <c r="AC37" s="211">
        <v>47</v>
      </c>
      <c r="AD37" s="211">
        <v>175</v>
      </c>
      <c r="AE37" s="211">
        <v>34</v>
      </c>
      <c r="AF37" s="211">
        <v>10573</v>
      </c>
      <c r="AG37" s="211">
        <v>510</v>
      </c>
      <c r="AH37" s="211">
        <v>11324</v>
      </c>
      <c r="AI37" s="211">
        <v>579</v>
      </c>
      <c r="AJ37" s="211">
        <v>422</v>
      </c>
      <c r="AK37" s="211">
        <v>6</v>
      </c>
      <c r="AL37" s="211">
        <v>254</v>
      </c>
      <c r="AM37" s="211">
        <v>6</v>
      </c>
      <c r="AN37" s="211">
        <v>168</v>
      </c>
      <c r="AO37" s="211">
        <v>0</v>
      </c>
      <c r="AP37" s="211">
        <v>6009</v>
      </c>
      <c r="AQ37" s="211">
        <v>364</v>
      </c>
      <c r="AR37" s="211">
        <v>5737</v>
      </c>
      <c r="AS37" s="211">
        <v>221</v>
      </c>
      <c r="AT37" s="211">
        <v>2252</v>
      </c>
      <c r="AU37" s="211">
        <v>107</v>
      </c>
      <c r="AV37" s="211">
        <v>9494</v>
      </c>
      <c r="AW37" s="211">
        <v>478</v>
      </c>
      <c r="AX37" s="211">
        <v>542</v>
      </c>
      <c r="AY37" s="211">
        <v>61</v>
      </c>
      <c r="AZ37" s="211">
        <v>2716</v>
      </c>
      <c r="BA37" s="211">
        <v>160</v>
      </c>
      <c r="BB37" s="211">
        <v>3772</v>
      </c>
      <c r="BC37" s="211">
        <v>130</v>
      </c>
      <c r="BD37" s="211">
        <v>1759</v>
      </c>
      <c r="BE37" s="211">
        <v>79</v>
      </c>
      <c r="BF37" s="211">
        <v>1128</v>
      </c>
      <c r="BG37" s="211">
        <v>119</v>
      </c>
      <c r="BH37" s="211">
        <v>5240</v>
      </c>
      <c r="BI37" s="211">
        <v>394</v>
      </c>
      <c r="BJ37" s="211">
        <v>5028</v>
      </c>
      <c r="BK37" s="211">
        <v>330</v>
      </c>
      <c r="BL37" s="211">
        <v>212</v>
      </c>
      <c r="BM37" s="211">
        <v>64</v>
      </c>
      <c r="BN37" s="211">
        <v>3660</v>
      </c>
      <c r="BO37" s="211">
        <v>194</v>
      </c>
      <c r="BP37" s="211">
        <v>1714</v>
      </c>
      <c r="BQ37" s="211">
        <v>195</v>
      </c>
      <c r="BR37" s="211">
        <v>994</v>
      </c>
      <c r="BS37" s="211">
        <v>124</v>
      </c>
      <c r="BT37" s="211">
        <v>2243</v>
      </c>
      <c r="BU37" s="211">
        <v>72</v>
      </c>
      <c r="BV37" s="211">
        <v>6368</v>
      </c>
      <c r="BW37" s="211">
        <v>513</v>
      </c>
      <c r="BX37" s="211">
        <v>3135</v>
      </c>
      <c r="BY37" s="211">
        <v>0</v>
      </c>
      <c r="BZ37" s="211">
        <v>578</v>
      </c>
      <c r="CA37" s="211">
        <v>13</v>
      </c>
      <c r="CB37" s="211">
        <v>1665</v>
      </c>
      <c r="CC37" s="211">
        <v>59</v>
      </c>
      <c r="CD37" s="211">
        <v>714</v>
      </c>
      <c r="CE37" s="211">
        <v>83</v>
      </c>
      <c r="CF37" s="211">
        <v>1022</v>
      </c>
      <c r="CG37" s="211">
        <v>122</v>
      </c>
      <c r="CH37" s="211">
        <v>1271</v>
      </c>
      <c r="CI37" s="211">
        <v>35</v>
      </c>
      <c r="CJ37" s="211">
        <v>1363</v>
      </c>
      <c r="CK37" s="211">
        <v>68</v>
      </c>
      <c r="CL37" s="211">
        <v>1998</v>
      </c>
      <c r="CM37" s="211">
        <v>205</v>
      </c>
      <c r="CN37" s="211">
        <v>3135</v>
      </c>
      <c r="CO37" s="211">
        <v>0</v>
      </c>
      <c r="CP37" s="211">
        <v>585</v>
      </c>
      <c r="CQ37" s="211">
        <v>11161</v>
      </c>
      <c r="CR37" s="211">
        <v>8320</v>
      </c>
      <c r="CS37" s="211">
        <v>5372</v>
      </c>
      <c r="CT37" s="211">
        <v>11172</v>
      </c>
      <c r="CU37" s="211">
        <v>258</v>
      </c>
      <c r="CV37" s="211">
        <v>30</v>
      </c>
      <c r="CW37" s="211">
        <v>73</v>
      </c>
      <c r="CX37" s="211">
        <v>17</v>
      </c>
      <c r="CY37" s="211">
        <v>38</v>
      </c>
      <c r="CZ37" s="211">
        <v>5</v>
      </c>
      <c r="DA37" s="211">
        <v>69</v>
      </c>
      <c r="DB37" s="211">
        <v>7</v>
      </c>
      <c r="DC37" s="211">
        <v>78</v>
      </c>
      <c r="DD37" s="211">
        <v>1</v>
      </c>
      <c r="DE37" s="211">
        <v>199</v>
      </c>
      <c r="DF37" s="211">
        <v>333</v>
      </c>
      <c r="DG37" s="211">
        <v>906</v>
      </c>
      <c r="DH37" s="211">
        <v>78</v>
      </c>
      <c r="DI37" s="211">
        <v>822</v>
      </c>
      <c r="DJ37" s="211">
        <v>287</v>
      </c>
      <c r="DK37" s="211">
        <v>148</v>
      </c>
      <c r="DL37" s="211">
        <v>279</v>
      </c>
      <c r="DM37" s="211">
        <v>417</v>
      </c>
      <c r="DN37" s="211">
        <v>1345</v>
      </c>
      <c r="DO37" s="211">
        <v>416</v>
      </c>
      <c r="DP37" s="211">
        <v>234</v>
      </c>
      <c r="DQ37" s="211">
        <v>232</v>
      </c>
      <c r="DR37" s="211">
        <v>440</v>
      </c>
      <c r="DS37" s="211">
        <v>160</v>
      </c>
      <c r="DT37" s="211">
        <v>528</v>
      </c>
      <c r="DU37" s="211">
        <v>5710</v>
      </c>
      <c r="DV37" s="211">
        <v>2568</v>
      </c>
      <c r="DW37" s="211">
        <v>760</v>
      </c>
      <c r="DX37" s="211">
        <v>523</v>
      </c>
      <c r="DY37" s="211">
        <v>184</v>
      </c>
      <c r="DZ37" s="211">
        <v>1384</v>
      </c>
      <c r="EA37" s="211">
        <v>92</v>
      </c>
      <c r="EB37" s="211">
        <v>1135</v>
      </c>
      <c r="EC37" s="211">
        <v>1235</v>
      </c>
      <c r="ED37" s="211">
        <v>158</v>
      </c>
      <c r="EE37" s="211">
        <v>837</v>
      </c>
      <c r="EF37" s="211">
        <v>1330</v>
      </c>
      <c r="EG37" s="211">
        <v>10515</v>
      </c>
      <c r="EH37" s="211">
        <v>1350</v>
      </c>
      <c r="EI37" s="211">
        <v>4683</v>
      </c>
      <c r="EJ37" s="211">
        <v>1027</v>
      </c>
      <c r="EK37" s="211">
        <v>266</v>
      </c>
      <c r="EL37" s="211">
        <v>116</v>
      </c>
      <c r="EM37" s="211">
        <v>131</v>
      </c>
      <c r="EN37" s="211">
        <v>156</v>
      </c>
      <c r="EO37" s="211">
        <v>69</v>
      </c>
      <c r="EP37" s="211">
        <v>230</v>
      </c>
      <c r="EQ37" s="211">
        <v>4963</v>
      </c>
      <c r="ER37" s="211">
        <v>5710</v>
      </c>
      <c r="ES37" s="211">
        <v>456</v>
      </c>
      <c r="ET37" s="211">
        <v>1606</v>
      </c>
      <c r="EU37" s="211">
        <v>2173</v>
      </c>
      <c r="EV37" s="211">
        <v>1475</v>
      </c>
      <c r="EW37" s="211">
        <f t="shared" si="0"/>
        <v>5254</v>
      </c>
      <c r="EX37" s="211">
        <v>5710</v>
      </c>
      <c r="EZ37" s="211"/>
    </row>
    <row r="38" spans="1:156" x14ac:dyDescent="0.25">
      <c r="A38" t="s">
        <v>270</v>
      </c>
      <c r="B38" t="s">
        <v>126</v>
      </c>
      <c r="C38" t="s">
        <v>232</v>
      </c>
      <c r="D38" t="s">
        <v>270</v>
      </c>
      <c r="E38" t="s">
        <v>330</v>
      </c>
      <c r="F38" t="s">
        <v>232</v>
      </c>
      <c r="G38" t="s">
        <v>232</v>
      </c>
      <c r="H38" s="211">
        <v>6554</v>
      </c>
      <c r="I38" s="211">
        <v>249</v>
      </c>
      <c r="J38" s="211">
        <v>802</v>
      </c>
      <c r="K38" s="211">
        <v>57</v>
      </c>
      <c r="L38" s="211">
        <v>520</v>
      </c>
      <c r="M38" s="211">
        <v>42</v>
      </c>
      <c r="N38" s="211">
        <v>3075</v>
      </c>
      <c r="O38" s="211">
        <v>130</v>
      </c>
      <c r="P38" s="211">
        <v>2651</v>
      </c>
      <c r="Q38" s="211">
        <v>62</v>
      </c>
      <c r="R38" s="211">
        <v>6157</v>
      </c>
      <c r="S38" s="211">
        <v>178</v>
      </c>
      <c r="T38" s="211">
        <v>36</v>
      </c>
      <c r="U38" s="211">
        <v>2</v>
      </c>
      <c r="V38" s="211">
        <v>11</v>
      </c>
      <c r="W38" s="211">
        <v>2</v>
      </c>
      <c r="X38" s="211">
        <v>28</v>
      </c>
      <c r="Y38" s="211">
        <v>0</v>
      </c>
      <c r="Z38" s="211">
        <v>136</v>
      </c>
      <c r="AA38" s="211">
        <v>54</v>
      </c>
      <c r="AB38" s="211">
        <v>186</v>
      </c>
      <c r="AC38" s="211">
        <v>13</v>
      </c>
      <c r="AD38" s="211">
        <v>208</v>
      </c>
      <c r="AE38" s="211">
        <v>62</v>
      </c>
      <c r="AF38" s="211">
        <v>6122</v>
      </c>
      <c r="AG38" s="211">
        <v>176</v>
      </c>
      <c r="AH38" s="211">
        <v>6426</v>
      </c>
      <c r="AI38" s="211">
        <v>187</v>
      </c>
      <c r="AJ38" s="211">
        <v>128</v>
      </c>
      <c r="AK38" s="211">
        <v>62</v>
      </c>
      <c r="AL38" s="211">
        <v>51</v>
      </c>
      <c r="AM38" s="211">
        <v>2</v>
      </c>
      <c r="AN38" s="211">
        <v>77</v>
      </c>
      <c r="AO38" s="211">
        <v>60</v>
      </c>
      <c r="AP38" s="211">
        <v>3371</v>
      </c>
      <c r="AQ38" s="211">
        <v>158</v>
      </c>
      <c r="AR38" s="211">
        <v>3183</v>
      </c>
      <c r="AS38" s="211">
        <v>91</v>
      </c>
      <c r="AT38" s="211">
        <v>1000</v>
      </c>
      <c r="AU38" s="211">
        <v>7</v>
      </c>
      <c r="AV38" s="211">
        <v>5554</v>
      </c>
      <c r="AW38" s="211">
        <v>242</v>
      </c>
      <c r="AX38" s="211">
        <v>223</v>
      </c>
      <c r="AY38" s="211">
        <v>26</v>
      </c>
      <c r="AZ38" s="211">
        <v>1621</v>
      </c>
      <c r="BA38" s="211">
        <v>63</v>
      </c>
      <c r="BB38" s="211">
        <v>1765</v>
      </c>
      <c r="BC38" s="211">
        <v>70</v>
      </c>
      <c r="BD38" s="211">
        <v>1063</v>
      </c>
      <c r="BE38" s="211">
        <v>37</v>
      </c>
      <c r="BF38" s="211">
        <v>577</v>
      </c>
      <c r="BG38" s="211">
        <v>42</v>
      </c>
      <c r="BH38" s="211">
        <v>2765</v>
      </c>
      <c r="BI38" s="211">
        <v>159</v>
      </c>
      <c r="BJ38" s="211">
        <v>2723</v>
      </c>
      <c r="BK38" s="211">
        <v>152</v>
      </c>
      <c r="BL38" s="211">
        <v>42</v>
      </c>
      <c r="BM38" s="211">
        <v>7</v>
      </c>
      <c r="BN38" s="211">
        <v>2038</v>
      </c>
      <c r="BO38" s="211">
        <v>107</v>
      </c>
      <c r="BP38" s="211">
        <v>920</v>
      </c>
      <c r="BQ38" s="211">
        <v>75</v>
      </c>
      <c r="BR38" s="211">
        <v>384</v>
      </c>
      <c r="BS38" s="211">
        <v>19</v>
      </c>
      <c r="BT38" s="211">
        <v>1499</v>
      </c>
      <c r="BU38" s="211">
        <v>44</v>
      </c>
      <c r="BV38" s="211">
        <v>3342</v>
      </c>
      <c r="BW38" s="211">
        <v>201</v>
      </c>
      <c r="BX38" s="211">
        <v>1713</v>
      </c>
      <c r="BY38" s="211">
        <v>4</v>
      </c>
      <c r="BZ38" s="211">
        <v>439</v>
      </c>
      <c r="CA38" s="211">
        <v>15</v>
      </c>
      <c r="CB38" s="211">
        <v>1060</v>
      </c>
      <c r="CC38" s="211">
        <v>29</v>
      </c>
      <c r="CD38" s="211">
        <v>383</v>
      </c>
      <c r="CE38" s="211">
        <v>9</v>
      </c>
      <c r="CF38" s="211">
        <v>536</v>
      </c>
      <c r="CG38" s="211">
        <v>82</v>
      </c>
      <c r="CH38" s="211">
        <v>748</v>
      </c>
      <c r="CI38" s="211">
        <v>71</v>
      </c>
      <c r="CJ38" s="211">
        <v>671</v>
      </c>
      <c r="CK38" s="211">
        <v>17</v>
      </c>
      <c r="CL38" s="211">
        <v>1004</v>
      </c>
      <c r="CM38" s="211">
        <v>22</v>
      </c>
      <c r="CN38" s="211">
        <v>1713</v>
      </c>
      <c r="CO38" s="211">
        <v>4</v>
      </c>
      <c r="CP38" s="211">
        <v>249</v>
      </c>
      <c r="CQ38" s="211">
        <v>6305</v>
      </c>
      <c r="CR38" s="211">
        <v>4766</v>
      </c>
      <c r="CS38" s="211">
        <v>2976</v>
      </c>
      <c r="CT38" s="211">
        <v>6120</v>
      </c>
      <c r="CU38" s="211">
        <v>225</v>
      </c>
      <c r="CV38" s="211">
        <v>70</v>
      </c>
      <c r="CW38" s="211">
        <v>159</v>
      </c>
      <c r="CX38" s="211">
        <v>63</v>
      </c>
      <c r="CY38" s="211">
        <v>46</v>
      </c>
      <c r="CZ38" s="211">
        <v>6</v>
      </c>
      <c r="DA38" s="211">
        <v>15</v>
      </c>
      <c r="DB38" s="211">
        <v>1</v>
      </c>
      <c r="DC38" s="211">
        <v>5</v>
      </c>
      <c r="DD38" s="211">
        <v>0</v>
      </c>
      <c r="DE38" s="211">
        <v>552</v>
      </c>
      <c r="DF38" s="211">
        <v>195</v>
      </c>
      <c r="DG38" s="211">
        <v>335</v>
      </c>
      <c r="DH38" s="211">
        <v>121</v>
      </c>
      <c r="DI38" s="211">
        <v>277</v>
      </c>
      <c r="DJ38" s="211">
        <v>115</v>
      </c>
      <c r="DK38" s="211">
        <v>20</v>
      </c>
      <c r="DL38" s="211">
        <v>172</v>
      </c>
      <c r="DM38" s="211">
        <v>144</v>
      </c>
      <c r="DN38" s="211">
        <v>905</v>
      </c>
      <c r="DO38" s="211">
        <v>157</v>
      </c>
      <c r="DP38" s="211">
        <v>147</v>
      </c>
      <c r="DQ38" s="211">
        <v>104</v>
      </c>
      <c r="DR38" s="211">
        <v>95</v>
      </c>
      <c r="DS38" s="211">
        <v>59</v>
      </c>
      <c r="DT38" s="211">
        <v>245</v>
      </c>
      <c r="DU38" s="211">
        <v>2881</v>
      </c>
      <c r="DV38" s="211">
        <v>1563</v>
      </c>
      <c r="DW38" s="211">
        <v>508</v>
      </c>
      <c r="DX38" s="211">
        <v>181</v>
      </c>
      <c r="DY38" s="211">
        <v>66</v>
      </c>
      <c r="DZ38" s="211">
        <v>583</v>
      </c>
      <c r="EA38" s="211">
        <v>42</v>
      </c>
      <c r="EB38" s="211">
        <v>476</v>
      </c>
      <c r="EC38" s="211">
        <v>554</v>
      </c>
      <c r="ED38" s="211">
        <v>58</v>
      </c>
      <c r="EE38" s="211">
        <v>432</v>
      </c>
      <c r="EF38" s="211">
        <v>714</v>
      </c>
      <c r="EG38" s="211">
        <v>6151</v>
      </c>
      <c r="EH38" s="211">
        <v>479</v>
      </c>
      <c r="EI38" s="211">
        <v>2390</v>
      </c>
      <c r="EJ38" s="211">
        <v>491</v>
      </c>
      <c r="EK38" s="211">
        <v>96</v>
      </c>
      <c r="EL38" s="211">
        <v>71</v>
      </c>
      <c r="EM38" s="211">
        <v>33</v>
      </c>
      <c r="EN38" s="211">
        <v>11</v>
      </c>
      <c r="EO38" s="211">
        <v>31</v>
      </c>
      <c r="EP38" s="211">
        <v>130</v>
      </c>
      <c r="EQ38" s="211">
        <v>2434</v>
      </c>
      <c r="ER38" s="211">
        <v>2881</v>
      </c>
      <c r="ES38" s="211">
        <v>87</v>
      </c>
      <c r="ET38" s="211">
        <v>689</v>
      </c>
      <c r="EU38" s="211">
        <v>1116</v>
      </c>
      <c r="EV38" s="211">
        <v>989</v>
      </c>
      <c r="EW38" s="211">
        <f t="shared" si="0"/>
        <v>2794</v>
      </c>
      <c r="EX38" s="211">
        <v>2881</v>
      </c>
      <c r="EZ38" s="211"/>
    </row>
    <row r="39" spans="1:156" x14ac:dyDescent="0.25">
      <c r="A39" t="s">
        <v>271</v>
      </c>
      <c r="B39" t="s">
        <v>126</v>
      </c>
      <c r="C39" t="s">
        <v>232</v>
      </c>
      <c r="D39" t="s">
        <v>271</v>
      </c>
      <c r="E39" t="s">
        <v>321</v>
      </c>
      <c r="F39" t="s">
        <v>232</v>
      </c>
      <c r="G39" t="s">
        <v>232</v>
      </c>
      <c r="H39" s="211">
        <v>10736</v>
      </c>
      <c r="I39" s="211">
        <v>527</v>
      </c>
      <c r="J39" s="211">
        <v>1610</v>
      </c>
      <c r="K39" s="211">
        <v>68</v>
      </c>
      <c r="L39" s="211">
        <v>893</v>
      </c>
      <c r="M39" s="211">
        <v>40</v>
      </c>
      <c r="N39" s="211">
        <v>4545</v>
      </c>
      <c r="O39" s="211">
        <v>272</v>
      </c>
      <c r="P39" s="211">
        <v>4563</v>
      </c>
      <c r="Q39" s="211">
        <v>187</v>
      </c>
      <c r="R39" s="211">
        <v>10276</v>
      </c>
      <c r="S39" s="211">
        <v>466</v>
      </c>
      <c r="T39" s="211">
        <v>41</v>
      </c>
      <c r="U39" s="211">
        <v>13</v>
      </c>
      <c r="V39" s="211">
        <v>12</v>
      </c>
      <c r="W39" s="211">
        <v>3</v>
      </c>
      <c r="X39" s="211">
        <v>14</v>
      </c>
      <c r="Y39" s="211">
        <v>0</v>
      </c>
      <c r="Z39" s="211">
        <v>20</v>
      </c>
      <c r="AA39" s="211">
        <v>0</v>
      </c>
      <c r="AB39" s="211">
        <v>373</v>
      </c>
      <c r="AC39" s="211">
        <v>45</v>
      </c>
      <c r="AD39" s="211">
        <v>153</v>
      </c>
      <c r="AE39" s="211">
        <v>12</v>
      </c>
      <c r="AF39" s="211">
        <v>10198</v>
      </c>
      <c r="AG39" s="211">
        <v>463</v>
      </c>
      <c r="AH39" s="211">
        <v>10656</v>
      </c>
      <c r="AI39" s="211">
        <v>524</v>
      </c>
      <c r="AJ39" s="211">
        <v>80</v>
      </c>
      <c r="AK39" s="211">
        <v>3</v>
      </c>
      <c r="AL39" s="211">
        <v>46</v>
      </c>
      <c r="AM39" s="211">
        <v>3</v>
      </c>
      <c r="AN39" s="211">
        <v>34</v>
      </c>
      <c r="AO39" s="211">
        <v>0</v>
      </c>
      <c r="AP39" s="211">
        <v>5609</v>
      </c>
      <c r="AQ39" s="211">
        <v>337</v>
      </c>
      <c r="AR39" s="211">
        <v>5127</v>
      </c>
      <c r="AS39" s="211">
        <v>190</v>
      </c>
      <c r="AT39" s="211">
        <v>1712</v>
      </c>
      <c r="AU39" s="211">
        <v>47</v>
      </c>
      <c r="AV39" s="211">
        <v>9024</v>
      </c>
      <c r="AW39" s="211">
        <v>480</v>
      </c>
      <c r="AX39" s="211">
        <v>532</v>
      </c>
      <c r="AY39" s="211">
        <v>66</v>
      </c>
      <c r="AZ39" s="211">
        <v>2444</v>
      </c>
      <c r="BA39" s="211">
        <v>180</v>
      </c>
      <c r="BB39" s="211">
        <v>2904</v>
      </c>
      <c r="BC39" s="211">
        <v>113</v>
      </c>
      <c r="BD39" s="211">
        <v>2073</v>
      </c>
      <c r="BE39" s="211">
        <v>56</v>
      </c>
      <c r="BF39" s="211">
        <v>1191</v>
      </c>
      <c r="BG39" s="211">
        <v>71</v>
      </c>
      <c r="BH39" s="211">
        <v>4575</v>
      </c>
      <c r="BI39" s="211">
        <v>380</v>
      </c>
      <c r="BJ39" s="211">
        <v>4470</v>
      </c>
      <c r="BK39" s="211">
        <v>380</v>
      </c>
      <c r="BL39" s="211">
        <v>105</v>
      </c>
      <c r="BM39" s="211">
        <v>0</v>
      </c>
      <c r="BN39" s="211">
        <v>3115</v>
      </c>
      <c r="BO39" s="211">
        <v>264</v>
      </c>
      <c r="BP39" s="211">
        <v>1721</v>
      </c>
      <c r="BQ39" s="211">
        <v>160</v>
      </c>
      <c r="BR39" s="211">
        <v>930</v>
      </c>
      <c r="BS39" s="211">
        <v>27</v>
      </c>
      <c r="BT39" s="211">
        <v>2143</v>
      </c>
      <c r="BU39" s="211">
        <v>76</v>
      </c>
      <c r="BV39" s="211">
        <v>5766</v>
      </c>
      <c r="BW39" s="211">
        <v>451</v>
      </c>
      <c r="BX39" s="211">
        <v>2827</v>
      </c>
      <c r="BY39" s="211">
        <v>0</v>
      </c>
      <c r="BZ39" s="211">
        <v>607</v>
      </c>
      <c r="CA39" s="211">
        <v>4</v>
      </c>
      <c r="CB39" s="211">
        <v>1536</v>
      </c>
      <c r="CC39" s="211">
        <v>72</v>
      </c>
      <c r="CD39" s="211">
        <v>640</v>
      </c>
      <c r="CE39" s="211">
        <v>36</v>
      </c>
      <c r="CF39" s="211">
        <v>861</v>
      </c>
      <c r="CG39" s="211">
        <v>60</v>
      </c>
      <c r="CH39" s="211">
        <v>1257</v>
      </c>
      <c r="CI39" s="211">
        <v>139</v>
      </c>
      <c r="CJ39" s="211">
        <v>1202</v>
      </c>
      <c r="CK39" s="211">
        <v>68</v>
      </c>
      <c r="CL39" s="211">
        <v>1806</v>
      </c>
      <c r="CM39" s="211">
        <v>148</v>
      </c>
      <c r="CN39" s="211">
        <v>2827</v>
      </c>
      <c r="CO39" s="211">
        <v>0</v>
      </c>
      <c r="CP39" s="211">
        <v>527</v>
      </c>
      <c r="CQ39" s="211">
        <v>10209</v>
      </c>
      <c r="CR39" s="211">
        <v>7651</v>
      </c>
      <c r="CS39" s="211">
        <v>4939</v>
      </c>
      <c r="CT39" s="211">
        <v>10279</v>
      </c>
      <c r="CU39" s="211">
        <v>143</v>
      </c>
      <c r="CV39" s="211">
        <v>16</v>
      </c>
      <c r="CW39" s="211">
        <v>71</v>
      </c>
      <c r="CX39" s="211">
        <v>7</v>
      </c>
      <c r="CY39" s="211">
        <v>21</v>
      </c>
      <c r="CZ39" s="211">
        <v>0</v>
      </c>
      <c r="DA39" s="211">
        <v>18</v>
      </c>
      <c r="DB39" s="211">
        <v>2</v>
      </c>
      <c r="DC39" s="211">
        <v>33</v>
      </c>
      <c r="DD39" s="211">
        <v>7</v>
      </c>
      <c r="DE39" s="211">
        <v>274</v>
      </c>
      <c r="DF39" s="211">
        <v>581</v>
      </c>
      <c r="DG39" s="211">
        <v>416</v>
      </c>
      <c r="DH39" s="211">
        <v>88</v>
      </c>
      <c r="DI39" s="211">
        <v>581</v>
      </c>
      <c r="DJ39" s="211">
        <v>234</v>
      </c>
      <c r="DK39" s="211">
        <v>33</v>
      </c>
      <c r="DL39" s="211">
        <v>240</v>
      </c>
      <c r="DM39" s="211">
        <v>339</v>
      </c>
      <c r="DN39" s="211">
        <v>1014</v>
      </c>
      <c r="DO39" s="211">
        <v>703</v>
      </c>
      <c r="DP39" s="211">
        <v>185</v>
      </c>
      <c r="DQ39" s="211">
        <v>277</v>
      </c>
      <c r="DR39" s="211">
        <v>328</v>
      </c>
      <c r="DS39" s="211">
        <v>71</v>
      </c>
      <c r="DT39" s="211">
        <v>423</v>
      </c>
      <c r="DU39" s="211">
        <v>5030</v>
      </c>
      <c r="DV39" s="211">
        <v>2588</v>
      </c>
      <c r="DW39" s="211">
        <v>762</v>
      </c>
      <c r="DX39" s="211">
        <v>439</v>
      </c>
      <c r="DY39" s="211">
        <v>150</v>
      </c>
      <c r="DZ39" s="211">
        <v>977</v>
      </c>
      <c r="EA39" s="211">
        <v>76</v>
      </c>
      <c r="EB39" s="211">
        <v>796</v>
      </c>
      <c r="EC39" s="211">
        <v>1026</v>
      </c>
      <c r="ED39" s="211">
        <v>150</v>
      </c>
      <c r="EE39" s="211">
        <v>723</v>
      </c>
      <c r="EF39" s="211">
        <v>1196</v>
      </c>
      <c r="EG39" s="211">
        <v>9891</v>
      </c>
      <c r="EH39" s="211">
        <v>944</v>
      </c>
      <c r="EI39" s="211">
        <v>4225</v>
      </c>
      <c r="EJ39" s="211">
        <v>805</v>
      </c>
      <c r="EK39" s="211">
        <v>259</v>
      </c>
      <c r="EL39" s="211">
        <v>97</v>
      </c>
      <c r="EM39" s="211">
        <v>35</v>
      </c>
      <c r="EN39" s="211">
        <v>69</v>
      </c>
      <c r="EO39" s="211">
        <v>46</v>
      </c>
      <c r="EP39" s="211">
        <v>255</v>
      </c>
      <c r="EQ39" s="211">
        <v>4311</v>
      </c>
      <c r="ER39" s="211">
        <v>5030</v>
      </c>
      <c r="ES39" s="211">
        <v>195</v>
      </c>
      <c r="ET39" s="211">
        <v>1431</v>
      </c>
      <c r="EU39" s="211">
        <v>2053</v>
      </c>
      <c r="EV39" s="211">
        <v>1351</v>
      </c>
      <c r="EW39" s="211">
        <f t="shared" si="0"/>
        <v>4835</v>
      </c>
      <c r="EX39" s="211">
        <v>5030</v>
      </c>
      <c r="EZ39" s="211"/>
    </row>
    <row r="40" spans="1:156" x14ac:dyDescent="0.25">
      <c r="A40" t="s">
        <v>272</v>
      </c>
      <c r="B40" t="s">
        <v>126</v>
      </c>
      <c r="C40" t="s">
        <v>232</v>
      </c>
      <c r="D40" t="s">
        <v>272</v>
      </c>
      <c r="E40" t="s">
        <v>324</v>
      </c>
      <c r="F40" t="s">
        <v>232</v>
      </c>
      <c r="G40" t="s">
        <v>232</v>
      </c>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f t="shared" si="0"/>
        <v>0</v>
      </c>
      <c r="EX40" s="211"/>
      <c r="EZ40" s="211"/>
    </row>
    <row r="41" spans="1:156" x14ac:dyDescent="0.25">
      <c r="A41" t="s">
        <v>273</v>
      </c>
      <c r="B41" t="s">
        <v>126</v>
      </c>
      <c r="C41" t="s">
        <v>232</v>
      </c>
      <c r="D41" t="s">
        <v>273</v>
      </c>
      <c r="E41" t="s">
        <v>327</v>
      </c>
      <c r="F41" t="s">
        <v>232</v>
      </c>
      <c r="G41" t="s">
        <v>232</v>
      </c>
      <c r="H41" s="211">
        <v>28745</v>
      </c>
      <c r="I41" s="211">
        <v>1633</v>
      </c>
      <c r="J41" s="211">
        <v>3065</v>
      </c>
      <c r="K41" s="211">
        <v>588</v>
      </c>
      <c r="L41" s="211">
        <v>2034</v>
      </c>
      <c r="M41" s="211">
        <v>499</v>
      </c>
      <c r="N41" s="211">
        <v>11663</v>
      </c>
      <c r="O41" s="211">
        <v>795</v>
      </c>
      <c r="P41" s="211">
        <v>13925</v>
      </c>
      <c r="Q41" s="211">
        <v>250</v>
      </c>
      <c r="R41" s="211">
        <v>26346</v>
      </c>
      <c r="S41" s="211">
        <v>1044</v>
      </c>
      <c r="T41" s="211">
        <v>245</v>
      </c>
      <c r="U41" s="211">
        <v>31</v>
      </c>
      <c r="V41" s="211">
        <v>75</v>
      </c>
      <c r="W41" s="211">
        <v>0</v>
      </c>
      <c r="X41" s="211">
        <v>154</v>
      </c>
      <c r="Y41" s="211">
        <v>7</v>
      </c>
      <c r="Z41" s="211">
        <v>825</v>
      </c>
      <c r="AA41" s="211">
        <v>348</v>
      </c>
      <c r="AB41" s="211">
        <v>1100</v>
      </c>
      <c r="AC41" s="211">
        <v>203</v>
      </c>
      <c r="AD41" s="211">
        <v>1919</v>
      </c>
      <c r="AE41" s="211">
        <v>638</v>
      </c>
      <c r="AF41" s="211">
        <v>25772</v>
      </c>
      <c r="AG41" s="211">
        <v>937</v>
      </c>
      <c r="AH41" s="211">
        <v>27896</v>
      </c>
      <c r="AI41" s="211">
        <v>1364</v>
      </c>
      <c r="AJ41" s="211">
        <v>849</v>
      </c>
      <c r="AK41" s="211">
        <v>269</v>
      </c>
      <c r="AL41" s="211">
        <v>239</v>
      </c>
      <c r="AM41" s="211">
        <v>7</v>
      </c>
      <c r="AN41" s="211">
        <v>610</v>
      </c>
      <c r="AO41" s="211">
        <v>262</v>
      </c>
      <c r="AP41" s="211">
        <v>14592</v>
      </c>
      <c r="AQ41" s="211">
        <v>782</v>
      </c>
      <c r="AR41" s="211">
        <v>14153</v>
      </c>
      <c r="AS41" s="211">
        <v>851</v>
      </c>
      <c r="AT41" s="211">
        <v>3407</v>
      </c>
      <c r="AU41" s="211">
        <v>94</v>
      </c>
      <c r="AV41" s="211">
        <v>25338</v>
      </c>
      <c r="AW41" s="211">
        <v>1539</v>
      </c>
      <c r="AX41" s="211">
        <v>968</v>
      </c>
      <c r="AY41" s="211">
        <v>127</v>
      </c>
      <c r="AZ41" s="211">
        <v>6368</v>
      </c>
      <c r="BA41" s="211">
        <v>405</v>
      </c>
      <c r="BB41" s="211">
        <v>7425</v>
      </c>
      <c r="BC41" s="211">
        <v>310</v>
      </c>
      <c r="BD41" s="211">
        <v>5034</v>
      </c>
      <c r="BE41" s="211">
        <v>105</v>
      </c>
      <c r="BF41" s="211">
        <v>2119</v>
      </c>
      <c r="BG41" s="211">
        <v>208</v>
      </c>
      <c r="BH41" s="211">
        <v>14389</v>
      </c>
      <c r="BI41" s="211">
        <v>939</v>
      </c>
      <c r="BJ41" s="211">
        <v>13784</v>
      </c>
      <c r="BK41" s="211">
        <v>919</v>
      </c>
      <c r="BL41" s="211">
        <v>605</v>
      </c>
      <c r="BM41" s="211">
        <v>20</v>
      </c>
      <c r="BN41" s="211">
        <v>10597</v>
      </c>
      <c r="BO41" s="211">
        <v>667</v>
      </c>
      <c r="BP41" s="211">
        <v>4177</v>
      </c>
      <c r="BQ41" s="211">
        <v>334</v>
      </c>
      <c r="BR41" s="211">
        <v>1734</v>
      </c>
      <c r="BS41" s="211">
        <v>146</v>
      </c>
      <c r="BT41" s="211">
        <v>7072</v>
      </c>
      <c r="BU41" s="211">
        <v>476</v>
      </c>
      <c r="BV41" s="211">
        <v>16508</v>
      </c>
      <c r="BW41" s="211">
        <v>1147</v>
      </c>
      <c r="BX41" s="211">
        <v>5165</v>
      </c>
      <c r="BY41" s="211">
        <v>10</v>
      </c>
      <c r="BZ41" s="211">
        <v>2084</v>
      </c>
      <c r="CA41" s="211">
        <v>105</v>
      </c>
      <c r="CB41" s="211">
        <v>4988</v>
      </c>
      <c r="CC41" s="211">
        <v>371</v>
      </c>
      <c r="CD41" s="211">
        <v>1878</v>
      </c>
      <c r="CE41" s="211">
        <v>210</v>
      </c>
      <c r="CF41" s="211">
        <v>3179</v>
      </c>
      <c r="CG41" s="211">
        <v>337</v>
      </c>
      <c r="CH41" s="211">
        <v>3642</v>
      </c>
      <c r="CI41" s="211">
        <v>289</v>
      </c>
      <c r="CJ41" s="211">
        <v>3516</v>
      </c>
      <c r="CK41" s="211">
        <v>152</v>
      </c>
      <c r="CL41" s="211">
        <v>4293</v>
      </c>
      <c r="CM41" s="211">
        <v>159</v>
      </c>
      <c r="CN41" s="211">
        <v>5165</v>
      </c>
      <c r="CO41" s="211">
        <v>10</v>
      </c>
      <c r="CP41" s="211">
        <v>1633</v>
      </c>
      <c r="CQ41" s="211">
        <v>27112</v>
      </c>
      <c r="CR41" s="211">
        <v>22087</v>
      </c>
      <c r="CS41" s="211">
        <v>9706</v>
      </c>
      <c r="CT41" s="211">
        <v>25599</v>
      </c>
      <c r="CU41" s="211">
        <v>1699</v>
      </c>
      <c r="CV41" s="211">
        <v>634</v>
      </c>
      <c r="CW41" s="211">
        <v>1340</v>
      </c>
      <c r="CX41" s="211">
        <v>567</v>
      </c>
      <c r="CY41" s="211">
        <v>278</v>
      </c>
      <c r="CZ41" s="211">
        <v>40</v>
      </c>
      <c r="DA41" s="211">
        <v>60</v>
      </c>
      <c r="DB41" s="211">
        <v>12</v>
      </c>
      <c r="DC41" s="211">
        <v>21</v>
      </c>
      <c r="DD41" s="211">
        <v>15</v>
      </c>
      <c r="DE41" s="211">
        <v>571</v>
      </c>
      <c r="DF41" s="211">
        <v>1378</v>
      </c>
      <c r="DG41" s="211">
        <v>3159</v>
      </c>
      <c r="DH41" s="211">
        <v>359</v>
      </c>
      <c r="DI41" s="211">
        <v>1513</v>
      </c>
      <c r="DJ41" s="211">
        <v>605</v>
      </c>
      <c r="DK41" s="211">
        <v>115</v>
      </c>
      <c r="DL41" s="211">
        <v>648</v>
      </c>
      <c r="DM41" s="211">
        <v>1198</v>
      </c>
      <c r="DN41" s="211">
        <v>3491</v>
      </c>
      <c r="DO41" s="211">
        <v>905</v>
      </c>
      <c r="DP41" s="211">
        <v>609</v>
      </c>
      <c r="DQ41" s="211">
        <v>752</v>
      </c>
      <c r="DR41" s="211">
        <v>441</v>
      </c>
      <c r="DS41" s="211">
        <v>269</v>
      </c>
      <c r="DT41" s="211">
        <v>729</v>
      </c>
      <c r="DU41" s="211">
        <v>11499</v>
      </c>
      <c r="DV41" s="211">
        <v>6577</v>
      </c>
      <c r="DW41" s="211">
        <v>2463</v>
      </c>
      <c r="DX41" s="211">
        <v>775</v>
      </c>
      <c r="DY41" s="211">
        <v>291</v>
      </c>
      <c r="DZ41" s="211">
        <v>2036</v>
      </c>
      <c r="EA41" s="211">
        <v>121</v>
      </c>
      <c r="EB41" s="211">
        <v>1487</v>
      </c>
      <c r="EC41" s="211">
        <v>2111</v>
      </c>
      <c r="ED41" s="211">
        <v>398</v>
      </c>
      <c r="EE41" s="211">
        <v>1439</v>
      </c>
      <c r="EF41" s="211">
        <v>3459</v>
      </c>
      <c r="EG41" s="211">
        <v>26135</v>
      </c>
      <c r="EH41" s="211">
        <v>2485</v>
      </c>
      <c r="EI41" s="211">
        <v>9309</v>
      </c>
      <c r="EJ41" s="211">
        <v>2190</v>
      </c>
      <c r="EK41" s="211">
        <v>301</v>
      </c>
      <c r="EL41" s="211">
        <v>259</v>
      </c>
      <c r="EM41" s="211">
        <v>219</v>
      </c>
      <c r="EN41" s="211">
        <v>263</v>
      </c>
      <c r="EO41" s="211">
        <v>295</v>
      </c>
      <c r="EP41" s="211">
        <v>697</v>
      </c>
      <c r="EQ41" s="211">
        <v>10161</v>
      </c>
      <c r="ER41" s="211">
        <v>11499</v>
      </c>
      <c r="ES41" s="211">
        <v>382</v>
      </c>
      <c r="ET41" s="211">
        <v>2614</v>
      </c>
      <c r="EU41" s="211">
        <v>4164</v>
      </c>
      <c r="EV41" s="211">
        <v>4339</v>
      </c>
      <c r="EW41" s="211">
        <f t="shared" si="0"/>
        <v>11117</v>
      </c>
      <c r="EX41" s="211">
        <v>11499</v>
      </c>
      <c r="EZ41" s="211"/>
    </row>
    <row r="42" spans="1:156" x14ac:dyDescent="0.25">
      <c r="A42" t="s">
        <v>274</v>
      </c>
      <c r="B42" t="s">
        <v>126</v>
      </c>
      <c r="C42" t="s">
        <v>232</v>
      </c>
      <c r="D42" t="s">
        <v>274</v>
      </c>
      <c r="E42" t="s">
        <v>333</v>
      </c>
      <c r="F42" t="s">
        <v>232</v>
      </c>
      <c r="G42" t="s">
        <v>232</v>
      </c>
      <c r="H42" s="211">
        <v>5427</v>
      </c>
      <c r="I42" s="211">
        <v>285</v>
      </c>
      <c r="J42" s="211">
        <v>784</v>
      </c>
      <c r="K42" s="211">
        <v>83</v>
      </c>
      <c r="L42" s="211">
        <v>496</v>
      </c>
      <c r="M42" s="211">
        <v>45</v>
      </c>
      <c r="N42" s="211">
        <v>2540</v>
      </c>
      <c r="O42" s="211">
        <v>167</v>
      </c>
      <c r="P42" s="211">
        <v>2088</v>
      </c>
      <c r="Q42" s="211">
        <v>35</v>
      </c>
      <c r="R42" s="211">
        <v>5182</v>
      </c>
      <c r="S42" s="211">
        <v>277</v>
      </c>
      <c r="T42" s="211">
        <v>9</v>
      </c>
      <c r="U42" s="211">
        <v>0</v>
      </c>
      <c r="V42" s="211">
        <v>6</v>
      </c>
      <c r="W42" s="211">
        <v>2</v>
      </c>
      <c r="X42" s="211">
        <v>39</v>
      </c>
      <c r="Y42" s="211">
        <v>0</v>
      </c>
      <c r="Z42" s="211">
        <v>17</v>
      </c>
      <c r="AA42" s="211">
        <v>0</v>
      </c>
      <c r="AB42" s="211">
        <v>170</v>
      </c>
      <c r="AC42" s="211">
        <v>6</v>
      </c>
      <c r="AD42" s="211">
        <v>127</v>
      </c>
      <c r="AE42" s="211">
        <v>22</v>
      </c>
      <c r="AF42" s="211">
        <v>5111</v>
      </c>
      <c r="AG42" s="211">
        <v>255</v>
      </c>
      <c r="AH42" s="211">
        <v>5378</v>
      </c>
      <c r="AI42" s="211">
        <v>273</v>
      </c>
      <c r="AJ42" s="211">
        <v>49</v>
      </c>
      <c r="AK42" s="211">
        <v>12</v>
      </c>
      <c r="AL42" s="211">
        <v>17</v>
      </c>
      <c r="AM42" s="211">
        <v>0</v>
      </c>
      <c r="AN42" s="211">
        <v>32</v>
      </c>
      <c r="AO42" s="211">
        <v>12</v>
      </c>
      <c r="AP42" s="211">
        <v>2736</v>
      </c>
      <c r="AQ42" s="211">
        <v>130</v>
      </c>
      <c r="AR42" s="211">
        <v>2691</v>
      </c>
      <c r="AS42" s="211">
        <v>155</v>
      </c>
      <c r="AT42" s="211">
        <v>761</v>
      </c>
      <c r="AU42" s="211">
        <v>35</v>
      </c>
      <c r="AV42" s="211">
        <v>4666</v>
      </c>
      <c r="AW42" s="211">
        <v>250</v>
      </c>
      <c r="AX42" s="211">
        <v>196</v>
      </c>
      <c r="AY42" s="211">
        <v>16</v>
      </c>
      <c r="AZ42" s="211">
        <v>1253</v>
      </c>
      <c r="BA42" s="211">
        <v>81</v>
      </c>
      <c r="BB42" s="211">
        <v>1348</v>
      </c>
      <c r="BC42" s="211">
        <v>59</v>
      </c>
      <c r="BD42" s="211">
        <v>926</v>
      </c>
      <c r="BE42" s="211">
        <v>28</v>
      </c>
      <c r="BF42" s="211">
        <v>393</v>
      </c>
      <c r="BG42" s="211">
        <v>41</v>
      </c>
      <c r="BH42" s="211">
        <v>2455</v>
      </c>
      <c r="BI42" s="211">
        <v>209</v>
      </c>
      <c r="BJ42" s="211">
        <v>2413</v>
      </c>
      <c r="BK42" s="211">
        <v>186</v>
      </c>
      <c r="BL42" s="211">
        <v>42</v>
      </c>
      <c r="BM42" s="211">
        <v>23</v>
      </c>
      <c r="BN42" s="211">
        <v>1841</v>
      </c>
      <c r="BO42" s="211">
        <v>119</v>
      </c>
      <c r="BP42" s="211">
        <v>705</v>
      </c>
      <c r="BQ42" s="211">
        <v>89</v>
      </c>
      <c r="BR42" s="211">
        <v>302</v>
      </c>
      <c r="BS42" s="211">
        <v>42</v>
      </c>
      <c r="BT42" s="211">
        <v>1367</v>
      </c>
      <c r="BU42" s="211">
        <v>32</v>
      </c>
      <c r="BV42" s="211">
        <v>2848</v>
      </c>
      <c r="BW42" s="211">
        <v>250</v>
      </c>
      <c r="BX42" s="211">
        <v>1212</v>
      </c>
      <c r="BY42" s="211">
        <v>3</v>
      </c>
      <c r="BZ42" s="211">
        <v>401</v>
      </c>
      <c r="CA42" s="211">
        <v>10</v>
      </c>
      <c r="CB42" s="211">
        <v>966</v>
      </c>
      <c r="CC42" s="211">
        <v>22</v>
      </c>
      <c r="CD42" s="211">
        <v>337</v>
      </c>
      <c r="CE42" s="211">
        <v>69</v>
      </c>
      <c r="CF42" s="211">
        <v>483</v>
      </c>
      <c r="CG42" s="211">
        <v>35</v>
      </c>
      <c r="CH42" s="211">
        <v>601</v>
      </c>
      <c r="CI42" s="211">
        <v>19</v>
      </c>
      <c r="CJ42" s="211">
        <v>646</v>
      </c>
      <c r="CK42" s="211">
        <v>98</v>
      </c>
      <c r="CL42" s="211">
        <v>781</v>
      </c>
      <c r="CM42" s="211">
        <v>29</v>
      </c>
      <c r="CN42" s="211">
        <v>1212</v>
      </c>
      <c r="CO42" s="211">
        <v>3</v>
      </c>
      <c r="CP42" s="211">
        <v>285</v>
      </c>
      <c r="CQ42" s="211">
        <v>5142</v>
      </c>
      <c r="CR42" s="211">
        <v>4015</v>
      </c>
      <c r="CS42" s="211">
        <v>2118</v>
      </c>
      <c r="CT42" s="211">
        <v>5156</v>
      </c>
      <c r="CU42" s="211">
        <v>116</v>
      </c>
      <c r="CV42" s="211">
        <v>30</v>
      </c>
      <c r="CW42" s="211">
        <v>58</v>
      </c>
      <c r="CX42" s="211">
        <v>17</v>
      </c>
      <c r="CY42" s="211">
        <v>10</v>
      </c>
      <c r="CZ42" s="211">
        <v>0</v>
      </c>
      <c r="DA42" s="211">
        <v>45</v>
      </c>
      <c r="DB42" s="211">
        <v>10</v>
      </c>
      <c r="DC42" s="211">
        <v>3</v>
      </c>
      <c r="DD42" s="211">
        <v>3</v>
      </c>
      <c r="DE42" s="211">
        <v>374</v>
      </c>
      <c r="DF42" s="211">
        <v>151</v>
      </c>
      <c r="DG42" s="211">
        <v>279</v>
      </c>
      <c r="DH42" s="211">
        <v>65</v>
      </c>
      <c r="DI42" s="211">
        <v>298</v>
      </c>
      <c r="DJ42" s="211">
        <v>188</v>
      </c>
      <c r="DK42" s="211">
        <v>26</v>
      </c>
      <c r="DL42" s="211">
        <v>124</v>
      </c>
      <c r="DM42" s="211">
        <v>171</v>
      </c>
      <c r="DN42" s="211">
        <v>687</v>
      </c>
      <c r="DO42" s="211">
        <v>128</v>
      </c>
      <c r="DP42" s="211">
        <v>135</v>
      </c>
      <c r="DQ42" s="211">
        <v>119</v>
      </c>
      <c r="DR42" s="211">
        <v>72</v>
      </c>
      <c r="DS42" s="211">
        <v>76</v>
      </c>
      <c r="DT42" s="211">
        <v>162</v>
      </c>
      <c r="DU42" s="211">
        <v>2435</v>
      </c>
      <c r="DV42" s="211">
        <v>1294</v>
      </c>
      <c r="DW42" s="211">
        <v>480</v>
      </c>
      <c r="DX42" s="211">
        <v>128</v>
      </c>
      <c r="DY42" s="211">
        <v>41</v>
      </c>
      <c r="DZ42" s="211">
        <v>471</v>
      </c>
      <c r="EA42" s="211">
        <v>17</v>
      </c>
      <c r="EB42" s="211">
        <v>434</v>
      </c>
      <c r="EC42" s="211">
        <v>542</v>
      </c>
      <c r="ED42" s="211">
        <v>66</v>
      </c>
      <c r="EE42" s="211">
        <v>414</v>
      </c>
      <c r="EF42" s="211">
        <v>625</v>
      </c>
      <c r="EG42" s="211">
        <v>4991</v>
      </c>
      <c r="EH42" s="211">
        <v>549</v>
      </c>
      <c r="EI42" s="211">
        <v>1998</v>
      </c>
      <c r="EJ42" s="211">
        <v>437</v>
      </c>
      <c r="EK42" s="211">
        <v>67</v>
      </c>
      <c r="EL42" s="211">
        <v>55</v>
      </c>
      <c r="EM42" s="211">
        <v>45</v>
      </c>
      <c r="EN42" s="211">
        <v>32</v>
      </c>
      <c r="EO42" s="211">
        <v>26</v>
      </c>
      <c r="EP42" s="211">
        <v>106</v>
      </c>
      <c r="EQ42" s="211">
        <v>2144</v>
      </c>
      <c r="ER42" s="211">
        <v>2435</v>
      </c>
      <c r="ES42" s="211">
        <v>64</v>
      </c>
      <c r="ET42" s="211">
        <v>614</v>
      </c>
      <c r="EU42" s="211">
        <v>844</v>
      </c>
      <c r="EV42" s="211">
        <v>913</v>
      </c>
      <c r="EW42" s="211">
        <f t="shared" si="0"/>
        <v>2371</v>
      </c>
      <c r="EX42" s="211">
        <v>2435</v>
      </c>
      <c r="EZ42" s="211"/>
    </row>
    <row r="43" spans="1:156" x14ac:dyDescent="0.25">
      <c r="A43" t="s">
        <v>275</v>
      </c>
      <c r="B43" t="s">
        <v>126</v>
      </c>
      <c r="C43" t="s">
        <v>232</v>
      </c>
      <c r="D43" t="s">
        <v>275</v>
      </c>
      <c r="E43" t="s">
        <v>333</v>
      </c>
      <c r="F43" t="s">
        <v>232</v>
      </c>
      <c r="G43" t="s">
        <v>232</v>
      </c>
      <c r="H43" s="211">
        <v>25221</v>
      </c>
      <c r="I43" s="211">
        <v>1625</v>
      </c>
      <c r="J43" s="211">
        <v>4208</v>
      </c>
      <c r="K43" s="211">
        <v>627</v>
      </c>
      <c r="L43" s="211">
        <v>3076</v>
      </c>
      <c r="M43" s="211">
        <v>429</v>
      </c>
      <c r="N43" s="211">
        <v>11221</v>
      </c>
      <c r="O43" s="211">
        <v>720</v>
      </c>
      <c r="P43" s="211">
        <v>9263</v>
      </c>
      <c r="Q43" s="211">
        <v>244</v>
      </c>
      <c r="R43" s="211">
        <v>21028</v>
      </c>
      <c r="S43" s="211">
        <v>839</v>
      </c>
      <c r="T43" s="211">
        <v>629</v>
      </c>
      <c r="U43" s="211">
        <v>3</v>
      </c>
      <c r="V43" s="211">
        <v>100</v>
      </c>
      <c r="W43" s="211">
        <v>2</v>
      </c>
      <c r="X43" s="211">
        <v>1200</v>
      </c>
      <c r="Y43" s="211">
        <v>174</v>
      </c>
      <c r="Z43" s="211">
        <v>1102</v>
      </c>
      <c r="AA43" s="211">
        <v>545</v>
      </c>
      <c r="AB43" s="211">
        <v>1159</v>
      </c>
      <c r="AC43" s="211">
        <v>62</v>
      </c>
      <c r="AD43" s="211">
        <v>1862</v>
      </c>
      <c r="AE43" s="211">
        <v>615</v>
      </c>
      <c r="AF43" s="211">
        <v>20666</v>
      </c>
      <c r="AG43" s="211">
        <v>770</v>
      </c>
      <c r="AH43" s="211">
        <v>23706</v>
      </c>
      <c r="AI43" s="211">
        <v>1029</v>
      </c>
      <c r="AJ43" s="211">
        <v>1515</v>
      </c>
      <c r="AK43" s="211">
        <v>596</v>
      </c>
      <c r="AL43" s="211">
        <v>621</v>
      </c>
      <c r="AM43" s="211">
        <v>114</v>
      </c>
      <c r="AN43" s="211">
        <v>894</v>
      </c>
      <c r="AO43" s="211">
        <v>482</v>
      </c>
      <c r="AP43" s="211">
        <v>12418</v>
      </c>
      <c r="AQ43" s="211">
        <v>803</v>
      </c>
      <c r="AR43" s="211">
        <v>12803</v>
      </c>
      <c r="AS43" s="211">
        <v>822</v>
      </c>
      <c r="AT43" s="211">
        <v>3228</v>
      </c>
      <c r="AU43" s="211">
        <v>92</v>
      </c>
      <c r="AV43" s="211">
        <v>21993</v>
      </c>
      <c r="AW43" s="211">
        <v>1533</v>
      </c>
      <c r="AX43" s="211">
        <v>1281</v>
      </c>
      <c r="AY43" s="211">
        <v>311</v>
      </c>
      <c r="AZ43" s="211">
        <v>4252</v>
      </c>
      <c r="BA43" s="211">
        <v>227</v>
      </c>
      <c r="BB43" s="211">
        <v>5816</v>
      </c>
      <c r="BC43" s="211">
        <v>382</v>
      </c>
      <c r="BD43" s="211">
        <v>4581</v>
      </c>
      <c r="BE43" s="211">
        <v>117</v>
      </c>
      <c r="BF43" s="211">
        <v>2164</v>
      </c>
      <c r="BG43" s="211">
        <v>235</v>
      </c>
      <c r="BH43" s="211">
        <v>11806</v>
      </c>
      <c r="BI43" s="211">
        <v>967</v>
      </c>
      <c r="BJ43" s="211">
        <v>11426</v>
      </c>
      <c r="BK43" s="211">
        <v>891</v>
      </c>
      <c r="BL43" s="211">
        <v>380</v>
      </c>
      <c r="BM43" s="211">
        <v>76</v>
      </c>
      <c r="BN43" s="211">
        <v>8563</v>
      </c>
      <c r="BO43" s="211">
        <v>472</v>
      </c>
      <c r="BP43" s="211">
        <v>3788</v>
      </c>
      <c r="BQ43" s="211">
        <v>585</v>
      </c>
      <c r="BR43" s="211">
        <v>1619</v>
      </c>
      <c r="BS43" s="211">
        <v>145</v>
      </c>
      <c r="BT43" s="211">
        <v>7079</v>
      </c>
      <c r="BU43" s="211">
        <v>416</v>
      </c>
      <c r="BV43" s="211">
        <v>13970</v>
      </c>
      <c r="BW43" s="211">
        <v>1202</v>
      </c>
      <c r="BX43" s="211">
        <v>4172</v>
      </c>
      <c r="BY43" s="211">
        <v>7</v>
      </c>
      <c r="BZ43" s="211">
        <v>2101</v>
      </c>
      <c r="CA43" s="211">
        <v>95</v>
      </c>
      <c r="CB43" s="211">
        <v>4978</v>
      </c>
      <c r="CC43" s="211">
        <v>321</v>
      </c>
      <c r="CD43" s="211">
        <v>2212</v>
      </c>
      <c r="CE43" s="211">
        <v>172</v>
      </c>
      <c r="CF43" s="211">
        <v>2758</v>
      </c>
      <c r="CG43" s="211">
        <v>384</v>
      </c>
      <c r="CH43" s="211">
        <v>3042</v>
      </c>
      <c r="CI43" s="211">
        <v>264</v>
      </c>
      <c r="CJ43" s="211">
        <v>2819</v>
      </c>
      <c r="CK43" s="211">
        <v>163</v>
      </c>
      <c r="CL43" s="211">
        <v>3139</v>
      </c>
      <c r="CM43" s="211">
        <v>219</v>
      </c>
      <c r="CN43" s="211">
        <v>4172</v>
      </c>
      <c r="CO43" s="211">
        <v>7</v>
      </c>
      <c r="CP43" s="211">
        <v>1625</v>
      </c>
      <c r="CQ43" s="211">
        <v>23596</v>
      </c>
      <c r="CR43" s="211">
        <v>18012</v>
      </c>
      <c r="CS43" s="211">
        <v>9506</v>
      </c>
      <c r="CT43" s="211">
        <v>21204</v>
      </c>
      <c r="CU43" s="211">
        <v>2412</v>
      </c>
      <c r="CV43" s="211">
        <v>1302</v>
      </c>
      <c r="CW43" s="211">
        <v>1237</v>
      </c>
      <c r="CX43" s="211">
        <v>713</v>
      </c>
      <c r="CY43" s="211">
        <v>258</v>
      </c>
      <c r="CZ43" s="211">
        <v>8</v>
      </c>
      <c r="DA43" s="211">
        <v>810</v>
      </c>
      <c r="DB43" s="211">
        <v>516</v>
      </c>
      <c r="DC43" s="211">
        <v>107</v>
      </c>
      <c r="DD43" s="211">
        <v>65</v>
      </c>
      <c r="DE43" s="211">
        <v>901</v>
      </c>
      <c r="DF43" s="211">
        <v>926</v>
      </c>
      <c r="DG43" s="211">
        <v>1648</v>
      </c>
      <c r="DH43" s="211">
        <v>323</v>
      </c>
      <c r="DI43" s="211">
        <v>1412</v>
      </c>
      <c r="DJ43" s="211">
        <v>625</v>
      </c>
      <c r="DK43" s="211">
        <v>82</v>
      </c>
      <c r="DL43" s="211">
        <v>1196</v>
      </c>
      <c r="DM43" s="211">
        <v>701</v>
      </c>
      <c r="DN43" s="211">
        <v>3156</v>
      </c>
      <c r="DO43" s="211">
        <v>844</v>
      </c>
      <c r="DP43" s="211">
        <v>507</v>
      </c>
      <c r="DQ43" s="211">
        <v>448</v>
      </c>
      <c r="DR43" s="211">
        <v>511</v>
      </c>
      <c r="DS43" s="211">
        <v>484</v>
      </c>
      <c r="DT43" s="211">
        <v>936</v>
      </c>
      <c r="DU43" s="211">
        <v>10003</v>
      </c>
      <c r="DV43" s="211">
        <v>4959</v>
      </c>
      <c r="DW43" s="211">
        <v>2035</v>
      </c>
      <c r="DX43" s="211">
        <v>592</v>
      </c>
      <c r="DY43" s="211">
        <v>277</v>
      </c>
      <c r="DZ43" s="211">
        <v>1858</v>
      </c>
      <c r="EA43" s="211">
        <v>76</v>
      </c>
      <c r="EB43" s="211">
        <v>1435</v>
      </c>
      <c r="EC43" s="211">
        <v>2594</v>
      </c>
      <c r="ED43" s="211">
        <v>503</v>
      </c>
      <c r="EE43" s="211">
        <v>1710</v>
      </c>
      <c r="EF43" s="211">
        <v>2975</v>
      </c>
      <c r="EG43" s="211">
        <v>22936</v>
      </c>
      <c r="EH43" s="211">
        <v>2332</v>
      </c>
      <c r="EI43" s="211">
        <v>7057</v>
      </c>
      <c r="EJ43" s="211">
        <v>2946</v>
      </c>
      <c r="EK43" s="211">
        <v>569</v>
      </c>
      <c r="EL43" s="211">
        <v>478</v>
      </c>
      <c r="EM43" s="211">
        <v>204</v>
      </c>
      <c r="EN43" s="211">
        <v>223</v>
      </c>
      <c r="EO43" s="211">
        <v>306</v>
      </c>
      <c r="EP43" s="211">
        <v>886</v>
      </c>
      <c r="EQ43" s="211">
        <v>8897</v>
      </c>
      <c r="ER43" s="211">
        <v>10003</v>
      </c>
      <c r="ES43" s="211">
        <v>833</v>
      </c>
      <c r="ET43" s="211">
        <v>2984</v>
      </c>
      <c r="EU43" s="211">
        <v>3550</v>
      </c>
      <c r="EV43" s="211">
        <v>2636</v>
      </c>
      <c r="EW43" s="211">
        <f t="shared" si="0"/>
        <v>9170</v>
      </c>
      <c r="EX43" s="211">
        <v>10003</v>
      </c>
      <c r="EZ43" s="211"/>
    </row>
    <row r="44" spans="1:156" x14ac:dyDescent="0.25">
      <c r="A44" t="s">
        <v>276</v>
      </c>
      <c r="B44" t="s">
        <v>126</v>
      </c>
      <c r="C44" t="s">
        <v>232</v>
      </c>
      <c r="D44" t="s">
        <v>276</v>
      </c>
      <c r="E44" t="s">
        <v>328</v>
      </c>
      <c r="F44" t="s">
        <v>232</v>
      </c>
      <c r="G44" t="s">
        <v>232</v>
      </c>
      <c r="H44" s="211">
        <v>36271</v>
      </c>
      <c r="I44" s="211">
        <v>1899</v>
      </c>
      <c r="J44" s="211">
        <v>4345</v>
      </c>
      <c r="K44" s="211">
        <v>430</v>
      </c>
      <c r="L44" s="211">
        <v>2799</v>
      </c>
      <c r="M44" s="211">
        <v>332</v>
      </c>
      <c r="N44" s="211">
        <v>16009</v>
      </c>
      <c r="O44" s="211">
        <v>880</v>
      </c>
      <c r="P44" s="211">
        <v>15838</v>
      </c>
      <c r="Q44" s="211">
        <v>589</v>
      </c>
      <c r="R44" s="211">
        <v>33159</v>
      </c>
      <c r="S44" s="211">
        <v>1317</v>
      </c>
      <c r="T44" s="211">
        <v>148</v>
      </c>
      <c r="U44" s="211">
        <v>21</v>
      </c>
      <c r="V44" s="211">
        <v>72</v>
      </c>
      <c r="W44" s="211">
        <v>0</v>
      </c>
      <c r="X44" s="211">
        <v>245</v>
      </c>
      <c r="Y44" s="211">
        <v>0</v>
      </c>
      <c r="Z44" s="211">
        <v>961</v>
      </c>
      <c r="AA44" s="211">
        <v>282</v>
      </c>
      <c r="AB44" s="211">
        <v>1669</v>
      </c>
      <c r="AC44" s="211">
        <v>279</v>
      </c>
      <c r="AD44" s="211">
        <v>2656</v>
      </c>
      <c r="AE44" s="211">
        <v>651</v>
      </c>
      <c r="AF44" s="211">
        <v>32297</v>
      </c>
      <c r="AG44" s="211">
        <v>1153</v>
      </c>
      <c r="AH44" s="211">
        <v>34924</v>
      </c>
      <c r="AI44" s="211">
        <v>1408</v>
      </c>
      <c r="AJ44" s="211">
        <v>1347</v>
      </c>
      <c r="AK44" s="211">
        <v>491</v>
      </c>
      <c r="AL44" s="211">
        <v>704</v>
      </c>
      <c r="AM44" s="211">
        <v>103</v>
      </c>
      <c r="AN44" s="211">
        <v>643</v>
      </c>
      <c r="AO44" s="211">
        <v>388</v>
      </c>
      <c r="AP44" s="211">
        <v>18199</v>
      </c>
      <c r="AQ44" s="211">
        <v>1060</v>
      </c>
      <c r="AR44" s="211">
        <v>18072</v>
      </c>
      <c r="AS44" s="211">
        <v>839</v>
      </c>
      <c r="AT44" s="211">
        <v>4839</v>
      </c>
      <c r="AU44" s="211">
        <v>169</v>
      </c>
      <c r="AV44" s="211">
        <v>31432</v>
      </c>
      <c r="AW44" s="211">
        <v>1730</v>
      </c>
      <c r="AX44" s="211">
        <v>1610</v>
      </c>
      <c r="AY44" s="211">
        <v>169</v>
      </c>
      <c r="AZ44" s="211">
        <v>8628</v>
      </c>
      <c r="BA44" s="211">
        <v>785</v>
      </c>
      <c r="BB44" s="211">
        <v>9675</v>
      </c>
      <c r="BC44" s="211">
        <v>379</v>
      </c>
      <c r="BD44" s="211">
        <v>4979</v>
      </c>
      <c r="BE44" s="211">
        <v>81</v>
      </c>
      <c r="BF44" s="211">
        <v>3017</v>
      </c>
      <c r="BG44" s="211">
        <v>381</v>
      </c>
      <c r="BH44" s="211">
        <v>17786</v>
      </c>
      <c r="BI44" s="211">
        <v>1205</v>
      </c>
      <c r="BJ44" s="211">
        <v>17315</v>
      </c>
      <c r="BK44" s="211">
        <v>1111</v>
      </c>
      <c r="BL44" s="211">
        <v>471</v>
      </c>
      <c r="BM44" s="211">
        <v>94</v>
      </c>
      <c r="BN44" s="211">
        <v>13184</v>
      </c>
      <c r="BO44" s="211">
        <v>779</v>
      </c>
      <c r="BP44" s="211">
        <v>4912</v>
      </c>
      <c r="BQ44" s="211">
        <v>444</v>
      </c>
      <c r="BR44" s="211">
        <v>2707</v>
      </c>
      <c r="BS44" s="211">
        <v>363</v>
      </c>
      <c r="BT44" s="211">
        <v>8617</v>
      </c>
      <c r="BU44" s="211">
        <v>295</v>
      </c>
      <c r="BV44" s="211">
        <v>20803</v>
      </c>
      <c r="BW44" s="211">
        <v>1586</v>
      </c>
      <c r="BX44" s="211">
        <v>6851</v>
      </c>
      <c r="BY44" s="211">
        <v>18</v>
      </c>
      <c r="BZ44" s="211">
        <v>2413</v>
      </c>
      <c r="CA44" s="211">
        <v>21</v>
      </c>
      <c r="CB44" s="211">
        <v>6204</v>
      </c>
      <c r="CC44" s="211">
        <v>274</v>
      </c>
      <c r="CD44" s="211">
        <v>2762</v>
      </c>
      <c r="CE44" s="211">
        <v>190</v>
      </c>
      <c r="CF44" s="211">
        <v>3838</v>
      </c>
      <c r="CG44" s="211">
        <v>383</v>
      </c>
      <c r="CH44" s="211">
        <v>4616</v>
      </c>
      <c r="CI44" s="211">
        <v>548</v>
      </c>
      <c r="CJ44" s="211">
        <v>4405</v>
      </c>
      <c r="CK44" s="211">
        <v>206</v>
      </c>
      <c r="CL44" s="211">
        <v>5182</v>
      </c>
      <c r="CM44" s="211">
        <v>259</v>
      </c>
      <c r="CN44" s="211">
        <v>6851</v>
      </c>
      <c r="CO44" s="211">
        <v>18</v>
      </c>
      <c r="CP44" s="211">
        <v>1899</v>
      </c>
      <c r="CQ44" s="211">
        <v>34372</v>
      </c>
      <c r="CR44" s="211">
        <v>27387</v>
      </c>
      <c r="CS44" s="211">
        <v>13521</v>
      </c>
      <c r="CT44" s="211">
        <v>32736</v>
      </c>
      <c r="CU44" s="211">
        <v>2040</v>
      </c>
      <c r="CV44" s="211">
        <v>750</v>
      </c>
      <c r="CW44" s="211">
        <v>1633</v>
      </c>
      <c r="CX44" s="211">
        <v>728</v>
      </c>
      <c r="CY44" s="211">
        <v>203</v>
      </c>
      <c r="CZ44" s="211">
        <v>8</v>
      </c>
      <c r="DA44" s="211">
        <v>163</v>
      </c>
      <c r="DB44" s="211">
        <v>2</v>
      </c>
      <c r="DC44" s="211">
        <v>41</v>
      </c>
      <c r="DD44" s="211">
        <v>12</v>
      </c>
      <c r="DE44" s="211">
        <v>570</v>
      </c>
      <c r="DF44" s="211">
        <v>1635</v>
      </c>
      <c r="DG44" s="211">
        <v>4713</v>
      </c>
      <c r="DH44" s="211">
        <v>309</v>
      </c>
      <c r="DI44" s="211">
        <v>2014</v>
      </c>
      <c r="DJ44" s="211">
        <v>1081</v>
      </c>
      <c r="DK44" s="211">
        <v>275</v>
      </c>
      <c r="DL44" s="211">
        <v>958</v>
      </c>
      <c r="DM44" s="211">
        <v>1358</v>
      </c>
      <c r="DN44" s="211">
        <v>3939</v>
      </c>
      <c r="DO44" s="211">
        <v>1090</v>
      </c>
      <c r="DP44" s="211">
        <v>839</v>
      </c>
      <c r="DQ44" s="211">
        <v>547</v>
      </c>
      <c r="DR44" s="211">
        <v>486</v>
      </c>
      <c r="DS44" s="211">
        <v>217</v>
      </c>
      <c r="DT44" s="211">
        <v>975</v>
      </c>
      <c r="DU44" s="211">
        <v>14971</v>
      </c>
      <c r="DV44" s="211">
        <v>7716</v>
      </c>
      <c r="DW44" s="211">
        <v>2505</v>
      </c>
      <c r="DX44" s="211">
        <v>1087</v>
      </c>
      <c r="DY44" s="211">
        <v>437</v>
      </c>
      <c r="DZ44" s="211">
        <v>2804</v>
      </c>
      <c r="EA44" s="211">
        <v>122</v>
      </c>
      <c r="EB44" s="211">
        <v>2206</v>
      </c>
      <c r="EC44" s="211">
        <v>3364</v>
      </c>
      <c r="ED44" s="211">
        <v>526</v>
      </c>
      <c r="EE44" s="211">
        <v>2336</v>
      </c>
      <c r="EF44" s="211">
        <v>3885</v>
      </c>
      <c r="EG44" s="211">
        <v>33356</v>
      </c>
      <c r="EH44" s="211">
        <v>3106</v>
      </c>
      <c r="EI44" s="211">
        <v>11645</v>
      </c>
      <c r="EJ44" s="211">
        <v>3326</v>
      </c>
      <c r="EK44" s="211">
        <v>599</v>
      </c>
      <c r="EL44" s="211">
        <v>463</v>
      </c>
      <c r="EM44" s="211">
        <v>542</v>
      </c>
      <c r="EN44" s="211">
        <v>313</v>
      </c>
      <c r="EO44" s="211">
        <v>297</v>
      </c>
      <c r="EP44" s="211">
        <v>915</v>
      </c>
      <c r="EQ44" s="211">
        <v>13095</v>
      </c>
      <c r="ER44" s="211">
        <v>14971</v>
      </c>
      <c r="ES44" s="211">
        <v>505</v>
      </c>
      <c r="ET44" s="211">
        <v>4554</v>
      </c>
      <c r="EU44" s="211">
        <v>5730</v>
      </c>
      <c r="EV44" s="211">
        <v>4182</v>
      </c>
      <c r="EW44" s="211">
        <f t="shared" si="0"/>
        <v>14466</v>
      </c>
      <c r="EX44" s="211">
        <v>14971</v>
      </c>
      <c r="EZ44" s="211"/>
    </row>
    <row r="45" spans="1:156" x14ac:dyDescent="0.25">
      <c r="A45" t="s">
        <v>277</v>
      </c>
      <c r="B45" t="s">
        <v>126</v>
      </c>
      <c r="C45" t="s">
        <v>232</v>
      </c>
      <c r="D45" t="s">
        <v>277</v>
      </c>
      <c r="E45" t="s">
        <v>324</v>
      </c>
      <c r="F45" t="s">
        <v>232</v>
      </c>
      <c r="G45" t="s">
        <v>232</v>
      </c>
      <c r="H45" s="211">
        <v>5335</v>
      </c>
      <c r="I45" s="211">
        <v>656</v>
      </c>
      <c r="J45" s="211">
        <v>1636</v>
      </c>
      <c r="K45" s="211">
        <v>212</v>
      </c>
      <c r="L45" s="211">
        <v>1101</v>
      </c>
      <c r="M45" s="211">
        <v>155</v>
      </c>
      <c r="N45" s="211">
        <v>2335</v>
      </c>
      <c r="O45" s="211">
        <v>339</v>
      </c>
      <c r="P45" s="211">
        <v>1290</v>
      </c>
      <c r="Q45" s="211">
        <v>98</v>
      </c>
      <c r="R45" s="211">
        <v>2407</v>
      </c>
      <c r="S45" s="211">
        <v>129</v>
      </c>
      <c r="T45" s="211">
        <v>11</v>
      </c>
      <c r="U45" s="211">
        <v>8</v>
      </c>
      <c r="V45" s="211">
        <v>1909</v>
      </c>
      <c r="W45" s="211">
        <v>383</v>
      </c>
      <c r="X45" s="211">
        <v>19</v>
      </c>
      <c r="Y45" s="211">
        <v>0</v>
      </c>
      <c r="Z45" s="211">
        <v>17</v>
      </c>
      <c r="AA45" s="211">
        <v>0</v>
      </c>
      <c r="AB45" s="211">
        <v>970</v>
      </c>
      <c r="AC45" s="211">
        <v>136</v>
      </c>
      <c r="AD45" s="211">
        <v>198</v>
      </c>
      <c r="AE45" s="211">
        <v>14</v>
      </c>
      <c r="AF45" s="211">
        <v>2383</v>
      </c>
      <c r="AG45" s="211">
        <v>129</v>
      </c>
      <c r="AH45" s="211">
        <v>5285</v>
      </c>
      <c r="AI45" s="211">
        <v>645</v>
      </c>
      <c r="AJ45" s="211">
        <v>50</v>
      </c>
      <c r="AK45" s="211">
        <v>11</v>
      </c>
      <c r="AL45" s="211">
        <v>35</v>
      </c>
      <c r="AM45" s="211">
        <v>4</v>
      </c>
      <c r="AN45" s="211">
        <v>15</v>
      </c>
      <c r="AO45" s="211">
        <v>7</v>
      </c>
      <c r="AP45" s="211">
        <v>2730</v>
      </c>
      <c r="AQ45" s="211">
        <v>358</v>
      </c>
      <c r="AR45" s="211">
        <v>2605</v>
      </c>
      <c r="AS45" s="211">
        <v>298</v>
      </c>
      <c r="AT45" s="211">
        <v>895</v>
      </c>
      <c r="AU45" s="211">
        <v>58</v>
      </c>
      <c r="AV45" s="211">
        <v>4440</v>
      </c>
      <c r="AW45" s="211">
        <v>598</v>
      </c>
      <c r="AX45" s="211">
        <v>413</v>
      </c>
      <c r="AY45" s="211">
        <v>94</v>
      </c>
      <c r="AZ45" s="211">
        <v>1096</v>
      </c>
      <c r="BA45" s="211">
        <v>123</v>
      </c>
      <c r="BB45" s="211">
        <v>1205</v>
      </c>
      <c r="BC45" s="211">
        <v>138</v>
      </c>
      <c r="BD45" s="211">
        <v>452</v>
      </c>
      <c r="BE45" s="211">
        <v>14</v>
      </c>
      <c r="BF45" s="211">
        <v>719</v>
      </c>
      <c r="BG45" s="211">
        <v>147</v>
      </c>
      <c r="BH45" s="211">
        <v>1962</v>
      </c>
      <c r="BI45" s="211">
        <v>302</v>
      </c>
      <c r="BJ45" s="211">
        <v>1772</v>
      </c>
      <c r="BK45" s="211">
        <v>249</v>
      </c>
      <c r="BL45" s="211">
        <v>190</v>
      </c>
      <c r="BM45" s="211">
        <v>53</v>
      </c>
      <c r="BN45" s="211">
        <v>1202</v>
      </c>
      <c r="BO45" s="211">
        <v>152</v>
      </c>
      <c r="BP45" s="211">
        <v>832</v>
      </c>
      <c r="BQ45" s="211">
        <v>171</v>
      </c>
      <c r="BR45" s="211">
        <v>647</v>
      </c>
      <c r="BS45" s="211">
        <v>126</v>
      </c>
      <c r="BT45" s="211">
        <v>1749</v>
      </c>
      <c r="BU45" s="211">
        <v>203</v>
      </c>
      <c r="BV45" s="211">
        <v>2681</v>
      </c>
      <c r="BW45" s="211">
        <v>449</v>
      </c>
      <c r="BX45" s="211">
        <v>905</v>
      </c>
      <c r="BY45" s="211">
        <v>4</v>
      </c>
      <c r="BZ45" s="211">
        <v>496</v>
      </c>
      <c r="CA45" s="211">
        <v>43</v>
      </c>
      <c r="CB45" s="211">
        <v>1253</v>
      </c>
      <c r="CC45" s="211">
        <v>160</v>
      </c>
      <c r="CD45" s="211">
        <v>420</v>
      </c>
      <c r="CE45" s="211">
        <v>84</v>
      </c>
      <c r="CF45" s="211">
        <v>511</v>
      </c>
      <c r="CG45" s="211">
        <v>120</v>
      </c>
      <c r="CH45" s="211">
        <v>548</v>
      </c>
      <c r="CI45" s="211">
        <v>101</v>
      </c>
      <c r="CJ45" s="211">
        <v>519</v>
      </c>
      <c r="CK45" s="211">
        <v>79</v>
      </c>
      <c r="CL45" s="211">
        <v>683</v>
      </c>
      <c r="CM45" s="211">
        <v>65</v>
      </c>
      <c r="CN45" s="211">
        <v>905</v>
      </c>
      <c r="CO45" s="211">
        <v>4</v>
      </c>
      <c r="CP45" s="211">
        <v>656</v>
      </c>
      <c r="CQ45" s="211">
        <v>4679</v>
      </c>
      <c r="CR45" s="211">
        <v>2244</v>
      </c>
      <c r="CS45" s="211">
        <v>3117</v>
      </c>
      <c r="CT45" s="211">
        <v>4420</v>
      </c>
      <c r="CU45" s="211">
        <v>525</v>
      </c>
      <c r="CV45" s="211">
        <v>50</v>
      </c>
      <c r="CW45" s="211">
        <v>38</v>
      </c>
      <c r="CX45" s="211">
        <v>6</v>
      </c>
      <c r="CY45" s="211">
        <v>93</v>
      </c>
      <c r="CZ45" s="211">
        <v>26</v>
      </c>
      <c r="DA45" s="211">
        <v>21</v>
      </c>
      <c r="DB45" s="211">
        <v>13</v>
      </c>
      <c r="DC45" s="211">
        <v>373</v>
      </c>
      <c r="DD45" s="211">
        <v>5</v>
      </c>
      <c r="DE45" s="211">
        <v>181</v>
      </c>
      <c r="DF45" s="211">
        <v>184</v>
      </c>
      <c r="DG45" s="211">
        <v>100</v>
      </c>
      <c r="DH45" s="211">
        <v>47</v>
      </c>
      <c r="DI45" s="211">
        <v>143</v>
      </c>
      <c r="DJ45" s="211">
        <v>89</v>
      </c>
      <c r="DK45" s="211">
        <v>11</v>
      </c>
      <c r="DL45" s="211">
        <v>72</v>
      </c>
      <c r="DM45" s="211">
        <v>56</v>
      </c>
      <c r="DN45" s="211">
        <v>526</v>
      </c>
      <c r="DO45" s="211">
        <v>332</v>
      </c>
      <c r="DP45" s="211">
        <v>59</v>
      </c>
      <c r="DQ45" s="211">
        <v>192</v>
      </c>
      <c r="DR45" s="211">
        <v>145</v>
      </c>
      <c r="DS45" s="211">
        <v>181</v>
      </c>
      <c r="DT45" s="211">
        <v>404</v>
      </c>
      <c r="DU45" s="211">
        <v>1871</v>
      </c>
      <c r="DV45" s="211">
        <v>717</v>
      </c>
      <c r="DW45" s="211">
        <v>218</v>
      </c>
      <c r="DX45" s="211">
        <v>186</v>
      </c>
      <c r="DY45" s="211">
        <v>111</v>
      </c>
      <c r="DZ45" s="211">
        <v>425</v>
      </c>
      <c r="EA45" s="211">
        <v>48</v>
      </c>
      <c r="EB45" s="211">
        <v>303</v>
      </c>
      <c r="EC45" s="211">
        <v>543</v>
      </c>
      <c r="ED45" s="211">
        <v>172</v>
      </c>
      <c r="EE45" s="211">
        <v>245</v>
      </c>
      <c r="EF45" s="211">
        <v>645</v>
      </c>
      <c r="EG45" s="211">
        <v>4877</v>
      </c>
      <c r="EH45" s="211">
        <v>398</v>
      </c>
      <c r="EI45" s="211">
        <v>1356</v>
      </c>
      <c r="EJ45" s="211">
        <v>515</v>
      </c>
      <c r="EK45" s="211">
        <v>113</v>
      </c>
      <c r="EL45" s="211">
        <v>65</v>
      </c>
      <c r="EM45" s="211">
        <v>58</v>
      </c>
      <c r="EN45" s="211">
        <v>52</v>
      </c>
      <c r="EO45" s="211">
        <v>35</v>
      </c>
      <c r="EP45" s="211">
        <v>126</v>
      </c>
      <c r="EQ45" s="211">
        <v>1564</v>
      </c>
      <c r="ER45" s="211">
        <v>1871</v>
      </c>
      <c r="ES45" s="211">
        <v>169</v>
      </c>
      <c r="ET45" s="211">
        <v>605</v>
      </c>
      <c r="EU45" s="211">
        <v>548</v>
      </c>
      <c r="EV45" s="211">
        <v>549</v>
      </c>
      <c r="EW45" s="211">
        <f t="shared" si="0"/>
        <v>1702</v>
      </c>
      <c r="EX45" s="211">
        <v>1871</v>
      </c>
      <c r="EZ45" s="211"/>
    </row>
    <row r="46" spans="1:156" x14ac:dyDescent="0.25">
      <c r="A46" t="s">
        <v>278</v>
      </c>
      <c r="B46" t="s">
        <v>126</v>
      </c>
      <c r="C46" t="s">
        <v>232</v>
      </c>
      <c r="D46" t="s">
        <v>278</v>
      </c>
      <c r="E46" t="s">
        <v>326</v>
      </c>
      <c r="F46" t="s">
        <v>232</v>
      </c>
      <c r="G46" t="s">
        <v>232</v>
      </c>
      <c r="H46" s="211">
        <v>8868</v>
      </c>
      <c r="I46" s="211">
        <v>349</v>
      </c>
      <c r="J46" s="211">
        <v>1110</v>
      </c>
      <c r="K46" s="211">
        <v>108</v>
      </c>
      <c r="L46" s="211">
        <v>655</v>
      </c>
      <c r="M46" s="211">
        <v>92</v>
      </c>
      <c r="N46" s="211">
        <v>4055</v>
      </c>
      <c r="O46" s="211">
        <v>121</v>
      </c>
      <c r="P46" s="211">
        <v>3637</v>
      </c>
      <c r="Q46" s="211">
        <v>114</v>
      </c>
      <c r="R46" s="211">
        <v>8270</v>
      </c>
      <c r="S46" s="211">
        <v>275</v>
      </c>
      <c r="T46" s="211">
        <v>24</v>
      </c>
      <c r="U46" s="211">
        <v>6</v>
      </c>
      <c r="V46" s="211">
        <v>35</v>
      </c>
      <c r="W46" s="211">
        <v>3</v>
      </c>
      <c r="X46" s="211">
        <v>18</v>
      </c>
      <c r="Y46" s="211">
        <v>0</v>
      </c>
      <c r="Z46" s="211">
        <v>115</v>
      </c>
      <c r="AA46" s="211">
        <v>16</v>
      </c>
      <c r="AB46" s="211">
        <v>406</v>
      </c>
      <c r="AC46" s="211">
        <v>49</v>
      </c>
      <c r="AD46" s="211">
        <v>415</v>
      </c>
      <c r="AE46" s="211">
        <v>64</v>
      </c>
      <c r="AF46" s="211">
        <v>8149</v>
      </c>
      <c r="AG46" s="211">
        <v>274</v>
      </c>
      <c r="AH46" s="211">
        <v>8713</v>
      </c>
      <c r="AI46" s="211">
        <v>321</v>
      </c>
      <c r="AJ46" s="211">
        <v>155</v>
      </c>
      <c r="AK46" s="211">
        <v>28</v>
      </c>
      <c r="AL46" s="211">
        <v>92</v>
      </c>
      <c r="AM46" s="211">
        <v>1</v>
      </c>
      <c r="AN46" s="211">
        <v>63</v>
      </c>
      <c r="AO46" s="211">
        <v>27</v>
      </c>
      <c r="AP46" s="211">
        <v>4525</v>
      </c>
      <c r="AQ46" s="211">
        <v>247</v>
      </c>
      <c r="AR46" s="211">
        <v>4343</v>
      </c>
      <c r="AS46" s="211">
        <v>102</v>
      </c>
      <c r="AT46" s="211">
        <v>1162</v>
      </c>
      <c r="AU46" s="211">
        <v>35</v>
      </c>
      <c r="AV46" s="211">
        <v>7706</v>
      </c>
      <c r="AW46" s="211">
        <v>314</v>
      </c>
      <c r="AX46" s="211">
        <v>433</v>
      </c>
      <c r="AY46" s="211">
        <v>44</v>
      </c>
      <c r="AZ46" s="211">
        <v>2308</v>
      </c>
      <c r="BA46" s="211">
        <v>136</v>
      </c>
      <c r="BB46" s="211">
        <v>2221</v>
      </c>
      <c r="BC46" s="211">
        <v>37</v>
      </c>
      <c r="BD46" s="211">
        <v>1163</v>
      </c>
      <c r="BE46" s="211">
        <v>24</v>
      </c>
      <c r="BF46" s="211">
        <v>813</v>
      </c>
      <c r="BG46" s="211">
        <v>101</v>
      </c>
      <c r="BH46" s="211">
        <v>3929</v>
      </c>
      <c r="BI46" s="211">
        <v>207</v>
      </c>
      <c r="BJ46" s="211">
        <v>3823</v>
      </c>
      <c r="BK46" s="211">
        <v>186</v>
      </c>
      <c r="BL46" s="211">
        <v>106</v>
      </c>
      <c r="BM46" s="211">
        <v>21</v>
      </c>
      <c r="BN46" s="211">
        <v>2981</v>
      </c>
      <c r="BO46" s="211">
        <v>118</v>
      </c>
      <c r="BP46" s="211">
        <v>1127</v>
      </c>
      <c r="BQ46" s="211">
        <v>121</v>
      </c>
      <c r="BR46" s="211">
        <v>634</v>
      </c>
      <c r="BS46" s="211">
        <v>69</v>
      </c>
      <c r="BT46" s="211">
        <v>2182</v>
      </c>
      <c r="BU46" s="211">
        <v>40</v>
      </c>
      <c r="BV46" s="211">
        <v>4742</v>
      </c>
      <c r="BW46" s="211">
        <v>308</v>
      </c>
      <c r="BX46" s="211">
        <v>1944</v>
      </c>
      <c r="BY46" s="211">
        <v>1</v>
      </c>
      <c r="BZ46" s="211">
        <v>646</v>
      </c>
      <c r="CA46" s="211">
        <v>10</v>
      </c>
      <c r="CB46" s="211">
        <v>1536</v>
      </c>
      <c r="CC46" s="211">
        <v>30</v>
      </c>
      <c r="CD46" s="211">
        <v>561</v>
      </c>
      <c r="CE46" s="211">
        <v>68</v>
      </c>
      <c r="CF46" s="211">
        <v>851</v>
      </c>
      <c r="CG46" s="211">
        <v>71</v>
      </c>
      <c r="CH46" s="211">
        <v>1041</v>
      </c>
      <c r="CI46" s="211">
        <v>71</v>
      </c>
      <c r="CJ46" s="211">
        <v>984</v>
      </c>
      <c r="CK46" s="211">
        <v>51</v>
      </c>
      <c r="CL46" s="211">
        <v>1305</v>
      </c>
      <c r="CM46" s="211">
        <v>47</v>
      </c>
      <c r="CN46" s="211">
        <v>1944</v>
      </c>
      <c r="CO46" s="211">
        <v>1</v>
      </c>
      <c r="CP46" s="211">
        <v>349</v>
      </c>
      <c r="CQ46" s="211">
        <v>8519</v>
      </c>
      <c r="CR46" s="211">
        <v>6585</v>
      </c>
      <c r="CS46" s="211">
        <v>3417</v>
      </c>
      <c r="CT46" s="211">
        <v>8102</v>
      </c>
      <c r="CU46" s="211">
        <v>360</v>
      </c>
      <c r="CV46" s="211">
        <v>114</v>
      </c>
      <c r="CW46" s="211">
        <v>248</v>
      </c>
      <c r="CX46" s="211">
        <v>84</v>
      </c>
      <c r="CY46" s="211">
        <v>79</v>
      </c>
      <c r="CZ46" s="211">
        <v>17</v>
      </c>
      <c r="DA46" s="211">
        <v>16</v>
      </c>
      <c r="DB46" s="211">
        <v>11</v>
      </c>
      <c r="DC46" s="211">
        <v>17</v>
      </c>
      <c r="DD46" s="211">
        <v>2</v>
      </c>
      <c r="DE46" s="211">
        <v>606</v>
      </c>
      <c r="DF46" s="211">
        <v>409</v>
      </c>
      <c r="DG46" s="211">
        <v>673</v>
      </c>
      <c r="DH46" s="211">
        <v>400</v>
      </c>
      <c r="DI46" s="211">
        <v>502</v>
      </c>
      <c r="DJ46" s="211">
        <v>166</v>
      </c>
      <c r="DK46" s="211">
        <v>51</v>
      </c>
      <c r="DL46" s="211">
        <v>137</v>
      </c>
      <c r="DM46" s="211">
        <v>123</v>
      </c>
      <c r="DN46" s="211">
        <v>893</v>
      </c>
      <c r="DO46" s="211">
        <v>125</v>
      </c>
      <c r="DP46" s="211">
        <v>154</v>
      </c>
      <c r="DQ46" s="211">
        <v>138</v>
      </c>
      <c r="DR46" s="211">
        <v>163</v>
      </c>
      <c r="DS46" s="211">
        <v>64</v>
      </c>
      <c r="DT46" s="211">
        <v>177</v>
      </c>
      <c r="DU46" s="211">
        <v>3740</v>
      </c>
      <c r="DV46" s="211">
        <v>1943</v>
      </c>
      <c r="DW46" s="211">
        <v>639</v>
      </c>
      <c r="DX46" s="211">
        <v>163</v>
      </c>
      <c r="DY46" s="211">
        <v>68</v>
      </c>
      <c r="DZ46" s="211">
        <v>850</v>
      </c>
      <c r="EA46" s="211">
        <v>71</v>
      </c>
      <c r="EB46" s="211">
        <v>704</v>
      </c>
      <c r="EC46" s="211">
        <v>784</v>
      </c>
      <c r="ED46" s="211">
        <v>148</v>
      </c>
      <c r="EE46" s="211">
        <v>547</v>
      </c>
      <c r="EF46" s="211">
        <v>981</v>
      </c>
      <c r="EG46" s="211">
        <v>8170</v>
      </c>
      <c r="EH46" s="211">
        <v>707</v>
      </c>
      <c r="EI46" s="211">
        <v>3188</v>
      </c>
      <c r="EJ46" s="211">
        <v>552</v>
      </c>
      <c r="EK46" s="211">
        <v>86</v>
      </c>
      <c r="EL46" s="211">
        <v>51</v>
      </c>
      <c r="EM46" s="211">
        <v>75</v>
      </c>
      <c r="EN46" s="211">
        <v>15</v>
      </c>
      <c r="EO46" s="211">
        <v>96</v>
      </c>
      <c r="EP46" s="211">
        <v>87</v>
      </c>
      <c r="EQ46" s="211">
        <v>3232</v>
      </c>
      <c r="ER46" s="211">
        <v>3740</v>
      </c>
      <c r="ES46" s="211">
        <v>148</v>
      </c>
      <c r="ET46" s="211">
        <v>875</v>
      </c>
      <c r="EU46" s="211">
        <v>1345</v>
      </c>
      <c r="EV46" s="211">
        <v>1372</v>
      </c>
      <c r="EW46" s="211">
        <f t="shared" si="0"/>
        <v>3592</v>
      </c>
      <c r="EX46" s="211">
        <v>3740</v>
      </c>
      <c r="EZ46" s="211"/>
    </row>
    <row r="47" spans="1:156" x14ac:dyDescent="0.25">
      <c r="A47" t="s">
        <v>279</v>
      </c>
      <c r="B47" t="s">
        <v>126</v>
      </c>
      <c r="C47" t="s">
        <v>232</v>
      </c>
      <c r="D47" t="s">
        <v>279</v>
      </c>
      <c r="E47" t="s">
        <v>327</v>
      </c>
      <c r="F47" t="s">
        <v>232</v>
      </c>
      <c r="G47" t="s">
        <v>232</v>
      </c>
      <c r="H47" s="211">
        <v>19640</v>
      </c>
      <c r="I47" s="211">
        <v>885</v>
      </c>
      <c r="J47" s="211">
        <v>3544</v>
      </c>
      <c r="K47" s="211">
        <v>161</v>
      </c>
      <c r="L47" s="211">
        <v>2168</v>
      </c>
      <c r="M47" s="211">
        <v>90</v>
      </c>
      <c r="N47" s="211">
        <v>8894</v>
      </c>
      <c r="O47" s="211">
        <v>581</v>
      </c>
      <c r="P47" s="211">
        <v>7156</v>
      </c>
      <c r="Q47" s="211">
        <v>143</v>
      </c>
      <c r="R47" s="211">
        <v>18284</v>
      </c>
      <c r="S47" s="211">
        <v>792</v>
      </c>
      <c r="T47" s="211">
        <v>159</v>
      </c>
      <c r="U47" s="211">
        <v>6</v>
      </c>
      <c r="V47" s="211">
        <v>58</v>
      </c>
      <c r="W47" s="211">
        <v>12</v>
      </c>
      <c r="X47" s="211">
        <v>112</v>
      </c>
      <c r="Y47" s="211">
        <v>0</v>
      </c>
      <c r="Z47" s="211">
        <v>339</v>
      </c>
      <c r="AA47" s="211">
        <v>58</v>
      </c>
      <c r="AB47" s="211">
        <v>688</v>
      </c>
      <c r="AC47" s="211">
        <v>17</v>
      </c>
      <c r="AD47" s="211">
        <v>1342</v>
      </c>
      <c r="AE47" s="211">
        <v>156</v>
      </c>
      <c r="AF47" s="211">
        <v>17420</v>
      </c>
      <c r="AG47" s="211">
        <v>696</v>
      </c>
      <c r="AH47" s="211">
        <v>19086</v>
      </c>
      <c r="AI47" s="211">
        <v>763</v>
      </c>
      <c r="AJ47" s="211">
        <v>554</v>
      </c>
      <c r="AK47" s="211">
        <v>122</v>
      </c>
      <c r="AL47" s="211">
        <v>327</v>
      </c>
      <c r="AM47" s="211">
        <v>88</v>
      </c>
      <c r="AN47" s="211">
        <v>227</v>
      </c>
      <c r="AO47" s="211">
        <v>34</v>
      </c>
      <c r="AP47" s="211">
        <v>9947</v>
      </c>
      <c r="AQ47" s="211">
        <v>571</v>
      </c>
      <c r="AR47" s="211">
        <v>9693</v>
      </c>
      <c r="AS47" s="211">
        <v>314</v>
      </c>
      <c r="AT47" s="211">
        <v>3242</v>
      </c>
      <c r="AU47" s="211">
        <v>99</v>
      </c>
      <c r="AV47" s="211">
        <v>16398</v>
      </c>
      <c r="AW47" s="211">
        <v>786</v>
      </c>
      <c r="AX47" s="211">
        <v>733</v>
      </c>
      <c r="AY47" s="211">
        <v>149</v>
      </c>
      <c r="AZ47" s="211">
        <v>4631</v>
      </c>
      <c r="BA47" s="211">
        <v>171</v>
      </c>
      <c r="BB47" s="211">
        <v>5110</v>
      </c>
      <c r="BC47" s="211">
        <v>242</v>
      </c>
      <c r="BD47" s="211">
        <v>3208</v>
      </c>
      <c r="BE47" s="211">
        <v>43</v>
      </c>
      <c r="BF47" s="211">
        <v>1433</v>
      </c>
      <c r="BG47" s="211">
        <v>59</v>
      </c>
      <c r="BH47" s="211">
        <v>8889</v>
      </c>
      <c r="BI47" s="211">
        <v>612</v>
      </c>
      <c r="BJ47" s="211">
        <v>8552</v>
      </c>
      <c r="BK47" s="211">
        <v>501</v>
      </c>
      <c r="BL47" s="211">
        <v>337</v>
      </c>
      <c r="BM47" s="211">
        <v>111</v>
      </c>
      <c r="BN47" s="211">
        <v>6369</v>
      </c>
      <c r="BO47" s="211">
        <v>400</v>
      </c>
      <c r="BP47" s="211">
        <v>2633</v>
      </c>
      <c r="BQ47" s="211">
        <v>225</v>
      </c>
      <c r="BR47" s="211">
        <v>1320</v>
      </c>
      <c r="BS47" s="211">
        <v>46</v>
      </c>
      <c r="BT47" s="211">
        <v>4737</v>
      </c>
      <c r="BU47" s="211">
        <v>209</v>
      </c>
      <c r="BV47" s="211">
        <v>10322</v>
      </c>
      <c r="BW47" s="211">
        <v>671</v>
      </c>
      <c r="BX47" s="211">
        <v>4581</v>
      </c>
      <c r="BY47" s="211">
        <v>5</v>
      </c>
      <c r="BZ47" s="211">
        <v>1385</v>
      </c>
      <c r="CA47" s="211">
        <v>48</v>
      </c>
      <c r="CB47" s="211">
        <v>3352</v>
      </c>
      <c r="CC47" s="211">
        <v>161</v>
      </c>
      <c r="CD47" s="211">
        <v>1221</v>
      </c>
      <c r="CE47" s="211">
        <v>71</v>
      </c>
      <c r="CF47" s="211">
        <v>1907</v>
      </c>
      <c r="CG47" s="211">
        <v>230</v>
      </c>
      <c r="CH47" s="211">
        <v>2139</v>
      </c>
      <c r="CI47" s="211">
        <v>135</v>
      </c>
      <c r="CJ47" s="211">
        <v>2112</v>
      </c>
      <c r="CK47" s="211">
        <v>118</v>
      </c>
      <c r="CL47" s="211">
        <v>2943</v>
      </c>
      <c r="CM47" s="211">
        <v>117</v>
      </c>
      <c r="CN47" s="211">
        <v>4581</v>
      </c>
      <c r="CO47" s="211">
        <v>5</v>
      </c>
      <c r="CP47" s="211">
        <v>885</v>
      </c>
      <c r="CQ47" s="211">
        <v>18755</v>
      </c>
      <c r="CR47" s="211">
        <v>12894</v>
      </c>
      <c r="CS47" s="211">
        <v>9414</v>
      </c>
      <c r="CT47" s="211">
        <v>17683</v>
      </c>
      <c r="CU47" s="211">
        <v>1065</v>
      </c>
      <c r="CV47" s="211">
        <v>387</v>
      </c>
      <c r="CW47" s="211">
        <v>784</v>
      </c>
      <c r="CX47" s="211">
        <v>351</v>
      </c>
      <c r="CY47" s="211">
        <v>160</v>
      </c>
      <c r="CZ47" s="211">
        <v>8</v>
      </c>
      <c r="DA47" s="211">
        <v>94</v>
      </c>
      <c r="DB47" s="211">
        <v>22</v>
      </c>
      <c r="DC47" s="211">
        <v>27</v>
      </c>
      <c r="DD47" s="211">
        <v>6</v>
      </c>
      <c r="DE47" s="211">
        <v>1169</v>
      </c>
      <c r="DF47" s="211">
        <v>508</v>
      </c>
      <c r="DG47" s="211">
        <v>1588</v>
      </c>
      <c r="DH47" s="211">
        <v>147</v>
      </c>
      <c r="DI47" s="211">
        <v>1224</v>
      </c>
      <c r="DJ47" s="211">
        <v>403</v>
      </c>
      <c r="DK47" s="211">
        <v>72</v>
      </c>
      <c r="DL47" s="211">
        <v>544</v>
      </c>
      <c r="DM47" s="211">
        <v>380</v>
      </c>
      <c r="DN47" s="211">
        <v>2354</v>
      </c>
      <c r="DO47" s="211">
        <v>616</v>
      </c>
      <c r="DP47" s="211">
        <v>480</v>
      </c>
      <c r="DQ47" s="211">
        <v>309</v>
      </c>
      <c r="DR47" s="211">
        <v>519</v>
      </c>
      <c r="DS47" s="211">
        <v>315</v>
      </c>
      <c r="DT47" s="211">
        <v>857</v>
      </c>
      <c r="DU47" s="211">
        <v>8840</v>
      </c>
      <c r="DV47" s="211">
        <v>4289</v>
      </c>
      <c r="DW47" s="211">
        <v>1321</v>
      </c>
      <c r="DX47" s="211">
        <v>847</v>
      </c>
      <c r="DY47" s="211">
        <v>252</v>
      </c>
      <c r="DZ47" s="211">
        <v>1931</v>
      </c>
      <c r="EA47" s="211">
        <v>187</v>
      </c>
      <c r="EB47" s="211">
        <v>1479</v>
      </c>
      <c r="EC47" s="211">
        <v>1773</v>
      </c>
      <c r="ED47" s="211">
        <v>260</v>
      </c>
      <c r="EE47" s="211">
        <v>1282</v>
      </c>
      <c r="EF47" s="211">
        <v>2142</v>
      </c>
      <c r="EG47" s="211">
        <v>17704</v>
      </c>
      <c r="EH47" s="211">
        <v>1978</v>
      </c>
      <c r="EI47" s="211">
        <v>6399</v>
      </c>
      <c r="EJ47" s="211">
        <v>2441</v>
      </c>
      <c r="EK47" s="211">
        <v>379</v>
      </c>
      <c r="EL47" s="211">
        <v>228</v>
      </c>
      <c r="EM47" s="211">
        <v>165</v>
      </c>
      <c r="EN47" s="211">
        <v>313</v>
      </c>
      <c r="EO47" s="211">
        <v>264</v>
      </c>
      <c r="EP47" s="211">
        <v>743</v>
      </c>
      <c r="EQ47" s="211">
        <v>7581</v>
      </c>
      <c r="ER47" s="211">
        <v>8840</v>
      </c>
      <c r="ES47" s="211">
        <v>746</v>
      </c>
      <c r="ET47" s="211">
        <v>2542</v>
      </c>
      <c r="EU47" s="211">
        <v>3275</v>
      </c>
      <c r="EV47" s="211">
        <v>2277</v>
      </c>
      <c r="EW47" s="211">
        <f t="shared" si="0"/>
        <v>8094</v>
      </c>
      <c r="EX47" s="211">
        <v>8840</v>
      </c>
      <c r="EZ47" s="211"/>
    </row>
    <row r="48" spans="1:156" x14ac:dyDescent="0.25">
      <c r="A48" t="s">
        <v>280</v>
      </c>
      <c r="B48" t="s">
        <v>126</v>
      </c>
      <c r="C48" t="s">
        <v>232</v>
      </c>
      <c r="D48" t="s">
        <v>280</v>
      </c>
      <c r="E48" t="s">
        <v>328</v>
      </c>
      <c r="F48" t="s">
        <v>232</v>
      </c>
      <c r="G48" t="s">
        <v>232</v>
      </c>
      <c r="H48" s="211">
        <v>23117</v>
      </c>
      <c r="I48" s="211">
        <v>1326</v>
      </c>
      <c r="J48" s="211">
        <v>3313</v>
      </c>
      <c r="K48" s="211">
        <v>256</v>
      </c>
      <c r="L48" s="211">
        <v>1915</v>
      </c>
      <c r="M48" s="211">
        <v>196</v>
      </c>
      <c r="N48" s="211">
        <v>10713</v>
      </c>
      <c r="O48" s="211">
        <v>830</v>
      </c>
      <c r="P48" s="211">
        <v>9027</v>
      </c>
      <c r="Q48" s="211">
        <v>240</v>
      </c>
      <c r="R48" s="211">
        <v>21811</v>
      </c>
      <c r="S48" s="211">
        <v>1170</v>
      </c>
      <c r="T48" s="211">
        <v>29</v>
      </c>
      <c r="U48" s="211">
        <v>0</v>
      </c>
      <c r="V48" s="211">
        <v>91</v>
      </c>
      <c r="W48" s="211">
        <v>24</v>
      </c>
      <c r="X48" s="211">
        <v>67</v>
      </c>
      <c r="Y48" s="211">
        <v>27</v>
      </c>
      <c r="Z48" s="211">
        <v>480</v>
      </c>
      <c r="AA48" s="211">
        <v>73</v>
      </c>
      <c r="AB48" s="211">
        <v>639</v>
      </c>
      <c r="AC48" s="211">
        <v>32</v>
      </c>
      <c r="AD48" s="211">
        <v>1005</v>
      </c>
      <c r="AE48" s="211">
        <v>146</v>
      </c>
      <c r="AF48" s="211">
        <v>21455</v>
      </c>
      <c r="AG48" s="211">
        <v>1138</v>
      </c>
      <c r="AH48" s="211">
        <v>22786</v>
      </c>
      <c r="AI48" s="211">
        <v>1215</v>
      </c>
      <c r="AJ48" s="211">
        <v>331</v>
      </c>
      <c r="AK48" s="211">
        <v>111</v>
      </c>
      <c r="AL48" s="211">
        <v>128</v>
      </c>
      <c r="AM48" s="211">
        <v>4</v>
      </c>
      <c r="AN48" s="211">
        <v>203</v>
      </c>
      <c r="AO48" s="211">
        <v>107</v>
      </c>
      <c r="AP48" s="211">
        <v>11894</v>
      </c>
      <c r="AQ48" s="211">
        <v>769</v>
      </c>
      <c r="AR48" s="211">
        <v>11223</v>
      </c>
      <c r="AS48" s="211">
        <v>557</v>
      </c>
      <c r="AT48" s="211">
        <v>2853</v>
      </c>
      <c r="AU48" s="211">
        <v>214</v>
      </c>
      <c r="AV48" s="211">
        <v>20264</v>
      </c>
      <c r="AW48" s="211">
        <v>1112</v>
      </c>
      <c r="AX48" s="211">
        <v>934</v>
      </c>
      <c r="AY48" s="211">
        <v>130</v>
      </c>
      <c r="AZ48" s="211">
        <v>5353</v>
      </c>
      <c r="BA48" s="211">
        <v>335</v>
      </c>
      <c r="BB48" s="211">
        <v>5987</v>
      </c>
      <c r="BC48" s="211">
        <v>273</v>
      </c>
      <c r="BD48" s="211">
        <v>3218</v>
      </c>
      <c r="BE48" s="211">
        <v>142</v>
      </c>
      <c r="BF48" s="211">
        <v>1914</v>
      </c>
      <c r="BG48" s="211">
        <v>241</v>
      </c>
      <c r="BH48" s="211">
        <v>10732</v>
      </c>
      <c r="BI48" s="211">
        <v>788</v>
      </c>
      <c r="BJ48" s="211">
        <v>10449</v>
      </c>
      <c r="BK48" s="211">
        <v>708</v>
      </c>
      <c r="BL48" s="211">
        <v>283</v>
      </c>
      <c r="BM48" s="211">
        <v>80</v>
      </c>
      <c r="BN48" s="211">
        <v>7937</v>
      </c>
      <c r="BO48" s="211">
        <v>468</v>
      </c>
      <c r="BP48" s="211">
        <v>3110</v>
      </c>
      <c r="BQ48" s="211">
        <v>383</v>
      </c>
      <c r="BR48" s="211">
        <v>1599</v>
      </c>
      <c r="BS48" s="211">
        <v>178</v>
      </c>
      <c r="BT48" s="211">
        <v>5843</v>
      </c>
      <c r="BU48" s="211">
        <v>270</v>
      </c>
      <c r="BV48" s="211">
        <v>12646</v>
      </c>
      <c r="BW48" s="211">
        <v>1029</v>
      </c>
      <c r="BX48" s="211">
        <v>4628</v>
      </c>
      <c r="BY48" s="211">
        <v>27</v>
      </c>
      <c r="BZ48" s="211">
        <v>1648</v>
      </c>
      <c r="CA48" s="211">
        <v>94</v>
      </c>
      <c r="CB48" s="211">
        <v>4195</v>
      </c>
      <c r="CC48" s="211">
        <v>176</v>
      </c>
      <c r="CD48" s="211">
        <v>1782</v>
      </c>
      <c r="CE48" s="211">
        <v>176</v>
      </c>
      <c r="CF48" s="211">
        <v>2050</v>
      </c>
      <c r="CG48" s="211">
        <v>228</v>
      </c>
      <c r="CH48" s="211">
        <v>2730</v>
      </c>
      <c r="CI48" s="211">
        <v>255</v>
      </c>
      <c r="CJ48" s="211">
        <v>2664</v>
      </c>
      <c r="CK48" s="211">
        <v>154</v>
      </c>
      <c r="CL48" s="211">
        <v>3420</v>
      </c>
      <c r="CM48" s="211">
        <v>216</v>
      </c>
      <c r="CN48" s="211">
        <v>4628</v>
      </c>
      <c r="CO48" s="211">
        <v>27</v>
      </c>
      <c r="CP48" s="211">
        <v>1326</v>
      </c>
      <c r="CQ48" s="211">
        <v>21791</v>
      </c>
      <c r="CR48" s="211">
        <v>16734</v>
      </c>
      <c r="CS48" s="211">
        <v>9028</v>
      </c>
      <c r="CT48" s="211">
        <v>21511</v>
      </c>
      <c r="CU48" s="211">
        <v>574</v>
      </c>
      <c r="CV48" s="211">
        <v>174</v>
      </c>
      <c r="CW48" s="211">
        <v>409</v>
      </c>
      <c r="CX48" s="211">
        <v>105</v>
      </c>
      <c r="CY48" s="211">
        <v>86</v>
      </c>
      <c r="CZ48" s="211">
        <v>30</v>
      </c>
      <c r="DA48" s="211">
        <v>64</v>
      </c>
      <c r="DB48" s="211">
        <v>39</v>
      </c>
      <c r="DC48" s="211">
        <v>15</v>
      </c>
      <c r="DD48" s="211">
        <v>0</v>
      </c>
      <c r="DE48" s="211">
        <v>637</v>
      </c>
      <c r="DF48" s="211">
        <v>1030</v>
      </c>
      <c r="DG48" s="211">
        <v>2513</v>
      </c>
      <c r="DH48" s="211">
        <v>254</v>
      </c>
      <c r="DI48" s="211">
        <v>1252</v>
      </c>
      <c r="DJ48" s="211">
        <v>694</v>
      </c>
      <c r="DK48" s="211">
        <v>64</v>
      </c>
      <c r="DL48" s="211">
        <v>500</v>
      </c>
      <c r="DM48" s="211">
        <v>539</v>
      </c>
      <c r="DN48" s="211">
        <v>2805</v>
      </c>
      <c r="DO48" s="211">
        <v>541</v>
      </c>
      <c r="DP48" s="211">
        <v>662</v>
      </c>
      <c r="DQ48" s="211">
        <v>295</v>
      </c>
      <c r="DR48" s="211">
        <v>364</v>
      </c>
      <c r="DS48" s="211">
        <v>161</v>
      </c>
      <c r="DT48" s="211">
        <v>641</v>
      </c>
      <c r="DU48" s="211">
        <v>9141</v>
      </c>
      <c r="DV48" s="211">
        <v>5166</v>
      </c>
      <c r="DW48" s="211">
        <v>1882</v>
      </c>
      <c r="DX48" s="211">
        <v>622</v>
      </c>
      <c r="DY48" s="211">
        <v>225</v>
      </c>
      <c r="DZ48" s="211">
        <v>1574</v>
      </c>
      <c r="EA48" s="211">
        <v>111</v>
      </c>
      <c r="EB48" s="211">
        <v>1306</v>
      </c>
      <c r="EC48" s="211">
        <v>1779</v>
      </c>
      <c r="ED48" s="211">
        <v>312</v>
      </c>
      <c r="EE48" s="211">
        <v>1238</v>
      </c>
      <c r="EF48" s="211">
        <v>2705</v>
      </c>
      <c r="EG48" s="211">
        <v>21511</v>
      </c>
      <c r="EH48" s="211">
        <v>1672</v>
      </c>
      <c r="EI48" s="211">
        <v>7404</v>
      </c>
      <c r="EJ48" s="211">
        <v>1737</v>
      </c>
      <c r="EK48" s="211">
        <v>231</v>
      </c>
      <c r="EL48" s="211">
        <v>249</v>
      </c>
      <c r="EM48" s="211">
        <v>269</v>
      </c>
      <c r="EN48" s="211">
        <v>158</v>
      </c>
      <c r="EO48" s="211">
        <v>123</v>
      </c>
      <c r="EP48" s="211">
        <v>524</v>
      </c>
      <c r="EQ48" s="211">
        <v>7994</v>
      </c>
      <c r="ER48" s="211">
        <v>9141</v>
      </c>
      <c r="ES48" s="211">
        <v>408</v>
      </c>
      <c r="ET48" s="211">
        <v>2199</v>
      </c>
      <c r="EU48" s="211">
        <v>3563</v>
      </c>
      <c r="EV48" s="211">
        <v>2971</v>
      </c>
      <c r="EW48" s="211">
        <f t="shared" si="0"/>
        <v>8733</v>
      </c>
      <c r="EX48" s="211">
        <v>9141</v>
      </c>
      <c r="EZ48" s="211"/>
    </row>
    <row r="49" spans="1:156" x14ac:dyDescent="0.25">
      <c r="A49" t="s">
        <v>281</v>
      </c>
      <c r="B49" t="s">
        <v>126</v>
      </c>
      <c r="C49" t="s">
        <v>232</v>
      </c>
      <c r="D49" t="s">
        <v>281</v>
      </c>
      <c r="E49" t="s">
        <v>323</v>
      </c>
      <c r="F49" t="s">
        <v>232</v>
      </c>
      <c r="G49" t="s">
        <v>232</v>
      </c>
      <c r="H49" s="211">
        <v>26518</v>
      </c>
      <c r="I49" s="211">
        <v>1345</v>
      </c>
      <c r="J49" s="211">
        <v>4352</v>
      </c>
      <c r="K49" s="211">
        <v>302</v>
      </c>
      <c r="L49" s="211">
        <v>2783</v>
      </c>
      <c r="M49" s="211">
        <v>204</v>
      </c>
      <c r="N49" s="211">
        <v>12454</v>
      </c>
      <c r="O49" s="211">
        <v>620</v>
      </c>
      <c r="P49" s="211">
        <v>9593</v>
      </c>
      <c r="Q49" s="211">
        <v>423</v>
      </c>
      <c r="R49" s="211">
        <v>23679</v>
      </c>
      <c r="S49" s="211">
        <v>1030</v>
      </c>
      <c r="T49" s="211">
        <v>52</v>
      </c>
      <c r="U49" s="211">
        <v>4</v>
      </c>
      <c r="V49" s="211">
        <v>1098</v>
      </c>
      <c r="W49" s="211">
        <v>194</v>
      </c>
      <c r="X49" s="211">
        <v>164</v>
      </c>
      <c r="Y49" s="211">
        <v>71</v>
      </c>
      <c r="Z49" s="211">
        <v>177</v>
      </c>
      <c r="AA49" s="211">
        <v>12</v>
      </c>
      <c r="AB49" s="211">
        <v>1323</v>
      </c>
      <c r="AC49" s="211">
        <v>34</v>
      </c>
      <c r="AD49" s="211">
        <v>581</v>
      </c>
      <c r="AE49" s="211">
        <v>30</v>
      </c>
      <c r="AF49" s="211">
        <v>23411</v>
      </c>
      <c r="AG49" s="211">
        <v>1017</v>
      </c>
      <c r="AH49" s="211">
        <v>26239</v>
      </c>
      <c r="AI49" s="211">
        <v>1289</v>
      </c>
      <c r="AJ49" s="211">
        <v>279</v>
      </c>
      <c r="AK49" s="211">
        <v>56</v>
      </c>
      <c r="AL49" s="211">
        <v>140</v>
      </c>
      <c r="AM49" s="211">
        <v>0</v>
      </c>
      <c r="AN49" s="211">
        <v>139</v>
      </c>
      <c r="AO49" s="211">
        <v>56</v>
      </c>
      <c r="AP49" s="211">
        <v>13525</v>
      </c>
      <c r="AQ49" s="211">
        <v>755</v>
      </c>
      <c r="AR49" s="211">
        <v>12993</v>
      </c>
      <c r="AS49" s="211">
        <v>590</v>
      </c>
      <c r="AT49" s="211">
        <v>4203</v>
      </c>
      <c r="AU49" s="211">
        <v>117</v>
      </c>
      <c r="AV49" s="211">
        <v>22315</v>
      </c>
      <c r="AW49" s="211">
        <v>1228</v>
      </c>
      <c r="AX49" s="211">
        <v>1567</v>
      </c>
      <c r="AY49" s="211">
        <v>145</v>
      </c>
      <c r="AZ49" s="211">
        <v>6617</v>
      </c>
      <c r="BA49" s="211">
        <v>394</v>
      </c>
      <c r="BB49" s="211">
        <v>6782</v>
      </c>
      <c r="BC49" s="211">
        <v>272</v>
      </c>
      <c r="BD49" s="211">
        <v>3210</v>
      </c>
      <c r="BE49" s="211">
        <v>110</v>
      </c>
      <c r="BF49" s="211">
        <v>2824</v>
      </c>
      <c r="BG49" s="211">
        <v>271</v>
      </c>
      <c r="BH49" s="211">
        <v>12508</v>
      </c>
      <c r="BI49" s="211">
        <v>803</v>
      </c>
      <c r="BJ49" s="211">
        <v>11943</v>
      </c>
      <c r="BK49" s="211">
        <v>697</v>
      </c>
      <c r="BL49" s="211">
        <v>565</v>
      </c>
      <c r="BM49" s="211">
        <v>106</v>
      </c>
      <c r="BN49" s="211">
        <v>8972</v>
      </c>
      <c r="BO49" s="211">
        <v>542</v>
      </c>
      <c r="BP49" s="211">
        <v>3898</v>
      </c>
      <c r="BQ49" s="211">
        <v>320</v>
      </c>
      <c r="BR49" s="211">
        <v>2462</v>
      </c>
      <c r="BS49" s="211">
        <v>212</v>
      </c>
      <c r="BT49" s="211">
        <v>6514</v>
      </c>
      <c r="BU49" s="211">
        <v>262</v>
      </c>
      <c r="BV49" s="211">
        <v>15332</v>
      </c>
      <c r="BW49" s="211">
        <v>1074</v>
      </c>
      <c r="BX49" s="211">
        <v>4672</v>
      </c>
      <c r="BY49" s="211">
        <v>9</v>
      </c>
      <c r="BZ49" s="211">
        <v>1974</v>
      </c>
      <c r="CA49" s="211">
        <v>89</v>
      </c>
      <c r="CB49" s="211">
        <v>4540</v>
      </c>
      <c r="CC49" s="211">
        <v>173</v>
      </c>
      <c r="CD49" s="211">
        <v>1828</v>
      </c>
      <c r="CE49" s="211">
        <v>162</v>
      </c>
      <c r="CF49" s="211">
        <v>2856</v>
      </c>
      <c r="CG49" s="211">
        <v>254</v>
      </c>
      <c r="CH49" s="211">
        <v>3400</v>
      </c>
      <c r="CI49" s="211">
        <v>214</v>
      </c>
      <c r="CJ49" s="211">
        <v>3204</v>
      </c>
      <c r="CK49" s="211">
        <v>156</v>
      </c>
      <c r="CL49" s="211">
        <v>4044</v>
      </c>
      <c r="CM49" s="211">
        <v>288</v>
      </c>
      <c r="CN49" s="211">
        <v>4672</v>
      </c>
      <c r="CO49" s="211">
        <v>9</v>
      </c>
      <c r="CP49" s="211">
        <v>1345</v>
      </c>
      <c r="CQ49" s="211">
        <v>25173</v>
      </c>
      <c r="CR49" s="211">
        <v>18014</v>
      </c>
      <c r="CS49" s="211">
        <v>11739</v>
      </c>
      <c r="CT49" s="211">
        <v>24426</v>
      </c>
      <c r="CU49" s="211">
        <v>913</v>
      </c>
      <c r="CV49" s="211">
        <v>208</v>
      </c>
      <c r="CW49" s="211">
        <v>317</v>
      </c>
      <c r="CX49" s="211">
        <v>84</v>
      </c>
      <c r="CY49" s="211">
        <v>148</v>
      </c>
      <c r="CZ49" s="211">
        <v>64</v>
      </c>
      <c r="DA49" s="211">
        <v>68</v>
      </c>
      <c r="DB49" s="211">
        <v>41</v>
      </c>
      <c r="DC49" s="211">
        <v>380</v>
      </c>
      <c r="DD49" s="211">
        <v>19</v>
      </c>
      <c r="DE49" s="211">
        <v>303</v>
      </c>
      <c r="DF49" s="211">
        <v>1643</v>
      </c>
      <c r="DG49" s="211">
        <v>2150</v>
      </c>
      <c r="DH49" s="211">
        <v>284</v>
      </c>
      <c r="DI49" s="211">
        <v>1486</v>
      </c>
      <c r="DJ49" s="211">
        <v>759</v>
      </c>
      <c r="DK49" s="211">
        <v>132</v>
      </c>
      <c r="DL49" s="211">
        <v>480</v>
      </c>
      <c r="DM49" s="211">
        <v>818</v>
      </c>
      <c r="DN49" s="211">
        <v>3046</v>
      </c>
      <c r="DO49" s="211">
        <v>1068</v>
      </c>
      <c r="DP49" s="211">
        <v>478</v>
      </c>
      <c r="DQ49" s="211">
        <v>639</v>
      </c>
      <c r="DR49" s="211">
        <v>614</v>
      </c>
      <c r="DS49" s="211">
        <v>347</v>
      </c>
      <c r="DT49" s="211">
        <v>1067</v>
      </c>
      <c r="DU49" s="211">
        <v>10739</v>
      </c>
      <c r="DV49" s="211">
        <v>5240</v>
      </c>
      <c r="DW49" s="211">
        <v>1584</v>
      </c>
      <c r="DX49" s="211">
        <v>917</v>
      </c>
      <c r="DY49" s="211">
        <v>390</v>
      </c>
      <c r="DZ49" s="211">
        <v>2130</v>
      </c>
      <c r="EA49" s="211">
        <v>178</v>
      </c>
      <c r="EB49" s="211">
        <v>1560</v>
      </c>
      <c r="EC49" s="211">
        <v>2452</v>
      </c>
      <c r="ED49" s="211">
        <v>515</v>
      </c>
      <c r="EE49" s="211">
        <v>1549</v>
      </c>
      <c r="EF49" s="211">
        <v>3049</v>
      </c>
      <c r="EG49" s="211">
        <v>23812</v>
      </c>
      <c r="EH49" s="211">
        <v>2876</v>
      </c>
      <c r="EI49" s="211">
        <v>8346</v>
      </c>
      <c r="EJ49" s="211">
        <v>2393</v>
      </c>
      <c r="EK49" s="211">
        <v>402</v>
      </c>
      <c r="EL49" s="211">
        <v>149</v>
      </c>
      <c r="EM49" s="211">
        <v>287</v>
      </c>
      <c r="EN49" s="211">
        <v>396</v>
      </c>
      <c r="EO49" s="211">
        <v>144</v>
      </c>
      <c r="EP49" s="211">
        <v>778</v>
      </c>
      <c r="EQ49" s="211">
        <v>9309</v>
      </c>
      <c r="ER49" s="211">
        <v>10739</v>
      </c>
      <c r="ES49" s="211">
        <v>604</v>
      </c>
      <c r="ET49" s="211">
        <v>2786</v>
      </c>
      <c r="EU49" s="211">
        <v>3641</v>
      </c>
      <c r="EV49" s="211">
        <v>3708</v>
      </c>
      <c r="EW49" s="211">
        <f t="shared" si="0"/>
        <v>10135</v>
      </c>
      <c r="EX49" s="211">
        <v>10739</v>
      </c>
      <c r="EZ49" s="211"/>
    </row>
    <row r="50" spans="1:156" x14ac:dyDescent="0.25">
      <c r="A50" t="s">
        <v>282</v>
      </c>
      <c r="B50" t="s">
        <v>126</v>
      </c>
      <c r="C50" t="s">
        <v>232</v>
      </c>
      <c r="D50" t="s">
        <v>282</v>
      </c>
      <c r="E50" t="s">
        <v>325</v>
      </c>
      <c r="F50" t="s">
        <v>232</v>
      </c>
      <c r="G50" t="s">
        <v>232</v>
      </c>
      <c r="H50" s="211">
        <v>33717</v>
      </c>
      <c r="I50" s="211">
        <v>1338</v>
      </c>
      <c r="J50" s="211">
        <v>5288</v>
      </c>
      <c r="K50" s="211">
        <v>415</v>
      </c>
      <c r="L50" s="211">
        <v>3341</v>
      </c>
      <c r="M50" s="211">
        <v>262</v>
      </c>
      <c r="N50" s="211">
        <v>16204</v>
      </c>
      <c r="O50" s="211">
        <v>607</v>
      </c>
      <c r="P50" s="211">
        <v>11952</v>
      </c>
      <c r="Q50" s="211">
        <v>307</v>
      </c>
      <c r="R50" s="211">
        <v>32122</v>
      </c>
      <c r="S50" s="211">
        <v>1195</v>
      </c>
      <c r="T50" s="211">
        <v>106</v>
      </c>
      <c r="U50" s="211">
        <v>0</v>
      </c>
      <c r="V50" s="211">
        <v>36</v>
      </c>
      <c r="W50" s="211">
        <v>1</v>
      </c>
      <c r="X50" s="211">
        <v>121</v>
      </c>
      <c r="Y50" s="211">
        <v>2</v>
      </c>
      <c r="Z50" s="211">
        <v>341</v>
      </c>
      <c r="AA50" s="211">
        <v>73</v>
      </c>
      <c r="AB50" s="211">
        <v>990</v>
      </c>
      <c r="AC50" s="211">
        <v>66</v>
      </c>
      <c r="AD50" s="211">
        <v>625</v>
      </c>
      <c r="AE50" s="211">
        <v>107</v>
      </c>
      <c r="AF50" s="211">
        <v>31918</v>
      </c>
      <c r="AG50" s="211">
        <v>1181</v>
      </c>
      <c r="AH50" s="211">
        <v>33432</v>
      </c>
      <c r="AI50" s="211">
        <v>1285</v>
      </c>
      <c r="AJ50" s="211">
        <v>285</v>
      </c>
      <c r="AK50" s="211">
        <v>53</v>
      </c>
      <c r="AL50" s="211">
        <v>161</v>
      </c>
      <c r="AM50" s="211">
        <v>3</v>
      </c>
      <c r="AN50" s="211">
        <v>124</v>
      </c>
      <c r="AO50" s="211">
        <v>50</v>
      </c>
      <c r="AP50" s="211">
        <v>17221</v>
      </c>
      <c r="AQ50" s="211">
        <v>720</v>
      </c>
      <c r="AR50" s="211">
        <v>16496</v>
      </c>
      <c r="AS50" s="211">
        <v>618</v>
      </c>
      <c r="AT50" s="211">
        <v>4407</v>
      </c>
      <c r="AU50" s="211">
        <v>119</v>
      </c>
      <c r="AV50" s="211">
        <v>29310</v>
      </c>
      <c r="AW50" s="211">
        <v>1219</v>
      </c>
      <c r="AX50" s="211">
        <v>1631</v>
      </c>
      <c r="AY50" s="211">
        <v>159</v>
      </c>
      <c r="AZ50" s="211">
        <v>8720</v>
      </c>
      <c r="BA50" s="211">
        <v>414</v>
      </c>
      <c r="BB50" s="211">
        <v>8312</v>
      </c>
      <c r="BC50" s="211">
        <v>344</v>
      </c>
      <c r="BD50" s="211">
        <v>4386</v>
      </c>
      <c r="BE50" s="211">
        <v>129</v>
      </c>
      <c r="BF50" s="211">
        <v>3250</v>
      </c>
      <c r="BG50" s="211">
        <v>243</v>
      </c>
      <c r="BH50" s="211">
        <v>15434</v>
      </c>
      <c r="BI50" s="211">
        <v>922</v>
      </c>
      <c r="BJ50" s="211">
        <v>14893</v>
      </c>
      <c r="BK50" s="211">
        <v>816</v>
      </c>
      <c r="BL50" s="211">
        <v>541</v>
      </c>
      <c r="BM50" s="211">
        <v>106</v>
      </c>
      <c r="BN50" s="211">
        <v>11259</v>
      </c>
      <c r="BO50" s="211">
        <v>470</v>
      </c>
      <c r="BP50" s="211">
        <v>4694</v>
      </c>
      <c r="BQ50" s="211">
        <v>454</v>
      </c>
      <c r="BR50" s="211">
        <v>2731</v>
      </c>
      <c r="BS50" s="211">
        <v>241</v>
      </c>
      <c r="BT50" s="211">
        <v>8295</v>
      </c>
      <c r="BU50" s="211">
        <v>146</v>
      </c>
      <c r="BV50" s="211">
        <v>18684</v>
      </c>
      <c r="BW50" s="211">
        <v>1165</v>
      </c>
      <c r="BX50" s="211">
        <v>6738</v>
      </c>
      <c r="BY50" s="211">
        <v>27</v>
      </c>
      <c r="BZ50" s="211">
        <v>2311</v>
      </c>
      <c r="CA50" s="211">
        <v>21</v>
      </c>
      <c r="CB50" s="211">
        <v>5984</v>
      </c>
      <c r="CC50" s="211">
        <v>125</v>
      </c>
      <c r="CD50" s="211">
        <v>2373</v>
      </c>
      <c r="CE50" s="211">
        <v>146</v>
      </c>
      <c r="CF50" s="211">
        <v>3151</v>
      </c>
      <c r="CG50" s="211">
        <v>326</v>
      </c>
      <c r="CH50" s="211">
        <v>4128</v>
      </c>
      <c r="CI50" s="211">
        <v>175</v>
      </c>
      <c r="CJ50" s="211">
        <v>3937</v>
      </c>
      <c r="CK50" s="211">
        <v>229</v>
      </c>
      <c r="CL50" s="211">
        <v>5095</v>
      </c>
      <c r="CM50" s="211">
        <v>289</v>
      </c>
      <c r="CN50" s="211">
        <v>6738</v>
      </c>
      <c r="CO50" s="211">
        <v>27</v>
      </c>
      <c r="CP50" s="211">
        <v>1338</v>
      </c>
      <c r="CQ50" s="211">
        <v>32379</v>
      </c>
      <c r="CR50" s="211">
        <v>24522</v>
      </c>
      <c r="CS50" s="211">
        <v>14163</v>
      </c>
      <c r="CT50" s="211">
        <v>31508</v>
      </c>
      <c r="CU50" s="211">
        <v>766</v>
      </c>
      <c r="CV50" s="211">
        <v>157</v>
      </c>
      <c r="CW50" s="211">
        <v>380</v>
      </c>
      <c r="CX50" s="211">
        <v>99</v>
      </c>
      <c r="CY50" s="211">
        <v>267</v>
      </c>
      <c r="CZ50" s="211">
        <v>26</v>
      </c>
      <c r="DA50" s="211">
        <v>99</v>
      </c>
      <c r="DB50" s="211">
        <v>29</v>
      </c>
      <c r="DC50" s="211">
        <v>20</v>
      </c>
      <c r="DD50" s="211">
        <v>3</v>
      </c>
      <c r="DE50" s="211">
        <v>930</v>
      </c>
      <c r="DF50" s="211">
        <v>1448</v>
      </c>
      <c r="DG50" s="211">
        <v>2409</v>
      </c>
      <c r="DH50" s="211">
        <v>381</v>
      </c>
      <c r="DI50" s="211">
        <v>1807</v>
      </c>
      <c r="DJ50" s="211">
        <v>953</v>
      </c>
      <c r="DK50" s="211">
        <v>77</v>
      </c>
      <c r="DL50" s="211">
        <v>591</v>
      </c>
      <c r="DM50" s="211">
        <v>1266</v>
      </c>
      <c r="DN50" s="211">
        <v>4046</v>
      </c>
      <c r="DO50" s="211">
        <v>858</v>
      </c>
      <c r="DP50" s="211">
        <v>979</v>
      </c>
      <c r="DQ50" s="211">
        <v>863</v>
      </c>
      <c r="DR50" s="211">
        <v>530</v>
      </c>
      <c r="DS50" s="211">
        <v>384</v>
      </c>
      <c r="DT50" s="211">
        <v>991</v>
      </c>
      <c r="DU50" s="211">
        <v>13860</v>
      </c>
      <c r="DV50" s="211">
        <v>7235</v>
      </c>
      <c r="DW50" s="211">
        <v>2363</v>
      </c>
      <c r="DX50" s="211">
        <v>1095</v>
      </c>
      <c r="DY50" s="211">
        <v>445</v>
      </c>
      <c r="DZ50" s="211">
        <v>2583</v>
      </c>
      <c r="EA50" s="211">
        <v>177</v>
      </c>
      <c r="EB50" s="211">
        <v>1912</v>
      </c>
      <c r="EC50" s="211">
        <v>2947</v>
      </c>
      <c r="ED50" s="211">
        <v>429</v>
      </c>
      <c r="EE50" s="211">
        <v>1948</v>
      </c>
      <c r="EF50" s="211">
        <v>3783</v>
      </c>
      <c r="EG50" s="211">
        <v>30738</v>
      </c>
      <c r="EH50" s="211">
        <v>3027</v>
      </c>
      <c r="EI50" s="211">
        <v>11216</v>
      </c>
      <c r="EJ50" s="211">
        <v>2644</v>
      </c>
      <c r="EK50" s="211">
        <v>404</v>
      </c>
      <c r="EL50" s="211">
        <v>464</v>
      </c>
      <c r="EM50" s="211">
        <v>444</v>
      </c>
      <c r="EN50" s="211">
        <v>196</v>
      </c>
      <c r="EO50" s="211">
        <v>252</v>
      </c>
      <c r="EP50" s="211">
        <v>550</v>
      </c>
      <c r="EQ50" s="211">
        <v>11724</v>
      </c>
      <c r="ER50" s="211">
        <v>13860</v>
      </c>
      <c r="ES50" s="211">
        <v>610</v>
      </c>
      <c r="ET50" s="211">
        <v>3320</v>
      </c>
      <c r="EU50" s="211">
        <v>4979</v>
      </c>
      <c r="EV50" s="211">
        <v>4951</v>
      </c>
      <c r="EW50" s="211">
        <f t="shared" si="0"/>
        <v>13250</v>
      </c>
      <c r="EX50" s="211">
        <v>13860</v>
      </c>
      <c r="EZ50" s="211"/>
    </row>
    <row r="51" spans="1:156" x14ac:dyDescent="0.25">
      <c r="A51" t="s">
        <v>283</v>
      </c>
      <c r="B51" t="s">
        <v>126</v>
      </c>
      <c r="C51" t="s">
        <v>232</v>
      </c>
      <c r="D51" t="s">
        <v>283</v>
      </c>
      <c r="E51" t="s">
        <v>332</v>
      </c>
      <c r="F51" t="s">
        <v>232</v>
      </c>
      <c r="G51" t="s">
        <v>232</v>
      </c>
      <c r="H51" s="211">
        <v>39579</v>
      </c>
      <c r="I51" s="211">
        <v>2422</v>
      </c>
      <c r="J51" s="211">
        <v>7533</v>
      </c>
      <c r="K51" s="211">
        <v>1136</v>
      </c>
      <c r="L51" s="211">
        <v>4782</v>
      </c>
      <c r="M51" s="211">
        <v>897</v>
      </c>
      <c r="N51" s="211">
        <v>18554</v>
      </c>
      <c r="O51" s="211">
        <v>866</v>
      </c>
      <c r="P51" s="211">
        <v>13275</v>
      </c>
      <c r="Q51" s="211">
        <v>401</v>
      </c>
      <c r="R51" s="211">
        <v>31187</v>
      </c>
      <c r="S51" s="211">
        <v>1249</v>
      </c>
      <c r="T51" s="211">
        <v>1366</v>
      </c>
      <c r="U51" s="211">
        <v>45</v>
      </c>
      <c r="V51" s="211">
        <v>103</v>
      </c>
      <c r="W51" s="211">
        <v>4</v>
      </c>
      <c r="X51" s="211">
        <v>2281</v>
      </c>
      <c r="Y51" s="211">
        <v>169</v>
      </c>
      <c r="Z51" s="211">
        <v>1971</v>
      </c>
      <c r="AA51" s="211">
        <v>649</v>
      </c>
      <c r="AB51" s="211">
        <v>2501</v>
      </c>
      <c r="AC51" s="211">
        <v>305</v>
      </c>
      <c r="AD51" s="211">
        <v>5212</v>
      </c>
      <c r="AE51" s="211">
        <v>1194</v>
      </c>
      <c r="AF51" s="211">
        <v>29244</v>
      </c>
      <c r="AG51" s="211">
        <v>946</v>
      </c>
      <c r="AH51" s="211">
        <v>34783</v>
      </c>
      <c r="AI51" s="211">
        <v>1307</v>
      </c>
      <c r="AJ51" s="211">
        <v>4796</v>
      </c>
      <c r="AK51" s="211">
        <v>1115</v>
      </c>
      <c r="AL51" s="211">
        <v>1893</v>
      </c>
      <c r="AM51" s="211">
        <v>106</v>
      </c>
      <c r="AN51" s="211">
        <v>2903</v>
      </c>
      <c r="AO51" s="211">
        <v>1009</v>
      </c>
      <c r="AP51" s="211">
        <v>19883</v>
      </c>
      <c r="AQ51" s="211">
        <v>1371</v>
      </c>
      <c r="AR51" s="211">
        <v>19696</v>
      </c>
      <c r="AS51" s="211">
        <v>1051</v>
      </c>
      <c r="AT51" s="211">
        <v>4574</v>
      </c>
      <c r="AU51" s="211">
        <v>248</v>
      </c>
      <c r="AV51" s="211">
        <v>35005</v>
      </c>
      <c r="AW51" s="211">
        <v>2174</v>
      </c>
      <c r="AX51" s="211">
        <v>2419</v>
      </c>
      <c r="AY51" s="211">
        <v>367</v>
      </c>
      <c r="AZ51" s="211">
        <v>8342</v>
      </c>
      <c r="BA51" s="211">
        <v>695</v>
      </c>
      <c r="BB51" s="211">
        <v>8748</v>
      </c>
      <c r="BC51" s="211">
        <v>317</v>
      </c>
      <c r="BD51" s="211">
        <v>6119</v>
      </c>
      <c r="BE51" s="211">
        <v>48</v>
      </c>
      <c r="BF51" s="211">
        <v>3880</v>
      </c>
      <c r="BG51" s="211">
        <v>471</v>
      </c>
      <c r="BH51" s="211">
        <v>18003</v>
      </c>
      <c r="BI51" s="211">
        <v>1325</v>
      </c>
      <c r="BJ51" s="211">
        <v>17372</v>
      </c>
      <c r="BK51" s="211">
        <v>1261</v>
      </c>
      <c r="BL51" s="211">
        <v>631</v>
      </c>
      <c r="BM51" s="211">
        <v>64</v>
      </c>
      <c r="BN51" s="211">
        <v>13018</v>
      </c>
      <c r="BO51" s="211">
        <v>817</v>
      </c>
      <c r="BP51" s="211">
        <v>5752</v>
      </c>
      <c r="BQ51" s="211">
        <v>573</v>
      </c>
      <c r="BR51" s="211">
        <v>3113</v>
      </c>
      <c r="BS51" s="211">
        <v>406</v>
      </c>
      <c r="BT51" s="211">
        <v>10595</v>
      </c>
      <c r="BU51" s="211">
        <v>599</v>
      </c>
      <c r="BV51" s="211">
        <v>21883</v>
      </c>
      <c r="BW51" s="211">
        <v>1796</v>
      </c>
      <c r="BX51" s="211">
        <v>7101</v>
      </c>
      <c r="BY51" s="211">
        <v>27</v>
      </c>
      <c r="BZ51" s="211">
        <v>3099</v>
      </c>
      <c r="CA51" s="211">
        <v>111</v>
      </c>
      <c r="CB51" s="211">
        <v>7496</v>
      </c>
      <c r="CC51" s="211">
        <v>488</v>
      </c>
      <c r="CD51" s="211">
        <v>3356</v>
      </c>
      <c r="CE51" s="211">
        <v>396</v>
      </c>
      <c r="CF51" s="211">
        <v>4115</v>
      </c>
      <c r="CG51" s="211">
        <v>357</v>
      </c>
      <c r="CH51" s="211">
        <v>5322</v>
      </c>
      <c r="CI51" s="211">
        <v>602</v>
      </c>
      <c r="CJ51" s="211">
        <v>4242</v>
      </c>
      <c r="CK51" s="211">
        <v>239</v>
      </c>
      <c r="CL51" s="211">
        <v>4848</v>
      </c>
      <c r="CM51" s="211">
        <v>202</v>
      </c>
      <c r="CN51" s="211">
        <v>7101</v>
      </c>
      <c r="CO51" s="211">
        <v>27</v>
      </c>
      <c r="CP51" s="211">
        <v>2422</v>
      </c>
      <c r="CQ51" s="211">
        <v>37157</v>
      </c>
      <c r="CR51" s="211">
        <v>28638</v>
      </c>
      <c r="CS51" s="211">
        <v>15503</v>
      </c>
      <c r="CT51" s="211">
        <v>30434</v>
      </c>
      <c r="CU51" s="211">
        <v>7023</v>
      </c>
      <c r="CV51" s="211">
        <v>3801</v>
      </c>
      <c r="CW51" s="211">
        <v>4023</v>
      </c>
      <c r="CX51" s="211">
        <v>2117</v>
      </c>
      <c r="CY51" s="211">
        <v>636</v>
      </c>
      <c r="CZ51" s="211">
        <v>193</v>
      </c>
      <c r="DA51" s="211">
        <v>1618</v>
      </c>
      <c r="DB51" s="211">
        <v>1138</v>
      </c>
      <c r="DC51" s="211">
        <v>746</v>
      </c>
      <c r="DD51" s="211">
        <v>353</v>
      </c>
      <c r="DE51" s="211">
        <v>728</v>
      </c>
      <c r="DF51" s="211">
        <v>1549</v>
      </c>
      <c r="DG51" s="211">
        <v>4777</v>
      </c>
      <c r="DH51" s="211">
        <v>250</v>
      </c>
      <c r="DI51" s="211">
        <v>1720</v>
      </c>
      <c r="DJ51" s="211">
        <v>928</v>
      </c>
      <c r="DK51" s="211">
        <v>170</v>
      </c>
      <c r="DL51" s="211">
        <v>583</v>
      </c>
      <c r="DM51" s="211">
        <v>1165</v>
      </c>
      <c r="DN51" s="211">
        <v>5313</v>
      </c>
      <c r="DO51" s="211">
        <v>1055</v>
      </c>
      <c r="DP51" s="211">
        <v>802</v>
      </c>
      <c r="DQ51" s="211">
        <v>433</v>
      </c>
      <c r="DR51" s="211">
        <v>734</v>
      </c>
      <c r="DS51" s="211">
        <v>499</v>
      </c>
      <c r="DT51" s="211">
        <v>1796</v>
      </c>
      <c r="DU51" s="211">
        <v>15570</v>
      </c>
      <c r="DV51" s="211">
        <v>8072</v>
      </c>
      <c r="DW51" s="211">
        <v>3099</v>
      </c>
      <c r="DX51" s="211">
        <v>1463</v>
      </c>
      <c r="DY51" s="211">
        <v>772</v>
      </c>
      <c r="DZ51" s="211">
        <v>2692</v>
      </c>
      <c r="EA51" s="211">
        <v>257</v>
      </c>
      <c r="EB51" s="211">
        <v>2008</v>
      </c>
      <c r="EC51" s="211">
        <v>3343</v>
      </c>
      <c r="ED51" s="211">
        <v>601</v>
      </c>
      <c r="EE51" s="211">
        <v>2170</v>
      </c>
      <c r="EF51" s="211">
        <v>5123</v>
      </c>
      <c r="EG51" s="211">
        <v>34606</v>
      </c>
      <c r="EH51" s="211">
        <v>4897</v>
      </c>
      <c r="EI51" s="211">
        <v>11840</v>
      </c>
      <c r="EJ51" s="211">
        <v>3730</v>
      </c>
      <c r="EK51" s="211">
        <v>679</v>
      </c>
      <c r="EL51" s="211">
        <v>302</v>
      </c>
      <c r="EM51" s="211">
        <v>576</v>
      </c>
      <c r="EN51" s="211">
        <v>425</v>
      </c>
      <c r="EO51" s="211">
        <v>234</v>
      </c>
      <c r="EP51" s="211">
        <v>1265</v>
      </c>
      <c r="EQ51" s="211">
        <v>13650</v>
      </c>
      <c r="ER51" s="211">
        <v>15570</v>
      </c>
      <c r="ES51" s="211">
        <v>925</v>
      </c>
      <c r="ET51" s="211">
        <v>4668</v>
      </c>
      <c r="EU51" s="211">
        <v>5972</v>
      </c>
      <c r="EV51" s="211">
        <v>4005</v>
      </c>
      <c r="EW51" s="211">
        <f t="shared" si="0"/>
        <v>14645</v>
      </c>
      <c r="EX51" s="211">
        <v>15570</v>
      </c>
      <c r="EZ51" s="211"/>
    </row>
    <row r="52" spans="1:156" x14ac:dyDescent="0.25">
      <c r="A52" t="s">
        <v>284</v>
      </c>
      <c r="B52" t="s">
        <v>126</v>
      </c>
      <c r="C52" t="s">
        <v>232</v>
      </c>
      <c r="D52" t="s">
        <v>284</v>
      </c>
      <c r="E52" t="s">
        <v>333</v>
      </c>
      <c r="F52" t="s">
        <v>232</v>
      </c>
      <c r="G52" t="s">
        <v>232</v>
      </c>
      <c r="H52" s="211">
        <v>8039</v>
      </c>
      <c r="I52" s="211">
        <v>365</v>
      </c>
      <c r="J52" s="211">
        <v>1116</v>
      </c>
      <c r="K52" s="211">
        <v>54</v>
      </c>
      <c r="L52" s="211">
        <v>647</v>
      </c>
      <c r="M52" s="211">
        <v>41</v>
      </c>
      <c r="N52" s="211">
        <v>3612</v>
      </c>
      <c r="O52" s="211">
        <v>266</v>
      </c>
      <c r="P52" s="211">
        <v>3271</v>
      </c>
      <c r="Q52" s="211">
        <v>45</v>
      </c>
      <c r="R52" s="211">
        <v>7330</v>
      </c>
      <c r="S52" s="211">
        <v>252</v>
      </c>
      <c r="T52" s="211">
        <v>49</v>
      </c>
      <c r="U52" s="211">
        <v>4</v>
      </c>
      <c r="V52" s="211">
        <v>19</v>
      </c>
      <c r="W52" s="211">
        <v>0</v>
      </c>
      <c r="X52" s="211">
        <v>98</v>
      </c>
      <c r="Y52" s="211">
        <v>15</v>
      </c>
      <c r="Z52" s="211">
        <v>240</v>
      </c>
      <c r="AA52" s="211">
        <v>86</v>
      </c>
      <c r="AB52" s="211">
        <v>303</v>
      </c>
      <c r="AC52" s="211">
        <v>8</v>
      </c>
      <c r="AD52" s="211">
        <v>397</v>
      </c>
      <c r="AE52" s="211">
        <v>102</v>
      </c>
      <c r="AF52" s="211">
        <v>7197</v>
      </c>
      <c r="AG52" s="211">
        <v>237</v>
      </c>
      <c r="AH52" s="211">
        <v>7776</v>
      </c>
      <c r="AI52" s="211">
        <v>295</v>
      </c>
      <c r="AJ52" s="211">
        <v>263</v>
      </c>
      <c r="AK52" s="211">
        <v>70</v>
      </c>
      <c r="AL52" s="211">
        <v>105</v>
      </c>
      <c r="AM52" s="211">
        <v>13</v>
      </c>
      <c r="AN52" s="211">
        <v>158</v>
      </c>
      <c r="AO52" s="211">
        <v>57</v>
      </c>
      <c r="AP52" s="211">
        <v>4065</v>
      </c>
      <c r="AQ52" s="211">
        <v>201</v>
      </c>
      <c r="AR52" s="211">
        <v>3974</v>
      </c>
      <c r="AS52" s="211">
        <v>164</v>
      </c>
      <c r="AT52" s="211">
        <v>986</v>
      </c>
      <c r="AU52" s="211">
        <v>33</v>
      </c>
      <c r="AV52" s="211">
        <v>7053</v>
      </c>
      <c r="AW52" s="211">
        <v>332</v>
      </c>
      <c r="AX52" s="211">
        <v>494</v>
      </c>
      <c r="AY52" s="211">
        <v>71</v>
      </c>
      <c r="AZ52" s="211">
        <v>1834</v>
      </c>
      <c r="BA52" s="211">
        <v>66</v>
      </c>
      <c r="BB52" s="211">
        <v>1980</v>
      </c>
      <c r="BC52" s="211">
        <v>61</v>
      </c>
      <c r="BD52" s="211">
        <v>1372</v>
      </c>
      <c r="BE52" s="211">
        <v>40</v>
      </c>
      <c r="BF52" s="211">
        <v>644</v>
      </c>
      <c r="BG52" s="211">
        <v>77</v>
      </c>
      <c r="BH52" s="211">
        <v>3515</v>
      </c>
      <c r="BI52" s="211">
        <v>222</v>
      </c>
      <c r="BJ52" s="211">
        <v>3417</v>
      </c>
      <c r="BK52" s="211">
        <v>192</v>
      </c>
      <c r="BL52" s="211">
        <v>98</v>
      </c>
      <c r="BM52" s="211">
        <v>30</v>
      </c>
      <c r="BN52" s="211">
        <v>2732</v>
      </c>
      <c r="BO52" s="211">
        <v>161</v>
      </c>
      <c r="BP52" s="211">
        <v>940</v>
      </c>
      <c r="BQ52" s="211">
        <v>85</v>
      </c>
      <c r="BR52" s="211">
        <v>487</v>
      </c>
      <c r="BS52" s="211">
        <v>53</v>
      </c>
      <c r="BT52" s="211">
        <v>1845</v>
      </c>
      <c r="BU52" s="211">
        <v>62</v>
      </c>
      <c r="BV52" s="211">
        <v>4159</v>
      </c>
      <c r="BW52" s="211">
        <v>299</v>
      </c>
      <c r="BX52" s="211">
        <v>2035</v>
      </c>
      <c r="BY52" s="211">
        <v>4</v>
      </c>
      <c r="BZ52" s="211">
        <v>480</v>
      </c>
      <c r="CA52" s="211">
        <v>12</v>
      </c>
      <c r="CB52" s="211">
        <v>1365</v>
      </c>
      <c r="CC52" s="211">
        <v>50</v>
      </c>
      <c r="CD52" s="211">
        <v>514</v>
      </c>
      <c r="CE52" s="211">
        <v>65</v>
      </c>
      <c r="CF52" s="211">
        <v>645</v>
      </c>
      <c r="CG52" s="211">
        <v>45</v>
      </c>
      <c r="CH52" s="211">
        <v>898</v>
      </c>
      <c r="CI52" s="211">
        <v>66</v>
      </c>
      <c r="CJ52" s="211">
        <v>882</v>
      </c>
      <c r="CK52" s="211">
        <v>56</v>
      </c>
      <c r="CL52" s="211">
        <v>1220</v>
      </c>
      <c r="CM52" s="211">
        <v>67</v>
      </c>
      <c r="CN52" s="211">
        <v>2035</v>
      </c>
      <c r="CO52" s="211">
        <v>4</v>
      </c>
      <c r="CP52" s="211">
        <v>365</v>
      </c>
      <c r="CQ52" s="211">
        <v>7674</v>
      </c>
      <c r="CR52" s="211">
        <v>5815</v>
      </c>
      <c r="CS52" s="211">
        <v>3354</v>
      </c>
      <c r="CT52" s="211">
        <v>7208</v>
      </c>
      <c r="CU52" s="211">
        <v>501</v>
      </c>
      <c r="CV52" s="211">
        <v>207</v>
      </c>
      <c r="CW52" s="211">
        <v>303</v>
      </c>
      <c r="CX52" s="211">
        <v>128</v>
      </c>
      <c r="CY52" s="211">
        <v>72</v>
      </c>
      <c r="CZ52" s="211">
        <v>8</v>
      </c>
      <c r="DA52" s="211">
        <v>114</v>
      </c>
      <c r="DB52" s="211">
        <v>71</v>
      </c>
      <c r="DC52" s="211">
        <v>12</v>
      </c>
      <c r="DD52" s="211">
        <v>0</v>
      </c>
      <c r="DE52" s="211">
        <v>489</v>
      </c>
      <c r="DF52" s="211">
        <v>355</v>
      </c>
      <c r="DG52" s="211">
        <v>458</v>
      </c>
      <c r="DH52" s="211">
        <v>218</v>
      </c>
      <c r="DI52" s="211">
        <v>337</v>
      </c>
      <c r="DJ52" s="211">
        <v>227</v>
      </c>
      <c r="DK52" s="211">
        <v>35</v>
      </c>
      <c r="DL52" s="211">
        <v>205</v>
      </c>
      <c r="DM52" s="211">
        <v>144</v>
      </c>
      <c r="DN52" s="211">
        <v>1072</v>
      </c>
      <c r="DO52" s="211">
        <v>173</v>
      </c>
      <c r="DP52" s="211">
        <v>141</v>
      </c>
      <c r="DQ52" s="211">
        <v>187</v>
      </c>
      <c r="DR52" s="211">
        <v>120</v>
      </c>
      <c r="DS52" s="211">
        <v>59</v>
      </c>
      <c r="DT52" s="211">
        <v>239</v>
      </c>
      <c r="DU52" s="211">
        <v>3601</v>
      </c>
      <c r="DV52" s="211">
        <v>2026</v>
      </c>
      <c r="DW52" s="211">
        <v>606</v>
      </c>
      <c r="DX52" s="211">
        <v>212</v>
      </c>
      <c r="DY52" s="211">
        <v>65</v>
      </c>
      <c r="DZ52" s="211">
        <v>625</v>
      </c>
      <c r="EA52" s="211">
        <v>37</v>
      </c>
      <c r="EB52" s="211">
        <v>505</v>
      </c>
      <c r="EC52" s="211">
        <v>738</v>
      </c>
      <c r="ED52" s="211">
        <v>91</v>
      </c>
      <c r="EE52" s="211">
        <v>543</v>
      </c>
      <c r="EF52" s="211">
        <v>854</v>
      </c>
      <c r="EG52" s="211">
        <v>7405</v>
      </c>
      <c r="EH52" s="211">
        <v>633</v>
      </c>
      <c r="EI52" s="211">
        <v>2947</v>
      </c>
      <c r="EJ52" s="211">
        <v>654</v>
      </c>
      <c r="EK52" s="211">
        <v>145</v>
      </c>
      <c r="EL52" s="211">
        <v>101</v>
      </c>
      <c r="EM52" s="211">
        <v>41</v>
      </c>
      <c r="EN52" s="211">
        <v>68</v>
      </c>
      <c r="EO52" s="211">
        <v>32</v>
      </c>
      <c r="EP52" s="211">
        <v>111</v>
      </c>
      <c r="EQ52" s="211">
        <v>2962</v>
      </c>
      <c r="ER52" s="211">
        <v>3601</v>
      </c>
      <c r="ES52" s="211">
        <v>150</v>
      </c>
      <c r="ET52" s="211">
        <v>840</v>
      </c>
      <c r="EU52" s="211">
        <v>1355</v>
      </c>
      <c r="EV52" s="211">
        <v>1256</v>
      </c>
      <c r="EW52" s="211">
        <f t="shared" si="0"/>
        <v>3451</v>
      </c>
      <c r="EX52" s="211">
        <v>3601</v>
      </c>
      <c r="EZ52" s="211"/>
    </row>
    <row r="53" spans="1:156" x14ac:dyDescent="0.25">
      <c r="A53" t="s">
        <v>285</v>
      </c>
      <c r="B53" t="s">
        <v>126</v>
      </c>
      <c r="C53" t="s">
        <v>232</v>
      </c>
      <c r="D53" t="s">
        <v>285</v>
      </c>
      <c r="E53" t="s">
        <v>327</v>
      </c>
      <c r="F53" t="s">
        <v>232</v>
      </c>
      <c r="G53" t="s">
        <v>232</v>
      </c>
      <c r="H53" s="211">
        <v>34019</v>
      </c>
      <c r="I53" s="211">
        <v>1274</v>
      </c>
      <c r="J53" s="211">
        <v>5082</v>
      </c>
      <c r="K53" s="211">
        <v>297</v>
      </c>
      <c r="L53" s="211">
        <v>3061</v>
      </c>
      <c r="M53" s="211">
        <v>287</v>
      </c>
      <c r="N53" s="211">
        <v>11880</v>
      </c>
      <c r="O53" s="211">
        <v>738</v>
      </c>
      <c r="P53" s="211">
        <v>14911</v>
      </c>
      <c r="Q53" s="211">
        <v>152</v>
      </c>
      <c r="R53" s="211">
        <v>29738</v>
      </c>
      <c r="S53" s="211">
        <v>923</v>
      </c>
      <c r="T53" s="211">
        <v>1188</v>
      </c>
      <c r="U53" s="211">
        <v>106</v>
      </c>
      <c r="V53" s="211">
        <v>121</v>
      </c>
      <c r="W53" s="211">
        <v>0</v>
      </c>
      <c r="X53" s="211">
        <v>509</v>
      </c>
      <c r="Y53" s="211">
        <v>1</v>
      </c>
      <c r="Z53" s="211">
        <v>618</v>
      </c>
      <c r="AA53" s="211">
        <v>131</v>
      </c>
      <c r="AB53" s="211">
        <v>1845</v>
      </c>
      <c r="AC53" s="211">
        <v>113</v>
      </c>
      <c r="AD53" s="211">
        <v>1822</v>
      </c>
      <c r="AE53" s="211">
        <v>264</v>
      </c>
      <c r="AF53" s="211">
        <v>29195</v>
      </c>
      <c r="AG53" s="211">
        <v>855</v>
      </c>
      <c r="AH53" s="211">
        <v>32500</v>
      </c>
      <c r="AI53" s="211">
        <v>929</v>
      </c>
      <c r="AJ53" s="211">
        <v>1519</v>
      </c>
      <c r="AK53" s="211">
        <v>345</v>
      </c>
      <c r="AL53" s="211">
        <v>698</v>
      </c>
      <c r="AM53" s="211">
        <v>95</v>
      </c>
      <c r="AN53" s="211">
        <v>821</v>
      </c>
      <c r="AO53" s="211">
        <v>250</v>
      </c>
      <c r="AP53" s="211">
        <v>17129</v>
      </c>
      <c r="AQ53" s="211">
        <v>789</v>
      </c>
      <c r="AR53" s="211">
        <v>16890</v>
      </c>
      <c r="AS53" s="211">
        <v>485</v>
      </c>
      <c r="AT53" s="211">
        <v>4046</v>
      </c>
      <c r="AU53" s="211">
        <v>62</v>
      </c>
      <c r="AV53" s="211">
        <v>29973</v>
      </c>
      <c r="AW53" s="211">
        <v>1212</v>
      </c>
      <c r="AX53" s="211">
        <v>1076</v>
      </c>
      <c r="AY53" s="211">
        <v>77</v>
      </c>
      <c r="AZ53" s="211">
        <v>5557</v>
      </c>
      <c r="BA53" s="211">
        <v>420</v>
      </c>
      <c r="BB53" s="211">
        <v>7468</v>
      </c>
      <c r="BC53" s="211">
        <v>198</v>
      </c>
      <c r="BD53" s="211">
        <v>7739</v>
      </c>
      <c r="BE53" s="211">
        <v>102</v>
      </c>
      <c r="BF53" s="211">
        <v>2941</v>
      </c>
      <c r="BG53" s="211">
        <v>219</v>
      </c>
      <c r="BH53" s="211">
        <v>17057</v>
      </c>
      <c r="BI53" s="211">
        <v>773</v>
      </c>
      <c r="BJ53" s="211">
        <v>16786</v>
      </c>
      <c r="BK53" s="211">
        <v>727</v>
      </c>
      <c r="BL53" s="211">
        <v>271</v>
      </c>
      <c r="BM53" s="211">
        <v>46</v>
      </c>
      <c r="BN53" s="211">
        <v>11711</v>
      </c>
      <c r="BO53" s="211">
        <v>411</v>
      </c>
      <c r="BP53" s="211">
        <v>5972</v>
      </c>
      <c r="BQ53" s="211">
        <v>390</v>
      </c>
      <c r="BR53" s="211">
        <v>2315</v>
      </c>
      <c r="BS53" s="211">
        <v>191</v>
      </c>
      <c r="BT53" s="211">
        <v>8352</v>
      </c>
      <c r="BU53" s="211">
        <v>282</v>
      </c>
      <c r="BV53" s="211">
        <v>19998</v>
      </c>
      <c r="BW53" s="211">
        <v>992</v>
      </c>
      <c r="BX53" s="211">
        <v>5669</v>
      </c>
      <c r="BY53" s="211">
        <v>0</v>
      </c>
      <c r="BZ53" s="211">
        <v>2190</v>
      </c>
      <c r="CA53" s="211">
        <v>86</v>
      </c>
      <c r="CB53" s="211">
        <v>6162</v>
      </c>
      <c r="CC53" s="211">
        <v>196</v>
      </c>
      <c r="CD53" s="211">
        <v>3827</v>
      </c>
      <c r="CE53" s="211">
        <v>195</v>
      </c>
      <c r="CF53" s="211">
        <v>3585</v>
      </c>
      <c r="CG53" s="211">
        <v>246</v>
      </c>
      <c r="CH53" s="211">
        <v>4637</v>
      </c>
      <c r="CI53" s="211">
        <v>214</v>
      </c>
      <c r="CJ53" s="211">
        <v>3815</v>
      </c>
      <c r="CK53" s="211">
        <v>136</v>
      </c>
      <c r="CL53" s="211">
        <v>4134</v>
      </c>
      <c r="CM53" s="211">
        <v>201</v>
      </c>
      <c r="CN53" s="211">
        <v>5669</v>
      </c>
      <c r="CO53" s="211">
        <v>0</v>
      </c>
      <c r="CP53" s="211">
        <v>1274</v>
      </c>
      <c r="CQ53" s="211">
        <v>32745</v>
      </c>
      <c r="CR53" s="211">
        <v>26558</v>
      </c>
      <c r="CS53" s="211">
        <v>11619</v>
      </c>
      <c r="CT53" s="211">
        <v>30329</v>
      </c>
      <c r="CU53" s="211">
        <v>2156</v>
      </c>
      <c r="CV53" s="211">
        <v>857</v>
      </c>
      <c r="CW53" s="211">
        <v>898</v>
      </c>
      <c r="CX53" s="211">
        <v>245</v>
      </c>
      <c r="CY53" s="211">
        <v>498</v>
      </c>
      <c r="CZ53" s="211">
        <v>284</v>
      </c>
      <c r="DA53" s="211">
        <v>174</v>
      </c>
      <c r="DB53" s="211">
        <v>39</v>
      </c>
      <c r="DC53" s="211">
        <v>586</v>
      </c>
      <c r="DD53" s="211">
        <v>289</v>
      </c>
      <c r="DE53" s="211">
        <v>663</v>
      </c>
      <c r="DF53" s="211">
        <v>1120</v>
      </c>
      <c r="DG53" s="211">
        <v>3012</v>
      </c>
      <c r="DH53" s="211">
        <v>411</v>
      </c>
      <c r="DI53" s="211">
        <v>2034</v>
      </c>
      <c r="DJ53" s="211">
        <v>884</v>
      </c>
      <c r="DK53" s="211">
        <v>346</v>
      </c>
      <c r="DL53" s="211">
        <v>839</v>
      </c>
      <c r="DM53" s="211">
        <v>1089</v>
      </c>
      <c r="DN53" s="211">
        <v>6063</v>
      </c>
      <c r="DO53" s="211">
        <v>981</v>
      </c>
      <c r="DP53" s="211">
        <v>839</v>
      </c>
      <c r="DQ53" s="211">
        <v>660</v>
      </c>
      <c r="DR53" s="211">
        <v>325</v>
      </c>
      <c r="DS53" s="211">
        <v>441</v>
      </c>
      <c r="DT53" s="211">
        <v>968</v>
      </c>
      <c r="DU53" s="211">
        <v>12984</v>
      </c>
      <c r="DV53" s="211">
        <v>6443</v>
      </c>
      <c r="DW53" s="211">
        <v>2651</v>
      </c>
      <c r="DX53" s="211">
        <v>913</v>
      </c>
      <c r="DY53" s="211">
        <v>359</v>
      </c>
      <c r="DZ53" s="211">
        <v>2392</v>
      </c>
      <c r="EA53" s="211">
        <v>177</v>
      </c>
      <c r="EB53" s="211">
        <v>1938</v>
      </c>
      <c r="EC53" s="211">
        <v>3236</v>
      </c>
      <c r="ED53" s="211">
        <v>660</v>
      </c>
      <c r="EE53" s="211">
        <v>2129</v>
      </c>
      <c r="EF53" s="211">
        <v>4035</v>
      </c>
      <c r="EG53" s="211">
        <v>29432</v>
      </c>
      <c r="EH53" s="211">
        <v>4490</v>
      </c>
      <c r="EI53" s="211">
        <v>9381</v>
      </c>
      <c r="EJ53" s="211">
        <v>3603</v>
      </c>
      <c r="EK53" s="211">
        <v>385</v>
      </c>
      <c r="EL53" s="211">
        <v>570</v>
      </c>
      <c r="EM53" s="211">
        <v>603</v>
      </c>
      <c r="EN53" s="211">
        <v>391</v>
      </c>
      <c r="EO53" s="211">
        <v>294</v>
      </c>
      <c r="EP53" s="211">
        <v>1124</v>
      </c>
      <c r="EQ53" s="211">
        <v>11360</v>
      </c>
      <c r="ER53" s="211">
        <v>12984</v>
      </c>
      <c r="ES53" s="211">
        <v>694</v>
      </c>
      <c r="ET53" s="211">
        <v>3718</v>
      </c>
      <c r="EU53" s="211">
        <v>5570</v>
      </c>
      <c r="EV53" s="211">
        <v>3002</v>
      </c>
      <c r="EW53" s="211">
        <f t="shared" si="0"/>
        <v>12290</v>
      </c>
      <c r="EX53" s="211">
        <v>12984</v>
      </c>
      <c r="EZ53" s="211"/>
    </row>
    <row r="54" spans="1:156" x14ac:dyDescent="0.25">
      <c r="A54" t="s">
        <v>286</v>
      </c>
      <c r="B54" t="s">
        <v>126</v>
      </c>
      <c r="C54" t="s">
        <v>232</v>
      </c>
      <c r="D54" t="s">
        <v>286</v>
      </c>
      <c r="E54" t="s">
        <v>333</v>
      </c>
      <c r="F54" t="s">
        <v>232</v>
      </c>
      <c r="G54" t="s">
        <v>232</v>
      </c>
      <c r="H54" s="211">
        <v>21725</v>
      </c>
      <c r="I54" s="211">
        <v>2951</v>
      </c>
      <c r="J54" s="211">
        <v>4814</v>
      </c>
      <c r="K54" s="211">
        <v>1332</v>
      </c>
      <c r="L54" s="211">
        <v>2729</v>
      </c>
      <c r="M54" s="211">
        <v>744</v>
      </c>
      <c r="N54" s="211">
        <v>10231</v>
      </c>
      <c r="O54" s="211">
        <v>991</v>
      </c>
      <c r="P54" s="211">
        <v>6593</v>
      </c>
      <c r="Q54" s="211">
        <v>626</v>
      </c>
      <c r="R54" s="211">
        <v>13152</v>
      </c>
      <c r="S54" s="211">
        <v>1225</v>
      </c>
      <c r="T54" s="211">
        <v>1145</v>
      </c>
      <c r="U54" s="211">
        <v>39</v>
      </c>
      <c r="V54" s="211">
        <v>602</v>
      </c>
      <c r="W54" s="211">
        <v>227</v>
      </c>
      <c r="X54" s="211">
        <v>1116</v>
      </c>
      <c r="Y54" s="211">
        <v>115</v>
      </c>
      <c r="Z54" s="211">
        <v>3069</v>
      </c>
      <c r="AA54" s="211">
        <v>679</v>
      </c>
      <c r="AB54" s="211">
        <v>2641</v>
      </c>
      <c r="AC54" s="211">
        <v>666</v>
      </c>
      <c r="AD54" s="211">
        <v>7294</v>
      </c>
      <c r="AE54" s="211">
        <v>2094</v>
      </c>
      <c r="AF54" s="211">
        <v>11406</v>
      </c>
      <c r="AG54" s="211">
        <v>587</v>
      </c>
      <c r="AH54" s="211">
        <v>16861</v>
      </c>
      <c r="AI54" s="211">
        <v>1183</v>
      </c>
      <c r="AJ54" s="211">
        <v>4864</v>
      </c>
      <c r="AK54" s="211">
        <v>1768</v>
      </c>
      <c r="AL54" s="211">
        <v>1649</v>
      </c>
      <c r="AM54" s="211">
        <v>124</v>
      </c>
      <c r="AN54" s="211">
        <v>3215</v>
      </c>
      <c r="AO54" s="211">
        <v>1644</v>
      </c>
      <c r="AP54" s="211">
        <v>11269</v>
      </c>
      <c r="AQ54" s="211">
        <v>1443</v>
      </c>
      <c r="AR54" s="211">
        <v>10456</v>
      </c>
      <c r="AS54" s="211">
        <v>1508</v>
      </c>
      <c r="AT54" s="211">
        <v>2618</v>
      </c>
      <c r="AU54" s="211">
        <v>210</v>
      </c>
      <c r="AV54" s="211">
        <v>19107</v>
      </c>
      <c r="AW54" s="211">
        <v>2741</v>
      </c>
      <c r="AX54" s="211">
        <v>3002</v>
      </c>
      <c r="AY54" s="211">
        <v>793</v>
      </c>
      <c r="AZ54" s="211">
        <v>3897</v>
      </c>
      <c r="BA54" s="211">
        <v>475</v>
      </c>
      <c r="BB54" s="211">
        <v>4040</v>
      </c>
      <c r="BC54" s="211">
        <v>558</v>
      </c>
      <c r="BD54" s="211">
        <v>2327</v>
      </c>
      <c r="BE54" s="211">
        <v>150</v>
      </c>
      <c r="BF54" s="211">
        <v>2053</v>
      </c>
      <c r="BG54" s="211">
        <v>624</v>
      </c>
      <c r="BH54" s="211">
        <v>9350</v>
      </c>
      <c r="BI54" s="211">
        <v>1544</v>
      </c>
      <c r="BJ54" s="211">
        <v>9116</v>
      </c>
      <c r="BK54" s="211">
        <v>1436</v>
      </c>
      <c r="BL54" s="211">
        <v>234</v>
      </c>
      <c r="BM54" s="211">
        <v>108</v>
      </c>
      <c r="BN54" s="211">
        <v>7156</v>
      </c>
      <c r="BO54" s="211">
        <v>1092</v>
      </c>
      <c r="BP54" s="211">
        <v>2738</v>
      </c>
      <c r="BQ54" s="211">
        <v>639</v>
      </c>
      <c r="BR54" s="211">
        <v>1509</v>
      </c>
      <c r="BS54" s="211">
        <v>437</v>
      </c>
      <c r="BT54" s="211">
        <v>6755</v>
      </c>
      <c r="BU54" s="211">
        <v>780</v>
      </c>
      <c r="BV54" s="211">
        <v>11403</v>
      </c>
      <c r="BW54" s="211">
        <v>2168</v>
      </c>
      <c r="BX54" s="211">
        <v>3567</v>
      </c>
      <c r="BY54" s="211">
        <v>3</v>
      </c>
      <c r="BZ54" s="211">
        <v>2197</v>
      </c>
      <c r="CA54" s="211">
        <v>232</v>
      </c>
      <c r="CB54" s="211">
        <v>4558</v>
      </c>
      <c r="CC54" s="211">
        <v>548</v>
      </c>
      <c r="CD54" s="211">
        <v>1704</v>
      </c>
      <c r="CE54" s="211">
        <v>195</v>
      </c>
      <c r="CF54" s="211">
        <v>2269</v>
      </c>
      <c r="CG54" s="211">
        <v>800</v>
      </c>
      <c r="CH54" s="211">
        <v>2634</v>
      </c>
      <c r="CI54" s="211">
        <v>591</v>
      </c>
      <c r="CJ54" s="211">
        <v>2326</v>
      </c>
      <c r="CK54" s="211">
        <v>334</v>
      </c>
      <c r="CL54" s="211">
        <v>2470</v>
      </c>
      <c r="CM54" s="211">
        <v>248</v>
      </c>
      <c r="CN54" s="211">
        <v>3567</v>
      </c>
      <c r="CO54" s="211">
        <v>3</v>
      </c>
      <c r="CP54" s="211">
        <v>2951</v>
      </c>
      <c r="CQ54" s="211">
        <v>18774</v>
      </c>
      <c r="CR54" s="211">
        <v>13419</v>
      </c>
      <c r="CS54" s="211">
        <v>8225</v>
      </c>
      <c r="CT54" s="211">
        <v>13137</v>
      </c>
      <c r="CU54" s="211">
        <v>7077</v>
      </c>
      <c r="CV54" s="211">
        <v>3934</v>
      </c>
      <c r="CW54" s="211">
        <v>5334</v>
      </c>
      <c r="CX54" s="211">
        <v>3008</v>
      </c>
      <c r="CY54" s="211">
        <v>51</v>
      </c>
      <c r="CZ54" s="211">
        <v>5</v>
      </c>
      <c r="DA54" s="211">
        <v>946</v>
      </c>
      <c r="DB54" s="211">
        <v>546</v>
      </c>
      <c r="DC54" s="211">
        <v>746</v>
      </c>
      <c r="DD54" s="211">
        <v>375</v>
      </c>
      <c r="DE54" s="211">
        <v>772</v>
      </c>
      <c r="DF54" s="211">
        <v>749</v>
      </c>
      <c r="DG54" s="211">
        <v>2298</v>
      </c>
      <c r="DH54" s="211">
        <v>387</v>
      </c>
      <c r="DI54" s="211">
        <v>1080</v>
      </c>
      <c r="DJ54" s="211">
        <v>455</v>
      </c>
      <c r="DK54" s="211">
        <v>144</v>
      </c>
      <c r="DL54" s="211">
        <v>426</v>
      </c>
      <c r="DM54" s="211">
        <v>415</v>
      </c>
      <c r="DN54" s="211">
        <v>2313</v>
      </c>
      <c r="DO54" s="211">
        <v>563</v>
      </c>
      <c r="DP54" s="211">
        <v>348</v>
      </c>
      <c r="DQ54" s="211">
        <v>293</v>
      </c>
      <c r="DR54" s="211">
        <v>389</v>
      </c>
      <c r="DS54" s="211">
        <v>170</v>
      </c>
      <c r="DT54" s="211">
        <v>561</v>
      </c>
      <c r="DU54" s="211">
        <v>7689</v>
      </c>
      <c r="DV54" s="211">
        <v>3642</v>
      </c>
      <c r="DW54" s="211">
        <v>1407</v>
      </c>
      <c r="DX54" s="211">
        <v>471</v>
      </c>
      <c r="DY54" s="211">
        <v>187</v>
      </c>
      <c r="DZ54" s="211">
        <v>1682</v>
      </c>
      <c r="EA54" s="211">
        <v>151</v>
      </c>
      <c r="EB54" s="211">
        <v>1128</v>
      </c>
      <c r="EC54" s="211">
        <v>1894</v>
      </c>
      <c r="ED54" s="211">
        <v>585</v>
      </c>
      <c r="EE54" s="211">
        <v>1034</v>
      </c>
      <c r="EF54" s="211">
        <v>2541</v>
      </c>
      <c r="EG54" s="211">
        <v>19229</v>
      </c>
      <c r="EH54" s="211">
        <v>2587</v>
      </c>
      <c r="EI54" s="211">
        <v>5530</v>
      </c>
      <c r="EJ54" s="211">
        <v>2159</v>
      </c>
      <c r="EK54" s="211">
        <v>531</v>
      </c>
      <c r="EL54" s="211">
        <v>248</v>
      </c>
      <c r="EM54" s="211">
        <v>317</v>
      </c>
      <c r="EN54" s="211">
        <v>99</v>
      </c>
      <c r="EO54" s="211">
        <v>105</v>
      </c>
      <c r="EP54" s="211">
        <v>546</v>
      </c>
      <c r="EQ54" s="211">
        <v>6653</v>
      </c>
      <c r="ER54" s="211">
        <v>7689</v>
      </c>
      <c r="ES54" s="211">
        <v>488</v>
      </c>
      <c r="ET54" s="211">
        <v>2185</v>
      </c>
      <c r="EU54" s="211">
        <v>2911</v>
      </c>
      <c r="EV54" s="211">
        <v>2105</v>
      </c>
      <c r="EW54" s="211">
        <f t="shared" si="0"/>
        <v>7201</v>
      </c>
      <c r="EX54" s="211">
        <v>7689</v>
      </c>
      <c r="EZ54" s="211"/>
    </row>
    <row r="55" spans="1:156" x14ac:dyDescent="0.25">
      <c r="A55" t="s">
        <v>287</v>
      </c>
      <c r="B55" t="s">
        <v>126</v>
      </c>
      <c r="C55" t="s">
        <v>232</v>
      </c>
      <c r="D55" t="s">
        <v>287</v>
      </c>
      <c r="E55" t="s">
        <v>326</v>
      </c>
      <c r="F55" t="s">
        <v>232</v>
      </c>
      <c r="G55" t="s">
        <v>232</v>
      </c>
      <c r="H55" s="211">
        <v>6287</v>
      </c>
      <c r="I55" s="211">
        <v>371</v>
      </c>
      <c r="J55" s="211">
        <v>1072</v>
      </c>
      <c r="K55" s="211">
        <v>82</v>
      </c>
      <c r="L55" s="211">
        <v>641</v>
      </c>
      <c r="M55" s="211">
        <v>53</v>
      </c>
      <c r="N55" s="211">
        <v>2804</v>
      </c>
      <c r="O55" s="211">
        <v>196</v>
      </c>
      <c r="P55" s="211">
        <v>2372</v>
      </c>
      <c r="Q55" s="211">
        <v>93</v>
      </c>
      <c r="R55" s="211">
        <v>5639</v>
      </c>
      <c r="S55" s="211">
        <v>255</v>
      </c>
      <c r="T55" s="211">
        <v>69</v>
      </c>
      <c r="U55" s="211">
        <v>0</v>
      </c>
      <c r="V55" s="211">
        <v>90</v>
      </c>
      <c r="W55" s="211">
        <v>26</v>
      </c>
      <c r="X55" s="211">
        <v>58</v>
      </c>
      <c r="Y55" s="211">
        <v>9</v>
      </c>
      <c r="Z55" s="211">
        <v>40</v>
      </c>
      <c r="AA55" s="211">
        <v>7</v>
      </c>
      <c r="AB55" s="211">
        <v>391</v>
      </c>
      <c r="AC55" s="211">
        <v>74</v>
      </c>
      <c r="AD55" s="211">
        <v>327</v>
      </c>
      <c r="AE55" s="211">
        <v>73</v>
      </c>
      <c r="AF55" s="211">
        <v>5518</v>
      </c>
      <c r="AG55" s="211">
        <v>252</v>
      </c>
      <c r="AH55" s="211">
        <v>6157</v>
      </c>
      <c r="AI55" s="211">
        <v>346</v>
      </c>
      <c r="AJ55" s="211">
        <v>130</v>
      </c>
      <c r="AK55" s="211">
        <v>25</v>
      </c>
      <c r="AL55" s="211">
        <v>56</v>
      </c>
      <c r="AM55" s="211">
        <v>1</v>
      </c>
      <c r="AN55" s="211">
        <v>74</v>
      </c>
      <c r="AO55" s="211">
        <v>24</v>
      </c>
      <c r="AP55" s="211">
        <v>3256</v>
      </c>
      <c r="AQ55" s="211">
        <v>234</v>
      </c>
      <c r="AR55" s="211">
        <v>3031</v>
      </c>
      <c r="AS55" s="211">
        <v>137</v>
      </c>
      <c r="AT55" s="211">
        <v>850</v>
      </c>
      <c r="AU55" s="211">
        <v>31</v>
      </c>
      <c r="AV55" s="211">
        <v>5437</v>
      </c>
      <c r="AW55" s="211">
        <v>340</v>
      </c>
      <c r="AX55" s="211">
        <v>266</v>
      </c>
      <c r="AY55" s="211">
        <v>33</v>
      </c>
      <c r="AZ55" s="211">
        <v>1438</v>
      </c>
      <c r="BA55" s="211">
        <v>153</v>
      </c>
      <c r="BB55" s="211">
        <v>1674</v>
      </c>
      <c r="BC55" s="211">
        <v>56</v>
      </c>
      <c r="BD55" s="211">
        <v>914</v>
      </c>
      <c r="BE55" s="211">
        <v>13</v>
      </c>
      <c r="BF55" s="211">
        <v>619</v>
      </c>
      <c r="BG55" s="211">
        <v>95</v>
      </c>
      <c r="BH55" s="211">
        <v>2832</v>
      </c>
      <c r="BI55" s="211">
        <v>191</v>
      </c>
      <c r="BJ55" s="211">
        <v>2673</v>
      </c>
      <c r="BK55" s="211">
        <v>170</v>
      </c>
      <c r="BL55" s="211">
        <v>159</v>
      </c>
      <c r="BM55" s="211">
        <v>21</v>
      </c>
      <c r="BN55" s="211">
        <v>2038</v>
      </c>
      <c r="BO55" s="211">
        <v>115</v>
      </c>
      <c r="BP55" s="211">
        <v>865</v>
      </c>
      <c r="BQ55" s="211">
        <v>110</v>
      </c>
      <c r="BR55" s="211">
        <v>548</v>
      </c>
      <c r="BS55" s="211">
        <v>61</v>
      </c>
      <c r="BT55" s="211">
        <v>1562</v>
      </c>
      <c r="BU55" s="211">
        <v>83</v>
      </c>
      <c r="BV55" s="211">
        <v>3451</v>
      </c>
      <c r="BW55" s="211">
        <v>286</v>
      </c>
      <c r="BX55" s="211">
        <v>1274</v>
      </c>
      <c r="BY55" s="211">
        <v>2</v>
      </c>
      <c r="BZ55" s="211">
        <v>439</v>
      </c>
      <c r="CA55" s="211">
        <v>23</v>
      </c>
      <c r="CB55" s="211">
        <v>1123</v>
      </c>
      <c r="CC55" s="211">
        <v>60</v>
      </c>
      <c r="CD55" s="211">
        <v>433</v>
      </c>
      <c r="CE55" s="211">
        <v>33</v>
      </c>
      <c r="CF55" s="211">
        <v>578</v>
      </c>
      <c r="CG55" s="211">
        <v>64</v>
      </c>
      <c r="CH55" s="211">
        <v>734</v>
      </c>
      <c r="CI55" s="211">
        <v>64</v>
      </c>
      <c r="CJ55" s="211">
        <v>785</v>
      </c>
      <c r="CK55" s="211">
        <v>52</v>
      </c>
      <c r="CL55" s="211">
        <v>921</v>
      </c>
      <c r="CM55" s="211">
        <v>73</v>
      </c>
      <c r="CN55" s="211">
        <v>1274</v>
      </c>
      <c r="CO55" s="211">
        <v>2</v>
      </c>
      <c r="CP55" s="211">
        <v>371</v>
      </c>
      <c r="CQ55" s="211">
        <v>5916</v>
      </c>
      <c r="CR55" s="211">
        <v>4367</v>
      </c>
      <c r="CS55" s="211">
        <v>2710</v>
      </c>
      <c r="CT55" s="211">
        <v>5792</v>
      </c>
      <c r="CU55" s="211">
        <v>250</v>
      </c>
      <c r="CV55" s="211">
        <v>38</v>
      </c>
      <c r="CW55" s="211">
        <v>131</v>
      </c>
      <c r="CX55" s="211">
        <v>18</v>
      </c>
      <c r="CY55" s="211">
        <v>42</v>
      </c>
      <c r="CZ55" s="211">
        <v>11</v>
      </c>
      <c r="DA55" s="211">
        <v>53</v>
      </c>
      <c r="DB55" s="211">
        <v>5</v>
      </c>
      <c r="DC55" s="211">
        <v>24</v>
      </c>
      <c r="DD55" s="211">
        <v>4</v>
      </c>
      <c r="DE55" s="211">
        <v>453</v>
      </c>
      <c r="DF55" s="211">
        <v>266</v>
      </c>
      <c r="DG55" s="211">
        <v>220</v>
      </c>
      <c r="DH55" s="211">
        <v>134</v>
      </c>
      <c r="DI55" s="211">
        <v>351</v>
      </c>
      <c r="DJ55" s="211">
        <v>199</v>
      </c>
      <c r="DK55" s="211">
        <v>49</v>
      </c>
      <c r="DL55" s="211">
        <v>121</v>
      </c>
      <c r="DM55" s="211">
        <v>167</v>
      </c>
      <c r="DN55" s="211">
        <v>766</v>
      </c>
      <c r="DO55" s="211">
        <v>146</v>
      </c>
      <c r="DP55" s="211">
        <v>98</v>
      </c>
      <c r="DQ55" s="211">
        <v>106</v>
      </c>
      <c r="DR55" s="211">
        <v>83</v>
      </c>
      <c r="DS55" s="211">
        <v>75</v>
      </c>
      <c r="DT55" s="211">
        <v>263</v>
      </c>
      <c r="DU55" s="211">
        <v>2676</v>
      </c>
      <c r="DV55" s="211">
        <v>1327</v>
      </c>
      <c r="DW55" s="211">
        <v>433</v>
      </c>
      <c r="DX55" s="211">
        <v>197</v>
      </c>
      <c r="DY55" s="211">
        <v>95</v>
      </c>
      <c r="DZ55" s="211">
        <v>549</v>
      </c>
      <c r="EA55" s="211">
        <v>60</v>
      </c>
      <c r="EB55" s="211">
        <v>380</v>
      </c>
      <c r="EC55" s="211">
        <v>603</v>
      </c>
      <c r="ED55" s="211">
        <v>77</v>
      </c>
      <c r="EE55" s="211">
        <v>436</v>
      </c>
      <c r="EF55" s="211">
        <v>740</v>
      </c>
      <c r="EG55" s="211">
        <v>5823</v>
      </c>
      <c r="EH55" s="211">
        <v>521</v>
      </c>
      <c r="EI55" s="211">
        <v>2183</v>
      </c>
      <c r="EJ55" s="211">
        <v>493</v>
      </c>
      <c r="EK55" s="211">
        <v>107</v>
      </c>
      <c r="EL55" s="211">
        <v>53</v>
      </c>
      <c r="EM55" s="211">
        <v>54</v>
      </c>
      <c r="EN55" s="211">
        <v>38</v>
      </c>
      <c r="EO55" s="211">
        <v>27</v>
      </c>
      <c r="EP55" s="211">
        <v>116</v>
      </c>
      <c r="EQ55" s="211">
        <v>2320</v>
      </c>
      <c r="ER55" s="211">
        <v>2676</v>
      </c>
      <c r="ES55" s="211">
        <v>140</v>
      </c>
      <c r="ET55" s="211">
        <v>631</v>
      </c>
      <c r="EU55" s="211">
        <v>1010</v>
      </c>
      <c r="EV55" s="211">
        <v>895</v>
      </c>
      <c r="EW55" s="211">
        <f t="shared" si="0"/>
        <v>2536</v>
      </c>
      <c r="EX55" s="211">
        <v>2676</v>
      </c>
      <c r="EZ55" s="211"/>
    </row>
    <row r="56" spans="1:156" x14ac:dyDescent="0.25">
      <c r="A56" t="s">
        <v>288</v>
      </c>
      <c r="B56" t="s">
        <v>126</v>
      </c>
      <c r="C56" t="s">
        <v>232</v>
      </c>
      <c r="D56" t="s">
        <v>288</v>
      </c>
      <c r="E56" t="s">
        <v>332</v>
      </c>
      <c r="F56" t="s">
        <v>232</v>
      </c>
      <c r="G56" t="s">
        <v>232</v>
      </c>
      <c r="H56" s="211">
        <v>161493</v>
      </c>
      <c r="I56" s="211">
        <v>6309</v>
      </c>
      <c r="J56" s="211">
        <v>19292</v>
      </c>
      <c r="K56" s="211">
        <v>1705</v>
      </c>
      <c r="L56" s="211">
        <v>12714</v>
      </c>
      <c r="M56" s="211">
        <v>857</v>
      </c>
      <c r="N56" s="211">
        <v>56042</v>
      </c>
      <c r="O56" s="211">
        <v>3180</v>
      </c>
      <c r="P56" s="211">
        <v>85130</v>
      </c>
      <c r="Q56" s="211">
        <v>1421</v>
      </c>
      <c r="R56" s="211">
        <v>126998</v>
      </c>
      <c r="S56" s="211">
        <v>3426</v>
      </c>
      <c r="T56" s="211">
        <v>11594</v>
      </c>
      <c r="U56" s="211">
        <v>1253</v>
      </c>
      <c r="V56" s="211">
        <v>217</v>
      </c>
      <c r="W56" s="211">
        <v>17</v>
      </c>
      <c r="X56" s="211">
        <v>10325</v>
      </c>
      <c r="Y56" s="211">
        <v>632</v>
      </c>
      <c r="Z56" s="211">
        <v>3062</v>
      </c>
      <c r="AA56" s="211">
        <v>410</v>
      </c>
      <c r="AB56" s="211">
        <v>9181</v>
      </c>
      <c r="AC56" s="211">
        <v>571</v>
      </c>
      <c r="AD56" s="211">
        <v>9287</v>
      </c>
      <c r="AE56" s="211">
        <v>1011</v>
      </c>
      <c r="AF56" s="211">
        <v>123209</v>
      </c>
      <c r="AG56" s="211">
        <v>3085</v>
      </c>
      <c r="AH56" s="211">
        <v>142985</v>
      </c>
      <c r="AI56" s="211">
        <v>4492</v>
      </c>
      <c r="AJ56" s="211">
        <v>18508</v>
      </c>
      <c r="AK56" s="211">
        <v>1817</v>
      </c>
      <c r="AL56" s="211">
        <v>10944</v>
      </c>
      <c r="AM56" s="211">
        <v>995</v>
      </c>
      <c r="AN56" s="211">
        <v>7564</v>
      </c>
      <c r="AO56" s="211">
        <v>822</v>
      </c>
      <c r="AP56" s="211">
        <v>78850</v>
      </c>
      <c r="AQ56" s="211">
        <v>3096</v>
      </c>
      <c r="AR56" s="211">
        <v>82643</v>
      </c>
      <c r="AS56" s="211">
        <v>3213</v>
      </c>
      <c r="AT56" s="211">
        <v>15615</v>
      </c>
      <c r="AU56" s="211">
        <v>461</v>
      </c>
      <c r="AV56" s="211">
        <v>145878</v>
      </c>
      <c r="AW56" s="211">
        <v>5848</v>
      </c>
      <c r="AX56" s="211">
        <v>5294</v>
      </c>
      <c r="AY56" s="211">
        <v>700</v>
      </c>
      <c r="AZ56" s="211">
        <v>20508</v>
      </c>
      <c r="BA56" s="211">
        <v>1453</v>
      </c>
      <c r="BB56" s="211">
        <v>28703</v>
      </c>
      <c r="BC56" s="211">
        <v>1166</v>
      </c>
      <c r="BD56" s="211">
        <v>52599</v>
      </c>
      <c r="BE56" s="211">
        <v>949</v>
      </c>
      <c r="BF56" s="211">
        <v>12786</v>
      </c>
      <c r="BG56" s="211">
        <v>1059</v>
      </c>
      <c r="BH56" s="211">
        <v>81753</v>
      </c>
      <c r="BI56" s="211">
        <v>3706</v>
      </c>
      <c r="BJ56" s="211">
        <v>78906</v>
      </c>
      <c r="BK56" s="211">
        <v>3387</v>
      </c>
      <c r="BL56" s="211">
        <v>2847</v>
      </c>
      <c r="BM56" s="211">
        <v>319</v>
      </c>
      <c r="BN56" s="211">
        <v>57162</v>
      </c>
      <c r="BO56" s="211">
        <v>1817</v>
      </c>
      <c r="BP56" s="211">
        <v>26401</v>
      </c>
      <c r="BQ56" s="211">
        <v>1940</v>
      </c>
      <c r="BR56" s="211">
        <v>10976</v>
      </c>
      <c r="BS56" s="211">
        <v>1008</v>
      </c>
      <c r="BT56" s="211">
        <v>41350</v>
      </c>
      <c r="BU56" s="211">
        <v>1418</v>
      </c>
      <c r="BV56" s="211">
        <v>94539</v>
      </c>
      <c r="BW56" s="211">
        <v>4765</v>
      </c>
      <c r="BX56" s="211">
        <v>25604</v>
      </c>
      <c r="BY56" s="211">
        <v>126</v>
      </c>
      <c r="BZ56" s="211">
        <v>12279</v>
      </c>
      <c r="CA56" s="211">
        <v>210</v>
      </c>
      <c r="CB56" s="211">
        <v>29071</v>
      </c>
      <c r="CC56" s="211">
        <v>1208</v>
      </c>
      <c r="CD56" s="211">
        <v>13039</v>
      </c>
      <c r="CE56" s="211">
        <v>623</v>
      </c>
      <c r="CF56" s="211">
        <v>21060</v>
      </c>
      <c r="CG56" s="211">
        <v>1697</v>
      </c>
      <c r="CH56" s="211">
        <v>22685</v>
      </c>
      <c r="CI56" s="211">
        <v>668</v>
      </c>
      <c r="CJ56" s="211">
        <v>17679</v>
      </c>
      <c r="CK56" s="211">
        <v>898</v>
      </c>
      <c r="CL56" s="211">
        <v>20076</v>
      </c>
      <c r="CM56" s="211">
        <v>879</v>
      </c>
      <c r="CN56" s="211">
        <v>25604</v>
      </c>
      <c r="CO56" s="211">
        <v>126</v>
      </c>
      <c r="CP56" s="211">
        <v>6309</v>
      </c>
      <c r="CQ56" s="211">
        <v>155184</v>
      </c>
      <c r="CR56" s="211">
        <v>130671</v>
      </c>
      <c r="CS56" s="211">
        <v>47822</v>
      </c>
      <c r="CT56" s="211">
        <v>130325</v>
      </c>
      <c r="CU56" s="211">
        <v>22718</v>
      </c>
      <c r="CV56" s="211">
        <v>7509</v>
      </c>
      <c r="CW56" s="211">
        <v>5353</v>
      </c>
      <c r="CX56" s="211">
        <v>1499</v>
      </c>
      <c r="CY56" s="211">
        <v>4014</v>
      </c>
      <c r="CZ56" s="211">
        <v>774</v>
      </c>
      <c r="DA56" s="211">
        <v>7024</v>
      </c>
      <c r="DB56" s="211">
        <v>2854</v>
      </c>
      <c r="DC56" s="211">
        <v>6327</v>
      </c>
      <c r="DD56" s="211">
        <v>2382</v>
      </c>
      <c r="DE56" s="211">
        <v>770</v>
      </c>
      <c r="DF56" s="211">
        <v>4631</v>
      </c>
      <c r="DG56" s="211">
        <v>6926</v>
      </c>
      <c r="DH56" s="211">
        <v>1338</v>
      </c>
      <c r="DI56" s="211">
        <v>7324</v>
      </c>
      <c r="DJ56" s="211">
        <v>2501</v>
      </c>
      <c r="DK56" s="211">
        <v>1098</v>
      </c>
      <c r="DL56" s="211">
        <v>3106</v>
      </c>
      <c r="DM56" s="211">
        <v>6769</v>
      </c>
      <c r="DN56" s="211">
        <v>41477</v>
      </c>
      <c r="DO56" s="211">
        <v>5604</v>
      </c>
      <c r="DP56" s="211">
        <v>3119</v>
      </c>
      <c r="DQ56" s="211">
        <v>2328</v>
      </c>
      <c r="DR56" s="211">
        <v>2375</v>
      </c>
      <c r="DS56" s="211">
        <v>1804</v>
      </c>
      <c r="DT56" s="211">
        <v>4676</v>
      </c>
      <c r="DU56" s="211">
        <v>66629</v>
      </c>
      <c r="DV56" s="211">
        <v>34370</v>
      </c>
      <c r="DW56" s="211">
        <v>14186</v>
      </c>
      <c r="DX56" s="211">
        <v>4769</v>
      </c>
      <c r="DY56" s="211">
        <v>1581</v>
      </c>
      <c r="DZ56" s="211">
        <v>10783</v>
      </c>
      <c r="EA56" s="211">
        <v>918</v>
      </c>
      <c r="EB56" s="211">
        <v>7809</v>
      </c>
      <c r="EC56" s="211">
        <v>16707</v>
      </c>
      <c r="ED56" s="211">
        <v>2035</v>
      </c>
      <c r="EE56" s="211">
        <v>11201</v>
      </c>
      <c r="EF56" s="211">
        <v>20175</v>
      </c>
      <c r="EG56" s="211">
        <v>137132</v>
      </c>
      <c r="EH56" s="211">
        <v>24234</v>
      </c>
      <c r="EI56" s="211">
        <v>47115</v>
      </c>
      <c r="EJ56" s="211">
        <v>19514</v>
      </c>
      <c r="EK56" s="211">
        <v>2444</v>
      </c>
      <c r="EL56" s="211">
        <v>2453</v>
      </c>
      <c r="EM56" s="211">
        <v>2470</v>
      </c>
      <c r="EN56" s="211">
        <v>2122</v>
      </c>
      <c r="EO56" s="211">
        <v>2314</v>
      </c>
      <c r="EP56" s="211">
        <v>6645</v>
      </c>
      <c r="EQ56" s="211">
        <v>60881</v>
      </c>
      <c r="ER56" s="211">
        <v>66629</v>
      </c>
      <c r="ES56" s="211">
        <v>4504</v>
      </c>
      <c r="ET56" s="211">
        <v>21012</v>
      </c>
      <c r="EU56" s="211">
        <v>28044</v>
      </c>
      <c r="EV56" s="211">
        <v>13069</v>
      </c>
      <c r="EW56" s="211">
        <f t="shared" si="0"/>
        <v>62125</v>
      </c>
      <c r="EX56" s="211">
        <v>66629</v>
      </c>
      <c r="EZ56" s="211"/>
    </row>
    <row r="57" spans="1:156" x14ac:dyDescent="0.25">
      <c r="A57" t="s">
        <v>289</v>
      </c>
      <c r="B57" t="s">
        <v>126</v>
      </c>
      <c r="C57" t="s">
        <v>232</v>
      </c>
      <c r="D57" t="s">
        <v>289</v>
      </c>
      <c r="E57" t="s">
        <v>331</v>
      </c>
      <c r="F57" t="s">
        <v>232</v>
      </c>
      <c r="G57" t="s">
        <v>232</v>
      </c>
      <c r="H57" s="211">
        <v>59523</v>
      </c>
      <c r="I57" s="211">
        <v>3333</v>
      </c>
      <c r="J57" s="211">
        <v>8910</v>
      </c>
      <c r="K57" s="211">
        <v>943</v>
      </c>
      <c r="L57" s="211">
        <v>5273</v>
      </c>
      <c r="M57" s="211">
        <v>705</v>
      </c>
      <c r="N57" s="211">
        <v>26436</v>
      </c>
      <c r="O57" s="211">
        <v>1564</v>
      </c>
      <c r="P57" s="211">
        <v>23868</v>
      </c>
      <c r="Q57" s="211">
        <v>824</v>
      </c>
      <c r="R57" s="211">
        <v>54581</v>
      </c>
      <c r="S57" s="211">
        <v>2655</v>
      </c>
      <c r="T57" s="211">
        <v>599</v>
      </c>
      <c r="U57" s="211">
        <v>20</v>
      </c>
      <c r="V57" s="211">
        <v>114</v>
      </c>
      <c r="W57" s="211">
        <v>17</v>
      </c>
      <c r="X57" s="211">
        <v>387</v>
      </c>
      <c r="Y57" s="211">
        <v>8</v>
      </c>
      <c r="Z57" s="211">
        <v>1200</v>
      </c>
      <c r="AA57" s="211">
        <v>359</v>
      </c>
      <c r="AB57" s="211">
        <v>2623</v>
      </c>
      <c r="AC57" s="211">
        <v>274</v>
      </c>
      <c r="AD57" s="211">
        <v>2260</v>
      </c>
      <c r="AE57" s="211">
        <v>579</v>
      </c>
      <c r="AF57" s="211">
        <v>54057</v>
      </c>
      <c r="AG57" s="211">
        <v>2596</v>
      </c>
      <c r="AH57" s="211">
        <v>57994</v>
      </c>
      <c r="AI57" s="211">
        <v>2906</v>
      </c>
      <c r="AJ57" s="211">
        <v>1529</v>
      </c>
      <c r="AK57" s="211">
        <v>427</v>
      </c>
      <c r="AL57" s="211">
        <v>823</v>
      </c>
      <c r="AM57" s="211">
        <v>125</v>
      </c>
      <c r="AN57" s="211">
        <v>706</v>
      </c>
      <c r="AO57" s="211">
        <v>302</v>
      </c>
      <c r="AP57" s="211">
        <v>30108</v>
      </c>
      <c r="AQ57" s="211">
        <v>1900</v>
      </c>
      <c r="AR57" s="211">
        <v>29415</v>
      </c>
      <c r="AS57" s="211">
        <v>1433</v>
      </c>
      <c r="AT57" s="211">
        <v>8466</v>
      </c>
      <c r="AU57" s="211">
        <v>257</v>
      </c>
      <c r="AV57" s="211">
        <v>51057</v>
      </c>
      <c r="AW57" s="211">
        <v>3076</v>
      </c>
      <c r="AX57" s="211">
        <v>2487</v>
      </c>
      <c r="AY57" s="211">
        <v>450</v>
      </c>
      <c r="AZ57" s="211">
        <v>11657</v>
      </c>
      <c r="BA57" s="211">
        <v>628</v>
      </c>
      <c r="BB57" s="211">
        <v>16213</v>
      </c>
      <c r="BC57" s="211">
        <v>992</v>
      </c>
      <c r="BD57" s="211">
        <v>11664</v>
      </c>
      <c r="BE57" s="211">
        <v>272</v>
      </c>
      <c r="BF57" s="211">
        <v>5507</v>
      </c>
      <c r="BG57" s="211">
        <v>583</v>
      </c>
      <c r="BH57" s="211">
        <v>25852</v>
      </c>
      <c r="BI57" s="211">
        <v>2117</v>
      </c>
      <c r="BJ57" s="211">
        <v>24489</v>
      </c>
      <c r="BK57" s="211">
        <v>1808</v>
      </c>
      <c r="BL57" s="211">
        <v>1363</v>
      </c>
      <c r="BM57" s="211">
        <v>309</v>
      </c>
      <c r="BN57" s="211">
        <v>17745</v>
      </c>
      <c r="BO57" s="211">
        <v>1273</v>
      </c>
      <c r="BP57" s="211">
        <v>8813</v>
      </c>
      <c r="BQ57" s="211">
        <v>902</v>
      </c>
      <c r="BR57" s="211">
        <v>4801</v>
      </c>
      <c r="BS57" s="211">
        <v>525</v>
      </c>
      <c r="BT57" s="211">
        <v>13851</v>
      </c>
      <c r="BU57" s="211">
        <v>587</v>
      </c>
      <c r="BV57" s="211">
        <v>31359</v>
      </c>
      <c r="BW57" s="211">
        <v>2700</v>
      </c>
      <c r="BX57" s="211">
        <v>14313</v>
      </c>
      <c r="BY57" s="211">
        <v>46</v>
      </c>
      <c r="BZ57" s="211">
        <v>4029</v>
      </c>
      <c r="CA57" s="211">
        <v>147</v>
      </c>
      <c r="CB57" s="211">
        <v>9822</v>
      </c>
      <c r="CC57" s="211">
        <v>440</v>
      </c>
      <c r="CD57" s="211">
        <v>3651</v>
      </c>
      <c r="CE57" s="211">
        <v>404</v>
      </c>
      <c r="CF57" s="211">
        <v>5304</v>
      </c>
      <c r="CG57" s="211">
        <v>646</v>
      </c>
      <c r="CH57" s="211">
        <v>6601</v>
      </c>
      <c r="CI57" s="211">
        <v>611</v>
      </c>
      <c r="CJ57" s="211">
        <v>6398</v>
      </c>
      <c r="CK57" s="211">
        <v>539</v>
      </c>
      <c r="CL57" s="211">
        <v>9405</v>
      </c>
      <c r="CM57" s="211">
        <v>500</v>
      </c>
      <c r="CN57" s="211">
        <v>14313</v>
      </c>
      <c r="CO57" s="211">
        <v>46</v>
      </c>
      <c r="CP57" s="211">
        <v>3333</v>
      </c>
      <c r="CQ57" s="211">
        <v>56190</v>
      </c>
      <c r="CR57" s="211">
        <v>42412</v>
      </c>
      <c r="CS57" s="211">
        <v>26634</v>
      </c>
      <c r="CT57" s="211">
        <v>54615</v>
      </c>
      <c r="CU57" s="211">
        <v>2430</v>
      </c>
      <c r="CV57" s="211">
        <v>1114</v>
      </c>
      <c r="CW57" s="211">
        <v>1408</v>
      </c>
      <c r="CX57" s="211">
        <v>708</v>
      </c>
      <c r="CY57" s="211">
        <v>611</v>
      </c>
      <c r="CZ57" s="211">
        <v>197</v>
      </c>
      <c r="DA57" s="211">
        <v>74</v>
      </c>
      <c r="DB57" s="211">
        <v>18</v>
      </c>
      <c r="DC57" s="211">
        <v>337</v>
      </c>
      <c r="DD57" s="211">
        <v>191</v>
      </c>
      <c r="DE57" s="211">
        <v>1366</v>
      </c>
      <c r="DF57" s="211">
        <v>2305</v>
      </c>
      <c r="DG57" s="211">
        <v>3683</v>
      </c>
      <c r="DH57" s="211">
        <v>790</v>
      </c>
      <c r="DI57" s="211">
        <v>3332</v>
      </c>
      <c r="DJ57" s="211">
        <v>1615</v>
      </c>
      <c r="DK57" s="211">
        <v>567</v>
      </c>
      <c r="DL57" s="211">
        <v>1132</v>
      </c>
      <c r="DM57" s="211">
        <v>2114</v>
      </c>
      <c r="DN57" s="211">
        <v>7143</v>
      </c>
      <c r="DO57" s="211">
        <v>1599</v>
      </c>
      <c r="DP57" s="211">
        <v>1379</v>
      </c>
      <c r="DQ57" s="211">
        <v>1213</v>
      </c>
      <c r="DR57" s="211">
        <v>1214</v>
      </c>
      <c r="DS57" s="211">
        <v>953</v>
      </c>
      <c r="DT57" s="211">
        <v>1766</v>
      </c>
      <c r="DU57" s="211">
        <v>25181</v>
      </c>
      <c r="DV57" s="211">
        <v>13823</v>
      </c>
      <c r="DW57" s="211">
        <v>4392</v>
      </c>
      <c r="DX57" s="211">
        <v>1458</v>
      </c>
      <c r="DY57" s="211">
        <v>453</v>
      </c>
      <c r="DZ57" s="211">
        <v>4677</v>
      </c>
      <c r="EA57" s="211">
        <v>253</v>
      </c>
      <c r="EB57" s="211">
        <v>3821</v>
      </c>
      <c r="EC57" s="211">
        <v>5223</v>
      </c>
      <c r="ED57" s="211">
        <v>723</v>
      </c>
      <c r="EE57" s="211">
        <v>3707</v>
      </c>
      <c r="EF57" s="211">
        <v>6141</v>
      </c>
      <c r="EG57" s="211">
        <v>53212</v>
      </c>
      <c r="EH57" s="211">
        <v>6482</v>
      </c>
      <c r="EI57" s="211">
        <v>19934</v>
      </c>
      <c r="EJ57" s="211">
        <v>5247</v>
      </c>
      <c r="EK57" s="211">
        <v>878</v>
      </c>
      <c r="EL57" s="211">
        <v>500</v>
      </c>
      <c r="EM57" s="211">
        <v>483</v>
      </c>
      <c r="EN57" s="211">
        <v>643</v>
      </c>
      <c r="EO57" s="211">
        <v>456</v>
      </c>
      <c r="EP57" s="211">
        <v>1539</v>
      </c>
      <c r="EQ57" s="211">
        <v>21618</v>
      </c>
      <c r="ER57" s="211">
        <v>25181</v>
      </c>
      <c r="ES57" s="211">
        <v>1422</v>
      </c>
      <c r="ET57" s="211">
        <v>6502</v>
      </c>
      <c r="EU57" s="211">
        <v>9596</v>
      </c>
      <c r="EV57" s="211">
        <v>7661</v>
      </c>
      <c r="EW57" s="211">
        <f t="shared" si="0"/>
        <v>23759</v>
      </c>
      <c r="EX57" s="211">
        <v>25181</v>
      </c>
      <c r="EZ57" s="211"/>
    </row>
    <row r="58" spans="1:156" x14ac:dyDescent="0.25">
      <c r="A58" t="s">
        <v>290</v>
      </c>
      <c r="B58" t="s">
        <v>126</v>
      </c>
      <c r="C58" t="s">
        <v>232</v>
      </c>
      <c r="D58" t="s">
        <v>290</v>
      </c>
      <c r="E58" t="s">
        <v>326</v>
      </c>
      <c r="F58" t="s">
        <v>232</v>
      </c>
      <c r="G58" t="s">
        <v>232</v>
      </c>
      <c r="H58" s="211">
        <v>13688</v>
      </c>
      <c r="I58" s="211">
        <v>541</v>
      </c>
      <c r="J58" s="211">
        <v>1951</v>
      </c>
      <c r="K58" s="211">
        <v>204</v>
      </c>
      <c r="L58" s="211">
        <v>1352</v>
      </c>
      <c r="M58" s="211">
        <v>171</v>
      </c>
      <c r="N58" s="211">
        <v>6180</v>
      </c>
      <c r="O58" s="211">
        <v>266</v>
      </c>
      <c r="P58" s="211">
        <v>5494</v>
      </c>
      <c r="Q58" s="211">
        <v>71</v>
      </c>
      <c r="R58" s="211">
        <v>12484</v>
      </c>
      <c r="S58" s="211">
        <v>482</v>
      </c>
      <c r="T58" s="211">
        <v>144</v>
      </c>
      <c r="U58" s="211">
        <v>0</v>
      </c>
      <c r="V58" s="211">
        <v>50</v>
      </c>
      <c r="W58" s="211">
        <v>3</v>
      </c>
      <c r="X58" s="211">
        <v>172</v>
      </c>
      <c r="Y58" s="211">
        <v>4</v>
      </c>
      <c r="Z58" s="211">
        <v>216</v>
      </c>
      <c r="AA58" s="211">
        <v>35</v>
      </c>
      <c r="AB58" s="211">
        <v>622</v>
      </c>
      <c r="AC58" s="211">
        <v>17</v>
      </c>
      <c r="AD58" s="211">
        <v>654</v>
      </c>
      <c r="AE58" s="211">
        <v>59</v>
      </c>
      <c r="AF58" s="211">
        <v>12114</v>
      </c>
      <c r="AG58" s="211">
        <v>475</v>
      </c>
      <c r="AH58" s="211">
        <v>13232</v>
      </c>
      <c r="AI58" s="211">
        <v>505</v>
      </c>
      <c r="AJ58" s="211">
        <v>456</v>
      </c>
      <c r="AK58" s="211">
        <v>36</v>
      </c>
      <c r="AL58" s="211">
        <v>273</v>
      </c>
      <c r="AM58" s="211">
        <v>21</v>
      </c>
      <c r="AN58" s="211">
        <v>183</v>
      </c>
      <c r="AO58" s="211">
        <v>15</v>
      </c>
      <c r="AP58" s="211">
        <v>6843</v>
      </c>
      <c r="AQ58" s="211">
        <v>356</v>
      </c>
      <c r="AR58" s="211">
        <v>6845</v>
      </c>
      <c r="AS58" s="211">
        <v>185</v>
      </c>
      <c r="AT58" s="211">
        <v>2060</v>
      </c>
      <c r="AU58" s="211">
        <v>20</v>
      </c>
      <c r="AV58" s="211">
        <v>11628</v>
      </c>
      <c r="AW58" s="211">
        <v>521</v>
      </c>
      <c r="AX58" s="211">
        <v>506</v>
      </c>
      <c r="AY58" s="211">
        <v>66</v>
      </c>
      <c r="AZ58" s="211">
        <v>2794</v>
      </c>
      <c r="BA58" s="211">
        <v>99</v>
      </c>
      <c r="BB58" s="211">
        <v>4186</v>
      </c>
      <c r="BC58" s="211">
        <v>206</v>
      </c>
      <c r="BD58" s="211">
        <v>1830</v>
      </c>
      <c r="BE58" s="211">
        <v>14</v>
      </c>
      <c r="BF58" s="211">
        <v>1104</v>
      </c>
      <c r="BG58" s="211">
        <v>45</v>
      </c>
      <c r="BH58" s="211">
        <v>6876</v>
      </c>
      <c r="BI58" s="211">
        <v>396</v>
      </c>
      <c r="BJ58" s="211">
        <v>6696</v>
      </c>
      <c r="BK58" s="211">
        <v>370</v>
      </c>
      <c r="BL58" s="211">
        <v>180</v>
      </c>
      <c r="BM58" s="211">
        <v>26</v>
      </c>
      <c r="BN58" s="211">
        <v>5340</v>
      </c>
      <c r="BO58" s="211">
        <v>224</v>
      </c>
      <c r="BP58" s="211">
        <v>1761</v>
      </c>
      <c r="BQ58" s="211">
        <v>190</v>
      </c>
      <c r="BR58" s="211">
        <v>879</v>
      </c>
      <c r="BS58" s="211">
        <v>27</v>
      </c>
      <c r="BT58" s="211">
        <v>3205</v>
      </c>
      <c r="BU58" s="211">
        <v>70</v>
      </c>
      <c r="BV58" s="211">
        <v>7980</v>
      </c>
      <c r="BW58" s="211">
        <v>441</v>
      </c>
      <c r="BX58" s="211">
        <v>2503</v>
      </c>
      <c r="BY58" s="211">
        <v>30</v>
      </c>
      <c r="BZ58" s="211">
        <v>1036</v>
      </c>
      <c r="CA58" s="211">
        <v>35</v>
      </c>
      <c r="CB58" s="211">
        <v>2169</v>
      </c>
      <c r="CC58" s="211">
        <v>35</v>
      </c>
      <c r="CD58" s="211">
        <v>1167</v>
      </c>
      <c r="CE58" s="211">
        <v>86</v>
      </c>
      <c r="CF58" s="211">
        <v>1469</v>
      </c>
      <c r="CG58" s="211">
        <v>125</v>
      </c>
      <c r="CH58" s="211">
        <v>1773</v>
      </c>
      <c r="CI58" s="211">
        <v>101</v>
      </c>
      <c r="CJ58" s="211">
        <v>1583</v>
      </c>
      <c r="CK58" s="211">
        <v>70</v>
      </c>
      <c r="CL58" s="211">
        <v>1988</v>
      </c>
      <c r="CM58" s="211">
        <v>59</v>
      </c>
      <c r="CN58" s="211">
        <v>2503</v>
      </c>
      <c r="CO58" s="211">
        <v>30</v>
      </c>
      <c r="CP58" s="211">
        <v>541</v>
      </c>
      <c r="CQ58" s="211">
        <v>13147</v>
      </c>
      <c r="CR58" s="211">
        <v>10781</v>
      </c>
      <c r="CS58" s="211">
        <v>4616</v>
      </c>
      <c r="CT58" s="211">
        <v>12278</v>
      </c>
      <c r="CU58" s="211">
        <v>774</v>
      </c>
      <c r="CV58" s="211">
        <v>110</v>
      </c>
      <c r="CW58" s="211">
        <v>424</v>
      </c>
      <c r="CX58" s="211">
        <v>82</v>
      </c>
      <c r="CY58" s="211">
        <v>236</v>
      </c>
      <c r="CZ58" s="211">
        <v>1</v>
      </c>
      <c r="DA58" s="211">
        <v>100</v>
      </c>
      <c r="DB58" s="211">
        <v>23</v>
      </c>
      <c r="DC58" s="211">
        <v>14</v>
      </c>
      <c r="DD58" s="211">
        <v>4</v>
      </c>
      <c r="DE58" s="211">
        <v>281</v>
      </c>
      <c r="DF58" s="211">
        <v>299</v>
      </c>
      <c r="DG58" s="211">
        <v>1295</v>
      </c>
      <c r="DH58" s="211">
        <v>1417</v>
      </c>
      <c r="DI58" s="211">
        <v>948</v>
      </c>
      <c r="DJ58" s="211">
        <v>333</v>
      </c>
      <c r="DK58" s="211">
        <v>62</v>
      </c>
      <c r="DL58" s="211">
        <v>274</v>
      </c>
      <c r="DM58" s="211">
        <v>207</v>
      </c>
      <c r="DN58" s="211">
        <v>1292</v>
      </c>
      <c r="DO58" s="211">
        <v>577</v>
      </c>
      <c r="DP58" s="211">
        <v>249</v>
      </c>
      <c r="DQ58" s="211">
        <v>170</v>
      </c>
      <c r="DR58" s="211">
        <v>229</v>
      </c>
      <c r="DS58" s="211">
        <v>138</v>
      </c>
      <c r="DT58" s="211">
        <v>512</v>
      </c>
      <c r="DU58" s="211">
        <v>6170</v>
      </c>
      <c r="DV58" s="211">
        <v>2815</v>
      </c>
      <c r="DW58" s="211">
        <v>1116</v>
      </c>
      <c r="DX58" s="211">
        <v>519</v>
      </c>
      <c r="DY58" s="211">
        <v>177</v>
      </c>
      <c r="DZ58" s="211">
        <v>1449</v>
      </c>
      <c r="EA58" s="211">
        <v>43</v>
      </c>
      <c r="EB58" s="211">
        <v>1286</v>
      </c>
      <c r="EC58" s="211">
        <v>1387</v>
      </c>
      <c r="ED58" s="211">
        <v>203</v>
      </c>
      <c r="EE58" s="211">
        <v>939</v>
      </c>
      <c r="EF58" s="211">
        <v>1664</v>
      </c>
      <c r="EG58" s="211">
        <v>12001</v>
      </c>
      <c r="EH58" s="211">
        <v>1746</v>
      </c>
      <c r="EI58" s="211">
        <v>4402</v>
      </c>
      <c r="EJ58" s="211">
        <v>1768</v>
      </c>
      <c r="EK58" s="211">
        <v>253</v>
      </c>
      <c r="EL58" s="211">
        <v>329</v>
      </c>
      <c r="EM58" s="211">
        <v>396</v>
      </c>
      <c r="EN58" s="211">
        <v>96</v>
      </c>
      <c r="EO58" s="211">
        <v>177</v>
      </c>
      <c r="EP58" s="211">
        <v>451</v>
      </c>
      <c r="EQ58" s="211">
        <v>5542</v>
      </c>
      <c r="ER58" s="211">
        <v>6170</v>
      </c>
      <c r="ES58" s="211">
        <v>380</v>
      </c>
      <c r="ET58" s="211">
        <v>1908</v>
      </c>
      <c r="EU58" s="211">
        <v>2435</v>
      </c>
      <c r="EV58" s="211">
        <v>1447</v>
      </c>
      <c r="EW58" s="211">
        <f t="shared" si="0"/>
        <v>5790</v>
      </c>
      <c r="EX58" s="211">
        <v>6170</v>
      </c>
      <c r="EZ58" s="211"/>
    </row>
    <row r="59" spans="1:156" x14ac:dyDescent="0.25">
      <c r="A59" t="s">
        <v>291</v>
      </c>
      <c r="B59" t="s">
        <v>126</v>
      </c>
      <c r="C59" t="s">
        <v>232</v>
      </c>
      <c r="D59" t="s">
        <v>291</v>
      </c>
      <c r="E59" t="s">
        <v>323</v>
      </c>
      <c r="F59" t="s">
        <v>232</v>
      </c>
      <c r="G59" t="s">
        <v>232</v>
      </c>
      <c r="H59" s="211">
        <v>28126</v>
      </c>
      <c r="I59" s="211">
        <v>1582</v>
      </c>
      <c r="J59" s="211">
        <v>4924</v>
      </c>
      <c r="K59" s="211">
        <v>393</v>
      </c>
      <c r="L59" s="211">
        <v>2931</v>
      </c>
      <c r="M59" s="211">
        <v>296</v>
      </c>
      <c r="N59" s="211">
        <v>12817</v>
      </c>
      <c r="O59" s="211">
        <v>792</v>
      </c>
      <c r="P59" s="211">
        <v>10157</v>
      </c>
      <c r="Q59" s="211">
        <v>387</v>
      </c>
      <c r="R59" s="211">
        <v>25517</v>
      </c>
      <c r="S59" s="211">
        <v>1383</v>
      </c>
      <c r="T59" s="211">
        <v>400</v>
      </c>
      <c r="U59" s="211">
        <v>0</v>
      </c>
      <c r="V59" s="211">
        <v>574</v>
      </c>
      <c r="W59" s="211">
        <v>49</v>
      </c>
      <c r="X59" s="211">
        <v>287</v>
      </c>
      <c r="Y59" s="211">
        <v>22</v>
      </c>
      <c r="Z59" s="211">
        <v>76</v>
      </c>
      <c r="AA59" s="211">
        <v>7</v>
      </c>
      <c r="AB59" s="211">
        <v>1272</v>
      </c>
      <c r="AC59" s="211">
        <v>121</v>
      </c>
      <c r="AD59" s="211">
        <v>573</v>
      </c>
      <c r="AE59" s="211">
        <v>42</v>
      </c>
      <c r="AF59" s="211">
        <v>25282</v>
      </c>
      <c r="AG59" s="211">
        <v>1361</v>
      </c>
      <c r="AH59" s="211">
        <v>27842</v>
      </c>
      <c r="AI59" s="211">
        <v>1569</v>
      </c>
      <c r="AJ59" s="211">
        <v>284</v>
      </c>
      <c r="AK59" s="211">
        <v>13</v>
      </c>
      <c r="AL59" s="211">
        <v>181</v>
      </c>
      <c r="AM59" s="211">
        <v>6</v>
      </c>
      <c r="AN59" s="211">
        <v>103</v>
      </c>
      <c r="AO59" s="211">
        <v>7</v>
      </c>
      <c r="AP59" s="211">
        <v>14591</v>
      </c>
      <c r="AQ59" s="211">
        <v>991</v>
      </c>
      <c r="AR59" s="211">
        <v>13535</v>
      </c>
      <c r="AS59" s="211">
        <v>591</v>
      </c>
      <c r="AT59" s="211">
        <v>4990</v>
      </c>
      <c r="AU59" s="211">
        <v>187</v>
      </c>
      <c r="AV59" s="211">
        <v>23136</v>
      </c>
      <c r="AW59" s="211">
        <v>1395</v>
      </c>
      <c r="AX59" s="211">
        <v>1600</v>
      </c>
      <c r="AY59" s="211">
        <v>179</v>
      </c>
      <c r="AZ59" s="211">
        <v>7811</v>
      </c>
      <c r="BA59" s="211">
        <v>564</v>
      </c>
      <c r="BB59" s="211">
        <v>7435</v>
      </c>
      <c r="BC59" s="211">
        <v>405</v>
      </c>
      <c r="BD59" s="211">
        <v>3492</v>
      </c>
      <c r="BE59" s="211">
        <v>71</v>
      </c>
      <c r="BF59" s="211">
        <v>3410</v>
      </c>
      <c r="BG59" s="211">
        <v>388</v>
      </c>
      <c r="BH59" s="211">
        <v>12367</v>
      </c>
      <c r="BI59" s="211">
        <v>959</v>
      </c>
      <c r="BJ59" s="211">
        <v>11650</v>
      </c>
      <c r="BK59" s="211">
        <v>844</v>
      </c>
      <c r="BL59" s="211">
        <v>717</v>
      </c>
      <c r="BM59" s="211">
        <v>115</v>
      </c>
      <c r="BN59" s="211">
        <v>7860</v>
      </c>
      <c r="BO59" s="211">
        <v>513</v>
      </c>
      <c r="BP59" s="211">
        <v>4790</v>
      </c>
      <c r="BQ59" s="211">
        <v>526</v>
      </c>
      <c r="BR59" s="211">
        <v>3127</v>
      </c>
      <c r="BS59" s="211">
        <v>308</v>
      </c>
      <c r="BT59" s="211">
        <v>6008</v>
      </c>
      <c r="BU59" s="211">
        <v>225</v>
      </c>
      <c r="BV59" s="211">
        <v>15777</v>
      </c>
      <c r="BW59" s="211">
        <v>1347</v>
      </c>
      <c r="BX59" s="211">
        <v>6341</v>
      </c>
      <c r="BY59" s="211">
        <v>10</v>
      </c>
      <c r="BZ59" s="211">
        <v>1640</v>
      </c>
      <c r="CA59" s="211">
        <v>48</v>
      </c>
      <c r="CB59" s="211">
        <v>4368</v>
      </c>
      <c r="CC59" s="211">
        <v>177</v>
      </c>
      <c r="CD59" s="211">
        <v>1780</v>
      </c>
      <c r="CE59" s="211">
        <v>138</v>
      </c>
      <c r="CF59" s="211">
        <v>2489</v>
      </c>
      <c r="CG59" s="211">
        <v>317</v>
      </c>
      <c r="CH59" s="211">
        <v>3330</v>
      </c>
      <c r="CI59" s="211">
        <v>285</v>
      </c>
      <c r="CJ59" s="211">
        <v>3471</v>
      </c>
      <c r="CK59" s="211">
        <v>243</v>
      </c>
      <c r="CL59" s="211">
        <v>4707</v>
      </c>
      <c r="CM59" s="211">
        <v>364</v>
      </c>
      <c r="CN59" s="211">
        <v>6341</v>
      </c>
      <c r="CO59" s="211">
        <v>10</v>
      </c>
      <c r="CP59" s="211">
        <v>1582</v>
      </c>
      <c r="CQ59" s="211">
        <v>26544</v>
      </c>
      <c r="CR59" s="211">
        <v>19107</v>
      </c>
      <c r="CS59" s="211">
        <v>12557</v>
      </c>
      <c r="CT59" s="211">
        <v>27183</v>
      </c>
      <c r="CU59" s="211">
        <v>872</v>
      </c>
      <c r="CV59" s="211">
        <v>235</v>
      </c>
      <c r="CW59" s="211">
        <v>462</v>
      </c>
      <c r="CX59" s="211">
        <v>127</v>
      </c>
      <c r="CY59" s="211">
        <v>143</v>
      </c>
      <c r="CZ59" s="211">
        <v>20</v>
      </c>
      <c r="DA59" s="211">
        <v>141</v>
      </c>
      <c r="DB59" s="211">
        <v>74</v>
      </c>
      <c r="DC59" s="211">
        <v>126</v>
      </c>
      <c r="DD59" s="211">
        <v>14</v>
      </c>
      <c r="DE59" s="211">
        <v>333</v>
      </c>
      <c r="DF59" s="211">
        <v>1511</v>
      </c>
      <c r="DG59" s="211">
        <v>1274</v>
      </c>
      <c r="DH59" s="211">
        <v>273</v>
      </c>
      <c r="DI59" s="211">
        <v>1526</v>
      </c>
      <c r="DJ59" s="211">
        <v>786</v>
      </c>
      <c r="DK59" s="211">
        <v>134</v>
      </c>
      <c r="DL59" s="211">
        <v>432</v>
      </c>
      <c r="DM59" s="211">
        <v>777</v>
      </c>
      <c r="DN59" s="211">
        <v>3249</v>
      </c>
      <c r="DO59" s="211">
        <v>1249</v>
      </c>
      <c r="DP59" s="211">
        <v>491</v>
      </c>
      <c r="DQ59" s="211">
        <v>1043</v>
      </c>
      <c r="DR59" s="211">
        <v>535</v>
      </c>
      <c r="DS59" s="211">
        <v>346</v>
      </c>
      <c r="DT59" s="211">
        <v>1235</v>
      </c>
      <c r="DU59" s="211">
        <v>11913</v>
      </c>
      <c r="DV59" s="211">
        <v>6037</v>
      </c>
      <c r="DW59" s="211">
        <v>1736</v>
      </c>
      <c r="DX59" s="211">
        <v>1049</v>
      </c>
      <c r="DY59" s="211">
        <v>434</v>
      </c>
      <c r="DZ59" s="211">
        <v>2416</v>
      </c>
      <c r="EA59" s="211">
        <v>138</v>
      </c>
      <c r="EB59" s="211">
        <v>1849</v>
      </c>
      <c r="EC59" s="211">
        <v>2411</v>
      </c>
      <c r="ED59" s="211">
        <v>227</v>
      </c>
      <c r="EE59" s="211">
        <v>1637</v>
      </c>
      <c r="EF59" s="211">
        <v>2933</v>
      </c>
      <c r="EG59" s="211">
        <v>25631</v>
      </c>
      <c r="EH59" s="211">
        <v>3547</v>
      </c>
      <c r="EI59" s="211">
        <v>9848</v>
      </c>
      <c r="EJ59" s="211">
        <v>2065</v>
      </c>
      <c r="EK59" s="211">
        <v>262</v>
      </c>
      <c r="EL59" s="211">
        <v>212</v>
      </c>
      <c r="EM59" s="211">
        <v>220</v>
      </c>
      <c r="EN59" s="211">
        <v>182</v>
      </c>
      <c r="EO59" s="211">
        <v>174</v>
      </c>
      <c r="EP59" s="211">
        <v>661</v>
      </c>
      <c r="EQ59" s="211">
        <v>10158</v>
      </c>
      <c r="ER59" s="211">
        <v>11913</v>
      </c>
      <c r="ES59" s="211">
        <v>704</v>
      </c>
      <c r="ET59" s="211">
        <v>2786</v>
      </c>
      <c r="EU59" s="211">
        <v>4278</v>
      </c>
      <c r="EV59" s="211">
        <v>4145</v>
      </c>
      <c r="EW59" s="211">
        <f t="shared" si="0"/>
        <v>11209</v>
      </c>
      <c r="EX59" s="211">
        <v>11913</v>
      </c>
      <c r="EZ59" s="211"/>
    </row>
    <row r="60" spans="1:156" x14ac:dyDescent="0.25">
      <c r="A60" t="s">
        <v>292</v>
      </c>
      <c r="B60" t="s">
        <v>126</v>
      </c>
      <c r="C60" t="s">
        <v>232</v>
      </c>
      <c r="D60" t="s">
        <v>292</v>
      </c>
      <c r="E60" t="s">
        <v>333</v>
      </c>
      <c r="F60" t="s">
        <v>232</v>
      </c>
      <c r="G60" t="s">
        <v>232</v>
      </c>
      <c r="H60" s="211">
        <v>9175</v>
      </c>
      <c r="I60" s="211">
        <v>586</v>
      </c>
      <c r="J60" s="211">
        <v>1898</v>
      </c>
      <c r="K60" s="211">
        <v>128</v>
      </c>
      <c r="L60" s="211">
        <v>1043</v>
      </c>
      <c r="M60" s="211">
        <v>111</v>
      </c>
      <c r="N60" s="211">
        <v>4353</v>
      </c>
      <c r="O60" s="211">
        <v>278</v>
      </c>
      <c r="P60" s="211">
        <v>2911</v>
      </c>
      <c r="Q60" s="211">
        <v>177</v>
      </c>
      <c r="R60" s="211">
        <v>7984</v>
      </c>
      <c r="S60" s="211">
        <v>421</v>
      </c>
      <c r="T60" s="211">
        <v>174</v>
      </c>
      <c r="U60" s="211">
        <v>29</v>
      </c>
      <c r="V60" s="211">
        <v>72</v>
      </c>
      <c r="W60" s="211">
        <v>10</v>
      </c>
      <c r="X60" s="211">
        <v>90</v>
      </c>
      <c r="Y60" s="211">
        <v>0</v>
      </c>
      <c r="Z60" s="211">
        <v>268</v>
      </c>
      <c r="AA60" s="211">
        <v>20</v>
      </c>
      <c r="AB60" s="211">
        <v>550</v>
      </c>
      <c r="AC60" s="211">
        <v>69</v>
      </c>
      <c r="AD60" s="211">
        <v>783</v>
      </c>
      <c r="AE60" s="211">
        <v>144</v>
      </c>
      <c r="AF60" s="211">
        <v>7735</v>
      </c>
      <c r="AG60" s="211">
        <v>413</v>
      </c>
      <c r="AH60" s="211">
        <v>8712</v>
      </c>
      <c r="AI60" s="211">
        <v>478</v>
      </c>
      <c r="AJ60" s="211">
        <v>463</v>
      </c>
      <c r="AK60" s="211">
        <v>108</v>
      </c>
      <c r="AL60" s="211">
        <v>90</v>
      </c>
      <c r="AM60" s="211">
        <v>1</v>
      </c>
      <c r="AN60" s="211">
        <v>373</v>
      </c>
      <c r="AO60" s="211">
        <v>107</v>
      </c>
      <c r="AP60" s="211">
        <v>4558</v>
      </c>
      <c r="AQ60" s="211">
        <v>362</v>
      </c>
      <c r="AR60" s="211">
        <v>4617</v>
      </c>
      <c r="AS60" s="211">
        <v>224</v>
      </c>
      <c r="AT60" s="211">
        <v>1194</v>
      </c>
      <c r="AU60" s="211">
        <v>67</v>
      </c>
      <c r="AV60" s="211">
        <v>7981</v>
      </c>
      <c r="AW60" s="211">
        <v>519</v>
      </c>
      <c r="AX60" s="211">
        <v>432</v>
      </c>
      <c r="AY60" s="211">
        <v>106</v>
      </c>
      <c r="AZ60" s="211">
        <v>2096</v>
      </c>
      <c r="BA60" s="211">
        <v>140</v>
      </c>
      <c r="BB60" s="211">
        <v>2230</v>
      </c>
      <c r="BC60" s="211">
        <v>136</v>
      </c>
      <c r="BD60" s="211">
        <v>1269</v>
      </c>
      <c r="BE60" s="211">
        <v>48</v>
      </c>
      <c r="BF60" s="211">
        <v>767</v>
      </c>
      <c r="BG60" s="211">
        <v>88</v>
      </c>
      <c r="BH60" s="211">
        <v>4042</v>
      </c>
      <c r="BI60" s="211">
        <v>420</v>
      </c>
      <c r="BJ60" s="211">
        <v>3914</v>
      </c>
      <c r="BK60" s="211">
        <v>358</v>
      </c>
      <c r="BL60" s="211">
        <v>128</v>
      </c>
      <c r="BM60" s="211">
        <v>62</v>
      </c>
      <c r="BN60" s="211">
        <v>2876</v>
      </c>
      <c r="BO60" s="211">
        <v>261</v>
      </c>
      <c r="BP60" s="211">
        <v>1411</v>
      </c>
      <c r="BQ60" s="211">
        <v>165</v>
      </c>
      <c r="BR60" s="211">
        <v>522</v>
      </c>
      <c r="BS60" s="211">
        <v>82</v>
      </c>
      <c r="BT60" s="211">
        <v>2588</v>
      </c>
      <c r="BU60" s="211">
        <v>71</v>
      </c>
      <c r="BV60" s="211">
        <v>4809</v>
      </c>
      <c r="BW60" s="211">
        <v>508</v>
      </c>
      <c r="BX60" s="211">
        <v>1778</v>
      </c>
      <c r="BY60" s="211">
        <v>7</v>
      </c>
      <c r="BZ60" s="211">
        <v>772</v>
      </c>
      <c r="CA60" s="211">
        <v>7</v>
      </c>
      <c r="CB60" s="211">
        <v>1816</v>
      </c>
      <c r="CC60" s="211">
        <v>64</v>
      </c>
      <c r="CD60" s="211">
        <v>560</v>
      </c>
      <c r="CE60" s="211">
        <v>85</v>
      </c>
      <c r="CF60" s="211">
        <v>999</v>
      </c>
      <c r="CG60" s="211">
        <v>105</v>
      </c>
      <c r="CH60" s="211">
        <v>1037</v>
      </c>
      <c r="CI60" s="211">
        <v>100</v>
      </c>
      <c r="CJ60" s="211">
        <v>941</v>
      </c>
      <c r="CK60" s="211">
        <v>149</v>
      </c>
      <c r="CL60" s="211">
        <v>1272</v>
      </c>
      <c r="CM60" s="211">
        <v>69</v>
      </c>
      <c r="CN60" s="211">
        <v>1778</v>
      </c>
      <c r="CO60" s="211">
        <v>7</v>
      </c>
      <c r="CP60" s="211">
        <v>586</v>
      </c>
      <c r="CQ60" s="211">
        <v>8589</v>
      </c>
      <c r="CR60" s="211">
        <v>6110</v>
      </c>
      <c r="CS60" s="211">
        <v>4336</v>
      </c>
      <c r="CT60" s="211">
        <v>8207</v>
      </c>
      <c r="CU60" s="211">
        <v>471</v>
      </c>
      <c r="CV60" s="211">
        <v>151</v>
      </c>
      <c r="CW60" s="211">
        <v>363</v>
      </c>
      <c r="CX60" s="211">
        <v>103</v>
      </c>
      <c r="CY60" s="211">
        <v>37</v>
      </c>
      <c r="CZ60" s="211">
        <v>8</v>
      </c>
      <c r="DA60" s="211">
        <v>57</v>
      </c>
      <c r="DB60" s="211">
        <v>40</v>
      </c>
      <c r="DC60" s="211">
        <v>14</v>
      </c>
      <c r="DD60" s="211">
        <v>0</v>
      </c>
      <c r="DE60" s="211">
        <v>436</v>
      </c>
      <c r="DF60" s="211">
        <v>432</v>
      </c>
      <c r="DG60" s="211">
        <v>529</v>
      </c>
      <c r="DH60" s="211">
        <v>183</v>
      </c>
      <c r="DI60" s="211">
        <v>430</v>
      </c>
      <c r="DJ60" s="211">
        <v>238</v>
      </c>
      <c r="DK60" s="211">
        <v>51</v>
      </c>
      <c r="DL60" s="211">
        <v>165</v>
      </c>
      <c r="DM60" s="211">
        <v>255</v>
      </c>
      <c r="DN60" s="211">
        <v>1134</v>
      </c>
      <c r="DO60" s="211">
        <v>284</v>
      </c>
      <c r="DP60" s="211">
        <v>273</v>
      </c>
      <c r="DQ60" s="211">
        <v>125</v>
      </c>
      <c r="DR60" s="211">
        <v>137</v>
      </c>
      <c r="DS60" s="211">
        <v>144</v>
      </c>
      <c r="DT60" s="211">
        <v>395</v>
      </c>
      <c r="DU60" s="211">
        <v>3971</v>
      </c>
      <c r="DV60" s="211">
        <v>1961</v>
      </c>
      <c r="DW60" s="211">
        <v>756</v>
      </c>
      <c r="DX60" s="211">
        <v>242</v>
      </c>
      <c r="DY60" s="211">
        <v>130</v>
      </c>
      <c r="DZ60" s="211">
        <v>836</v>
      </c>
      <c r="EA60" s="211">
        <v>60</v>
      </c>
      <c r="EB60" s="211">
        <v>661</v>
      </c>
      <c r="EC60" s="211">
        <v>932</v>
      </c>
      <c r="ED60" s="211">
        <v>107</v>
      </c>
      <c r="EE60" s="211">
        <v>746</v>
      </c>
      <c r="EF60" s="211">
        <v>1078</v>
      </c>
      <c r="EG60" s="211">
        <v>8124</v>
      </c>
      <c r="EH60" s="211">
        <v>1083</v>
      </c>
      <c r="EI60" s="211">
        <v>3235</v>
      </c>
      <c r="EJ60" s="211">
        <v>736</v>
      </c>
      <c r="EK60" s="211">
        <v>132</v>
      </c>
      <c r="EL60" s="211">
        <v>49</v>
      </c>
      <c r="EM60" s="211">
        <v>118</v>
      </c>
      <c r="EN60" s="211">
        <v>46</v>
      </c>
      <c r="EO60" s="211">
        <v>61</v>
      </c>
      <c r="EP60" s="211">
        <v>266</v>
      </c>
      <c r="EQ60" s="211">
        <v>3404</v>
      </c>
      <c r="ER60" s="211">
        <v>3971</v>
      </c>
      <c r="ES60" s="211">
        <v>229</v>
      </c>
      <c r="ET60" s="211">
        <v>1207</v>
      </c>
      <c r="EU60" s="211">
        <v>1347</v>
      </c>
      <c r="EV60" s="211">
        <v>1188</v>
      </c>
      <c r="EW60" s="211">
        <f t="shared" si="0"/>
        <v>3742</v>
      </c>
      <c r="EX60" s="211">
        <v>3971</v>
      </c>
      <c r="EZ60" s="211"/>
    </row>
    <row r="61" spans="1:156" x14ac:dyDescent="0.25">
      <c r="A61" t="s">
        <v>293</v>
      </c>
      <c r="B61" t="s">
        <v>126</v>
      </c>
      <c r="C61" t="s">
        <v>232</v>
      </c>
      <c r="D61" t="s">
        <v>293</v>
      </c>
      <c r="E61" t="s">
        <v>326</v>
      </c>
      <c r="F61" t="s">
        <v>232</v>
      </c>
      <c r="G61" t="s">
        <v>232</v>
      </c>
      <c r="H61" s="211">
        <v>30234</v>
      </c>
      <c r="I61" s="211">
        <v>1495</v>
      </c>
      <c r="J61" s="211">
        <v>5389</v>
      </c>
      <c r="K61" s="211">
        <v>547</v>
      </c>
      <c r="L61" s="211">
        <v>3467</v>
      </c>
      <c r="M61" s="211">
        <v>442</v>
      </c>
      <c r="N61" s="211">
        <v>12543</v>
      </c>
      <c r="O61" s="211">
        <v>539</v>
      </c>
      <c r="P61" s="211">
        <v>11759</v>
      </c>
      <c r="Q61" s="211">
        <v>406</v>
      </c>
      <c r="R61" s="211">
        <v>26296</v>
      </c>
      <c r="S61" s="211">
        <v>1081</v>
      </c>
      <c r="T61" s="211">
        <v>638</v>
      </c>
      <c r="U61" s="211">
        <v>3</v>
      </c>
      <c r="V61" s="211">
        <v>346</v>
      </c>
      <c r="W61" s="211">
        <v>41</v>
      </c>
      <c r="X61" s="211">
        <v>240</v>
      </c>
      <c r="Y61" s="211">
        <v>0</v>
      </c>
      <c r="Z61" s="211">
        <v>598</v>
      </c>
      <c r="AA61" s="211">
        <v>16</v>
      </c>
      <c r="AB61" s="211">
        <v>2112</v>
      </c>
      <c r="AC61" s="211">
        <v>354</v>
      </c>
      <c r="AD61" s="211">
        <v>2038</v>
      </c>
      <c r="AE61" s="211">
        <v>288</v>
      </c>
      <c r="AF61" s="211">
        <v>25596</v>
      </c>
      <c r="AG61" s="211">
        <v>1069</v>
      </c>
      <c r="AH61" s="211">
        <v>29481</v>
      </c>
      <c r="AI61" s="211">
        <v>1475</v>
      </c>
      <c r="AJ61" s="211">
        <v>753</v>
      </c>
      <c r="AK61" s="211">
        <v>20</v>
      </c>
      <c r="AL61" s="211">
        <v>386</v>
      </c>
      <c r="AM61" s="211">
        <v>19</v>
      </c>
      <c r="AN61" s="211">
        <v>367</v>
      </c>
      <c r="AO61" s="211">
        <v>1</v>
      </c>
      <c r="AP61" s="211">
        <v>15485</v>
      </c>
      <c r="AQ61" s="211">
        <v>857</v>
      </c>
      <c r="AR61" s="211">
        <v>14749</v>
      </c>
      <c r="AS61" s="211">
        <v>638</v>
      </c>
      <c r="AT61" s="211">
        <v>3532</v>
      </c>
      <c r="AU61" s="211">
        <v>53</v>
      </c>
      <c r="AV61" s="211">
        <v>26702</v>
      </c>
      <c r="AW61" s="211">
        <v>1442</v>
      </c>
      <c r="AX61" s="211">
        <v>1297</v>
      </c>
      <c r="AY61" s="211">
        <v>193</v>
      </c>
      <c r="AZ61" s="211">
        <v>5365</v>
      </c>
      <c r="BA61" s="211">
        <v>236</v>
      </c>
      <c r="BB61" s="211">
        <v>7444</v>
      </c>
      <c r="BC61" s="211">
        <v>219</v>
      </c>
      <c r="BD61" s="211">
        <v>5677</v>
      </c>
      <c r="BE61" s="211">
        <v>166</v>
      </c>
      <c r="BF61" s="211">
        <v>2533</v>
      </c>
      <c r="BG61" s="211">
        <v>157</v>
      </c>
      <c r="BH61" s="211">
        <v>14282</v>
      </c>
      <c r="BI61" s="211">
        <v>773</v>
      </c>
      <c r="BJ61" s="211">
        <v>13778</v>
      </c>
      <c r="BK61" s="211">
        <v>640</v>
      </c>
      <c r="BL61" s="211">
        <v>504</v>
      </c>
      <c r="BM61" s="211">
        <v>133</v>
      </c>
      <c r="BN61" s="211">
        <v>9848</v>
      </c>
      <c r="BO61" s="211">
        <v>446</v>
      </c>
      <c r="BP61" s="211">
        <v>4926</v>
      </c>
      <c r="BQ61" s="211">
        <v>375</v>
      </c>
      <c r="BR61" s="211">
        <v>2041</v>
      </c>
      <c r="BS61" s="211">
        <v>109</v>
      </c>
      <c r="BT61" s="211">
        <v>8046</v>
      </c>
      <c r="BU61" s="211">
        <v>554</v>
      </c>
      <c r="BV61" s="211">
        <v>16815</v>
      </c>
      <c r="BW61" s="211">
        <v>930</v>
      </c>
      <c r="BX61" s="211">
        <v>5373</v>
      </c>
      <c r="BY61" s="211">
        <v>11</v>
      </c>
      <c r="BZ61" s="211">
        <v>2437</v>
      </c>
      <c r="CA61" s="211">
        <v>139</v>
      </c>
      <c r="CB61" s="211">
        <v>5609</v>
      </c>
      <c r="CC61" s="211">
        <v>415</v>
      </c>
      <c r="CD61" s="211">
        <v>2405</v>
      </c>
      <c r="CE61" s="211">
        <v>127</v>
      </c>
      <c r="CF61" s="211">
        <v>3196</v>
      </c>
      <c r="CG61" s="211">
        <v>252</v>
      </c>
      <c r="CH61" s="211">
        <v>3728</v>
      </c>
      <c r="CI61" s="211">
        <v>249</v>
      </c>
      <c r="CJ61" s="211">
        <v>3277</v>
      </c>
      <c r="CK61" s="211">
        <v>99</v>
      </c>
      <c r="CL61" s="211">
        <v>4209</v>
      </c>
      <c r="CM61" s="211">
        <v>203</v>
      </c>
      <c r="CN61" s="211">
        <v>5373</v>
      </c>
      <c r="CO61" s="211">
        <v>11</v>
      </c>
      <c r="CP61" s="211">
        <v>1495</v>
      </c>
      <c r="CQ61" s="211">
        <v>28739</v>
      </c>
      <c r="CR61" s="211">
        <v>21329</v>
      </c>
      <c r="CS61" s="211">
        <v>11994</v>
      </c>
      <c r="CT61" s="211">
        <v>27109</v>
      </c>
      <c r="CU61" s="211">
        <v>1835</v>
      </c>
      <c r="CV61" s="211">
        <v>474</v>
      </c>
      <c r="CW61" s="211">
        <v>756</v>
      </c>
      <c r="CX61" s="211">
        <v>140</v>
      </c>
      <c r="CY61" s="211">
        <v>624</v>
      </c>
      <c r="CZ61" s="211">
        <v>109</v>
      </c>
      <c r="DA61" s="211">
        <v>64</v>
      </c>
      <c r="DB61" s="211">
        <v>24</v>
      </c>
      <c r="DC61" s="211">
        <v>391</v>
      </c>
      <c r="DD61" s="211">
        <v>201</v>
      </c>
      <c r="DE61" s="211">
        <v>1034</v>
      </c>
      <c r="DF61" s="211">
        <v>1181</v>
      </c>
      <c r="DG61" s="211">
        <v>1536</v>
      </c>
      <c r="DH61" s="211">
        <v>411</v>
      </c>
      <c r="DI61" s="211">
        <v>1942</v>
      </c>
      <c r="DJ61" s="211">
        <v>653</v>
      </c>
      <c r="DK61" s="211">
        <v>139</v>
      </c>
      <c r="DL61" s="211">
        <v>603</v>
      </c>
      <c r="DM61" s="211">
        <v>1076</v>
      </c>
      <c r="DN61" s="211">
        <v>4412</v>
      </c>
      <c r="DO61" s="211">
        <v>975</v>
      </c>
      <c r="DP61" s="211">
        <v>822</v>
      </c>
      <c r="DQ61" s="211">
        <v>638</v>
      </c>
      <c r="DR61" s="211">
        <v>551</v>
      </c>
      <c r="DS61" s="211">
        <v>654</v>
      </c>
      <c r="DT61" s="211">
        <v>1435</v>
      </c>
      <c r="DU61" s="211">
        <v>12448</v>
      </c>
      <c r="DV61" s="211">
        <v>6247</v>
      </c>
      <c r="DW61" s="211">
        <v>2466</v>
      </c>
      <c r="DX61" s="211">
        <v>859</v>
      </c>
      <c r="DY61" s="211">
        <v>354</v>
      </c>
      <c r="DZ61" s="211">
        <v>2415</v>
      </c>
      <c r="EA61" s="211">
        <v>152</v>
      </c>
      <c r="EB61" s="211">
        <v>2036</v>
      </c>
      <c r="EC61" s="211">
        <v>2927</v>
      </c>
      <c r="ED61" s="211">
        <v>645</v>
      </c>
      <c r="EE61" s="211">
        <v>1888</v>
      </c>
      <c r="EF61" s="211">
        <v>3879</v>
      </c>
      <c r="EG61" s="211">
        <v>26766</v>
      </c>
      <c r="EH61" s="211">
        <v>3748</v>
      </c>
      <c r="EI61" s="211">
        <v>8977</v>
      </c>
      <c r="EJ61" s="211">
        <v>3471</v>
      </c>
      <c r="EK61" s="211">
        <v>415</v>
      </c>
      <c r="EL61" s="211">
        <v>296</v>
      </c>
      <c r="EM61" s="211">
        <v>317</v>
      </c>
      <c r="EN61" s="211">
        <v>319</v>
      </c>
      <c r="EO61" s="211">
        <v>224</v>
      </c>
      <c r="EP61" s="211">
        <v>1479</v>
      </c>
      <c r="EQ61" s="211">
        <v>11102</v>
      </c>
      <c r="ER61" s="211">
        <v>12448</v>
      </c>
      <c r="ES61" s="211">
        <v>751</v>
      </c>
      <c r="ET61" s="211">
        <v>3345</v>
      </c>
      <c r="EU61" s="211">
        <v>4845</v>
      </c>
      <c r="EV61" s="211">
        <v>3507</v>
      </c>
      <c r="EW61" s="211">
        <f t="shared" si="0"/>
        <v>11697</v>
      </c>
      <c r="EX61" s="211">
        <v>12448</v>
      </c>
      <c r="EZ61" s="211"/>
    </row>
    <row r="62" spans="1:156" x14ac:dyDescent="0.25">
      <c r="A62" t="s">
        <v>294</v>
      </c>
      <c r="B62" t="s">
        <v>126</v>
      </c>
      <c r="C62" t="s">
        <v>232</v>
      </c>
      <c r="D62" t="s">
        <v>294</v>
      </c>
      <c r="E62" t="s">
        <v>331</v>
      </c>
      <c r="F62" t="s">
        <v>232</v>
      </c>
      <c r="G62" t="s">
        <v>232</v>
      </c>
      <c r="H62" s="211">
        <v>11168</v>
      </c>
      <c r="I62" s="211">
        <v>380</v>
      </c>
      <c r="J62" s="211">
        <v>1701</v>
      </c>
      <c r="K62" s="211">
        <v>101</v>
      </c>
      <c r="L62" s="211">
        <v>1094</v>
      </c>
      <c r="M62" s="211">
        <v>88</v>
      </c>
      <c r="N62" s="211">
        <v>5026</v>
      </c>
      <c r="O62" s="211">
        <v>193</v>
      </c>
      <c r="P62" s="211">
        <v>4403</v>
      </c>
      <c r="Q62" s="211">
        <v>86</v>
      </c>
      <c r="R62" s="211">
        <v>10621</v>
      </c>
      <c r="S62" s="211">
        <v>350</v>
      </c>
      <c r="T62" s="211">
        <v>68</v>
      </c>
      <c r="U62" s="211">
        <v>0</v>
      </c>
      <c r="V62" s="211">
        <v>67</v>
      </c>
      <c r="W62" s="211">
        <v>0</v>
      </c>
      <c r="X62" s="211">
        <v>64</v>
      </c>
      <c r="Y62" s="211">
        <v>0</v>
      </c>
      <c r="Z62" s="211">
        <v>61</v>
      </c>
      <c r="AA62" s="211">
        <v>13</v>
      </c>
      <c r="AB62" s="211">
        <v>283</v>
      </c>
      <c r="AC62" s="211">
        <v>17</v>
      </c>
      <c r="AD62" s="211">
        <v>216</v>
      </c>
      <c r="AE62" s="211">
        <v>0</v>
      </c>
      <c r="AF62" s="211">
        <v>10568</v>
      </c>
      <c r="AG62" s="211">
        <v>350</v>
      </c>
      <c r="AH62" s="211">
        <v>11073</v>
      </c>
      <c r="AI62" s="211">
        <v>380</v>
      </c>
      <c r="AJ62" s="211">
        <v>95</v>
      </c>
      <c r="AK62" s="211">
        <v>0</v>
      </c>
      <c r="AL62" s="211">
        <v>66</v>
      </c>
      <c r="AM62" s="211">
        <v>0</v>
      </c>
      <c r="AN62" s="211">
        <v>29</v>
      </c>
      <c r="AO62" s="211">
        <v>0</v>
      </c>
      <c r="AP62" s="211">
        <v>5771</v>
      </c>
      <c r="AQ62" s="211">
        <v>201</v>
      </c>
      <c r="AR62" s="211">
        <v>5397</v>
      </c>
      <c r="AS62" s="211">
        <v>179</v>
      </c>
      <c r="AT62" s="211">
        <v>1443</v>
      </c>
      <c r="AU62" s="211">
        <v>23</v>
      </c>
      <c r="AV62" s="211">
        <v>9725</v>
      </c>
      <c r="AW62" s="211">
        <v>357</v>
      </c>
      <c r="AX62" s="211">
        <v>363</v>
      </c>
      <c r="AY62" s="211">
        <v>38</v>
      </c>
      <c r="AZ62" s="211">
        <v>2332</v>
      </c>
      <c r="BA62" s="211">
        <v>111</v>
      </c>
      <c r="BB62" s="211">
        <v>3313</v>
      </c>
      <c r="BC62" s="211">
        <v>68</v>
      </c>
      <c r="BD62" s="211">
        <v>1911</v>
      </c>
      <c r="BE62" s="211">
        <v>27</v>
      </c>
      <c r="BF62" s="211">
        <v>932</v>
      </c>
      <c r="BG62" s="211">
        <v>31</v>
      </c>
      <c r="BH62" s="211">
        <v>5008</v>
      </c>
      <c r="BI62" s="211">
        <v>290</v>
      </c>
      <c r="BJ62" s="211">
        <v>4963</v>
      </c>
      <c r="BK62" s="211">
        <v>288</v>
      </c>
      <c r="BL62" s="211">
        <v>45</v>
      </c>
      <c r="BM62" s="211">
        <v>2</v>
      </c>
      <c r="BN62" s="211">
        <v>3722</v>
      </c>
      <c r="BO62" s="211">
        <v>161</v>
      </c>
      <c r="BP62" s="211">
        <v>1472</v>
      </c>
      <c r="BQ62" s="211">
        <v>137</v>
      </c>
      <c r="BR62" s="211">
        <v>746</v>
      </c>
      <c r="BS62" s="211">
        <v>23</v>
      </c>
      <c r="BT62" s="211">
        <v>2542</v>
      </c>
      <c r="BU62" s="211">
        <v>59</v>
      </c>
      <c r="BV62" s="211">
        <v>5940</v>
      </c>
      <c r="BW62" s="211">
        <v>321</v>
      </c>
      <c r="BX62" s="211">
        <v>2686</v>
      </c>
      <c r="BY62" s="211">
        <v>0</v>
      </c>
      <c r="BZ62" s="211">
        <v>742</v>
      </c>
      <c r="CA62" s="211">
        <v>10</v>
      </c>
      <c r="CB62" s="211">
        <v>1800</v>
      </c>
      <c r="CC62" s="211">
        <v>49</v>
      </c>
      <c r="CD62" s="211">
        <v>707</v>
      </c>
      <c r="CE62" s="211">
        <v>77</v>
      </c>
      <c r="CF62" s="211">
        <v>1026</v>
      </c>
      <c r="CG62" s="211">
        <v>71</v>
      </c>
      <c r="CH62" s="211">
        <v>1343</v>
      </c>
      <c r="CI62" s="211">
        <v>31</v>
      </c>
      <c r="CJ62" s="211">
        <v>1109</v>
      </c>
      <c r="CK62" s="211">
        <v>65</v>
      </c>
      <c r="CL62" s="211">
        <v>1755</v>
      </c>
      <c r="CM62" s="211">
        <v>77</v>
      </c>
      <c r="CN62" s="211">
        <v>2686</v>
      </c>
      <c r="CO62" s="211">
        <v>0</v>
      </c>
      <c r="CP62" s="211">
        <v>380</v>
      </c>
      <c r="CQ62" s="211">
        <v>10788</v>
      </c>
      <c r="CR62" s="211">
        <v>8521</v>
      </c>
      <c r="CS62" s="211">
        <v>4384</v>
      </c>
      <c r="CT62" s="211">
        <v>10430</v>
      </c>
      <c r="CU62" s="211">
        <v>338</v>
      </c>
      <c r="CV62" s="211">
        <v>85</v>
      </c>
      <c r="CW62" s="211">
        <v>131</v>
      </c>
      <c r="CX62" s="211">
        <v>30</v>
      </c>
      <c r="CY62" s="211">
        <v>121</v>
      </c>
      <c r="CZ62" s="211">
        <v>15</v>
      </c>
      <c r="DA62" s="211">
        <v>81</v>
      </c>
      <c r="DB62" s="211">
        <v>35</v>
      </c>
      <c r="DC62" s="211">
        <v>5</v>
      </c>
      <c r="DD62" s="211">
        <v>5</v>
      </c>
      <c r="DE62" s="211">
        <v>445</v>
      </c>
      <c r="DF62" s="211">
        <v>379</v>
      </c>
      <c r="DG62" s="211">
        <v>989</v>
      </c>
      <c r="DH62" s="211">
        <v>184</v>
      </c>
      <c r="DI62" s="211">
        <v>514</v>
      </c>
      <c r="DJ62" s="211">
        <v>211</v>
      </c>
      <c r="DK62" s="211">
        <v>140</v>
      </c>
      <c r="DL62" s="211">
        <v>277</v>
      </c>
      <c r="DM62" s="211">
        <v>355</v>
      </c>
      <c r="DN62" s="211">
        <v>1366</v>
      </c>
      <c r="DO62" s="211">
        <v>337</v>
      </c>
      <c r="DP62" s="211">
        <v>299</v>
      </c>
      <c r="DQ62" s="211">
        <v>205</v>
      </c>
      <c r="DR62" s="211">
        <v>191</v>
      </c>
      <c r="DS62" s="211">
        <v>151</v>
      </c>
      <c r="DT62" s="211">
        <v>397</v>
      </c>
      <c r="DU62" s="211">
        <v>4987</v>
      </c>
      <c r="DV62" s="211">
        <v>2799</v>
      </c>
      <c r="DW62" s="211">
        <v>957</v>
      </c>
      <c r="DX62" s="211">
        <v>360</v>
      </c>
      <c r="DY62" s="211">
        <v>102</v>
      </c>
      <c r="DZ62" s="211">
        <v>933</v>
      </c>
      <c r="EA62" s="211">
        <v>57</v>
      </c>
      <c r="EB62" s="211">
        <v>761</v>
      </c>
      <c r="EC62" s="211">
        <v>895</v>
      </c>
      <c r="ED62" s="211">
        <v>100</v>
      </c>
      <c r="EE62" s="211">
        <v>704</v>
      </c>
      <c r="EF62" s="211">
        <v>1298</v>
      </c>
      <c r="EG62" s="211">
        <v>10195</v>
      </c>
      <c r="EH62" s="211">
        <v>1028</v>
      </c>
      <c r="EI62" s="211">
        <v>4122</v>
      </c>
      <c r="EJ62" s="211">
        <v>865</v>
      </c>
      <c r="EK62" s="211">
        <v>126</v>
      </c>
      <c r="EL62" s="211">
        <v>65</v>
      </c>
      <c r="EM62" s="211">
        <v>38</v>
      </c>
      <c r="EN62" s="211">
        <v>104</v>
      </c>
      <c r="EO62" s="211">
        <v>65</v>
      </c>
      <c r="EP62" s="211">
        <v>331</v>
      </c>
      <c r="EQ62" s="211">
        <v>4293</v>
      </c>
      <c r="ER62" s="211">
        <v>4987</v>
      </c>
      <c r="ES62" s="211">
        <v>264</v>
      </c>
      <c r="ET62" s="211">
        <v>1162</v>
      </c>
      <c r="EU62" s="211">
        <v>1984</v>
      </c>
      <c r="EV62" s="211">
        <v>1577</v>
      </c>
      <c r="EW62" s="211">
        <f t="shared" si="0"/>
        <v>4723</v>
      </c>
      <c r="EX62" s="211">
        <v>4987</v>
      </c>
      <c r="EZ62" s="211"/>
    </row>
    <row r="63" spans="1:156" x14ac:dyDescent="0.25">
      <c r="A63" t="s">
        <v>295</v>
      </c>
      <c r="B63" t="s">
        <v>126</v>
      </c>
      <c r="C63" t="s">
        <v>232</v>
      </c>
      <c r="D63" t="s">
        <v>295</v>
      </c>
      <c r="E63" t="s">
        <v>329</v>
      </c>
      <c r="F63" t="s">
        <v>232</v>
      </c>
      <c r="G63" t="s">
        <v>232</v>
      </c>
      <c r="H63" s="211">
        <v>540016</v>
      </c>
      <c r="I63" s="211">
        <v>28116</v>
      </c>
      <c r="J63" s="211">
        <v>96334</v>
      </c>
      <c r="K63" s="211">
        <v>9086</v>
      </c>
      <c r="L63" s="211">
        <v>65817</v>
      </c>
      <c r="M63" s="211">
        <v>6191</v>
      </c>
      <c r="N63" s="211">
        <v>200974</v>
      </c>
      <c r="O63" s="211">
        <v>13341</v>
      </c>
      <c r="P63" s="211">
        <v>233147</v>
      </c>
      <c r="Q63" s="211">
        <v>5453</v>
      </c>
      <c r="R63" s="211">
        <v>327256</v>
      </c>
      <c r="S63" s="211">
        <v>10619</v>
      </c>
      <c r="T63" s="211">
        <v>65520</v>
      </c>
      <c r="U63" s="211">
        <v>5459</v>
      </c>
      <c r="V63" s="211">
        <v>3020</v>
      </c>
      <c r="W63" s="211">
        <v>419</v>
      </c>
      <c r="X63" s="211">
        <v>81396</v>
      </c>
      <c r="Y63" s="211">
        <v>4351</v>
      </c>
      <c r="Z63" s="211">
        <v>18707</v>
      </c>
      <c r="AA63" s="211">
        <v>4806</v>
      </c>
      <c r="AB63" s="211">
        <v>43972</v>
      </c>
      <c r="AC63" s="211">
        <v>2437</v>
      </c>
      <c r="AD63" s="211">
        <v>44816</v>
      </c>
      <c r="AE63" s="211">
        <v>7806</v>
      </c>
      <c r="AF63" s="211">
        <v>315948</v>
      </c>
      <c r="AG63" s="211">
        <v>9114</v>
      </c>
      <c r="AH63" s="211">
        <v>454917</v>
      </c>
      <c r="AI63" s="211">
        <v>17524</v>
      </c>
      <c r="AJ63" s="211">
        <v>85099</v>
      </c>
      <c r="AK63" s="211">
        <v>10592</v>
      </c>
      <c r="AL63" s="211">
        <v>52932</v>
      </c>
      <c r="AM63" s="211">
        <v>3502</v>
      </c>
      <c r="AN63" s="211">
        <v>32167</v>
      </c>
      <c r="AO63" s="211">
        <v>7090</v>
      </c>
      <c r="AP63" s="211">
        <v>265272</v>
      </c>
      <c r="AQ63" s="211">
        <v>16182</v>
      </c>
      <c r="AR63" s="211">
        <v>274744</v>
      </c>
      <c r="AS63" s="211">
        <v>11934</v>
      </c>
      <c r="AT63" s="211">
        <v>66211</v>
      </c>
      <c r="AU63" s="211">
        <v>2577</v>
      </c>
      <c r="AV63" s="211">
        <v>473805</v>
      </c>
      <c r="AW63" s="211">
        <v>25539</v>
      </c>
      <c r="AX63" s="211">
        <v>30462</v>
      </c>
      <c r="AY63" s="211">
        <v>4129</v>
      </c>
      <c r="AZ63" s="211">
        <v>70517</v>
      </c>
      <c r="BA63" s="211">
        <v>6030</v>
      </c>
      <c r="BB63" s="211">
        <v>92229</v>
      </c>
      <c r="BC63" s="211">
        <v>5957</v>
      </c>
      <c r="BD63" s="211">
        <v>161919</v>
      </c>
      <c r="BE63" s="211">
        <v>3448</v>
      </c>
      <c r="BF63" s="211">
        <v>55423</v>
      </c>
      <c r="BG63" s="211">
        <v>5161</v>
      </c>
      <c r="BH63" s="211">
        <v>270368</v>
      </c>
      <c r="BI63" s="211">
        <v>17760</v>
      </c>
      <c r="BJ63" s="211">
        <v>258729</v>
      </c>
      <c r="BK63" s="211">
        <v>16004</v>
      </c>
      <c r="BL63" s="211">
        <v>11639</v>
      </c>
      <c r="BM63" s="211">
        <v>1756</v>
      </c>
      <c r="BN63" s="211">
        <v>184887</v>
      </c>
      <c r="BO63" s="211">
        <v>9753</v>
      </c>
      <c r="BP63" s="211">
        <v>94986</v>
      </c>
      <c r="BQ63" s="211">
        <v>8565</v>
      </c>
      <c r="BR63" s="211">
        <v>45918</v>
      </c>
      <c r="BS63" s="211">
        <v>4603</v>
      </c>
      <c r="BT63" s="211">
        <v>133732</v>
      </c>
      <c r="BU63" s="211">
        <v>4425</v>
      </c>
      <c r="BV63" s="211">
        <v>325791</v>
      </c>
      <c r="BW63" s="211">
        <v>22921</v>
      </c>
      <c r="BX63" s="211">
        <v>80493</v>
      </c>
      <c r="BY63" s="211">
        <v>770</v>
      </c>
      <c r="BZ63" s="211">
        <v>42357</v>
      </c>
      <c r="CA63" s="211">
        <v>1023</v>
      </c>
      <c r="CB63" s="211">
        <v>91375</v>
      </c>
      <c r="CC63" s="211">
        <v>3402</v>
      </c>
      <c r="CD63" s="211">
        <v>51157</v>
      </c>
      <c r="CE63" s="211">
        <v>4127</v>
      </c>
      <c r="CF63" s="211">
        <v>79443</v>
      </c>
      <c r="CG63" s="211">
        <v>7053</v>
      </c>
      <c r="CH63" s="211">
        <v>73105</v>
      </c>
      <c r="CI63" s="211">
        <v>5440</v>
      </c>
      <c r="CJ63" s="211">
        <v>58328</v>
      </c>
      <c r="CK63" s="211">
        <v>3326</v>
      </c>
      <c r="CL63" s="211">
        <v>63758</v>
      </c>
      <c r="CM63" s="211">
        <v>2975</v>
      </c>
      <c r="CN63" s="211">
        <v>80493</v>
      </c>
      <c r="CO63" s="211">
        <v>770</v>
      </c>
      <c r="CP63" s="211">
        <v>28116</v>
      </c>
      <c r="CQ63" s="211">
        <v>511900</v>
      </c>
      <c r="CR63" s="211">
        <v>370290</v>
      </c>
      <c r="CS63" s="211">
        <v>209035</v>
      </c>
      <c r="CT63" s="211">
        <v>391218</v>
      </c>
      <c r="CU63" s="211">
        <v>118357</v>
      </c>
      <c r="CV63" s="211">
        <v>52068</v>
      </c>
      <c r="CW63" s="211">
        <v>28637</v>
      </c>
      <c r="CX63" s="211">
        <v>10418</v>
      </c>
      <c r="CY63" s="211">
        <v>11716</v>
      </c>
      <c r="CZ63" s="211">
        <v>3268</v>
      </c>
      <c r="DA63" s="211">
        <v>55907</v>
      </c>
      <c r="DB63" s="211">
        <v>28379</v>
      </c>
      <c r="DC63" s="211">
        <v>22097</v>
      </c>
      <c r="DD63" s="211">
        <v>10003</v>
      </c>
      <c r="DE63" s="211">
        <v>1554</v>
      </c>
      <c r="DF63" s="211">
        <v>12644</v>
      </c>
      <c r="DG63" s="211">
        <v>36760</v>
      </c>
      <c r="DH63" s="211">
        <v>6354</v>
      </c>
      <c r="DI63" s="211">
        <v>26747</v>
      </c>
      <c r="DJ63" s="211">
        <v>13390</v>
      </c>
      <c r="DK63" s="211">
        <v>4182</v>
      </c>
      <c r="DL63" s="211">
        <v>20340</v>
      </c>
      <c r="DM63" s="211">
        <v>34459</v>
      </c>
      <c r="DN63" s="211">
        <v>78350</v>
      </c>
      <c r="DO63" s="211">
        <v>23160</v>
      </c>
      <c r="DP63" s="211">
        <v>12590</v>
      </c>
      <c r="DQ63" s="211">
        <v>12279</v>
      </c>
      <c r="DR63" s="211">
        <v>10670</v>
      </c>
      <c r="DS63" s="211">
        <v>10316</v>
      </c>
      <c r="DT63" s="211">
        <v>24236</v>
      </c>
      <c r="DU63" s="211">
        <v>219075</v>
      </c>
      <c r="DV63" s="211">
        <v>87024</v>
      </c>
      <c r="DW63" s="211">
        <v>35494</v>
      </c>
      <c r="DX63" s="211">
        <v>20009</v>
      </c>
      <c r="DY63" s="211">
        <v>6417</v>
      </c>
      <c r="DZ63" s="211">
        <v>45079</v>
      </c>
      <c r="EA63" s="211">
        <v>2530</v>
      </c>
      <c r="EB63" s="211">
        <v>33353</v>
      </c>
      <c r="EC63" s="211">
        <v>66963</v>
      </c>
      <c r="ED63" s="211">
        <v>10781</v>
      </c>
      <c r="EE63" s="211">
        <v>42857</v>
      </c>
      <c r="EF63" s="211">
        <v>59717</v>
      </c>
      <c r="EG63" s="211">
        <v>457451</v>
      </c>
      <c r="EH63" s="211">
        <v>80186</v>
      </c>
      <c r="EI63" s="211">
        <v>133704</v>
      </c>
      <c r="EJ63" s="211">
        <v>85371</v>
      </c>
      <c r="EK63" s="211">
        <v>9343</v>
      </c>
      <c r="EL63" s="211">
        <v>10408</v>
      </c>
      <c r="EM63" s="211">
        <v>10694</v>
      </c>
      <c r="EN63" s="211">
        <v>10270</v>
      </c>
      <c r="EO63" s="211">
        <v>8029</v>
      </c>
      <c r="EP63" s="211">
        <v>33373</v>
      </c>
      <c r="EQ63" s="211">
        <v>200973</v>
      </c>
      <c r="ER63" s="211">
        <v>219075</v>
      </c>
      <c r="ES63" s="211">
        <v>21837</v>
      </c>
      <c r="ET63" s="211">
        <v>83296</v>
      </c>
      <c r="EU63" s="211">
        <v>80605</v>
      </c>
      <c r="EV63" s="211">
        <v>33337</v>
      </c>
      <c r="EW63" s="211">
        <f t="shared" si="0"/>
        <v>197238</v>
      </c>
      <c r="EX63" s="211">
        <v>219075</v>
      </c>
      <c r="EZ63" s="211"/>
    </row>
    <row r="64" spans="1:156" x14ac:dyDescent="0.25">
      <c r="A64" t="s">
        <v>296</v>
      </c>
      <c r="B64" t="s">
        <v>126</v>
      </c>
      <c r="C64" t="s">
        <v>232</v>
      </c>
      <c r="D64" t="s">
        <v>296</v>
      </c>
      <c r="E64" t="s">
        <v>326</v>
      </c>
      <c r="F64" t="s">
        <v>232</v>
      </c>
      <c r="G64" t="s">
        <v>232</v>
      </c>
      <c r="H64" s="211">
        <v>3922</v>
      </c>
      <c r="I64" s="211">
        <v>97</v>
      </c>
      <c r="J64" s="211">
        <v>496</v>
      </c>
      <c r="K64" s="211">
        <v>20</v>
      </c>
      <c r="L64" s="211">
        <v>305</v>
      </c>
      <c r="M64" s="211">
        <v>15</v>
      </c>
      <c r="N64" s="211">
        <v>1781</v>
      </c>
      <c r="O64" s="211">
        <v>44</v>
      </c>
      <c r="P64" s="211">
        <v>1632</v>
      </c>
      <c r="Q64" s="211">
        <v>33</v>
      </c>
      <c r="R64" s="211">
        <v>3629</v>
      </c>
      <c r="S64" s="211">
        <v>87</v>
      </c>
      <c r="T64" s="211">
        <v>24</v>
      </c>
      <c r="U64" s="211">
        <v>0</v>
      </c>
      <c r="V64" s="211">
        <v>79</v>
      </c>
      <c r="W64" s="211">
        <v>8</v>
      </c>
      <c r="X64" s="211">
        <v>13</v>
      </c>
      <c r="Y64" s="211">
        <v>0</v>
      </c>
      <c r="Z64" s="211">
        <v>8</v>
      </c>
      <c r="AA64" s="211">
        <v>2</v>
      </c>
      <c r="AB64" s="211">
        <v>169</v>
      </c>
      <c r="AC64" s="211">
        <v>0</v>
      </c>
      <c r="AD64" s="211">
        <v>133</v>
      </c>
      <c r="AE64" s="211">
        <v>6</v>
      </c>
      <c r="AF64" s="211">
        <v>3575</v>
      </c>
      <c r="AG64" s="211">
        <v>83</v>
      </c>
      <c r="AH64" s="211">
        <v>3887</v>
      </c>
      <c r="AI64" s="211">
        <v>93</v>
      </c>
      <c r="AJ64" s="211">
        <v>35</v>
      </c>
      <c r="AK64" s="211">
        <v>4</v>
      </c>
      <c r="AL64" s="211">
        <v>23</v>
      </c>
      <c r="AM64" s="211">
        <v>2</v>
      </c>
      <c r="AN64" s="211">
        <v>12</v>
      </c>
      <c r="AO64" s="211">
        <v>2</v>
      </c>
      <c r="AP64" s="211">
        <v>2030</v>
      </c>
      <c r="AQ64" s="211">
        <v>64</v>
      </c>
      <c r="AR64" s="211">
        <v>1892</v>
      </c>
      <c r="AS64" s="211">
        <v>33</v>
      </c>
      <c r="AT64" s="211">
        <v>493</v>
      </c>
      <c r="AU64" s="211">
        <v>3</v>
      </c>
      <c r="AV64" s="211">
        <v>3429</v>
      </c>
      <c r="AW64" s="211">
        <v>94</v>
      </c>
      <c r="AX64" s="211">
        <v>126</v>
      </c>
      <c r="AY64" s="211">
        <v>7</v>
      </c>
      <c r="AZ64" s="211">
        <v>975</v>
      </c>
      <c r="BA64" s="211">
        <v>34</v>
      </c>
      <c r="BB64" s="211">
        <v>1139</v>
      </c>
      <c r="BC64" s="211">
        <v>28</v>
      </c>
      <c r="BD64" s="211">
        <v>481</v>
      </c>
      <c r="BE64" s="211">
        <v>2</v>
      </c>
      <c r="BF64" s="211">
        <v>309</v>
      </c>
      <c r="BG64" s="211">
        <v>15</v>
      </c>
      <c r="BH64" s="211">
        <v>1764</v>
      </c>
      <c r="BI64" s="211">
        <v>77</v>
      </c>
      <c r="BJ64" s="211">
        <v>1742</v>
      </c>
      <c r="BK64" s="211">
        <v>76</v>
      </c>
      <c r="BL64" s="211">
        <v>22</v>
      </c>
      <c r="BM64" s="211">
        <v>1</v>
      </c>
      <c r="BN64" s="211">
        <v>1403</v>
      </c>
      <c r="BO64" s="211">
        <v>59</v>
      </c>
      <c r="BP64" s="211">
        <v>452</v>
      </c>
      <c r="BQ64" s="211">
        <v>27</v>
      </c>
      <c r="BR64" s="211">
        <v>218</v>
      </c>
      <c r="BS64" s="211">
        <v>6</v>
      </c>
      <c r="BT64" s="211">
        <v>983</v>
      </c>
      <c r="BU64" s="211">
        <v>5</v>
      </c>
      <c r="BV64" s="211">
        <v>2073</v>
      </c>
      <c r="BW64" s="211">
        <v>92</v>
      </c>
      <c r="BX64" s="211">
        <v>866</v>
      </c>
      <c r="BY64" s="211">
        <v>0</v>
      </c>
      <c r="BZ64" s="211">
        <v>275</v>
      </c>
      <c r="CA64" s="211">
        <v>0</v>
      </c>
      <c r="CB64" s="211">
        <v>708</v>
      </c>
      <c r="CC64" s="211">
        <v>5</v>
      </c>
      <c r="CD64" s="211">
        <v>218</v>
      </c>
      <c r="CE64" s="211">
        <v>21</v>
      </c>
      <c r="CF64" s="211">
        <v>319</v>
      </c>
      <c r="CG64" s="211">
        <v>14</v>
      </c>
      <c r="CH64" s="211">
        <v>551</v>
      </c>
      <c r="CI64" s="211">
        <v>26</v>
      </c>
      <c r="CJ64" s="211">
        <v>426</v>
      </c>
      <c r="CK64" s="211">
        <v>18</v>
      </c>
      <c r="CL64" s="211">
        <v>559</v>
      </c>
      <c r="CM64" s="211">
        <v>13</v>
      </c>
      <c r="CN64" s="211">
        <v>866</v>
      </c>
      <c r="CO64" s="211">
        <v>0</v>
      </c>
      <c r="CP64" s="211">
        <v>97</v>
      </c>
      <c r="CQ64" s="211">
        <v>3825</v>
      </c>
      <c r="CR64" s="211">
        <v>3124</v>
      </c>
      <c r="CS64" s="211">
        <v>1477</v>
      </c>
      <c r="CT64" s="211">
        <v>3589</v>
      </c>
      <c r="CU64" s="211">
        <v>98</v>
      </c>
      <c r="CV64" s="211">
        <v>21</v>
      </c>
      <c r="CW64" s="211">
        <v>39</v>
      </c>
      <c r="CX64" s="211">
        <v>16</v>
      </c>
      <c r="CY64" s="211">
        <v>39</v>
      </c>
      <c r="CZ64" s="211">
        <v>4</v>
      </c>
      <c r="DA64" s="211">
        <v>3</v>
      </c>
      <c r="DB64" s="211">
        <v>1</v>
      </c>
      <c r="DC64" s="211">
        <v>17</v>
      </c>
      <c r="DD64" s="211">
        <v>0</v>
      </c>
      <c r="DE64" s="211">
        <v>136</v>
      </c>
      <c r="DF64" s="211">
        <v>152</v>
      </c>
      <c r="DG64" s="211">
        <v>293</v>
      </c>
      <c r="DH64" s="211">
        <v>212</v>
      </c>
      <c r="DI64" s="211">
        <v>305</v>
      </c>
      <c r="DJ64" s="211">
        <v>77</v>
      </c>
      <c r="DK64" s="211">
        <v>14</v>
      </c>
      <c r="DL64" s="211">
        <v>95</v>
      </c>
      <c r="DM64" s="211">
        <v>100</v>
      </c>
      <c r="DN64" s="211">
        <v>361</v>
      </c>
      <c r="DO64" s="211">
        <v>111</v>
      </c>
      <c r="DP64" s="211">
        <v>103</v>
      </c>
      <c r="DQ64" s="211">
        <v>61</v>
      </c>
      <c r="DR64" s="211">
        <v>51</v>
      </c>
      <c r="DS64" s="211">
        <v>22</v>
      </c>
      <c r="DT64" s="211">
        <v>108</v>
      </c>
      <c r="DU64" s="211">
        <v>1650</v>
      </c>
      <c r="DV64" s="211">
        <v>861</v>
      </c>
      <c r="DW64" s="211">
        <v>273</v>
      </c>
      <c r="DX64" s="211">
        <v>122</v>
      </c>
      <c r="DY64" s="211">
        <v>55</v>
      </c>
      <c r="DZ64" s="211">
        <v>354</v>
      </c>
      <c r="EA64" s="211">
        <v>26</v>
      </c>
      <c r="EB64" s="211">
        <v>291</v>
      </c>
      <c r="EC64" s="211">
        <v>313</v>
      </c>
      <c r="ED64" s="211">
        <v>57</v>
      </c>
      <c r="EE64" s="211">
        <v>206</v>
      </c>
      <c r="EF64" s="211">
        <v>436</v>
      </c>
      <c r="EG64" s="211">
        <v>3658</v>
      </c>
      <c r="EH64" s="211">
        <v>198</v>
      </c>
      <c r="EI64" s="211">
        <v>1382</v>
      </c>
      <c r="EJ64" s="211">
        <v>268</v>
      </c>
      <c r="EK64" s="211">
        <v>72</v>
      </c>
      <c r="EL64" s="211">
        <v>30</v>
      </c>
      <c r="EM64" s="211">
        <v>27</v>
      </c>
      <c r="EN64" s="211">
        <v>18</v>
      </c>
      <c r="EO64" s="211">
        <v>27</v>
      </c>
      <c r="EP64" s="211">
        <v>36</v>
      </c>
      <c r="EQ64" s="211">
        <v>1350</v>
      </c>
      <c r="ER64" s="211">
        <v>1650</v>
      </c>
      <c r="ES64" s="211">
        <v>58</v>
      </c>
      <c r="ET64" s="211">
        <v>336</v>
      </c>
      <c r="EU64" s="211">
        <v>622</v>
      </c>
      <c r="EV64" s="211">
        <v>634</v>
      </c>
      <c r="EW64" s="211">
        <f t="shared" si="0"/>
        <v>1592</v>
      </c>
      <c r="EX64" s="211">
        <v>1650</v>
      </c>
      <c r="EZ64" s="211"/>
    </row>
    <row r="65" spans="1:156" x14ac:dyDescent="0.25">
      <c r="A65" t="s">
        <v>297</v>
      </c>
      <c r="B65" t="s">
        <v>126</v>
      </c>
      <c r="C65" t="s">
        <v>232</v>
      </c>
      <c r="D65" t="s">
        <v>297</v>
      </c>
      <c r="E65" t="s">
        <v>333</v>
      </c>
      <c r="F65" t="s">
        <v>232</v>
      </c>
      <c r="G65" t="s">
        <v>232</v>
      </c>
      <c r="H65" s="211">
        <v>15123</v>
      </c>
      <c r="I65" s="211">
        <v>1045</v>
      </c>
      <c r="J65" s="211">
        <v>2855</v>
      </c>
      <c r="K65" s="211">
        <v>409</v>
      </c>
      <c r="L65" s="211">
        <v>1812</v>
      </c>
      <c r="M65" s="211">
        <v>243</v>
      </c>
      <c r="N65" s="211">
        <v>6714</v>
      </c>
      <c r="O65" s="211">
        <v>484</v>
      </c>
      <c r="P65" s="211">
        <v>5500</v>
      </c>
      <c r="Q65" s="211">
        <v>149</v>
      </c>
      <c r="R65" s="211">
        <v>13036</v>
      </c>
      <c r="S65" s="211">
        <v>723</v>
      </c>
      <c r="T65" s="211">
        <v>86</v>
      </c>
      <c r="U65" s="211">
        <v>0</v>
      </c>
      <c r="V65" s="211">
        <v>640</v>
      </c>
      <c r="W65" s="211">
        <v>137</v>
      </c>
      <c r="X65" s="211">
        <v>396</v>
      </c>
      <c r="Y65" s="211">
        <v>89</v>
      </c>
      <c r="Z65" s="211">
        <v>257</v>
      </c>
      <c r="AA65" s="211">
        <v>6</v>
      </c>
      <c r="AB65" s="211">
        <v>699</v>
      </c>
      <c r="AC65" s="211">
        <v>90</v>
      </c>
      <c r="AD65" s="211">
        <v>612</v>
      </c>
      <c r="AE65" s="211">
        <v>124</v>
      </c>
      <c r="AF65" s="211">
        <v>12897</v>
      </c>
      <c r="AG65" s="211">
        <v>723</v>
      </c>
      <c r="AH65" s="211">
        <v>14748</v>
      </c>
      <c r="AI65" s="211">
        <v>971</v>
      </c>
      <c r="AJ65" s="211">
        <v>375</v>
      </c>
      <c r="AK65" s="211">
        <v>74</v>
      </c>
      <c r="AL65" s="211">
        <v>256</v>
      </c>
      <c r="AM65" s="211">
        <v>31</v>
      </c>
      <c r="AN65" s="211">
        <v>119</v>
      </c>
      <c r="AO65" s="211">
        <v>43</v>
      </c>
      <c r="AP65" s="211">
        <v>7556</v>
      </c>
      <c r="AQ65" s="211">
        <v>638</v>
      </c>
      <c r="AR65" s="211">
        <v>7567</v>
      </c>
      <c r="AS65" s="211">
        <v>407</v>
      </c>
      <c r="AT65" s="211">
        <v>1954</v>
      </c>
      <c r="AU65" s="211">
        <v>81</v>
      </c>
      <c r="AV65" s="211">
        <v>13169</v>
      </c>
      <c r="AW65" s="211">
        <v>964</v>
      </c>
      <c r="AX65" s="211">
        <v>741</v>
      </c>
      <c r="AY65" s="211">
        <v>96</v>
      </c>
      <c r="AZ65" s="211">
        <v>3499</v>
      </c>
      <c r="BA65" s="211">
        <v>214</v>
      </c>
      <c r="BB65" s="211">
        <v>3713</v>
      </c>
      <c r="BC65" s="211">
        <v>218</v>
      </c>
      <c r="BD65" s="211">
        <v>2107</v>
      </c>
      <c r="BE65" s="211">
        <v>85</v>
      </c>
      <c r="BF65" s="211">
        <v>1530</v>
      </c>
      <c r="BG65" s="211">
        <v>215</v>
      </c>
      <c r="BH65" s="211">
        <v>6400</v>
      </c>
      <c r="BI65" s="211">
        <v>531</v>
      </c>
      <c r="BJ65" s="211">
        <v>6270</v>
      </c>
      <c r="BK65" s="211">
        <v>498</v>
      </c>
      <c r="BL65" s="211">
        <v>130</v>
      </c>
      <c r="BM65" s="211">
        <v>33</v>
      </c>
      <c r="BN65" s="211">
        <v>4717</v>
      </c>
      <c r="BO65" s="211">
        <v>315</v>
      </c>
      <c r="BP65" s="211">
        <v>1958</v>
      </c>
      <c r="BQ65" s="211">
        <v>251</v>
      </c>
      <c r="BR65" s="211">
        <v>1255</v>
      </c>
      <c r="BS65" s="211">
        <v>180</v>
      </c>
      <c r="BT65" s="211">
        <v>3994</v>
      </c>
      <c r="BU65" s="211">
        <v>283</v>
      </c>
      <c r="BV65" s="211">
        <v>7930</v>
      </c>
      <c r="BW65" s="211">
        <v>746</v>
      </c>
      <c r="BX65" s="211">
        <v>3199</v>
      </c>
      <c r="BY65" s="211">
        <v>16</v>
      </c>
      <c r="BZ65" s="211">
        <v>1192</v>
      </c>
      <c r="CA65" s="211">
        <v>101</v>
      </c>
      <c r="CB65" s="211">
        <v>2802</v>
      </c>
      <c r="CC65" s="211">
        <v>182</v>
      </c>
      <c r="CD65" s="211">
        <v>1069</v>
      </c>
      <c r="CE65" s="211">
        <v>149</v>
      </c>
      <c r="CF65" s="211">
        <v>1502</v>
      </c>
      <c r="CG65" s="211">
        <v>175</v>
      </c>
      <c r="CH65" s="211">
        <v>1713</v>
      </c>
      <c r="CI65" s="211">
        <v>179</v>
      </c>
      <c r="CJ65" s="211">
        <v>1606</v>
      </c>
      <c r="CK65" s="211">
        <v>132</v>
      </c>
      <c r="CL65" s="211">
        <v>2040</v>
      </c>
      <c r="CM65" s="211">
        <v>111</v>
      </c>
      <c r="CN65" s="211">
        <v>3199</v>
      </c>
      <c r="CO65" s="211">
        <v>16</v>
      </c>
      <c r="CP65" s="211">
        <v>1045</v>
      </c>
      <c r="CQ65" s="211">
        <v>14078</v>
      </c>
      <c r="CR65" s="211">
        <v>10481</v>
      </c>
      <c r="CS65" s="211">
        <v>6449</v>
      </c>
      <c r="CT65" s="211">
        <v>13637</v>
      </c>
      <c r="CU65" s="211">
        <v>761</v>
      </c>
      <c r="CV65" s="211">
        <v>281</v>
      </c>
      <c r="CW65" s="211">
        <v>304</v>
      </c>
      <c r="CX65" s="211">
        <v>93</v>
      </c>
      <c r="CY65" s="211">
        <v>79</v>
      </c>
      <c r="CZ65" s="211">
        <v>18</v>
      </c>
      <c r="DA65" s="211">
        <v>298</v>
      </c>
      <c r="DB65" s="211">
        <v>163</v>
      </c>
      <c r="DC65" s="211">
        <v>80</v>
      </c>
      <c r="DD65" s="211">
        <v>7</v>
      </c>
      <c r="DE65" s="211">
        <v>773</v>
      </c>
      <c r="DF65" s="211">
        <v>542</v>
      </c>
      <c r="DG65" s="211">
        <v>849</v>
      </c>
      <c r="DH65" s="211">
        <v>261</v>
      </c>
      <c r="DI65" s="211">
        <v>770</v>
      </c>
      <c r="DJ65" s="211">
        <v>329</v>
      </c>
      <c r="DK65" s="211">
        <v>62</v>
      </c>
      <c r="DL65" s="211">
        <v>404</v>
      </c>
      <c r="DM65" s="211">
        <v>355</v>
      </c>
      <c r="DN65" s="211">
        <v>1714</v>
      </c>
      <c r="DO65" s="211">
        <v>499</v>
      </c>
      <c r="DP65" s="211">
        <v>326</v>
      </c>
      <c r="DQ65" s="211">
        <v>354</v>
      </c>
      <c r="DR65" s="211">
        <v>204</v>
      </c>
      <c r="DS65" s="211">
        <v>122</v>
      </c>
      <c r="DT65" s="211">
        <v>511</v>
      </c>
      <c r="DU65" s="211">
        <v>6156</v>
      </c>
      <c r="DV65" s="211">
        <v>3196</v>
      </c>
      <c r="DW65" s="211">
        <v>1177</v>
      </c>
      <c r="DX65" s="211">
        <v>494</v>
      </c>
      <c r="DY65" s="211">
        <v>214</v>
      </c>
      <c r="DZ65" s="211">
        <v>1104</v>
      </c>
      <c r="EA65" s="211">
        <v>78</v>
      </c>
      <c r="EB65" s="211">
        <v>837</v>
      </c>
      <c r="EC65" s="211">
        <v>1362</v>
      </c>
      <c r="ED65" s="211">
        <v>91</v>
      </c>
      <c r="EE65" s="211">
        <v>1066</v>
      </c>
      <c r="EF65" s="211">
        <v>1677</v>
      </c>
      <c r="EG65" s="211">
        <v>13763</v>
      </c>
      <c r="EH65" s="211">
        <v>1465</v>
      </c>
      <c r="EI65" s="211">
        <v>4905</v>
      </c>
      <c r="EJ65" s="211">
        <v>1251</v>
      </c>
      <c r="EK65" s="211">
        <v>232</v>
      </c>
      <c r="EL65" s="211">
        <v>178</v>
      </c>
      <c r="EM65" s="211">
        <v>115</v>
      </c>
      <c r="EN65" s="211">
        <v>58</v>
      </c>
      <c r="EO65" s="211">
        <v>31</v>
      </c>
      <c r="EP65" s="211">
        <v>458</v>
      </c>
      <c r="EQ65" s="211">
        <v>5158</v>
      </c>
      <c r="ER65" s="211">
        <v>6156</v>
      </c>
      <c r="ES65" s="211">
        <v>305</v>
      </c>
      <c r="ET65" s="211">
        <v>1759</v>
      </c>
      <c r="EU65" s="211">
        <v>2338</v>
      </c>
      <c r="EV65" s="211">
        <v>1754</v>
      </c>
      <c r="EW65" s="211">
        <f t="shared" si="0"/>
        <v>5851</v>
      </c>
      <c r="EX65" s="211">
        <v>6156</v>
      </c>
      <c r="EZ65" s="211"/>
    </row>
    <row r="66" spans="1:156" x14ac:dyDescent="0.25">
      <c r="A66" t="s">
        <v>298</v>
      </c>
      <c r="B66" t="s">
        <v>126</v>
      </c>
      <c r="C66" t="s">
        <v>232</v>
      </c>
      <c r="D66" t="s">
        <v>298</v>
      </c>
      <c r="E66" t="s">
        <v>328</v>
      </c>
      <c r="F66" t="s">
        <v>232</v>
      </c>
      <c r="G66" t="s">
        <v>232</v>
      </c>
      <c r="H66" s="211">
        <v>14273</v>
      </c>
      <c r="I66" s="211">
        <v>593</v>
      </c>
      <c r="J66" s="211">
        <v>2554</v>
      </c>
      <c r="K66" s="211">
        <v>110</v>
      </c>
      <c r="L66" s="211">
        <v>1531</v>
      </c>
      <c r="M66" s="211">
        <v>98</v>
      </c>
      <c r="N66" s="211">
        <v>6600</v>
      </c>
      <c r="O66" s="211">
        <v>345</v>
      </c>
      <c r="P66" s="211">
        <v>5089</v>
      </c>
      <c r="Q66" s="211">
        <v>138</v>
      </c>
      <c r="R66" s="211">
        <v>12496</v>
      </c>
      <c r="S66" s="211">
        <v>349</v>
      </c>
      <c r="T66" s="211">
        <v>111</v>
      </c>
      <c r="U66" s="211">
        <v>0</v>
      </c>
      <c r="V66" s="211">
        <v>120</v>
      </c>
      <c r="W66" s="211">
        <v>20</v>
      </c>
      <c r="X66" s="211">
        <v>94</v>
      </c>
      <c r="Y66" s="211">
        <v>4</v>
      </c>
      <c r="Z66" s="211">
        <v>620</v>
      </c>
      <c r="AA66" s="211">
        <v>111</v>
      </c>
      <c r="AB66" s="211">
        <v>832</v>
      </c>
      <c r="AC66" s="211">
        <v>109</v>
      </c>
      <c r="AD66" s="211">
        <v>1407</v>
      </c>
      <c r="AE66" s="211">
        <v>200</v>
      </c>
      <c r="AF66" s="211">
        <v>12227</v>
      </c>
      <c r="AG66" s="211">
        <v>332</v>
      </c>
      <c r="AH66" s="211">
        <v>13798</v>
      </c>
      <c r="AI66" s="211">
        <v>492</v>
      </c>
      <c r="AJ66" s="211">
        <v>475</v>
      </c>
      <c r="AK66" s="211">
        <v>101</v>
      </c>
      <c r="AL66" s="211">
        <v>141</v>
      </c>
      <c r="AM66" s="211">
        <v>12</v>
      </c>
      <c r="AN66" s="211">
        <v>334</v>
      </c>
      <c r="AO66" s="211">
        <v>89</v>
      </c>
      <c r="AP66" s="211">
        <v>7281</v>
      </c>
      <c r="AQ66" s="211">
        <v>363</v>
      </c>
      <c r="AR66" s="211">
        <v>6992</v>
      </c>
      <c r="AS66" s="211">
        <v>230</v>
      </c>
      <c r="AT66" s="211">
        <v>1892</v>
      </c>
      <c r="AU66" s="211">
        <v>62</v>
      </c>
      <c r="AV66" s="211">
        <v>12381</v>
      </c>
      <c r="AW66" s="211">
        <v>531</v>
      </c>
      <c r="AX66" s="211">
        <v>798</v>
      </c>
      <c r="AY66" s="211">
        <v>70</v>
      </c>
      <c r="AZ66" s="211">
        <v>3324</v>
      </c>
      <c r="BA66" s="211">
        <v>210</v>
      </c>
      <c r="BB66" s="211">
        <v>3808</v>
      </c>
      <c r="BC66" s="211">
        <v>164</v>
      </c>
      <c r="BD66" s="211">
        <v>1792</v>
      </c>
      <c r="BE66" s="211">
        <v>28</v>
      </c>
      <c r="BF66" s="211">
        <v>1469</v>
      </c>
      <c r="BG66" s="211">
        <v>90</v>
      </c>
      <c r="BH66" s="211">
        <v>6310</v>
      </c>
      <c r="BI66" s="211">
        <v>414</v>
      </c>
      <c r="BJ66" s="211">
        <v>6178</v>
      </c>
      <c r="BK66" s="211">
        <v>385</v>
      </c>
      <c r="BL66" s="211">
        <v>132</v>
      </c>
      <c r="BM66" s="211">
        <v>29</v>
      </c>
      <c r="BN66" s="211">
        <v>4690</v>
      </c>
      <c r="BO66" s="211">
        <v>276</v>
      </c>
      <c r="BP66" s="211">
        <v>1838</v>
      </c>
      <c r="BQ66" s="211">
        <v>148</v>
      </c>
      <c r="BR66" s="211">
        <v>1251</v>
      </c>
      <c r="BS66" s="211">
        <v>80</v>
      </c>
      <c r="BT66" s="211">
        <v>3611</v>
      </c>
      <c r="BU66" s="211">
        <v>77</v>
      </c>
      <c r="BV66" s="211">
        <v>7779</v>
      </c>
      <c r="BW66" s="211">
        <v>504</v>
      </c>
      <c r="BX66" s="211">
        <v>2883</v>
      </c>
      <c r="BY66" s="211">
        <v>12</v>
      </c>
      <c r="BZ66" s="211">
        <v>1062</v>
      </c>
      <c r="CA66" s="211">
        <v>13</v>
      </c>
      <c r="CB66" s="211">
        <v>2549</v>
      </c>
      <c r="CC66" s="211">
        <v>64</v>
      </c>
      <c r="CD66" s="211">
        <v>940</v>
      </c>
      <c r="CE66" s="211">
        <v>44</v>
      </c>
      <c r="CF66" s="211">
        <v>1396</v>
      </c>
      <c r="CG66" s="211">
        <v>114</v>
      </c>
      <c r="CH66" s="211">
        <v>1680</v>
      </c>
      <c r="CI66" s="211">
        <v>171</v>
      </c>
      <c r="CJ66" s="211">
        <v>1581</v>
      </c>
      <c r="CK66" s="211">
        <v>93</v>
      </c>
      <c r="CL66" s="211">
        <v>2182</v>
      </c>
      <c r="CM66" s="211">
        <v>82</v>
      </c>
      <c r="CN66" s="211">
        <v>2883</v>
      </c>
      <c r="CO66" s="211">
        <v>12</v>
      </c>
      <c r="CP66" s="211">
        <v>593</v>
      </c>
      <c r="CQ66" s="211">
        <v>13680</v>
      </c>
      <c r="CR66" s="211">
        <v>9908</v>
      </c>
      <c r="CS66" s="211">
        <v>6189</v>
      </c>
      <c r="CT66" s="211">
        <v>12830</v>
      </c>
      <c r="CU66" s="211">
        <v>935</v>
      </c>
      <c r="CV66" s="211">
        <v>302</v>
      </c>
      <c r="CW66" s="211">
        <v>796</v>
      </c>
      <c r="CX66" s="211">
        <v>227</v>
      </c>
      <c r="CY66" s="211">
        <v>71</v>
      </c>
      <c r="CZ66" s="211">
        <v>34</v>
      </c>
      <c r="DA66" s="211">
        <v>45</v>
      </c>
      <c r="DB66" s="211">
        <v>33</v>
      </c>
      <c r="DC66" s="211">
        <v>23</v>
      </c>
      <c r="DD66" s="211">
        <v>8</v>
      </c>
      <c r="DE66" s="211">
        <v>877</v>
      </c>
      <c r="DF66" s="211">
        <v>491</v>
      </c>
      <c r="DG66" s="211">
        <v>1164</v>
      </c>
      <c r="DH66" s="211">
        <v>206</v>
      </c>
      <c r="DI66" s="211">
        <v>557</v>
      </c>
      <c r="DJ66" s="211">
        <v>423</v>
      </c>
      <c r="DK66" s="211">
        <v>69</v>
      </c>
      <c r="DL66" s="211">
        <v>257</v>
      </c>
      <c r="DM66" s="211">
        <v>261</v>
      </c>
      <c r="DN66" s="211">
        <v>1735</v>
      </c>
      <c r="DO66" s="211">
        <v>369</v>
      </c>
      <c r="DP66" s="211">
        <v>339</v>
      </c>
      <c r="DQ66" s="211">
        <v>300</v>
      </c>
      <c r="DR66" s="211">
        <v>196</v>
      </c>
      <c r="DS66" s="211">
        <v>146</v>
      </c>
      <c r="DT66" s="211">
        <v>533</v>
      </c>
      <c r="DU66" s="211">
        <v>5965</v>
      </c>
      <c r="DV66" s="211">
        <v>2967</v>
      </c>
      <c r="DW66" s="211">
        <v>971</v>
      </c>
      <c r="DX66" s="211">
        <v>425</v>
      </c>
      <c r="DY66" s="211">
        <v>191</v>
      </c>
      <c r="DZ66" s="211">
        <v>1377</v>
      </c>
      <c r="EA66" s="211">
        <v>142</v>
      </c>
      <c r="EB66" s="211">
        <v>1043</v>
      </c>
      <c r="EC66" s="211">
        <v>1196</v>
      </c>
      <c r="ED66" s="211">
        <v>158</v>
      </c>
      <c r="EE66" s="211">
        <v>850</v>
      </c>
      <c r="EF66" s="211">
        <v>1539</v>
      </c>
      <c r="EG66" s="211">
        <v>13215</v>
      </c>
      <c r="EH66" s="211">
        <v>1253</v>
      </c>
      <c r="EI66" s="211">
        <v>4738</v>
      </c>
      <c r="EJ66" s="211">
        <v>1227</v>
      </c>
      <c r="EK66" s="211">
        <v>137</v>
      </c>
      <c r="EL66" s="211">
        <v>147</v>
      </c>
      <c r="EM66" s="211">
        <v>123</v>
      </c>
      <c r="EN66" s="211">
        <v>149</v>
      </c>
      <c r="EO66" s="211">
        <v>52</v>
      </c>
      <c r="EP66" s="211">
        <v>445</v>
      </c>
      <c r="EQ66" s="211">
        <v>4972</v>
      </c>
      <c r="ER66" s="211">
        <v>5965</v>
      </c>
      <c r="ES66" s="211">
        <v>370</v>
      </c>
      <c r="ET66" s="211">
        <v>1445</v>
      </c>
      <c r="EU66" s="211">
        <v>2279</v>
      </c>
      <c r="EV66" s="211">
        <v>1871</v>
      </c>
      <c r="EW66" s="211">
        <f t="shared" si="0"/>
        <v>5595</v>
      </c>
      <c r="EX66" s="211">
        <v>5965</v>
      </c>
      <c r="EZ66" s="211"/>
    </row>
    <row r="67" spans="1:156" x14ac:dyDescent="0.25">
      <c r="A67" t="s">
        <v>299</v>
      </c>
      <c r="B67" t="s">
        <v>126</v>
      </c>
      <c r="C67" t="s">
        <v>232</v>
      </c>
      <c r="D67" t="s">
        <v>299</v>
      </c>
      <c r="E67" t="s">
        <v>332</v>
      </c>
      <c r="F67" t="s">
        <v>232</v>
      </c>
      <c r="G67" t="s">
        <v>232</v>
      </c>
      <c r="H67" s="211">
        <v>64925</v>
      </c>
      <c r="I67" s="211">
        <v>4180</v>
      </c>
      <c r="J67" s="211">
        <v>8589</v>
      </c>
      <c r="K67" s="211">
        <v>784</v>
      </c>
      <c r="L67" s="211">
        <v>5547</v>
      </c>
      <c r="M67" s="211">
        <v>526</v>
      </c>
      <c r="N67" s="211">
        <v>25906</v>
      </c>
      <c r="O67" s="211">
        <v>2552</v>
      </c>
      <c r="P67" s="211">
        <v>25138</v>
      </c>
      <c r="Q67" s="211">
        <v>814</v>
      </c>
      <c r="R67" s="211">
        <v>52627</v>
      </c>
      <c r="S67" s="211">
        <v>1605</v>
      </c>
      <c r="T67" s="211">
        <v>3657</v>
      </c>
      <c r="U67" s="211">
        <v>582</v>
      </c>
      <c r="V67" s="211">
        <v>229</v>
      </c>
      <c r="W67" s="211">
        <v>62</v>
      </c>
      <c r="X67" s="211">
        <v>1360</v>
      </c>
      <c r="Y67" s="211">
        <v>68</v>
      </c>
      <c r="Z67" s="211">
        <v>2543</v>
      </c>
      <c r="AA67" s="211">
        <v>950</v>
      </c>
      <c r="AB67" s="211">
        <v>4505</v>
      </c>
      <c r="AC67" s="211">
        <v>913</v>
      </c>
      <c r="AD67" s="211">
        <v>6740</v>
      </c>
      <c r="AE67" s="211">
        <v>1922</v>
      </c>
      <c r="AF67" s="211">
        <v>51317</v>
      </c>
      <c r="AG67" s="211">
        <v>1530</v>
      </c>
      <c r="AH67" s="211">
        <v>59265</v>
      </c>
      <c r="AI67" s="211">
        <v>2198</v>
      </c>
      <c r="AJ67" s="211">
        <v>5660</v>
      </c>
      <c r="AK67" s="211">
        <v>1982</v>
      </c>
      <c r="AL67" s="211">
        <v>1836</v>
      </c>
      <c r="AM67" s="211">
        <v>181</v>
      </c>
      <c r="AN67" s="211">
        <v>3824</v>
      </c>
      <c r="AO67" s="211">
        <v>1801</v>
      </c>
      <c r="AP67" s="211">
        <v>32399</v>
      </c>
      <c r="AQ67" s="211">
        <v>2479</v>
      </c>
      <c r="AR67" s="211">
        <v>32526</v>
      </c>
      <c r="AS67" s="211">
        <v>1701</v>
      </c>
      <c r="AT67" s="211">
        <v>6575</v>
      </c>
      <c r="AU67" s="211">
        <v>45</v>
      </c>
      <c r="AV67" s="211">
        <v>58350</v>
      </c>
      <c r="AW67" s="211">
        <v>4135</v>
      </c>
      <c r="AX67" s="211">
        <v>2855</v>
      </c>
      <c r="AY67" s="211">
        <v>810</v>
      </c>
      <c r="AZ67" s="211">
        <v>12329</v>
      </c>
      <c r="BA67" s="211">
        <v>1106</v>
      </c>
      <c r="BB67" s="211">
        <v>12426</v>
      </c>
      <c r="BC67" s="211">
        <v>638</v>
      </c>
      <c r="BD67" s="211">
        <v>12530</v>
      </c>
      <c r="BE67" s="211">
        <v>279</v>
      </c>
      <c r="BF67" s="211">
        <v>6634</v>
      </c>
      <c r="BG67" s="211">
        <v>700</v>
      </c>
      <c r="BH67" s="211">
        <v>31231</v>
      </c>
      <c r="BI67" s="211">
        <v>2681</v>
      </c>
      <c r="BJ67" s="211">
        <v>29782</v>
      </c>
      <c r="BK67" s="211">
        <v>2442</v>
      </c>
      <c r="BL67" s="211">
        <v>1449</v>
      </c>
      <c r="BM67" s="211">
        <v>239</v>
      </c>
      <c r="BN67" s="211">
        <v>19813</v>
      </c>
      <c r="BO67" s="211">
        <v>1600</v>
      </c>
      <c r="BP67" s="211">
        <v>13020</v>
      </c>
      <c r="BQ67" s="211">
        <v>1208</v>
      </c>
      <c r="BR67" s="211">
        <v>5032</v>
      </c>
      <c r="BS67" s="211">
        <v>573</v>
      </c>
      <c r="BT67" s="211">
        <v>16527</v>
      </c>
      <c r="BU67" s="211">
        <v>657</v>
      </c>
      <c r="BV67" s="211">
        <v>37865</v>
      </c>
      <c r="BW67" s="211">
        <v>3381</v>
      </c>
      <c r="BX67" s="211">
        <v>10533</v>
      </c>
      <c r="BY67" s="211">
        <v>142</v>
      </c>
      <c r="BZ67" s="211">
        <v>4344</v>
      </c>
      <c r="CA67" s="211">
        <v>65</v>
      </c>
      <c r="CB67" s="211">
        <v>12183</v>
      </c>
      <c r="CC67" s="211">
        <v>592</v>
      </c>
      <c r="CD67" s="211">
        <v>8258</v>
      </c>
      <c r="CE67" s="211">
        <v>690</v>
      </c>
      <c r="CF67" s="211">
        <v>6361</v>
      </c>
      <c r="CG67" s="211">
        <v>825</v>
      </c>
      <c r="CH67" s="211">
        <v>7871</v>
      </c>
      <c r="CI67" s="211">
        <v>1050</v>
      </c>
      <c r="CJ67" s="211">
        <v>7361</v>
      </c>
      <c r="CK67" s="211">
        <v>503</v>
      </c>
      <c r="CL67" s="211">
        <v>8014</v>
      </c>
      <c r="CM67" s="211">
        <v>313</v>
      </c>
      <c r="CN67" s="211">
        <v>10533</v>
      </c>
      <c r="CO67" s="211">
        <v>142</v>
      </c>
      <c r="CP67" s="211">
        <v>4180</v>
      </c>
      <c r="CQ67" s="211">
        <v>60745</v>
      </c>
      <c r="CR67" s="211">
        <v>47045</v>
      </c>
      <c r="CS67" s="211">
        <v>22403</v>
      </c>
      <c r="CT67" s="211">
        <v>54931</v>
      </c>
      <c r="CU67" s="211">
        <v>8756</v>
      </c>
      <c r="CV67" s="211">
        <v>4284</v>
      </c>
      <c r="CW67" s="211">
        <v>4995</v>
      </c>
      <c r="CX67" s="211">
        <v>2464</v>
      </c>
      <c r="CY67" s="211">
        <v>762</v>
      </c>
      <c r="CZ67" s="211">
        <v>140</v>
      </c>
      <c r="DA67" s="211">
        <v>966</v>
      </c>
      <c r="DB67" s="211">
        <v>331</v>
      </c>
      <c r="DC67" s="211">
        <v>2033</v>
      </c>
      <c r="DD67" s="211">
        <v>1349</v>
      </c>
      <c r="DE67" s="211">
        <v>991</v>
      </c>
      <c r="DF67" s="211">
        <v>2761</v>
      </c>
      <c r="DG67" s="211">
        <v>5189</v>
      </c>
      <c r="DH67" s="211">
        <v>1064</v>
      </c>
      <c r="DI67" s="211">
        <v>3082</v>
      </c>
      <c r="DJ67" s="211">
        <v>1521</v>
      </c>
      <c r="DK67" s="211">
        <v>188</v>
      </c>
      <c r="DL67" s="211">
        <v>1302</v>
      </c>
      <c r="DM67" s="211">
        <v>2117</v>
      </c>
      <c r="DN67" s="211">
        <v>9883</v>
      </c>
      <c r="DO67" s="211">
        <v>2718</v>
      </c>
      <c r="DP67" s="211">
        <v>1457</v>
      </c>
      <c r="DQ67" s="211">
        <v>1315</v>
      </c>
      <c r="DR67" s="211">
        <v>739</v>
      </c>
      <c r="DS67" s="211">
        <v>489</v>
      </c>
      <c r="DT67" s="211">
        <v>1707</v>
      </c>
      <c r="DU67" s="211">
        <v>23345</v>
      </c>
      <c r="DV67" s="211">
        <v>12160</v>
      </c>
      <c r="DW67" s="211">
        <v>4842</v>
      </c>
      <c r="DX67" s="211">
        <v>1660</v>
      </c>
      <c r="DY67" s="211">
        <v>500</v>
      </c>
      <c r="DZ67" s="211">
        <v>4345</v>
      </c>
      <c r="EA67" s="211">
        <v>247</v>
      </c>
      <c r="EB67" s="211">
        <v>3326</v>
      </c>
      <c r="EC67" s="211">
        <v>5180</v>
      </c>
      <c r="ED67" s="211">
        <v>1078</v>
      </c>
      <c r="EE67" s="211">
        <v>3303</v>
      </c>
      <c r="EF67" s="211">
        <v>7093</v>
      </c>
      <c r="EG67" s="211">
        <v>57778</v>
      </c>
      <c r="EH67" s="211">
        <v>8818</v>
      </c>
      <c r="EI67" s="211">
        <v>17714</v>
      </c>
      <c r="EJ67" s="211">
        <v>5631</v>
      </c>
      <c r="EK67" s="211">
        <v>728</v>
      </c>
      <c r="EL67" s="211">
        <v>564</v>
      </c>
      <c r="EM67" s="211">
        <v>706</v>
      </c>
      <c r="EN67" s="211">
        <v>817</v>
      </c>
      <c r="EO67" s="211">
        <v>506</v>
      </c>
      <c r="EP67" s="211">
        <v>1947</v>
      </c>
      <c r="EQ67" s="211">
        <v>21472</v>
      </c>
      <c r="ER67" s="211">
        <v>23345</v>
      </c>
      <c r="ES67" s="211">
        <v>1248</v>
      </c>
      <c r="ET67" s="211">
        <v>6502</v>
      </c>
      <c r="EU67" s="211">
        <v>9316</v>
      </c>
      <c r="EV67" s="211">
        <v>6279</v>
      </c>
      <c r="EW67" s="211">
        <f t="shared" si="0"/>
        <v>22097</v>
      </c>
      <c r="EX67" s="211">
        <v>23345</v>
      </c>
      <c r="EZ67" s="211"/>
    </row>
    <row r="68" spans="1:156" x14ac:dyDescent="0.25">
      <c r="A68" t="s">
        <v>300</v>
      </c>
      <c r="B68" t="s">
        <v>126</v>
      </c>
      <c r="C68" t="s">
        <v>232</v>
      </c>
      <c r="D68" t="s">
        <v>300</v>
      </c>
      <c r="E68" t="s">
        <v>333</v>
      </c>
      <c r="F68" t="s">
        <v>232</v>
      </c>
      <c r="G68" t="s">
        <v>232</v>
      </c>
      <c r="H68" s="211">
        <v>9398</v>
      </c>
      <c r="I68" s="211">
        <v>460</v>
      </c>
      <c r="J68" s="211">
        <v>1363</v>
      </c>
      <c r="K68" s="211">
        <v>140</v>
      </c>
      <c r="L68" s="211">
        <v>889</v>
      </c>
      <c r="M68" s="211">
        <v>76</v>
      </c>
      <c r="N68" s="211">
        <v>4459</v>
      </c>
      <c r="O68" s="211">
        <v>221</v>
      </c>
      <c r="P68" s="211">
        <v>3547</v>
      </c>
      <c r="Q68" s="211">
        <v>99</v>
      </c>
      <c r="R68" s="211">
        <v>8854</v>
      </c>
      <c r="S68" s="211">
        <v>374</v>
      </c>
      <c r="T68" s="211">
        <v>3</v>
      </c>
      <c r="U68" s="211">
        <v>0</v>
      </c>
      <c r="V68" s="211">
        <v>51</v>
      </c>
      <c r="W68" s="211">
        <v>4</v>
      </c>
      <c r="X68" s="211">
        <v>59</v>
      </c>
      <c r="Y68" s="211">
        <v>38</v>
      </c>
      <c r="Z68" s="211">
        <v>57</v>
      </c>
      <c r="AA68" s="211">
        <v>26</v>
      </c>
      <c r="AB68" s="211">
        <v>374</v>
      </c>
      <c r="AC68" s="211">
        <v>18</v>
      </c>
      <c r="AD68" s="211">
        <v>362</v>
      </c>
      <c r="AE68" s="211">
        <v>81</v>
      </c>
      <c r="AF68" s="211">
        <v>8642</v>
      </c>
      <c r="AG68" s="211">
        <v>319</v>
      </c>
      <c r="AH68" s="211">
        <v>9204</v>
      </c>
      <c r="AI68" s="211">
        <v>381</v>
      </c>
      <c r="AJ68" s="211">
        <v>194</v>
      </c>
      <c r="AK68" s="211">
        <v>79</v>
      </c>
      <c r="AL68" s="211">
        <v>90</v>
      </c>
      <c r="AM68" s="211">
        <v>0</v>
      </c>
      <c r="AN68" s="211">
        <v>104</v>
      </c>
      <c r="AO68" s="211">
        <v>79</v>
      </c>
      <c r="AP68" s="211">
        <v>4565</v>
      </c>
      <c r="AQ68" s="211">
        <v>239</v>
      </c>
      <c r="AR68" s="211">
        <v>4833</v>
      </c>
      <c r="AS68" s="211">
        <v>221</v>
      </c>
      <c r="AT68" s="211">
        <v>1024</v>
      </c>
      <c r="AU68" s="211">
        <v>16</v>
      </c>
      <c r="AV68" s="211">
        <v>8374</v>
      </c>
      <c r="AW68" s="211">
        <v>444</v>
      </c>
      <c r="AX68" s="211">
        <v>393</v>
      </c>
      <c r="AY68" s="211">
        <v>96</v>
      </c>
      <c r="AZ68" s="211">
        <v>2152</v>
      </c>
      <c r="BA68" s="211">
        <v>89</v>
      </c>
      <c r="BB68" s="211">
        <v>2056</v>
      </c>
      <c r="BC68" s="211">
        <v>101</v>
      </c>
      <c r="BD68" s="211">
        <v>1638</v>
      </c>
      <c r="BE68" s="211">
        <v>62</v>
      </c>
      <c r="BF68" s="211">
        <v>679</v>
      </c>
      <c r="BG68" s="211">
        <v>67</v>
      </c>
      <c r="BH68" s="211">
        <v>4463</v>
      </c>
      <c r="BI68" s="211">
        <v>323</v>
      </c>
      <c r="BJ68" s="211">
        <v>4342</v>
      </c>
      <c r="BK68" s="211">
        <v>289</v>
      </c>
      <c r="BL68" s="211">
        <v>121</v>
      </c>
      <c r="BM68" s="211">
        <v>34</v>
      </c>
      <c r="BN68" s="211">
        <v>3248</v>
      </c>
      <c r="BO68" s="211">
        <v>151</v>
      </c>
      <c r="BP68" s="211">
        <v>1433</v>
      </c>
      <c r="BQ68" s="211">
        <v>175</v>
      </c>
      <c r="BR68" s="211">
        <v>461</v>
      </c>
      <c r="BS68" s="211">
        <v>64</v>
      </c>
      <c r="BT68" s="211">
        <v>2503</v>
      </c>
      <c r="BU68" s="211">
        <v>70</v>
      </c>
      <c r="BV68" s="211">
        <v>5142</v>
      </c>
      <c r="BW68" s="211">
        <v>390</v>
      </c>
      <c r="BX68" s="211">
        <v>1753</v>
      </c>
      <c r="BY68" s="211">
        <v>0</v>
      </c>
      <c r="BZ68" s="211">
        <v>667</v>
      </c>
      <c r="CA68" s="211">
        <v>13</v>
      </c>
      <c r="CB68" s="211">
        <v>1836</v>
      </c>
      <c r="CC68" s="211">
        <v>57</v>
      </c>
      <c r="CD68" s="211">
        <v>656</v>
      </c>
      <c r="CE68" s="211">
        <v>42</v>
      </c>
      <c r="CF68" s="211">
        <v>952</v>
      </c>
      <c r="CG68" s="211">
        <v>35</v>
      </c>
      <c r="CH68" s="211">
        <v>1163</v>
      </c>
      <c r="CI68" s="211">
        <v>128</v>
      </c>
      <c r="CJ68" s="211">
        <v>1090</v>
      </c>
      <c r="CK68" s="211">
        <v>93</v>
      </c>
      <c r="CL68" s="211">
        <v>1281</v>
      </c>
      <c r="CM68" s="211">
        <v>92</v>
      </c>
      <c r="CN68" s="211">
        <v>1753</v>
      </c>
      <c r="CO68" s="211">
        <v>0</v>
      </c>
      <c r="CP68" s="211">
        <v>460</v>
      </c>
      <c r="CQ68" s="211">
        <v>8938</v>
      </c>
      <c r="CR68" s="211">
        <v>7113</v>
      </c>
      <c r="CS68" s="211">
        <v>3412</v>
      </c>
      <c r="CT68" s="211">
        <v>8748</v>
      </c>
      <c r="CU68" s="211">
        <v>334</v>
      </c>
      <c r="CV68" s="211">
        <v>95</v>
      </c>
      <c r="CW68" s="211">
        <v>203</v>
      </c>
      <c r="CX68" s="211">
        <v>82</v>
      </c>
      <c r="CY68" s="211">
        <v>69</v>
      </c>
      <c r="CZ68" s="211">
        <v>4</v>
      </c>
      <c r="DA68" s="211">
        <v>50</v>
      </c>
      <c r="DB68" s="211">
        <v>9</v>
      </c>
      <c r="DC68" s="211">
        <v>12</v>
      </c>
      <c r="DD68" s="211">
        <v>0</v>
      </c>
      <c r="DE68" s="211">
        <v>506</v>
      </c>
      <c r="DF68" s="211">
        <v>319</v>
      </c>
      <c r="DG68" s="211">
        <v>407</v>
      </c>
      <c r="DH68" s="211">
        <v>155</v>
      </c>
      <c r="DI68" s="211">
        <v>404</v>
      </c>
      <c r="DJ68" s="211">
        <v>251</v>
      </c>
      <c r="DK68" s="211">
        <v>22</v>
      </c>
      <c r="DL68" s="211">
        <v>361</v>
      </c>
      <c r="DM68" s="211">
        <v>364</v>
      </c>
      <c r="DN68" s="211">
        <v>1545</v>
      </c>
      <c r="DO68" s="211">
        <v>330</v>
      </c>
      <c r="DP68" s="211">
        <v>228</v>
      </c>
      <c r="DQ68" s="211">
        <v>150</v>
      </c>
      <c r="DR68" s="211">
        <v>154</v>
      </c>
      <c r="DS68" s="211">
        <v>84</v>
      </c>
      <c r="DT68" s="211">
        <v>285</v>
      </c>
      <c r="DU68" s="211">
        <v>3956</v>
      </c>
      <c r="DV68" s="211">
        <v>2209</v>
      </c>
      <c r="DW68" s="211">
        <v>775</v>
      </c>
      <c r="DX68" s="211">
        <v>276</v>
      </c>
      <c r="DY68" s="211">
        <v>133</v>
      </c>
      <c r="DZ68" s="211">
        <v>538</v>
      </c>
      <c r="EA68" s="211">
        <v>0</v>
      </c>
      <c r="EB68" s="211">
        <v>497</v>
      </c>
      <c r="EC68" s="211">
        <v>933</v>
      </c>
      <c r="ED68" s="211">
        <v>146</v>
      </c>
      <c r="EE68" s="211">
        <v>690</v>
      </c>
      <c r="EF68" s="211">
        <v>1111</v>
      </c>
      <c r="EG68" s="211">
        <v>8458</v>
      </c>
      <c r="EH68" s="211">
        <v>979</v>
      </c>
      <c r="EI68" s="211">
        <v>3005</v>
      </c>
      <c r="EJ68" s="211">
        <v>951</v>
      </c>
      <c r="EK68" s="211">
        <v>178</v>
      </c>
      <c r="EL68" s="211">
        <v>137</v>
      </c>
      <c r="EM68" s="211">
        <v>95</v>
      </c>
      <c r="EN68" s="211">
        <v>59</v>
      </c>
      <c r="EO68" s="211">
        <v>97</v>
      </c>
      <c r="EP68" s="211">
        <v>281</v>
      </c>
      <c r="EQ68" s="211">
        <v>3523</v>
      </c>
      <c r="ER68" s="211">
        <v>3956</v>
      </c>
      <c r="ES68" s="211">
        <v>237</v>
      </c>
      <c r="ET68" s="211">
        <v>830</v>
      </c>
      <c r="EU68" s="211">
        <v>1532</v>
      </c>
      <c r="EV68" s="211">
        <v>1357</v>
      </c>
      <c r="EW68" s="211">
        <f t="shared" si="0"/>
        <v>3719</v>
      </c>
      <c r="EX68" s="211">
        <v>3956</v>
      </c>
      <c r="EZ68" s="211"/>
    </row>
    <row r="69" spans="1:156" x14ac:dyDescent="0.25">
      <c r="A69" t="s">
        <v>301</v>
      </c>
      <c r="B69" t="s">
        <v>126</v>
      </c>
      <c r="C69" t="s">
        <v>232</v>
      </c>
      <c r="D69" t="s">
        <v>301</v>
      </c>
      <c r="E69" t="s">
        <v>326</v>
      </c>
      <c r="F69" t="s">
        <v>232</v>
      </c>
      <c r="G69" t="s">
        <v>232</v>
      </c>
      <c r="H69" s="211">
        <v>15111</v>
      </c>
      <c r="I69" s="211">
        <v>655</v>
      </c>
      <c r="J69" s="211">
        <v>2221</v>
      </c>
      <c r="K69" s="211">
        <v>149</v>
      </c>
      <c r="L69" s="211">
        <v>1654</v>
      </c>
      <c r="M69" s="211">
        <v>110</v>
      </c>
      <c r="N69" s="211">
        <v>7096</v>
      </c>
      <c r="O69" s="211">
        <v>258</v>
      </c>
      <c r="P69" s="211">
        <v>5732</v>
      </c>
      <c r="Q69" s="211">
        <v>247</v>
      </c>
      <c r="R69" s="211">
        <v>13514</v>
      </c>
      <c r="S69" s="211">
        <v>507</v>
      </c>
      <c r="T69" s="211">
        <v>156</v>
      </c>
      <c r="U69" s="211">
        <v>53</v>
      </c>
      <c r="V69" s="211">
        <v>175</v>
      </c>
      <c r="W69" s="211">
        <v>0</v>
      </c>
      <c r="X69" s="211">
        <v>425</v>
      </c>
      <c r="Y69" s="211">
        <v>60</v>
      </c>
      <c r="Z69" s="211">
        <v>75</v>
      </c>
      <c r="AA69" s="211">
        <v>13</v>
      </c>
      <c r="AB69" s="211">
        <v>766</v>
      </c>
      <c r="AC69" s="211">
        <v>22</v>
      </c>
      <c r="AD69" s="211">
        <v>267</v>
      </c>
      <c r="AE69" s="211">
        <v>27</v>
      </c>
      <c r="AF69" s="211">
        <v>13442</v>
      </c>
      <c r="AG69" s="211">
        <v>507</v>
      </c>
      <c r="AH69" s="211">
        <v>14543</v>
      </c>
      <c r="AI69" s="211">
        <v>631</v>
      </c>
      <c r="AJ69" s="211">
        <v>568</v>
      </c>
      <c r="AK69" s="211">
        <v>24</v>
      </c>
      <c r="AL69" s="211">
        <v>356</v>
      </c>
      <c r="AM69" s="211">
        <v>5</v>
      </c>
      <c r="AN69" s="211">
        <v>212</v>
      </c>
      <c r="AO69" s="211">
        <v>19</v>
      </c>
      <c r="AP69" s="211">
        <v>7904</v>
      </c>
      <c r="AQ69" s="211">
        <v>439</v>
      </c>
      <c r="AR69" s="211">
        <v>7207</v>
      </c>
      <c r="AS69" s="211">
        <v>216</v>
      </c>
      <c r="AT69" s="211">
        <v>1729</v>
      </c>
      <c r="AU69" s="211">
        <v>87</v>
      </c>
      <c r="AV69" s="211">
        <v>13382</v>
      </c>
      <c r="AW69" s="211">
        <v>568</v>
      </c>
      <c r="AX69" s="211">
        <v>720</v>
      </c>
      <c r="AY69" s="211">
        <v>135</v>
      </c>
      <c r="AZ69" s="211">
        <v>3658</v>
      </c>
      <c r="BA69" s="211">
        <v>158</v>
      </c>
      <c r="BB69" s="211">
        <v>3748</v>
      </c>
      <c r="BC69" s="211">
        <v>113</v>
      </c>
      <c r="BD69" s="211">
        <v>2114</v>
      </c>
      <c r="BE69" s="211">
        <v>60</v>
      </c>
      <c r="BF69" s="211">
        <v>1359</v>
      </c>
      <c r="BG69" s="211">
        <v>101</v>
      </c>
      <c r="BH69" s="211">
        <v>7230</v>
      </c>
      <c r="BI69" s="211">
        <v>416</v>
      </c>
      <c r="BJ69" s="211">
        <v>6919</v>
      </c>
      <c r="BK69" s="211">
        <v>331</v>
      </c>
      <c r="BL69" s="211">
        <v>311</v>
      </c>
      <c r="BM69" s="211">
        <v>85</v>
      </c>
      <c r="BN69" s="211">
        <v>5442</v>
      </c>
      <c r="BO69" s="211">
        <v>224</v>
      </c>
      <c r="BP69" s="211">
        <v>2052</v>
      </c>
      <c r="BQ69" s="211">
        <v>223</v>
      </c>
      <c r="BR69" s="211">
        <v>1095</v>
      </c>
      <c r="BS69" s="211">
        <v>70</v>
      </c>
      <c r="BT69" s="211">
        <v>3845</v>
      </c>
      <c r="BU69" s="211">
        <v>138</v>
      </c>
      <c r="BV69" s="211">
        <v>8589</v>
      </c>
      <c r="BW69" s="211">
        <v>517</v>
      </c>
      <c r="BX69" s="211">
        <v>2677</v>
      </c>
      <c r="BY69" s="211">
        <v>0</v>
      </c>
      <c r="BZ69" s="211">
        <v>1015</v>
      </c>
      <c r="CA69" s="211">
        <v>22</v>
      </c>
      <c r="CB69" s="211">
        <v>2830</v>
      </c>
      <c r="CC69" s="211">
        <v>116</v>
      </c>
      <c r="CD69" s="211">
        <v>1026</v>
      </c>
      <c r="CE69" s="211">
        <v>51</v>
      </c>
      <c r="CF69" s="211">
        <v>1413</v>
      </c>
      <c r="CG69" s="211">
        <v>142</v>
      </c>
      <c r="CH69" s="211">
        <v>1786</v>
      </c>
      <c r="CI69" s="211">
        <v>190</v>
      </c>
      <c r="CJ69" s="211">
        <v>1944</v>
      </c>
      <c r="CK69" s="211">
        <v>52</v>
      </c>
      <c r="CL69" s="211">
        <v>2420</v>
      </c>
      <c r="CM69" s="211">
        <v>82</v>
      </c>
      <c r="CN69" s="211">
        <v>2677</v>
      </c>
      <c r="CO69" s="211">
        <v>0</v>
      </c>
      <c r="CP69" s="211">
        <v>655</v>
      </c>
      <c r="CQ69" s="211">
        <v>14456</v>
      </c>
      <c r="CR69" s="211">
        <v>11792</v>
      </c>
      <c r="CS69" s="211">
        <v>4991</v>
      </c>
      <c r="CT69" s="211">
        <v>13875</v>
      </c>
      <c r="CU69" s="211">
        <v>606</v>
      </c>
      <c r="CV69" s="211">
        <v>232</v>
      </c>
      <c r="CW69" s="211">
        <v>157</v>
      </c>
      <c r="CX69" s="211">
        <v>97</v>
      </c>
      <c r="CY69" s="211">
        <v>119</v>
      </c>
      <c r="CZ69" s="211">
        <v>0</v>
      </c>
      <c r="DA69" s="211">
        <v>252</v>
      </c>
      <c r="DB69" s="211">
        <v>135</v>
      </c>
      <c r="DC69" s="211">
        <v>78</v>
      </c>
      <c r="DD69" s="211">
        <v>0</v>
      </c>
      <c r="DE69" s="211">
        <v>496</v>
      </c>
      <c r="DF69" s="211">
        <v>299</v>
      </c>
      <c r="DG69" s="211">
        <v>3040</v>
      </c>
      <c r="DH69" s="211">
        <v>138</v>
      </c>
      <c r="DI69" s="211">
        <v>565</v>
      </c>
      <c r="DJ69" s="211">
        <v>343</v>
      </c>
      <c r="DK69" s="211">
        <v>22</v>
      </c>
      <c r="DL69" s="211">
        <v>350</v>
      </c>
      <c r="DM69" s="211">
        <v>290</v>
      </c>
      <c r="DN69" s="211">
        <v>1280</v>
      </c>
      <c r="DO69" s="211">
        <v>434</v>
      </c>
      <c r="DP69" s="211">
        <v>285</v>
      </c>
      <c r="DQ69" s="211">
        <v>215</v>
      </c>
      <c r="DR69" s="211">
        <v>255</v>
      </c>
      <c r="DS69" s="211">
        <v>215</v>
      </c>
      <c r="DT69" s="211">
        <v>318</v>
      </c>
      <c r="DU69" s="211">
        <v>6058</v>
      </c>
      <c r="DV69" s="211">
        <v>3237</v>
      </c>
      <c r="DW69" s="211">
        <v>1081</v>
      </c>
      <c r="DX69" s="211">
        <v>407</v>
      </c>
      <c r="DY69" s="211">
        <v>176</v>
      </c>
      <c r="DZ69" s="211">
        <v>1223</v>
      </c>
      <c r="EA69" s="211">
        <v>116</v>
      </c>
      <c r="EB69" s="211">
        <v>983</v>
      </c>
      <c r="EC69" s="211">
        <v>1191</v>
      </c>
      <c r="ED69" s="211">
        <v>262</v>
      </c>
      <c r="EE69" s="211">
        <v>778</v>
      </c>
      <c r="EF69" s="211">
        <v>1749</v>
      </c>
      <c r="EG69" s="211">
        <v>13869</v>
      </c>
      <c r="EH69" s="211">
        <v>1278</v>
      </c>
      <c r="EI69" s="211">
        <v>4897</v>
      </c>
      <c r="EJ69" s="211">
        <v>1161</v>
      </c>
      <c r="EK69" s="211">
        <v>309</v>
      </c>
      <c r="EL69" s="211">
        <v>93</v>
      </c>
      <c r="EM69" s="211">
        <v>123</v>
      </c>
      <c r="EN69" s="211">
        <v>136</v>
      </c>
      <c r="EO69" s="211">
        <v>32</v>
      </c>
      <c r="EP69" s="211">
        <v>360</v>
      </c>
      <c r="EQ69" s="211">
        <v>5120</v>
      </c>
      <c r="ER69" s="211">
        <v>6058</v>
      </c>
      <c r="ES69" s="211">
        <v>330</v>
      </c>
      <c r="ET69" s="211">
        <v>1425</v>
      </c>
      <c r="EU69" s="211">
        <v>2238</v>
      </c>
      <c r="EV69" s="211">
        <v>2065</v>
      </c>
      <c r="EW69" s="211">
        <f t="shared" si="0"/>
        <v>5728</v>
      </c>
      <c r="EX69" s="211">
        <v>6058</v>
      </c>
      <c r="EZ69" s="211"/>
    </row>
    <row r="70" spans="1:156" x14ac:dyDescent="0.25">
      <c r="A70" t="s">
        <v>302</v>
      </c>
      <c r="B70" t="s">
        <v>126</v>
      </c>
      <c r="C70" t="s">
        <v>232</v>
      </c>
      <c r="D70" t="s">
        <v>302</v>
      </c>
      <c r="E70" t="s">
        <v>321</v>
      </c>
      <c r="F70" t="s">
        <v>232</v>
      </c>
      <c r="G70" t="s">
        <v>232</v>
      </c>
      <c r="H70" s="211">
        <v>197006</v>
      </c>
      <c r="I70" s="211">
        <v>7002</v>
      </c>
      <c r="J70" s="211">
        <v>36724</v>
      </c>
      <c r="K70" s="211">
        <v>2080</v>
      </c>
      <c r="L70" s="211">
        <v>25849</v>
      </c>
      <c r="M70" s="211">
        <v>1542</v>
      </c>
      <c r="N70" s="211">
        <v>79100</v>
      </c>
      <c r="O70" s="211">
        <v>3714</v>
      </c>
      <c r="P70" s="211">
        <v>76866</v>
      </c>
      <c r="Q70" s="211">
        <v>1060</v>
      </c>
      <c r="R70" s="211">
        <v>178596</v>
      </c>
      <c r="S70" s="211">
        <v>5859</v>
      </c>
      <c r="T70" s="211">
        <v>2911</v>
      </c>
      <c r="U70" s="211">
        <v>278</v>
      </c>
      <c r="V70" s="211">
        <v>3229</v>
      </c>
      <c r="W70" s="211">
        <v>289</v>
      </c>
      <c r="X70" s="211">
        <v>2019</v>
      </c>
      <c r="Y70" s="211">
        <v>43</v>
      </c>
      <c r="Z70" s="211">
        <v>1297</v>
      </c>
      <c r="AA70" s="211">
        <v>97</v>
      </c>
      <c r="AB70" s="211">
        <v>8931</v>
      </c>
      <c r="AC70" s="211">
        <v>436</v>
      </c>
      <c r="AD70" s="211">
        <v>3678</v>
      </c>
      <c r="AE70" s="211">
        <v>273</v>
      </c>
      <c r="AF70" s="211">
        <v>177407</v>
      </c>
      <c r="AG70" s="211">
        <v>5751</v>
      </c>
      <c r="AH70" s="211">
        <v>192882</v>
      </c>
      <c r="AI70" s="211">
        <v>6854</v>
      </c>
      <c r="AJ70" s="211">
        <v>4124</v>
      </c>
      <c r="AK70" s="211">
        <v>148</v>
      </c>
      <c r="AL70" s="211">
        <v>2429</v>
      </c>
      <c r="AM70" s="211">
        <v>10</v>
      </c>
      <c r="AN70" s="211">
        <v>1695</v>
      </c>
      <c r="AO70" s="211">
        <v>138</v>
      </c>
      <c r="AP70" s="211">
        <v>98947</v>
      </c>
      <c r="AQ70" s="211">
        <v>4379</v>
      </c>
      <c r="AR70" s="211">
        <v>98059</v>
      </c>
      <c r="AS70" s="211">
        <v>2623</v>
      </c>
      <c r="AT70" s="211">
        <v>29590</v>
      </c>
      <c r="AU70" s="211">
        <v>1091</v>
      </c>
      <c r="AV70" s="211">
        <v>167416</v>
      </c>
      <c r="AW70" s="211">
        <v>5911</v>
      </c>
      <c r="AX70" s="211">
        <v>6298</v>
      </c>
      <c r="AY70" s="211">
        <v>552</v>
      </c>
      <c r="AZ70" s="211">
        <v>33175</v>
      </c>
      <c r="BA70" s="211">
        <v>1639</v>
      </c>
      <c r="BB70" s="211">
        <v>49857</v>
      </c>
      <c r="BC70" s="211">
        <v>1955</v>
      </c>
      <c r="BD70" s="211">
        <v>43738</v>
      </c>
      <c r="BE70" s="211">
        <v>655</v>
      </c>
      <c r="BF70" s="211">
        <v>23755</v>
      </c>
      <c r="BG70" s="211">
        <v>1437</v>
      </c>
      <c r="BH70" s="211">
        <v>92502</v>
      </c>
      <c r="BI70" s="211">
        <v>4781</v>
      </c>
      <c r="BJ70" s="211">
        <v>88543</v>
      </c>
      <c r="BK70" s="211">
        <v>4302</v>
      </c>
      <c r="BL70" s="211">
        <v>3959</v>
      </c>
      <c r="BM70" s="211">
        <v>479</v>
      </c>
      <c r="BN70" s="211">
        <v>58220</v>
      </c>
      <c r="BO70" s="211">
        <v>2507</v>
      </c>
      <c r="BP70" s="211">
        <v>39456</v>
      </c>
      <c r="BQ70" s="211">
        <v>2624</v>
      </c>
      <c r="BR70" s="211">
        <v>18581</v>
      </c>
      <c r="BS70" s="211">
        <v>1087</v>
      </c>
      <c r="BT70" s="211">
        <v>40720</v>
      </c>
      <c r="BU70" s="211">
        <v>737</v>
      </c>
      <c r="BV70" s="211">
        <v>116257</v>
      </c>
      <c r="BW70" s="211">
        <v>6218</v>
      </c>
      <c r="BX70" s="211">
        <v>40029</v>
      </c>
      <c r="BY70" s="211">
        <v>47</v>
      </c>
      <c r="BZ70" s="211">
        <v>11588</v>
      </c>
      <c r="CA70" s="211">
        <v>180</v>
      </c>
      <c r="CB70" s="211">
        <v>29132</v>
      </c>
      <c r="CC70" s="211">
        <v>557</v>
      </c>
      <c r="CD70" s="211">
        <v>23218</v>
      </c>
      <c r="CE70" s="211">
        <v>1464</v>
      </c>
      <c r="CF70" s="211">
        <v>20454</v>
      </c>
      <c r="CG70" s="211">
        <v>1410</v>
      </c>
      <c r="CH70" s="211">
        <v>23321</v>
      </c>
      <c r="CI70" s="211">
        <v>1148</v>
      </c>
      <c r="CJ70" s="211">
        <v>21632</v>
      </c>
      <c r="CK70" s="211">
        <v>772</v>
      </c>
      <c r="CL70" s="211">
        <v>27632</v>
      </c>
      <c r="CM70" s="211">
        <v>1424</v>
      </c>
      <c r="CN70" s="211">
        <v>40029</v>
      </c>
      <c r="CO70" s="211">
        <v>47</v>
      </c>
      <c r="CP70" s="211">
        <v>7002</v>
      </c>
      <c r="CQ70" s="211">
        <v>190004</v>
      </c>
      <c r="CR70" s="211">
        <v>146833</v>
      </c>
      <c r="CS70" s="211">
        <v>79355</v>
      </c>
      <c r="CT70" s="211">
        <v>183855</v>
      </c>
      <c r="CU70" s="211">
        <v>6706</v>
      </c>
      <c r="CV70" s="211">
        <v>1621</v>
      </c>
      <c r="CW70" s="211">
        <v>2071</v>
      </c>
      <c r="CX70" s="211">
        <v>578</v>
      </c>
      <c r="CY70" s="211">
        <v>2211</v>
      </c>
      <c r="CZ70" s="211">
        <v>375</v>
      </c>
      <c r="DA70" s="211">
        <v>879</v>
      </c>
      <c r="DB70" s="211">
        <v>397</v>
      </c>
      <c r="DC70" s="211">
        <v>1545</v>
      </c>
      <c r="DD70" s="211">
        <v>271</v>
      </c>
      <c r="DE70" s="211">
        <v>3212</v>
      </c>
      <c r="DF70" s="211">
        <v>6606</v>
      </c>
      <c r="DG70" s="211">
        <v>7498</v>
      </c>
      <c r="DH70" s="211">
        <v>1851</v>
      </c>
      <c r="DI70" s="211">
        <v>11415</v>
      </c>
      <c r="DJ70" s="211">
        <v>5500</v>
      </c>
      <c r="DK70" s="211">
        <v>1220</v>
      </c>
      <c r="DL70" s="211">
        <v>5116</v>
      </c>
      <c r="DM70" s="211">
        <v>7281</v>
      </c>
      <c r="DN70" s="211">
        <v>28605</v>
      </c>
      <c r="DO70" s="211">
        <v>9939</v>
      </c>
      <c r="DP70" s="211">
        <v>4636</v>
      </c>
      <c r="DQ70" s="211">
        <v>4639</v>
      </c>
      <c r="DR70" s="211">
        <v>4796</v>
      </c>
      <c r="DS70" s="211">
        <v>3028</v>
      </c>
      <c r="DT70" s="211">
        <v>8382</v>
      </c>
      <c r="DU70" s="211">
        <v>86264</v>
      </c>
      <c r="DV70" s="211">
        <v>37139</v>
      </c>
      <c r="DW70" s="211">
        <v>12358</v>
      </c>
      <c r="DX70" s="211">
        <v>7683</v>
      </c>
      <c r="DY70" s="211">
        <v>2192</v>
      </c>
      <c r="DZ70" s="211">
        <v>19584</v>
      </c>
      <c r="EA70" s="211">
        <v>1031</v>
      </c>
      <c r="EB70" s="211">
        <v>15145</v>
      </c>
      <c r="EC70" s="211">
        <v>21858</v>
      </c>
      <c r="ED70" s="211">
        <v>2827</v>
      </c>
      <c r="EE70" s="211">
        <v>14361</v>
      </c>
      <c r="EF70" s="211">
        <v>19986</v>
      </c>
      <c r="EG70" s="211">
        <v>170904</v>
      </c>
      <c r="EH70" s="211">
        <v>27354</v>
      </c>
      <c r="EI70" s="211">
        <v>62085</v>
      </c>
      <c r="EJ70" s="211">
        <v>24179</v>
      </c>
      <c r="EK70" s="211">
        <v>3136</v>
      </c>
      <c r="EL70" s="211">
        <v>2197</v>
      </c>
      <c r="EM70" s="211">
        <v>2521</v>
      </c>
      <c r="EN70" s="211">
        <v>2444</v>
      </c>
      <c r="EO70" s="211">
        <v>2315</v>
      </c>
      <c r="EP70" s="211">
        <v>9687</v>
      </c>
      <c r="EQ70" s="211">
        <v>75539</v>
      </c>
      <c r="ER70" s="211">
        <v>86264</v>
      </c>
      <c r="ES70" s="211">
        <v>7153</v>
      </c>
      <c r="ET70" s="211">
        <v>26698</v>
      </c>
      <c r="EU70" s="211">
        <v>32374</v>
      </c>
      <c r="EV70" s="211">
        <v>20039</v>
      </c>
      <c r="EW70" s="211">
        <f t="shared" si="0"/>
        <v>79111</v>
      </c>
      <c r="EX70" s="211">
        <v>86264</v>
      </c>
      <c r="EZ70" s="211"/>
    </row>
    <row r="71" spans="1:156" x14ac:dyDescent="0.25">
      <c r="A71" t="s">
        <v>303</v>
      </c>
      <c r="B71" t="s">
        <v>126</v>
      </c>
      <c r="C71" t="s">
        <v>232</v>
      </c>
      <c r="D71" t="s">
        <v>303</v>
      </c>
      <c r="E71" t="s">
        <v>329</v>
      </c>
      <c r="F71" t="s">
        <v>232</v>
      </c>
      <c r="G71" t="s">
        <v>232</v>
      </c>
      <c r="H71" s="211">
        <v>151484</v>
      </c>
      <c r="I71" s="211">
        <v>5100</v>
      </c>
      <c r="J71" s="211">
        <v>11663</v>
      </c>
      <c r="K71" s="211">
        <v>1025</v>
      </c>
      <c r="L71" s="211">
        <v>6230</v>
      </c>
      <c r="M71" s="211">
        <v>692</v>
      </c>
      <c r="N71" s="211">
        <v>46095</v>
      </c>
      <c r="O71" s="211">
        <v>2575</v>
      </c>
      <c r="P71" s="211">
        <v>93202</v>
      </c>
      <c r="Q71" s="211">
        <v>1470</v>
      </c>
      <c r="R71" s="211">
        <v>119083</v>
      </c>
      <c r="S71" s="211">
        <v>3153</v>
      </c>
      <c r="T71" s="211">
        <v>7844</v>
      </c>
      <c r="U71" s="211">
        <v>194</v>
      </c>
      <c r="V71" s="211">
        <v>950</v>
      </c>
      <c r="W71" s="211">
        <v>150</v>
      </c>
      <c r="X71" s="211">
        <v>9294</v>
      </c>
      <c r="Y71" s="211">
        <v>367</v>
      </c>
      <c r="Z71" s="211">
        <v>4232</v>
      </c>
      <c r="AA71" s="211">
        <v>866</v>
      </c>
      <c r="AB71" s="211">
        <v>10075</v>
      </c>
      <c r="AC71" s="211">
        <v>370</v>
      </c>
      <c r="AD71" s="211">
        <v>9381</v>
      </c>
      <c r="AE71" s="211">
        <v>1526</v>
      </c>
      <c r="AF71" s="211">
        <v>116033</v>
      </c>
      <c r="AG71" s="211">
        <v>2664</v>
      </c>
      <c r="AH71" s="211">
        <v>136759</v>
      </c>
      <c r="AI71" s="211">
        <v>3545</v>
      </c>
      <c r="AJ71" s="211">
        <v>14725</v>
      </c>
      <c r="AK71" s="211">
        <v>1555</v>
      </c>
      <c r="AL71" s="211">
        <v>10067</v>
      </c>
      <c r="AM71" s="211">
        <v>513</v>
      </c>
      <c r="AN71" s="211">
        <v>4658</v>
      </c>
      <c r="AO71" s="211">
        <v>1042</v>
      </c>
      <c r="AP71" s="211">
        <v>76002</v>
      </c>
      <c r="AQ71" s="211">
        <v>2872</v>
      </c>
      <c r="AR71" s="211">
        <v>75482</v>
      </c>
      <c r="AS71" s="211">
        <v>2228</v>
      </c>
      <c r="AT71" s="211">
        <v>13173</v>
      </c>
      <c r="AU71" s="211">
        <v>289</v>
      </c>
      <c r="AV71" s="211">
        <v>138311</v>
      </c>
      <c r="AW71" s="211">
        <v>4811</v>
      </c>
      <c r="AX71" s="211">
        <v>4756</v>
      </c>
      <c r="AY71" s="211">
        <v>628</v>
      </c>
      <c r="AZ71" s="211">
        <v>19240</v>
      </c>
      <c r="BA71" s="211">
        <v>723</v>
      </c>
      <c r="BB71" s="211">
        <v>30830</v>
      </c>
      <c r="BC71" s="211">
        <v>1136</v>
      </c>
      <c r="BD71" s="211">
        <v>42445</v>
      </c>
      <c r="BE71" s="211">
        <v>768</v>
      </c>
      <c r="BF71" s="211">
        <v>10364</v>
      </c>
      <c r="BG71" s="211">
        <v>807</v>
      </c>
      <c r="BH71" s="211">
        <v>80386</v>
      </c>
      <c r="BI71" s="211">
        <v>3438</v>
      </c>
      <c r="BJ71" s="211">
        <v>78034</v>
      </c>
      <c r="BK71" s="211">
        <v>2959</v>
      </c>
      <c r="BL71" s="211">
        <v>2352</v>
      </c>
      <c r="BM71" s="211">
        <v>479</v>
      </c>
      <c r="BN71" s="211">
        <v>58943</v>
      </c>
      <c r="BO71" s="211">
        <v>1882</v>
      </c>
      <c r="BP71" s="211">
        <v>23145</v>
      </c>
      <c r="BQ71" s="211">
        <v>1591</v>
      </c>
      <c r="BR71" s="211">
        <v>8662</v>
      </c>
      <c r="BS71" s="211">
        <v>772</v>
      </c>
      <c r="BT71" s="211">
        <v>42542</v>
      </c>
      <c r="BU71" s="211">
        <v>813</v>
      </c>
      <c r="BV71" s="211">
        <v>90750</v>
      </c>
      <c r="BW71" s="211">
        <v>4245</v>
      </c>
      <c r="BX71" s="211">
        <v>18192</v>
      </c>
      <c r="BY71" s="211">
        <v>42</v>
      </c>
      <c r="BZ71" s="211">
        <v>11129</v>
      </c>
      <c r="CA71" s="211">
        <v>111</v>
      </c>
      <c r="CB71" s="211">
        <v>31413</v>
      </c>
      <c r="CC71" s="211">
        <v>702</v>
      </c>
      <c r="CD71" s="211">
        <v>11671</v>
      </c>
      <c r="CE71" s="211">
        <v>1032</v>
      </c>
      <c r="CF71" s="211">
        <v>16180</v>
      </c>
      <c r="CG71" s="211">
        <v>977</v>
      </c>
      <c r="CH71" s="211">
        <v>22336</v>
      </c>
      <c r="CI71" s="211">
        <v>1059</v>
      </c>
      <c r="CJ71" s="211">
        <v>21468</v>
      </c>
      <c r="CK71" s="211">
        <v>710</v>
      </c>
      <c r="CL71" s="211">
        <v>19095</v>
      </c>
      <c r="CM71" s="211">
        <v>467</v>
      </c>
      <c r="CN71" s="211">
        <v>18192</v>
      </c>
      <c r="CO71" s="211">
        <v>42</v>
      </c>
      <c r="CP71" s="211">
        <v>5100</v>
      </c>
      <c r="CQ71" s="211">
        <v>146384</v>
      </c>
      <c r="CR71" s="211">
        <v>126255</v>
      </c>
      <c r="CS71" s="211">
        <v>36323</v>
      </c>
      <c r="CT71" s="211">
        <v>124524</v>
      </c>
      <c r="CU71" s="211">
        <v>19075</v>
      </c>
      <c r="CV71" s="211">
        <v>6498</v>
      </c>
      <c r="CW71" s="211">
        <v>6016</v>
      </c>
      <c r="CX71" s="211">
        <v>1720</v>
      </c>
      <c r="CY71" s="211">
        <v>3464</v>
      </c>
      <c r="CZ71" s="211">
        <v>865</v>
      </c>
      <c r="DA71" s="211">
        <v>5940</v>
      </c>
      <c r="DB71" s="211">
        <v>2948</v>
      </c>
      <c r="DC71" s="211">
        <v>3655</v>
      </c>
      <c r="DD71" s="211">
        <v>965</v>
      </c>
      <c r="DE71" s="211">
        <v>1045</v>
      </c>
      <c r="DF71" s="211">
        <v>5699</v>
      </c>
      <c r="DG71" s="211">
        <v>12791</v>
      </c>
      <c r="DH71" s="211">
        <v>2876</v>
      </c>
      <c r="DI71" s="211">
        <v>10213</v>
      </c>
      <c r="DJ71" s="211">
        <v>4577</v>
      </c>
      <c r="DK71" s="211">
        <v>1007</v>
      </c>
      <c r="DL71" s="211">
        <v>7639</v>
      </c>
      <c r="DM71" s="211">
        <v>9224</v>
      </c>
      <c r="DN71" s="211">
        <v>18121</v>
      </c>
      <c r="DO71" s="211">
        <v>6493</v>
      </c>
      <c r="DP71" s="211">
        <v>3768</v>
      </c>
      <c r="DQ71" s="211">
        <v>2437</v>
      </c>
      <c r="DR71" s="211">
        <v>1404</v>
      </c>
      <c r="DS71" s="211">
        <v>935</v>
      </c>
      <c r="DT71" s="211">
        <v>2486</v>
      </c>
      <c r="DU71" s="211">
        <v>54238</v>
      </c>
      <c r="DV71" s="211">
        <v>33339</v>
      </c>
      <c r="DW71" s="211">
        <v>15863</v>
      </c>
      <c r="DX71" s="211">
        <v>4006</v>
      </c>
      <c r="DY71" s="211">
        <v>1340</v>
      </c>
      <c r="DZ71" s="211">
        <v>7109</v>
      </c>
      <c r="EA71" s="211">
        <v>733</v>
      </c>
      <c r="EB71" s="211">
        <v>4662</v>
      </c>
      <c r="EC71" s="211">
        <v>9784</v>
      </c>
      <c r="ED71" s="211">
        <v>2115</v>
      </c>
      <c r="EE71" s="211">
        <v>5408</v>
      </c>
      <c r="EF71" s="211">
        <v>21605</v>
      </c>
      <c r="EG71" s="211">
        <v>137814</v>
      </c>
      <c r="EH71" s="211">
        <v>13533</v>
      </c>
      <c r="EI71" s="211">
        <v>45724</v>
      </c>
      <c r="EJ71" s="211">
        <v>8514</v>
      </c>
      <c r="EK71" s="211">
        <v>1008</v>
      </c>
      <c r="EL71" s="211">
        <v>959</v>
      </c>
      <c r="EM71" s="211">
        <v>1131</v>
      </c>
      <c r="EN71" s="211">
        <v>1200</v>
      </c>
      <c r="EO71" s="211">
        <v>1064</v>
      </c>
      <c r="EP71" s="211">
        <v>2801</v>
      </c>
      <c r="EQ71" s="211">
        <v>51225</v>
      </c>
      <c r="ER71" s="211">
        <v>54238</v>
      </c>
      <c r="ES71" s="211">
        <v>1652</v>
      </c>
      <c r="ET71" s="211">
        <v>11849</v>
      </c>
      <c r="EU71" s="211">
        <v>24538</v>
      </c>
      <c r="EV71" s="211">
        <v>16199</v>
      </c>
      <c r="EW71" s="211">
        <f t="shared" ref="EW71:EW134" si="1">ET71+EU71+EV71</f>
        <v>52586</v>
      </c>
      <c r="EX71" s="211">
        <v>54238</v>
      </c>
      <c r="EZ71" s="211"/>
    </row>
    <row r="72" spans="1:156" x14ac:dyDescent="0.25">
      <c r="A72" t="s">
        <v>304</v>
      </c>
      <c r="B72" t="s">
        <v>126</v>
      </c>
      <c r="C72" t="s">
        <v>232</v>
      </c>
      <c r="D72" t="s">
        <v>304</v>
      </c>
      <c r="E72" t="s">
        <v>322</v>
      </c>
      <c r="F72" t="s">
        <v>232</v>
      </c>
      <c r="G72" t="s">
        <v>232</v>
      </c>
      <c r="H72" s="211">
        <v>97275</v>
      </c>
      <c r="I72" s="211">
        <v>3642</v>
      </c>
      <c r="J72" s="211">
        <v>7873</v>
      </c>
      <c r="K72" s="211">
        <v>724</v>
      </c>
      <c r="L72" s="211">
        <v>4702</v>
      </c>
      <c r="M72" s="211">
        <v>312</v>
      </c>
      <c r="N72" s="211">
        <v>37681</v>
      </c>
      <c r="O72" s="211">
        <v>1910</v>
      </c>
      <c r="P72" s="211">
        <v>51373</v>
      </c>
      <c r="Q72" s="211">
        <v>1008</v>
      </c>
      <c r="R72" s="211">
        <v>86046</v>
      </c>
      <c r="S72" s="211">
        <v>3243</v>
      </c>
      <c r="T72" s="211">
        <v>3242</v>
      </c>
      <c r="U72" s="211">
        <v>113</v>
      </c>
      <c r="V72" s="211">
        <v>139</v>
      </c>
      <c r="W72" s="211">
        <v>12</v>
      </c>
      <c r="X72" s="211">
        <v>1414</v>
      </c>
      <c r="Y72" s="211">
        <v>31</v>
      </c>
      <c r="Z72" s="211">
        <v>1523</v>
      </c>
      <c r="AA72" s="211">
        <v>105</v>
      </c>
      <c r="AB72" s="211">
        <v>4907</v>
      </c>
      <c r="AC72" s="211">
        <v>138</v>
      </c>
      <c r="AD72" s="211">
        <v>2964</v>
      </c>
      <c r="AE72" s="211">
        <v>191</v>
      </c>
      <c r="AF72" s="211">
        <v>85023</v>
      </c>
      <c r="AG72" s="211">
        <v>3155</v>
      </c>
      <c r="AH72" s="211">
        <v>93553</v>
      </c>
      <c r="AI72" s="211">
        <v>3441</v>
      </c>
      <c r="AJ72" s="211">
        <v>3722</v>
      </c>
      <c r="AK72" s="211">
        <v>201</v>
      </c>
      <c r="AL72" s="211">
        <v>2660</v>
      </c>
      <c r="AM72" s="211">
        <v>76</v>
      </c>
      <c r="AN72" s="211">
        <v>1062</v>
      </c>
      <c r="AO72" s="211">
        <v>125</v>
      </c>
      <c r="AP72" s="211">
        <v>49379</v>
      </c>
      <c r="AQ72" s="211">
        <v>2031</v>
      </c>
      <c r="AR72" s="211">
        <v>47896</v>
      </c>
      <c r="AS72" s="211">
        <v>1611</v>
      </c>
      <c r="AT72" s="211">
        <v>9673</v>
      </c>
      <c r="AU72" s="211">
        <v>358</v>
      </c>
      <c r="AV72" s="211">
        <v>87602</v>
      </c>
      <c r="AW72" s="211">
        <v>3284</v>
      </c>
      <c r="AX72" s="211">
        <v>3292</v>
      </c>
      <c r="AY72" s="211">
        <v>525</v>
      </c>
      <c r="AZ72" s="211">
        <v>16661</v>
      </c>
      <c r="BA72" s="211">
        <v>918</v>
      </c>
      <c r="BB72" s="211">
        <v>24363</v>
      </c>
      <c r="BC72" s="211">
        <v>966</v>
      </c>
      <c r="BD72" s="211">
        <v>17946</v>
      </c>
      <c r="BE72" s="211">
        <v>253</v>
      </c>
      <c r="BF72" s="211">
        <v>8044</v>
      </c>
      <c r="BG72" s="211">
        <v>697</v>
      </c>
      <c r="BH72" s="211">
        <v>50682</v>
      </c>
      <c r="BI72" s="211">
        <v>2409</v>
      </c>
      <c r="BJ72" s="211">
        <v>49080</v>
      </c>
      <c r="BK72" s="211">
        <v>1968</v>
      </c>
      <c r="BL72" s="211">
        <v>1602</v>
      </c>
      <c r="BM72" s="211">
        <v>441</v>
      </c>
      <c r="BN72" s="211">
        <v>36351</v>
      </c>
      <c r="BO72" s="211">
        <v>1138</v>
      </c>
      <c r="BP72" s="211">
        <v>15613</v>
      </c>
      <c r="BQ72" s="211">
        <v>1423</v>
      </c>
      <c r="BR72" s="211">
        <v>6762</v>
      </c>
      <c r="BS72" s="211">
        <v>545</v>
      </c>
      <c r="BT72" s="211">
        <v>27032</v>
      </c>
      <c r="BU72" s="211">
        <v>477</v>
      </c>
      <c r="BV72" s="211">
        <v>58726</v>
      </c>
      <c r="BW72" s="211">
        <v>3106</v>
      </c>
      <c r="BX72" s="211">
        <v>11517</v>
      </c>
      <c r="BY72" s="211">
        <v>59</v>
      </c>
      <c r="BZ72" s="211">
        <v>7958</v>
      </c>
      <c r="CA72" s="211">
        <v>165</v>
      </c>
      <c r="CB72" s="211">
        <v>19074</v>
      </c>
      <c r="CC72" s="211">
        <v>312</v>
      </c>
      <c r="CD72" s="211">
        <v>7981</v>
      </c>
      <c r="CE72" s="211">
        <v>503</v>
      </c>
      <c r="CF72" s="211">
        <v>10963</v>
      </c>
      <c r="CG72" s="211">
        <v>648</v>
      </c>
      <c r="CH72" s="211">
        <v>13803</v>
      </c>
      <c r="CI72" s="211">
        <v>570</v>
      </c>
      <c r="CJ72" s="211">
        <v>13676</v>
      </c>
      <c r="CK72" s="211">
        <v>765</v>
      </c>
      <c r="CL72" s="211">
        <v>12303</v>
      </c>
      <c r="CM72" s="211">
        <v>620</v>
      </c>
      <c r="CN72" s="211">
        <v>11517</v>
      </c>
      <c r="CO72" s="211">
        <v>59</v>
      </c>
      <c r="CP72" s="211">
        <v>3642</v>
      </c>
      <c r="CQ72" s="211">
        <v>93633</v>
      </c>
      <c r="CR72" s="211">
        <v>81009</v>
      </c>
      <c r="CS72" s="211">
        <v>24225</v>
      </c>
      <c r="CT72" s="211">
        <v>87908</v>
      </c>
      <c r="CU72" s="211">
        <v>4829</v>
      </c>
      <c r="CV72" s="211">
        <v>1764</v>
      </c>
      <c r="CW72" s="211">
        <v>2040</v>
      </c>
      <c r="CX72" s="211">
        <v>678</v>
      </c>
      <c r="CY72" s="211">
        <v>791</v>
      </c>
      <c r="CZ72" s="211">
        <v>208</v>
      </c>
      <c r="DA72" s="211">
        <v>657</v>
      </c>
      <c r="DB72" s="211">
        <v>331</v>
      </c>
      <c r="DC72" s="211">
        <v>1341</v>
      </c>
      <c r="DD72" s="211">
        <v>547</v>
      </c>
      <c r="DE72" s="211">
        <v>534</v>
      </c>
      <c r="DF72" s="211">
        <v>6003</v>
      </c>
      <c r="DG72" s="211">
        <v>8491</v>
      </c>
      <c r="DH72" s="211">
        <v>1235</v>
      </c>
      <c r="DI72" s="211">
        <v>6235</v>
      </c>
      <c r="DJ72" s="211">
        <v>3638</v>
      </c>
      <c r="DK72" s="211">
        <v>326</v>
      </c>
      <c r="DL72" s="211">
        <v>3138</v>
      </c>
      <c r="DM72" s="211">
        <v>4335</v>
      </c>
      <c r="DN72" s="211">
        <v>11778</v>
      </c>
      <c r="DO72" s="211">
        <v>3386</v>
      </c>
      <c r="DP72" s="211">
        <v>2605</v>
      </c>
      <c r="DQ72" s="211">
        <v>1733</v>
      </c>
      <c r="DR72" s="211">
        <v>1010</v>
      </c>
      <c r="DS72" s="211">
        <v>729</v>
      </c>
      <c r="DT72" s="211">
        <v>1571</v>
      </c>
      <c r="DU72" s="211">
        <v>34951</v>
      </c>
      <c r="DV72" s="211">
        <v>19985</v>
      </c>
      <c r="DW72" s="211">
        <v>9023</v>
      </c>
      <c r="DX72" s="211">
        <v>3005</v>
      </c>
      <c r="DY72" s="211">
        <v>1025</v>
      </c>
      <c r="DZ72" s="211">
        <v>4730</v>
      </c>
      <c r="EA72" s="211">
        <v>673</v>
      </c>
      <c r="EB72" s="211">
        <v>3079</v>
      </c>
      <c r="EC72" s="211">
        <v>7231</v>
      </c>
      <c r="ED72" s="211">
        <v>1721</v>
      </c>
      <c r="EE72" s="211">
        <v>4154</v>
      </c>
      <c r="EF72" s="211">
        <v>13179</v>
      </c>
      <c r="EG72" s="211">
        <v>87236</v>
      </c>
      <c r="EH72" s="211">
        <v>10708</v>
      </c>
      <c r="EI72" s="211">
        <v>29445</v>
      </c>
      <c r="EJ72" s="211">
        <v>5506</v>
      </c>
      <c r="EK72" s="211">
        <v>933</v>
      </c>
      <c r="EL72" s="211">
        <v>481</v>
      </c>
      <c r="EM72" s="211">
        <v>827</v>
      </c>
      <c r="EN72" s="211">
        <v>681</v>
      </c>
      <c r="EO72" s="211">
        <v>495</v>
      </c>
      <c r="EP72" s="211">
        <v>1817</v>
      </c>
      <c r="EQ72" s="211">
        <v>32499</v>
      </c>
      <c r="ER72" s="211">
        <v>34951</v>
      </c>
      <c r="ES72" s="211">
        <v>1473</v>
      </c>
      <c r="ET72" s="211">
        <v>7375</v>
      </c>
      <c r="EU72" s="211">
        <v>13680</v>
      </c>
      <c r="EV72" s="211">
        <v>12423</v>
      </c>
      <c r="EW72" s="211">
        <f t="shared" si="1"/>
        <v>33478</v>
      </c>
      <c r="EX72" s="211">
        <v>34951</v>
      </c>
      <c r="EZ72" s="211"/>
    </row>
    <row r="73" spans="1:156" x14ac:dyDescent="0.25">
      <c r="A73" t="s">
        <v>305</v>
      </c>
      <c r="B73" t="s">
        <v>126</v>
      </c>
      <c r="C73" t="s">
        <v>232</v>
      </c>
      <c r="D73" t="s">
        <v>305</v>
      </c>
      <c r="E73" t="s">
        <v>327</v>
      </c>
      <c r="F73" t="s">
        <v>232</v>
      </c>
      <c r="G73" t="s">
        <v>232</v>
      </c>
      <c r="H73" s="211">
        <v>14811</v>
      </c>
      <c r="I73" s="211">
        <v>629</v>
      </c>
      <c r="J73" s="211">
        <v>2050</v>
      </c>
      <c r="K73" s="211">
        <v>132</v>
      </c>
      <c r="L73" s="211">
        <v>1460</v>
      </c>
      <c r="M73" s="211">
        <v>105</v>
      </c>
      <c r="N73" s="211">
        <v>6832</v>
      </c>
      <c r="O73" s="211">
        <v>378</v>
      </c>
      <c r="P73" s="211">
        <v>5882</v>
      </c>
      <c r="Q73" s="211">
        <v>119</v>
      </c>
      <c r="R73" s="211">
        <v>13248</v>
      </c>
      <c r="S73" s="211">
        <v>488</v>
      </c>
      <c r="T73" s="211">
        <v>136</v>
      </c>
      <c r="U73" s="211">
        <v>2</v>
      </c>
      <c r="V73" s="211">
        <v>33</v>
      </c>
      <c r="W73" s="211">
        <v>1</v>
      </c>
      <c r="X73" s="211">
        <v>54</v>
      </c>
      <c r="Y73" s="211">
        <v>14</v>
      </c>
      <c r="Z73" s="211">
        <v>388</v>
      </c>
      <c r="AA73" s="211">
        <v>76</v>
      </c>
      <c r="AB73" s="211">
        <v>941</v>
      </c>
      <c r="AC73" s="211">
        <v>48</v>
      </c>
      <c r="AD73" s="211">
        <v>1348</v>
      </c>
      <c r="AE73" s="211">
        <v>163</v>
      </c>
      <c r="AF73" s="211">
        <v>12957</v>
      </c>
      <c r="AG73" s="211">
        <v>449</v>
      </c>
      <c r="AH73" s="211">
        <v>14258</v>
      </c>
      <c r="AI73" s="211">
        <v>510</v>
      </c>
      <c r="AJ73" s="211">
        <v>553</v>
      </c>
      <c r="AK73" s="211">
        <v>119</v>
      </c>
      <c r="AL73" s="211">
        <v>122</v>
      </c>
      <c r="AM73" s="211">
        <v>0</v>
      </c>
      <c r="AN73" s="211">
        <v>431</v>
      </c>
      <c r="AO73" s="211">
        <v>119</v>
      </c>
      <c r="AP73" s="211">
        <v>7669</v>
      </c>
      <c r="AQ73" s="211">
        <v>403</v>
      </c>
      <c r="AR73" s="211">
        <v>7142</v>
      </c>
      <c r="AS73" s="211">
        <v>226</v>
      </c>
      <c r="AT73" s="211">
        <v>1996</v>
      </c>
      <c r="AU73" s="211">
        <v>22</v>
      </c>
      <c r="AV73" s="211">
        <v>12815</v>
      </c>
      <c r="AW73" s="211">
        <v>607</v>
      </c>
      <c r="AX73" s="211">
        <v>742</v>
      </c>
      <c r="AY73" s="211">
        <v>119</v>
      </c>
      <c r="AZ73" s="211">
        <v>3672</v>
      </c>
      <c r="BA73" s="211">
        <v>216</v>
      </c>
      <c r="BB73" s="211">
        <v>3878</v>
      </c>
      <c r="BC73" s="211">
        <v>121</v>
      </c>
      <c r="BD73" s="211">
        <v>1851</v>
      </c>
      <c r="BE73" s="211">
        <v>13</v>
      </c>
      <c r="BF73" s="211">
        <v>1347</v>
      </c>
      <c r="BG73" s="211">
        <v>90</v>
      </c>
      <c r="BH73" s="211">
        <v>7087</v>
      </c>
      <c r="BI73" s="211">
        <v>461</v>
      </c>
      <c r="BJ73" s="211">
        <v>6785</v>
      </c>
      <c r="BK73" s="211">
        <v>356</v>
      </c>
      <c r="BL73" s="211">
        <v>302</v>
      </c>
      <c r="BM73" s="211">
        <v>105</v>
      </c>
      <c r="BN73" s="211">
        <v>5156</v>
      </c>
      <c r="BO73" s="211">
        <v>216</v>
      </c>
      <c r="BP73" s="211">
        <v>2183</v>
      </c>
      <c r="BQ73" s="211">
        <v>195</v>
      </c>
      <c r="BR73" s="211">
        <v>1095</v>
      </c>
      <c r="BS73" s="211">
        <v>140</v>
      </c>
      <c r="BT73" s="211">
        <v>3612</v>
      </c>
      <c r="BU73" s="211">
        <v>73</v>
      </c>
      <c r="BV73" s="211">
        <v>8434</v>
      </c>
      <c r="BW73" s="211">
        <v>551</v>
      </c>
      <c r="BX73" s="211">
        <v>2765</v>
      </c>
      <c r="BY73" s="211">
        <v>5</v>
      </c>
      <c r="BZ73" s="211">
        <v>979</v>
      </c>
      <c r="CA73" s="211">
        <v>17</v>
      </c>
      <c r="CB73" s="211">
        <v>2633</v>
      </c>
      <c r="CC73" s="211">
        <v>56</v>
      </c>
      <c r="CD73" s="211">
        <v>1056</v>
      </c>
      <c r="CE73" s="211">
        <v>87</v>
      </c>
      <c r="CF73" s="211">
        <v>1559</v>
      </c>
      <c r="CG73" s="211">
        <v>121</v>
      </c>
      <c r="CH73" s="211">
        <v>1770</v>
      </c>
      <c r="CI73" s="211">
        <v>131</v>
      </c>
      <c r="CJ73" s="211">
        <v>1778</v>
      </c>
      <c r="CK73" s="211">
        <v>136</v>
      </c>
      <c r="CL73" s="211">
        <v>2271</v>
      </c>
      <c r="CM73" s="211">
        <v>76</v>
      </c>
      <c r="CN73" s="211">
        <v>2765</v>
      </c>
      <c r="CO73" s="211">
        <v>5</v>
      </c>
      <c r="CP73" s="211">
        <v>629</v>
      </c>
      <c r="CQ73" s="211">
        <v>14182</v>
      </c>
      <c r="CR73" s="211">
        <v>11101</v>
      </c>
      <c r="CS73" s="211">
        <v>5559</v>
      </c>
      <c r="CT73" s="211">
        <v>12977</v>
      </c>
      <c r="CU73" s="211">
        <v>1094</v>
      </c>
      <c r="CV73" s="211">
        <v>436</v>
      </c>
      <c r="CW73" s="211">
        <v>907</v>
      </c>
      <c r="CX73" s="211">
        <v>416</v>
      </c>
      <c r="CY73" s="211">
        <v>164</v>
      </c>
      <c r="CZ73" s="211">
        <v>16</v>
      </c>
      <c r="DA73" s="211">
        <v>10</v>
      </c>
      <c r="DB73" s="211">
        <v>0</v>
      </c>
      <c r="DC73" s="211">
        <v>13</v>
      </c>
      <c r="DD73" s="211">
        <v>4</v>
      </c>
      <c r="DE73" s="211">
        <v>720</v>
      </c>
      <c r="DF73" s="211">
        <v>731</v>
      </c>
      <c r="DG73" s="211">
        <v>1558</v>
      </c>
      <c r="DH73" s="211">
        <v>220</v>
      </c>
      <c r="DI73" s="211">
        <v>658</v>
      </c>
      <c r="DJ73" s="211">
        <v>339</v>
      </c>
      <c r="DK73" s="211">
        <v>37</v>
      </c>
      <c r="DL73" s="211">
        <v>340</v>
      </c>
      <c r="DM73" s="211">
        <v>501</v>
      </c>
      <c r="DN73" s="211">
        <v>1656</v>
      </c>
      <c r="DO73" s="211">
        <v>410</v>
      </c>
      <c r="DP73" s="211">
        <v>251</v>
      </c>
      <c r="DQ73" s="211">
        <v>292</v>
      </c>
      <c r="DR73" s="211">
        <v>291</v>
      </c>
      <c r="DS73" s="211">
        <v>160</v>
      </c>
      <c r="DT73" s="211">
        <v>421</v>
      </c>
      <c r="DU73" s="211">
        <v>5884</v>
      </c>
      <c r="DV73" s="211">
        <v>3189</v>
      </c>
      <c r="DW73" s="211">
        <v>1133</v>
      </c>
      <c r="DX73" s="211">
        <v>418</v>
      </c>
      <c r="DY73" s="211">
        <v>152</v>
      </c>
      <c r="DZ73" s="211">
        <v>1170</v>
      </c>
      <c r="EA73" s="211">
        <v>57</v>
      </c>
      <c r="EB73" s="211">
        <v>955</v>
      </c>
      <c r="EC73" s="211">
        <v>1107</v>
      </c>
      <c r="ED73" s="211">
        <v>65</v>
      </c>
      <c r="EE73" s="211">
        <v>797</v>
      </c>
      <c r="EF73" s="211">
        <v>1498</v>
      </c>
      <c r="EG73" s="211">
        <v>13781</v>
      </c>
      <c r="EH73" s="211">
        <v>965</v>
      </c>
      <c r="EI73" s="211">
        <v>4782</v>
      </c>
      <c r="EJ73" s="211">
        <v>1102</v>
      </c>
      <c r="EK73" s="211">
        <v>251</v>
      </c>
      <c r="EL73" s="211">
        <v>96</v>
      </c>
      <c r="EM73" s="211">
        <v>132</v>
      </c>
      <c r="EN73" s="211">
        <v>86</v>
      </c>
      <c r="EO73" s="211">
        <v>105</v>
      </c>
      <c r="EP73" s="211">
        <v>279</v>
      </c>
      <c r="EQ73" s="211">
        <v>5051</v>
      </c>
      <c r="ER73" s="211">
        <v>5884</v>
      </c>
      <c r="ES73" s="211">
        <v>286</v>
      </c>
      <c r="ET73" s="211">
        <v>1292</v>
      </c>
      <c r="EU73" s="211">
        <v>2165</v>
      </c>
      <c r="EV73" s="211">
        <v>2141</v>
      </c>
      <c r="EW73" s="211">
        <f t="shared" si="1"/>
        <v>5598</v>
      </c>
      <c r="EX73" s="211">
        <v>5884</v>
      </c>
      <c r="EZ73" s="211"/>
    </row>
    <row r="74" spans="1:156" x14ac:dyDescent="0.25">
      <c r="A74" t="s">
        <v>306</v>
      </c>
      <c r="B74" t="s">
        <v>126</v>
      </c>
      <c r="C74" t="s">
        <v>232</v>
      </c>
      <c r="D74" t="s">
        <v>306</v>
      </c>
      <c r="E74" t="s">
        <v>322</v>
      </c>
      <c r="F74" t="s">
        <v>232</v>
      </c>
      <c r="G74" t="s">
        <v>232</v>
      </c>
      <c r="H74" s="211">
        <v>157957</v>
      </c>
      <c r="I74" s="211">
        <v>7323</v>
      </c>
      <c r="J74" s="211">
        <v>27573</v>
      </c>
      <c r="K74" s="211">
        <v>2671</v>
      </c>
      <c r="L74" s="211">
        <v>18584</v>
      </c>
      <c r="M74" s="211">
        <v>1993</v>
      </c>
      <c r="N74" s="211">
        <v>64320</v>
      </c>
      <c r="O74" s="211">
        <v>3139</v>
      </c>
      <c r="P74" s="211">
        <v>60757</v>
      </c>
      <c r="Q74" s="211">
        <v>1465</v>
      </c>
      <c r="R74" s="211">
        <v>130793</v>
      </c>
      <c r="S74" s="211">
        <v>5218</v>
      </c>
      <c r="T74" s="211">
        <v>13365</v>
      </c>
      <c r="U74" s="211">
        <v>889</v>
      </c>
      <c r="V74" s="211">
        <v>164</v>
      </c>
      <c r="W74" s="211">
        <v>25</v>
      </c>
      <c r="X74" s="211">
        <v>3086</v>
      </c>
      <c r="Y74" s="211">
        <v>215</v>
      </c>
      <c r="Z74" s="211">
        <v>3069</v>
      </c>
      <c r="AA74" s="211">
        <v>462</v>
      </c>
      <c r="AB74" s="211">
        <v>7414</v>
      </c>
      <c r="AC74" s="211">
        <v>501</v>
      </c>
      <c r="AD74" s="211">
        <v>7155</v>
      </c>
      <c r="AE74" s="211">
        <v>929</v>
      </c>
      <c r="AF74" s="211">
        <v>128525</v>
      </c>
      <c r="AG74" s="211">
        <v>4998</v>
      </c>
      <c r="AH74" s="211">
        <v>146112</v>
      </c>
      <c r="AI74" s="211">
        <v>6190</v>
      </c>
      <c r="AJ74" s="211">
        <v>11845</v>
      </c>
      <c r="AK74" s="211">
        <v>1133</v>
      </c>
      <c r="AL74" s="211">
        <v>6439</v>
      </c>
      <c r="AM74" s="211">
        <v>570</v>
      </c>
      <c r="AN74" s="211">
        <v>5406</v>
      </c>
      <c r="AO74" s="211">
        <v>563</v>
      </c>
      <c r="AP74" s="211">
        <v>79528</v>
      </c>
      <c r="AQ74" s="211">
        <v>4218</v>
      </c>
      <c r="AR74" s="211">
        <v>78429</v>
      </c>
      <c r="AS74" s="211">
        <v>3105</v>
      </c>
      <c r="AT74" s="211">
        <v>18005</v>
      </c>
      <c r="AU74" s="211">
        <v>836</v>
      </c>
      <c r="AV74" s="211">
        <v>139952</v>
      </c>
      <c r="AW74" s="211">
        <v>6487</v>
      </c>
      <c r="AX74" s="211">
        <v>6778</v>
      </c>
      <c r="AY74" s="211">
        <v>565</v>
      </c>
      <c r="AZ74" s="211">
        <v>26515</v>
      </c>
      <c r="BA74" s="211">
        <v>1602</v>
      </c>
      <c r="BB74" s="211">
        <v>34413</v>
      </c>
      <c r="BC74" s="211">
        <v>1376</v>
      </c>
      <c r="BD74" s="211">
        <v>27545</v>
      </c>
      <c r="BE74" s="211">
        <v>655</v>
      </c>
      <c r="BF74" s="211">
        <v>14472</v>
      </c>
      <c r="BG74" s="211">
        <v>1174</v>
      </c>
      <c r="BH74" s="211">
        <v>78592</v>
      </c>
      <c r="BI74" s="211">
        <v>4901</v>
      </c>
      <c r="BJ74" s="211">
        <v>75302</v>
      </c>
      <c r="BK74" s="211">
        <v>4575</v>
      </c>
      <c r="BL74" s="211">
        <v>3290</v>
      </c>
      <c r="BM74" s="211">
        <v>326</v>
      </c>
      <c r="BN74" s="211">
        <v>52693</v>
      </c>
      <c r="BO74" s="211">
        <v>2504</v>
      </c>
      <c r="BP74" s="211">
        <v>29543</v>
      </c>
      <c r="BQ74" s="211">
        <v>2691</v>
      </c>
      <c r="BR74" s="211">
        <v>10828</v>
      </c>
      <c r="BS74" s="211">
        <v>880</v>
      </c>
      <c r="BT74" s="211">
        <v>40654</v>
      </c>
      <c r="BU74" s="211">
        <v>1187</v>
      </c>
      <c r="BV74" s="211">
        <v>93064</v>
      </c>
      <c r="BW74" s="211">
        <v>6075</v>
      </c>
      <c r="BX74" s="211">
        <v>24239</v>
      </c>
      <c r="BY74" s="211">
        <v>61</v>
      </c>
      <c r="BZ74" s="211">
        <v>11917</v>
      </c>
      <c r="CA74" s="211">
        <v>420</v>
      </c>
      <c r="CB74" s="211">
        <v>28737</v>
      </c>
      <c r="CC74" s="211">
        <v>767</v>
      </c>
      <c r="CD74" s="211">
        <v>22052</v>
      </c>
      <c r="CE74" s="211">
        <v>1938</v>
      </c>
      <c r="CF74" s="211">
        <v>16617</v>
      </c>
      <c r="CG74" s="211">
        <v>1389</v>
      </c>
      <c r="CH74" s="211">
        <v>18772</v>
      </c>
      <c r="CI74" s="211">
        <v>1388</v>
      </c>
      <c r="CJ74" s="211">
        <v>16403</v>
      </c>
      <c r="CK74" s="211">
        <v>640</v>
      </c>
      <c r="CL74" s="211">
        <v>19220</v>
      </c>
      <c r="CM74" s="211">
        <v>720</v>
      </c>
      <c r="CN74" s="211">
        <v>24239</v>
      </c>
      <c r="CO74" s="211">
        <v>61</v>
      </c>
      <c r="CP74" s="211">
        <v>7323</v>
      </c>
      <c r="CQ74" s="211">
        <v>150634</v>
      </c>
      <c r="CR74" s="211">
        <v>118437</v>
      </c>
      <c r="CS74" s="211">
        <v>55044</v>
      </c>
      <c r="CT74" s="211">
        <v>132531</v>
      </c>
      <c r="CU74" s="211">
        <v>16644</v>
      </c>
      <c r="CV74" s="211">
        <v>6157</v>
      </c>
      <c r="CW74" s="211">
        <v>4710</v>
      </c>
      <c r="CX74" s="211">
        <v>1237</v>
      </c>
      <c r="CY74" s="211">
        <v>2113</v>
      </c>
      <c r="CZ74" s="211">
        <v>443</v>
      </c>
      <c r="DA74" s="211">
        <v>2125</v>
      </c>
      <c r="DB74" s="211">
        <v>921</v>
      </c>
      <c r="DC74" s="211">
        <v>7696</v>
      </c>
      <c r="DD74" s="211">
        <v>3556</v>
      </c>
      <c r="DE74" s="211">
        <v>2601</v>
      </c>
      <c r="DF74" s="211">
        <v>6291</v>
      </c>
      <c r="DG74" s="211">
        <v>10694</v>
      </c>
      <c r="DH74" s="211">
        <v>2167</v>
      </c>
      <c r="DI74" s="211">
        <v>9740</v>
      </c>
      <c r="DJ74" s="211">
        <v>5478</v>
      </c>
      <c r="DK74" s="211">
        <v>560</v>
      </c>
      <c r="DL74" s="211">
        <v>4233</v>
      </c>
      <c r="DM74" s="211">
        <v>5810</v>
      </c>
      <c r="DN74" s="211">
        <v>24304</v>
      </c>
      <c r="DO74" s="211">
        <v>6550</v>
      </c>
      <c r="DP74" s="211">
        <v>3553</v>
      </c>
      <c r="DQ74" s="211">
        <v>1940</v>
      </c>
      <c r="DR74" s="211">
        <v>2439</v>
      </c>
      <c r="DS74" s="211">
        <v>2067</v>
      </c>
      <c r="DT74" s="211">
        <v>5572</v>
      </c>
      <c r="DU74" s="211">
        <v>60937</v>
      </c>
      <c r="DV74" s="211">
        <v>30189</v>
      </c>
      <c r="DW74" s="211">
        <v>12062</v>
      </c>
      <c r="DX74" s="211">
        <v>5516</v>
      </c>
      <c r="DY74" s="211">
        <v>1592</v>
      </c>
      <c r="DZ74" s="211">
        <v>11229</v>
      </c>
      <c r="EA74" s="211">
        <v>799</v>
      </c>
      <c r="EB74" s="211">
        <v>8187</v>
      </c>
      <c r="EC74" s="211">
        <v>14003</v>
      </c>
      <c r="ED74" s="211">
        <v>2156</v>
      </c>
      <c r="EE74" s="211">
        <v>8803</v>
      </c>
      <c r="EF74" s="211">
        <v>17657</v>
      </c>
      <c r="EG74" s="211">
        <v>135061</v>
      </c>
      <c r="EH74" s="211">
        <v>22521</v>
      </c>
      <c r="EI74" s="211">
        <v>41324</v>
      </c>
      <c r="EJ74" s="211">
        <v>19613</v>
      </c>
      <c r="EK74" s="211">
        <v>2952</v>
      </c>
      <c r="EL74" s="211">
        <v>2453</v>
      </c>
      <c r="EM74" s="211">
        <v>2023</v>
      </c>
      <c r="EN74" s="211">
        <v>2718</v>
      </c>
      <c r="EO74" s="211">
        <v>1300</v>
      </c>
      <c r="EP74" s="211">
        <v>7263</v>
      </c>
      <c r="EQ74" s="211">
        <v>54351</v>
      </c>
      <c r="ER74" s="211">
        <v>60937</v>
      </c>
      <c r="ES74" s="211">
        <v>3367</v>
      </c>
      <c r="ET74" s="211">
        <v>17091</v>
      </c>
      <c r="EU74" s="211">
        <v>24348</v>
      </c>
      <c r="EV74" s="211">
        <v>16131</v>
      </c>
      <c r="EW74" s="211">
        <f t="shared" si="1"/>
        <v>57570</v>
      </c>
      <c r="EX74" s="211">
        <v>60937</v>
      </c>
      <c r="EZ74" s="211"/>
    </row>
    <row r="75" spans="1:156" x14ac:dyDescent="0.25">
      <c r="A75" t="s">
        <v>307</v>
      </c>
      <c r="B75" t="s">
        <v>126</v>
      </c>
      <c r="C75" t="s">
        <v>232</v>
      </c>
      <c r="D75" t="s">
        <v>307</v>
      </c>
      <c r="E75" t="s">
        <v>332</v>
      </c>
      <c r="F75" t="s">
        <v>232</v>
      </c>
      <c r="G75" t="s">
        <v>232</v>
      </c>
      <c r="H75" s="211">
        <v>37001</v>
      </c>
      <c r="I75" s="211">
        <v>1320</v>
      </c>
      <c r="J75" s="211">
        <v>4893</v>
      </c>
      <c r="K75" s="211">
        <v>209</v>
      </c>
      <c r="L75" s="211">
        <v>2746</v>
      </c>
      <c r="M75" s="211">
        <v>136</v>
      </c>
      <c r="N75" s="211">
        <v>15832</v>
      </c>
      <c r="O75" s="211">
        <v>899</v>
      </c>
      <c r="P75" s="211">
        <v>16170</v>
      </c>
      <c r="Q75" s="211">
        <v>212</v>
      </c>
      <c r="R75" s="211">
        <v>32163</v>
      </c>
      <c r="S75" s="211">
        <v>999</v>
      </c>
      <c r="T75" s="211">
        <v>1274</v>
      </c>
      <c r="U75" s="211">
        <v>1</v>
      </c>
      <c r="V75" s="211">
        <v>112</v>
      </c>
      <c r="W75" s="211">
        <v>5</v>
      </c>
      <c r="X75" s="211">
        <v>249</v>
      </c>
      <c r="Y75" s="211">
        <v>5</v>
      </c>
      <c r="Z75" s="211">
        <v>1131</v>
      </c>
      <c r="AA75" s="211">
        <v>215</v>
      </c>
      <c r="AB75" s="211">
        <v>2072</v>
      </c>
      <c r="AC75" s="211">
        <v>95</v>
      </c>
      <c r="AD75" s="211">
        <v>3211</v>
      </c>
      <c r="AE75" s="211">
        <v>411</v>
      </c>
      <c r="AF75" s="211">
        <v>31160</v>
      </c>
      <c r="AG75" s="211">
        <v>892</v>
      </c>
      <c r="AH75" s="211">
        <v>35205</v>
      </c>
      <c r="AI75" s="211">
        <v>994</v>
      </c>
      <c r="AJ75" s="211">
        <v>1796</v>
      </c>
      <c r="AK75" s="211">
        <v>326</v>
      </c>
      <c r="AL75" s="211">
        <v>833</v>
      </c>
      <c r="AM75" s="211">
        <v>9</v>
      </c>
      <c r="AN75" s="211">
        <v>963</v>
      </c>
      <c r="AO75" s="211">
        <v>317</v>
      </c>
      <c r="AP75" s="211">
        <v>18631</v>
      </c>
      <c r="AQ75" s="211">
        <v>893</v>
      </c>
      <c r="AR75" s="211">
        <v>18370</v>
      </c>
      <c r="AS75" s="211">
        <v>427</v>
      </c>
      <c r="AT75" s="211">
        <v>4093</v>
      </c>
      <c r="AU75" s="211">
        <v>75</v>
      </c>
      <c r="AV75" s="211">
        <v>32908</v>
      </c>
      <c r="AW75" s="211">
        <v>1245</v>
      </c>
      <c r="AX75" s="211">
        <v>1402</v>
      </c>
      <c r="AY75" s="211">
        <v>202</v>
      </c>
      <c r="AZ75" s="211">
        <v>7394</v>
      </c>
      <c r="BA75" s="211">
        <v>268</v>
      </c>
      <c r="BB75" s="211">
        <v>8519</v>
      </c>
      <c r="BC75" s="211">
        <v>283</v>
      </c>
      <c r="BD75" s="211">
        <v>7410</v>
      </c>
      <c r="BE75" s="211">
        <v>179</v>
      </c>
      <c r="BF75" s="211">
        <v>3061</v>
      </c>
      <c r="BG75" s="211">
        <v>162</v>
      </c>
      <c r="BH75" s="211">
        <v>17542</v>
      </c>
      <c r="BI75" s="211">
        <v>938</v>
      </c>
      <c r="BJ75" s="211">
        <v>17065</v>
      </c>
      <c r="BK75" s="211">
        <v>905</v>
      </c>
      <c r="BL75" s="211">
        <v>477</v>
      </c>
      <c r="BM75" s="211">
        <v>33</v>
      </c>
      <c r="BN75" s="211">
        <v>13217</v>
      </c>
      <c r="BO75" s="211">
        <v>677</v>
      </c>
      <c r="BP75" s="211">
        <v>4954</v>
      </c>
      <c r="BQ75" s="211">
        <v>280</v>
      </c>
      <c r="BR75" s="211">
        <v>2432</v>
      </c>
      <c r="BS75" s="211">
        <v>143</v>
      </c>
      <c r="BT75" s="211">
        <v>9671</v>
      </c>
      <c r="BU75" s="211">
        <v>219</v>
      </c>
      <c r="BV75" s="211">
        <v>20603</v>
      </c>
      <c r="BW75" s="211">
        <v>1100</v>
      </c>
      <c r="BX75" s="211">
        <v>6727</v>
      </c>
      <c r="BY75" s="211">
        <v>1</v>
      </c>
      <c r="BZ75" s="211">
        <v>2564</v>
      </c>
      <c r="CA75" s="211">
        <v>83</v>
      </c>
      <c r="CB75" s="211">
        <v>7107</v>
      </c>
      <c r="CC75" s="211">
        <v>136</v>
      </c>
      <c r="CD75" s="211">
        <v>2605</v>
      </c>
      <c r="CE75" s="211">
        <v>169</v>
      </c>
      <c r="CF75" s="211">
        <v>3893</v>
      </c>
      <c r="CG75" s="211">
        <v>153</v>
      </c>
      <c r="CH75" s="211">
        <v>4745</v>
      </c>
      <c r="CI75" s="211">
        <v>282</v>
      </c>
      <c r="CJ75" s="211">
        <v>4380</v>
      </c>
      <c r="CK75" s="211">
        <v>223</v>
      </c>
      <c r="CL75" s="211">
        <v>4980</v>
      </c>
      <c r="CM75" s="211">
        <v>273</v>
      </c>
      <c r="CN75" s="211">
        <v>6727</v>
      </c>
      <c r="CO75" s="211">
        <v>1</v>
      </c>
      <c r="CP75" s="211">
        <v>1320</v>
      </c>
      <c r="CQ75" s="211">
        <v>35681</v>
      </c>
      <c r="CR75" s="211">
        <v>27724</v>
      </c>
      <c r="CS75" s="211">
        <v>13501</v>
      </c>
      <c r="CT75" s="211">
        <v>32905</v>
      </c>
      <c r="CU75" s="211">
        <v>2471</v>
      </c>
      <c r="CV75" s="211">
        <v>1082</v>
      </c>
      <c r="CW75" s="211">
        <v>1573</v>
      </c>
      <c r="CX75" s="211">
        <v>712</v>
      </c>
      <c r="CY75" s="211">
        <v>148</v>
      </c>
      <c r="CZ75" s="211">
        <v>9</v>
      </c>
      <c r="DA75" s="211">
        <v>201</v>
      </c>
      <c r="DB75" s="211">
        <v>122</v>
      </c>
      <c r="DC75" s="211">
        <v>549</v>
      </c>
      <c r="DD75" s="211">
        <v>239</v>
      </c>
      <c r="DE75" s="211">
        <v>707</v>
      </c>
      <c r="DF75" s="211">
        <v>1271</v>
      </c>
      <c r="DG75" s="211">
        <v>4009</v>
      </c>
      <c r="DH75" s="211">
        <v>297</v>
      </c>
      <c r="DI75" s="211">
        <v>2244</v>
      </c>
      <c r="DJ75" s="211">
        <v>787</v>
      </c>
      <c r="DK75" s="211">
        <v>380</v>
      </c>
      <c r="DL75" s="211">
        <v>1498</v>
      </c>
      <c r="DM75" s="211">
        <v>824</v>
      </c>
      <c r="DN75" s="211">
        <v>3843</v>
      </c>
      <c r="DO75" s="211">
        <v>1059</v>
      </c>
      <c r="DP75" s="211">
        <v>844</v>
      </c>
      <c r="DQ75" s="211">
        <v>1140</v>
      </c>
      <c r="DR75" s="211">
        <v>440</v>
      </c>
      <c r="DS75" s="211">
        <v>344</v>
      </c>
      <c r="DT75" s="211">
        <v>962</v>
      </c>
      <c r="DU75" s="211">
        <v>15001</v>
      </c>
      <c r="DV75" s="211">
        <v>8384</v>
      </c>
      <c r="DW75" s="211">
        <v>3340</v>
      </c>
      <c r="DX75" s="211">
        <v>843</v>
      </c>
      <c r="DY75" s="211">
        <v>335</v>
      </c>
      <c r="DZ75" s="211">
        <v>2583</v>
      </c>
      <c r="EA75" s="211">
        <v>174</v>
      </c>
      <c r="EB75" s="211">
        <v>2099</v>
      </c>
      <c r="EC75" s="211">
        <v>3191</v>
      </c>
      <c r="ED75" s="211">
        <v>581</v>
      </c>
      <c r="EE75" s="211">
        <v>2190</v>
      </c>
      <c r="EF75" s="211">
        <v>4649</v>
      </c>
      <c r="EG75" s="211">
        <v>32983</v>
      </c>
      <c r="EH75" s="211">
        <v>4038</v>
      </c>
      <c r="EI75" s="211">
        <v>11986</v>
      </c>
      <c r="EJ75" s="211">
        <v>3015</v>
      </c>
      <c r="EK75" s="211">
        <v>405</v>
      </c>
      <c r="EL75" s="211">
        <v>252</v>
      </c>
      <c r="EM75" s="211">
        <v>376</v>
      </c>
      <c r="EN75" s="211">
        <v>154</v>
      </c>
      <c r="EO75" s="211">
        <v>304</v>
      </c>
      <c r="EP75" s="211">
        <v>1298</v>
      </c>
      <c r="EQ75" s="211">
        <v>13161</v>
      </c>
      <c r="ER75" s="211">
        <v>15001</v>
      </c>
      <c r="ES75" s="211">
        <v>978</v>
      </c>
      <c r="ET75" s="211">
        <v>3914</v>
      </c>
      <c r="EU75" s="211">
        <v>5659</v>
      </c>
      <c r="EV75" s="211">
        <v>4450</v>
      </c>
      <c r="EW75" s="211">
        <f t="shared" si="1"/>
        <v>14023</v>
      </c>
      <c r="EX75" s="211">
        <v>15001</v>
      </c>
      <c r="EZ75" s="211"/>
    </row>
    <row r="76" spans="1:156" x14ac:dyDescent="0.25">
      <c r="A76" t="s">
        <v>308</v>
      </c>
      <c r="B76" t="s">
        <v>126</v>
      </c>
      <c r="C76" t="s">
        <v>232</v>
      </c>
      <c r="D76" t="s">
        <v>308</v>
      </c>
      <c r="E76" t="s">
        <v>331</v>
      </c>
      <c r="F76" t="s">
        <v>232</v>
      </c>
      <c r="G76" t="s">
        <v>232</v>
      </c>
      <c r="H76" s="211">
        <v>9597</v>
      </c>
      <c r="I76" s="211">
        <v>473</v>
      </c>
      <c r="J76" s="211">
        <v>1682</v>
      </c>
      <c r="K76" s="211">
        <v>76</v>
      </c>
      <c r="L76" s="211">
        <v>959</v>
      </c>
      <c r="M76" s="211">
        <v>56</v>
      </c>
      <c r="N76" s="211">
        <v>3723</v>
      </c>
      <c r="O76" s="211">
        <v>208</v>
      </c>
      <c r="P76" s="211">
        <v>3863</v>
      </c>
      <c r="Q76" s="211">
        <v>144</v>
      </c>
      <c r="R76" s="211">
        <v>7962</v>
      </c>
      <c r="S76" s="211">
        <v>326</v>
      </c>
      <c r="T76" s="211">
        <v>170</v>
      </c>
      <c r="U76" s="211">
        <v>0</v>
      </c>
      <c r="V76" s="211">
        <v>147</v>
      </c>
      <c r="W76" s="211">
        <v>17</v>
      </c>
      <c r="X76" s="211">
        <v>133</v>
      </c>
      <c r="Y76" s="211">
        <v>0</v>
      </c>
      <c r="Z76" s="211">
        <v>566</v>
      </c>
      <c r="AA76" s="211">
        <v>39</v>
      </c>
      <c r="AB76" s="211">
        <v>546</v>
      </c>
      <c r="AC76" s="211">
        <v>91</v>
      </c>
      <c r="AD76" s="211">
        <v>1039</v>
      </c>
      <c r="AE76" s="211">
        <v>104</v>
      </c>
      <c r="AF76" s="211">
        <v>7892</v>
      </c>
      <c r="AG76" s="211">
        <v>310</v>
      </c>
      <c r="AH76" s="211">
        <v>8910</v>
      </c>
      <c r="AI76" s="211">
        <v>374</v>
      </c>
      <c r="AJ76" s="211">
        <v>687</v>
      </c>
      <c r="AK76" s="211">
        <v>99</v>
      </c>
      <c r="AL76" s="211">
        <v>118</v>
      </c>
      <c r="AM76" s="211">
        <v>4</v>
      </c>
      <c r="AN76" s="211">
        <v>569</v>
      </c>
      <c r="AO76" s="211">
        <v>95</v>
      </c>
      <c r="AP76" s="211">
        <v>5097</v>
      </c>
      <c r="AQ76" s="211">
        <v>250</v>
      </c>
      <c r="AR76" s="211">
        <v>4500</v>
      </c>
      <c r="AS76" s="211">
        <v>223</v>
      </c>
      <c r="AT76" s="211">
        <v>1244</v>
      </c>
      <c r="AU76" s="211">
        <v>19</v>
      </c>
      <c r="AV76" s="211">
        <v>8353</v>
      </c>
      <c r="AW76" s="211">
        <v>454</v>
      </c>
      <c r="AX76" s="211">
        <v>370</v>
      </c>
      <c r="AY76" s="211">
        <v>96</v>
      </c>
      <c r="AZ76" s="211">
        <v>1570</v>
      </c>
      <c r="BA76" s="211">
        <v>40</v>
      </c>
      <c r="BB76" s="211">
        <v>1925</v>
      </c>
      <c r="BC76" s="211">
        <v>133</v>
      </c>
      <c r="BD76" s="211">
        <v>1769</v>
      </c>
      <c r="BE76" s="211">
        <v>22</v>
      </c>
      <c r="BF76" s="211">
        <v>1071</v>
      </c>
      <c r="BG76" s="211">
        <v>114</v>
      </c>
      <c r="BH76" s="211">
        <v>4487</v>
      </c>
      <c r="BI76" s="211">
        <v>264</v>
      </c>
      <c r="BJ76" s="211">
        <v>4427</v>
      </c>
      <c r="BK76" s="211">
        <v>259</v>
      </c>
      <c r="BL76" s="211">
        <v>60</v>
      </c>
      <c r="BM76" s="211">
        <v>5</v>
      </c>
      <c r="BN76" s="211">
        <v>3138</v>
      </c>
      <c r="BO76" s="211">
        <v>144</v>
      </c>
      <c r="BP76" s="211">
        <v>1712</v>
      </c>
      <c r="BQ76" s="211">
        <v>128</v>
      </c>
      <c r="BR76" s="211">
        <v>708</v>
      </c>
      <c r="BS76" s="211">
        <v>106</v>
      </c>
      <c r="BT76" s="211">
        <v>2498</v>
      </c>
      <c r="BU76" s="211">
        <v>95</v>
      </c>
      <c r="BV76" s="211">
        <v>5558</v>
      </c>
      <c r="BW76" s="211">
        <v>378</v>
      </c>
      <c r="BX76" s="211">
        <v>1541</v>
      </c>
      <c r="BY76" s="211">
        <v>0</v>
      </c>
      <c r="BZ76" s="211">
        <v>694</v>
      </c>
      <c r="CA76" s="211">
        <v>22</v>
      </c>
      <c r="CB76" s="211">
        <v>1804</v>
      </c>
      <c r="CC76" s="211">
        <v>73</v>
      </c>
      <c r="CD76" s="211">
        <v>1465</v>
      </c>
      <c r="CE76" s="211">
        <v>87</v>
      </c>
      <c r="CF76" s="211">
        <v>1041</v>
      </c>
      <c r="CG76" s="211">
        <v>24</v>
      </c>
      <c r="CH76" s="211">
        <v>1219</v>
      </c>
      <c r="CI76" s="211">
        <v>95</v>
      </c>
      <c r="CJ76" s="211">
        <v>819</v>
      </c>
      <c r="CK76" s="211">
        <v>99</v>
      </c>
      <c r="CL76" s="211">
        <v>1014</v>
      </c>
      <c r="CM76" s="211">
        <v>73</v>
      </c>
      <c r="CN76" s="211">
        <v>1541</v>
      </c>
      <c r="CO76" s="211">
        <v>0</v>
      </c>
      <c r="CP76" s="211">
        <v>473</v>
      </c>
      <c r="CQ76" s="211">
        <v>9124</v>
      </c>
      <c r="CR76" s="211">
        <v>7060</v>
      </c>
      <c r="CS76" s="211">
        <v>3555</v>
      </c>
      <c r="CT76" s="211">
        <v>8059</v>
      </c>
      <c r="CU76" s="211">
        <v>1033</v>
      </c>
      <c r="CV76" s="211">
        <v>521</v>
      </c>
      <c r="CW76" s="211">
        <v>808</v>
      </c>
      <c r="CX76" s="211">
        <v>443</v>
      </c>
      <c r="CY76" s="211">
        <v>28</v>
      </c>
      <c r="CZ76" s="211">
        <v>4</v>
      </c>
      <c r="DA76" s="211">
        <v>98</v>
      </c>
      <c r="DB76" s="211">
        <v>74</v>
      </c>
      <c r="DC76" s="211">
        <v>99</v>
      </c>
      <c r="DD76" s="211">
        <v>0</v>
      </c>
      <c r="DE76" s="211">
        <v>912</v>
      </c>
      <c r="DF76" s="211">
        <v>335</v>
      </c>
      <c r="DG76" s="211">
        <v>659</v>
      </c>
      <c r="DH76" s="211">
        <v>75</v>
      </c>
      <c r="DI76" s="211">
        <v>341</v>
      </c>
      <c r="DJ76" s="211">
        <v>190</v>
      </c>
      <c r="DK76" s="211">
        <v>33</v>
      </c>
      <c r="DL76" s="211">
        <v>140</v>
      </c>
      <c r="DM76" s="211">
        <v>224</v>
      </c>
      <c r="DN76" s="211">
        <v>1369</v>
      </c>
      <c r="DO76" s="211">
        <v>378</v>
      </c>
      <c r="DP76" s="211">
        <v>156</v>
      </c>
      <c r="DQ76" s="211">
        <v>219</v>
      </c>
      <c r="DR76" s="211">
        <v>166</v>
      </c>
      <c r="DS76" s="211">
        <v>202</v>
      </c>
      <c r="DT76" s="211">
        <v>409</v>
      </c>
      <c r="DU76" s="211">
        <v>3835</v>
      </c>
      <c r="DV76" s="211">
        <v>1915</v>
      </c>
      <c r="DW76" s="211">
        <v>840</v>
      </c>
      <c r="DX76" s="211">
        <v>257</v>
      </c>
      <c r="DY76" s="211">
        <v>75</v>
      </c>
      <c r="DZ76" s="211">
        <v>757</v>
      </c>
      <c r="EA76" s="211">
        <v>21</v>
      </c>
      <c r="EB76" s="211">
        <v>599</v>
      </c>
      <c r="EC76" s="211">
        <v>906</v>
      </c>
      <c r="ED76" s="211">
        <v>97</v>
      </c>
      <c r="EE76" s="211">
        <v>603</v>
      </c>
      <c r="EF76" s="211">
        <v>1071</v>
      </c>
      <c r="EG76" s="211">
        <v>8320</v>
      </c>
      <c r="EH76" s="211">
        <v>1226</v>
      </c>
      <c r="EI76" s="211">
        <v>2558</v>
      </c>
      <c r="EJ76" s="211">
        <v>1277</v>
      </c>
      <c r="EK76" s="211">
        <v>250</v>
      </c>
      <c r="EL76" s="211">
        <v>142</v>
      </c>
      <c r="EM76" s="211">
        <v>181</v>
      </c>
      <c r="EN76" s="211">
        <v>157</v>
      </c>
      <c r="EO76" s="211">
        <v>103</v>
      </c>
      <c r="EP76" s="211">
        <v>326</v>
      </c>
      <c r="EQ76" s="211">
        <v>3432</v>
      </c>
      <c r="ER76" s="211">
        <v>3835</v>
      </c>
      <c r="ES76" s="211">
        <v>171</v>
      </c>
      <c r="ET76" s="211">
        <v>1237</v>
      </c>
      <c r="EU76" s="211">
        <v>1479</v>
      </c>
      <c r="EV76" s="211">
        <v>948</v>
      </c>
      <c r="EW76" s="211">
        <f t="shared" si="1"/>
        <v>3664</v>
      </c>
      <c r="EX76" s="211">
        <v>3835</v>
      </c>
      <c r="EZ76" s="211"/>
    </row>
    <row r="77" spans="1:156" x14ac:dyDescent="0.25">
      <c r="A77" t="s">
        <v>309</v>
      </c>
      <c r="B77" t="s">
        <v>126</v>
      </c>
      <c r="C77" t="s">
        <v>232</v>
      </c>
      <c r="D77" t="s">
        <v>309</v>
      </c>
      <c r="E77" t="s">
        <v>330</v>
      </c>
      <c r="F77" t="s">
        <v>232</v>
      </c>
      <c r="G77" t="s">
        <v>232</v>
      </c>
      <c r="H77" s="211">
        <v>9619</v>
      </c>
      <c r="I77" s="211">
        <v>616</v>
      </c>
      <c r="J77" s="211">
        <v>2072</v>
      </c>
      <c r="K77" s="211">
        <v>176</v>
      </c>
      <c r="L77" s="211">
        <v>1041</v>
      </c>
      <c r="M77" s="211">
        <v>144</v>
      </c>
      <c r="N77" s="211">
        <v>4209</v>
      </c>
      <c r="O77" s="211">
        <v>294</v>
      </c>
      <c r="P77" s="211">
        <v>3313</v>
      </c>
      <c r="Q77" s="211">
        <v>146</v>
      </c>
      <c r="R77" s="211">
        <v>8650</v>
      </c>
      <c r="S77" s="211">
        <v>417</v>
      </c>
      <c r="T77" s="211">
        <v>63</v>
      </c>
      <c r="U77" s="211">
        <v>0</v>
      </c>
      <c r="V77" s="211">
        <v>33</v>
      </c>
      <c r="W77" s="211">
        <v>11</v>
      </c>
      <c r="X77" s="211">
        <v>0</v>
      </c>
      <c r="Y77" s="211">
        <v>0</v>
      </c>
      <c r="Z77" s="211">
        <v>186</v>
      </c>
      <c r="AA77" s="211">
        <v>87</v>
      </c>
      <c r="AB77" s="211">
        <v>615</v>
      </c>
      <c r="AC77" s="211">
        <v>90</v>
      </c>
      <c r="AD77" s="211">
        <v>660</v>
      </c>
      <c r="AE77" s="211">
        <v>185</v>
      </c>
      <c r="AF77" s="211">
        <v>8329</v>
      </c>
      <c r="AG77" s="211">
        <v>371</v>
      </c>
      <c r="AH77" s="211">
        <v>9352</v>
      </c>
      <c r="AI77" s="211">
        <v>487</v>
      </c>
      <c r="AJ77" s="211">
        <v>267</v>
      </c>
      <c r="AK77" s="211">
        <v>129</v>
      </c>
      <c r="AL77" s="211">
        <v>38</v>
      </c>
      <c r="AM77" s="211">
        <v>19</v>
      </c>
      <c r="AN77" s="211">
        <v>229</v>
      </c>
      <c r="AO77" s="211">
        <v>110</v>
      </c>
      <c r="AP77" s="211">
        <v>5007</v>
      </c>
      <c r="AQ77" s="211">
        <v>364</v>
      </c>
      <c r="AR77" s="211">
        <v>4612</v>
      </c>
      <c r="AS77" s="211">
        <v>252</v>
      </c>
      <c r="AT77" s="211">
        <v>1641</v>
      </c>
      <c r="AU77" s="211">
        <v>64</v>
      </c>
      <c r="AV77" s="211">
        <v>7978</v>
      </c>
      <c r="AW77" s="211">
        <v>552</v>
      </c>
      <c r="AX77" s="211">
        <v>363</v>
      </c>
      <c r="AY77" s="211">
        <v>52</v>
      </c>
      <c r="AZ77" s="211">
        <v>2053</v>
      </c>
      <c r="BA77" s="211">
        <v>152</v>
      </c>
      <c r="BB77" s="211">
        <v>2554</v>
      </c>
      <c r="BC77" s="211">
        <v>154</v>
      </c>
      <c r="BD77" s="211">
        <v>1510</v>
      </c>
      <c r="BE77" s="211">
        <v>53</v>
      </c>
      <c r="BF77" s="211">
        <v>957</v>
      </c>
      <c r="BG77" s="211">
        <v>169</v>
      </c>
      <c r="BH77" s="211">
        <v>4109</v>
      </c>
      <c r="BI77" s="211">
        <v>349</v>
      </c>
      <c r="BJ77" s="211">
        <v>3930</v>
      </c>
      <c r="BK77" s="211">
        <v>302</v>
      </c>
      <c r="BL77" s="211">
        <v>179</v>
      </c>
      <c r="BM77" s="211">
        <v>47</v>
      </c>
      <c r="BN77" s="211">
        <v>3078</v>
      </c>
      <c r="BO77" s="211">
        <v>207</v>
      </c>
      <c r="BP77" s="211">
        <v>1260</v>
      </c>
      <c r="BQ77" s="211">
        <v>215</v>
      </c>
      <c r="BR77" s="211">
        <v>728</v>
      </c>
      <c r="BS77" s="211">
        <v>96</v>
      </c>
      <c r="BT77" s="211">
        <v>2369</v>
      </c>
      <c r="BU77" s="211">
        <v>95</v>
      </c>
      <c r="BV77" s="211">
        <v>5066</v>
      </c>
      <c r="BW77" s="211">
        <v>518</v>
      </c>
      <c r="BX77" s="211">
        <v>2184</v>
      </c>
      <c r="BY77" s="211">
        <v>3</v>
      </c>
      <c r="BZ77" s="211">
        <v>643</v>
      </c>
      <c r="CA77" s="211">
        <v>42</v>
      </c>
      <c r="CB77" s="211">
        <v>1726</v>
      </c>
      <c r="CC77" s="211">
        <v>53</v>
      </c>
      <c r="CD77" s="211">
        <v>770</v>
      </c>
      <c r="CE77" s="211">
        <v>110</v>
      </c>
      <c r="CF77" s="211">
        <v>845</v>
      </c>
      <c r="CG77" s="211">
        <v>167</v>
      </c>
      <c r="CH77" s="211">
        <v>1105</v>
      </c>
      <c r="CI77" s="211">
        <v>101</v>
      </c>
      <c r="CJ77" s="211">
        <v>1015</v>
      </c>
      <c r="CK77" s="211">
        <v>71</v>
      </c>
      <c r="CL77" s="211">
        <v>1331</v>
      </c>
      <c r="CM77" s="211">
        <v>69</v>
      </c>
      <c r="CN77" s="211">
        <v>2184</v>
      </c>
      <c r="CO77" s="211">
        <v>3</v>
      </c>
      <c r="CP77" s="211">
        <v>616</v>
      </c>
      <c r="CQ77" s="211">
        <v>9003</v>
      </c>
      <c r="CR77" s="211">
        <v>6558</v>
      </c>
      <c r="CS77" s="211">
        <v>4411</v>
      </c>
      <c r="CT77" s="211">
        <v>8676</v>
      </c>
      <c r="CU77" s="211">
        <v>565</v>
      </c>
      <c r="CV77" s="211">
        <v>190</v>
      </c>
      <c r="CW77" s="211">
        <v>377</v>
      </c>
      <c r="CX77" s="211">
        <v>169</v>
      </c>
      <c r="CY77" s="211">
        <v>132</v>
      </c>
      <c r="CZ77" s="211">
        <v>21</v>
      </c>
      <c r="DA77" s="211">
        <v>53</v>
      </c>
      <c r="DB77" s="211">
        <v>0</v>
      </c>
      <c r="DC77" s="211">
        <v>3</v>
      </c>
      <c r="DD77" s="211">
        <v>0</v>
      </c>
      <c r="DE77" s="211">
        <v>670</v>
      </c>
      <c r="DF77" s="211">
        <v>264</v>
      </c>
      <c r="DG77" s="211">
        <v>667</v>
      </c>
      <c r="DH77" s="211">
        <v>90</v>
      </c>
      <c r="DI77" s="211">
        <v>317</v>
      </c>
      <c r="DJ77" s="211">
        <v>327</v>
      </c>
      <c r="DK77" s="211">
        <v>23</v>
      </c>
      <c r="DL77" s="211">
        <v>102</v>
      </c>
      <c r="DM77" s="211">
        <v>256</v>
      </c>
      <c r="DN77" s="211">
        <v>1215</v>
      </c>
      <c r="DO77" s="211">
        <v>191</v>
      </c>
      <c r="DP77" s="211">
        <v>199</v>
      </c>
      <c r="DQ77" s="211">
        <v>194</v>
      </c>
      <c r="DR77" s="211">
        <v>184</v>
      </c>
      <c r="DS77" s="211">
        <v>84</v>
      </c>
      <c r="DT77" s="211">
        <v>459</v>
      </c>
      <c r="DU77" s="211">
        <v>4134</v>
      </c>
      <c r="DV77" s="211">
        <v>1955</v>
      </c>
      <c r="DW77" s="211">
        <v>664</v>
      </c>
      <c r="DX77" s="211">
        <v>352</v>
      </c>
      <c r="DY77" s="211">
        <v>219</v>
      </c>
      <c r="DZ77" s="211">
        <v>811</v>
      </c>
      <c r="EA77" s="211">
        <v>106</v>
      </c>
      <c r="EB77" s="211">
        <v>584</v>
      </c>
      <c r="EC77" s="211">
        <v>1016</v>
      </c>
      <c r="ED77" s="211">
        <v>151</v>
      </c>
      <c r="EE77" s="211">
        <v>694</v>
      </c>
      <c r="EF77" s="211">
        <v>1180</v>
      </c>
      <c r="EG77" s="211">
        <v>8485</v>
      </c>
      <c r="EH77" s="211">
        <v>1164</v>
      </c>
      <c r="EI77" s="211">
        <v>3072</v>
      </c>
      <c r="EJ77" s="211">
        <v>1062</v>
      </c>
      <c r="EK77" s="211">
        <v>157</v>
      </c>
      <c r="EL77" s="211">
        <v>76</v>
      </c>
      <c r="EM77" s="211">
        <v>104</v>
      </c>
      <c r="EN77" s="211">
        <v>91</v>
      </c>
      <c r="EO77" s="211">
        <v>83</v>
      </c>
      <c r="EP77" s="211">
        <v>414</v>
      </c>
      <c r="EQ77" s="211">
        <v>3431</v>
      </c>
      <c r="ER77" s="211">
        <v>4134</v>
      </c>
      <c r="ES77" s="211">
        <v>194</v>
      </c>
      <c r="ET77" s="211">
        <v>1254</v>
      </c>
      <c r="EU77" s="211">
        <v>1622</v>
      </c>
      <c r="EV77" s="211">
        <v>1064</v>
      </c>
      <c r="EW77" s="211">
        <f t="shared" si="1"/>
        <v>3940</v>
      </c>
      <c r="EX77" s="211">
        <v>4134</v>
      </c>
      <c r="EZ77" s="211"/>
    </row>
    <row r="78" spans="1:156" x14ac:dyDescent="0.25">
      <c r="A78" t="s">
        <v>310</v>
      </c>
      <c r="B78" t="s">
        <v>126</v>
      </c>
      <c r="C78" t="s">
        <v>232</v>
      </c>
      <c r="D78" t="s">
        <v>310</v>
      </c>
      <c r="E78" t="s">
        <v>325</v>
      </c>
      <c r="F78" t="s">
        <v>232</v>
      </c>
      <c r="G78" t="s">
        <v>232</v>
      </c>
      <c r="H78" s="211">
        <v>25153</v>
      </c>
      <c r="I78" s="211">
        <v>2365</v>
      </c>
      <c r="J78" s="211">
        <v>4726</v>
      </c>
      <c r="K78" s="211">
        <v>1091</v>
      </c>
      <c r="L78" s="211">
        <v>2945</v>
      </c>
      <c r="M78" s="211">
        <v>651</v>
      </c>
      <c r="N78" s="211">
        <v>13180</v>
      </c>
      <c r="O78" s="211">
        <v>956</v>
      </c>
      <c r="P78" s="211">
        <v>7076</v>
      </c>
      <c r="Q78" s="211">
        <v>318</v>
      </c>
      <c r="R78" s="211">
        <v>22146</v>
      </c>
      <c r="S78" s="211">
        <v>2215</v>
      </c>
      <c r="T78" s="211">
        <v>136</v>
      </c>
      <c r="U78" s="211">
        <v>19</v>
      </c>
      <c r="V78" s="211">
        <v>44</v>
      </c>
      <c r="W78" s="211">
        <v>0</v>
      </c>
      <c r="X78" s="211">
        <v>113</v>
      </c>
      <c r="Y78" s="211">
        <v>2</v>
      </c>
      <c r="Z78" s="211">
        <v>368</v>
      </c>
      <c r="AA78" s="211">
        <v>43</v>
      </c>
      <c r="AB78" s="211">
        <v>2291</v>
      </c>
      <c r="AC78" s="211">
        <v>86</v>
      </c>
      <c r="AD78" s="211">
        <v>2330</v>
      </c>
      <c r="AE78" s="211">
        <v>77</v>
      </c>
      <c r="AF78" s="211">
        <v>21501</v>
      </c>
      <c r="AG78" s="211">
        <v>2208</v>
      </c>
      <c r="AH78" s="211">
        <v>24012</v>
      </c>
      <c r="AI78" s="211">
        <v>2259</v>
      </c>
      <c r="AJ78" s="211">
        <v>1141</v>
      </c>
      <c r="AK78" s="211">
        <v>106</v>
      </c>
      <c r="AL78" s="211">
        <v>473</v>
      </c>
      <c r="AM78" s="211">
        <v>25</v>
      </c>
      <c r="AN78" s="211">
        <v>668</v>
      </c>
      <c r="AO78" s="211">
        <v>81</v>
      </c>
      <c r="AP78" s="211">
        <v>12978</v>
      </c>
      <c r="AQ78" s="211">
        <v>1254</v>
      </c>
      <c r="AR78" s="211">
        <v>12175</v>
      </c>
      <c r="AS78" s="211">
        <v>1111</v>
      </c>
      <c r="AT78" s="211">
        <v>3167</v>
      </c>
      <c r="AU78" s="211">
        <v>107</v>
      </c>
      <c r="AV78" s="211">
        <v>21986</v>
      </c>
      <c r="AW78" s="211">
        <v>2258</v>
      </c>
      <c r="AX78" s="211">
        <v>1899</v>
      </c>
      <c r="AY78" s="211">
        <v>503</v>
      </c>
      <c r="AZ78" s="211">
        <v>7025</v>
      </c>
      <c r="BA78" s="211">
        <v>359</v>
      </c>
      <c r="BB78" s="211">
        <v>5651</v>
      </c>
      <c r="BC78" s="211">
        <v>191</v>
      </c>
      <c r="BD78" s="211">
        <v>2601</v>
      </c>
      <c r="BE78" s="211">
        <v>71</v>
      </c>
      <c r="BF78" s="211">
        <v>2733</v>
      </c>
      <c r="BG78" s="211">
        <v>421</v>
      </c>
      <c r="BH78" s="211">
        <v>10466</v>
      </c>
      <c r="BI78" s="211">
        <v>959</v>
      </c>
      <c r="BJ78" s="211">
        <v>10018</v>
      </c>
      <c r="BK78" s="211">
        <v>916</v>
      </c>
      <c r="BL78" s="211">
        <v>448</v>
      </c>
      <c r="BM78" s="211">
        <v>43</v>
      </c>
      <c r="BN78" s="211">
        <v>7620</v>
      </c>
      <c r="BO78" s="211">
        <v>694</v>
      </c>
      <c r="BP78" s="211">
        <v>3230</v>
      </c>
      <c r="BQ78" s="211">
        <v>303</v>
      </c>
      <c r="BR78" s="211">
        <v>2349</v>
      </c>
      <c r="BS78" s="211">
        <v>383</v>
      </c>
      <c r="BT78" s="211">
        <v>6460</v>
      </c>
      <c r="BU78" s="211">
        <v>949</v>
      </c>
      <c r="BV78" s="211">
        <v>13199</v>
      </c>
      <c r="BW78" s="211">
        <v>1380</v>
      </c>
      <c r="BX78" s="211">
        <v>5494</v>
      </c>
      <c r="BY78" s="211">
        <v>36</v>
      </c>
      <c r="BZ78" s="211">
        <v>1958</v>
      </c>
      <c r="CA78" s="211">
        <v>292</v>
      </c>
      <c r="CB78" s="211">
        <v>4502</v>
      </c>
      <c r="CC78" s="211">
        <v>657</v>
      </c>
      <c r="CD78" s="211">
        <v>1517</v>
      </c>
      <c r="CE78" s="211">
        <v>292</v>
      </c>
      <c r="CF78" s="211">
        <v>2513</v>
      </c>
      <c r="CG78" s="211">
        <v>285</v>
      </c>
      <c r="CH78" s="211">
        <v>2657</v>
      </c>
      <c r="CI78" s="211">
        <v>313</v>
      </c>
      <c r="CJ78" s="211">
        <v>2609</v>
      </c>
      <c r="CK78" s="211">
        <v>312</v>
      </c>
      <c r="CL78" s="211">
        <v>3903</v>
      </c>
      <c r="CM78" s="211">
        <v>178</v>
      </c>
      <c r="CN78" s="211">
        <v>5494</v>
      </c>
      <c r="CO78" s="211">
        <v>36</v>
      </c>
      <c r="CP78" s="211">
        <v>2365</v>
      </c>
      <c r="CQ78" s="211">
        <v>22788</v>
      </c>
      <c r="CR78" s="211">
        <v>16091</v>
      </c>
      <c r="CS78" s="211">
        <v>11197</v>
      </c>
      <c r="CT78" s="211">
        <v>20695</v>
      </c>
      <c r="CU78" s="211">
        <v>3036</v>
      </c>
      <c r="CV78" s="211">
        <v>1163</v>
      </c>
      <c r="CW78" s="211">
        <v>1521</v>
      </c>
      <c r="CX78" s="211">
        <v>742</v>
      </c>
      <c r="CY78" s="211">
        <v>1403</v>
      </c>
      <c r="CZ78" s="211">
        <v>387</v>
      </c>
      <c r="DA78" s="211">
        <v>87</v>
      </c>
      <c r="DB78" s="211">
        <v>34</v>
      </c>
      <c r="DC78" s="211">
        <v>25</v>
      </c>
      <c r="DD78" s="211">
        <v>0</v>
      </c>
      <c r="DE78" s="211">
        <v>1048</v>
      </c>
      <c r="DF78" s="211">
        <v>873</v>
      </c>
      <c r="DG78" s="211">
        <v>2584</v>
      </c>
      <c r="DH78" s="211">
        <v>256</v>
      </c>
      <c r="DI78" s="211">
        <v>1068</v>
      </c>
      <c r="DJ78" s="211">
        <v>685</v>
      </c>
      <c r="DK78" s="211">
        <v>126</v>
      </c>
      <c r="DL78" s="211">
        <v>357</v>
      </c>
      <c r="DM78" s="211">
        <v>543</v>
      </c>
      <c r="DN78" s="211">
        <v>2606</v>
      </c>
      <c r="DO78" s="211">
        <v>554</v>
      </c>
      <c r="DP78" s="211">
        <v>378</v>
      </c>
      <c r="DQ78" s="211">
        <v>312</v>
      </c>
      <c r="DR78" s="211">
        <v>636</v>
      </c>
      <c r="DS78" s="211">
        <v>467</v>
      </c>
      <c r="DT78" s="211">
        <v>754</v>
      </c>
      <c r="DU78" s="211">
        <v>10049</v>
      </c>
      <c r="DV78" s="211">
        <v>5408</v>
      </c>
      <c r="DW78" s="211">
        <v>1805</v>
      </c>
      <c r="DX78" s="211">
        <v>857</v>
      </c>
      <c r="DY78" s="211">
        <v>407</v>
      </c>
      <c r="DZ78" s="211">
        <v>1791</v>
      </c>
      <c r="EA78" s="211">
        <v>218</v>
      </c>
      <c r="EB78" s="211">
        <v>1392</v>
      </c>
      <c r="EC78" s="211">
        <v>1993</v>
      </c>
      <c r="ED78" s="211">
        <v>295</v>
      </c>
      <c r="EE78" s="211">
        <v>1410</v>
      </c>
      <c r="EF78" s="211">
        <v>2928</v>
      </c>
      <c r="EG78" s="211">
        <v>23054</v>
      </c>
      <c r="EH78" s="211">
        <v>1997</v>
      </c>
      <c r="EI78" s="211">
        <v>8347</v>
      </c>
      <c r="EJ78" s="211">
        <v>1702</v>
      </c>
      <c r="EK78" s="211">
        <v>260</v>
      </c>
      <c r="EL78" s="211">
        <v>227</v>
      </c>
      <c r="EM78" s="211">
        <v>149</v>
      </c>
      <c r="EN78" s="211">
        <v>202</v>
      </c>
      <c r="EO78" s="211">
        <v>179</v>
      </c>
      <c r="EP78" s="211">
        <v>463</v>
      </c>
      <c r="EQ78" s="211">
        <v>7947</v>
      </c>
      <c r="ER78" s="211">
        <v>10049</v>
      </c>
      <c r="ES78" s="211">
        <v>673</v>
      </c>
      <c r="ET78" s="211">
        <v>2275</v>
      </c>
      <c r="EU78" s="211">
        <v>3732</v>
      </c>
      <c r="EV78" s="211">
        <v>3369</v>
      </c>
      <c r="EW78" s="211">
        <f t="shared" si="1"/>
        <v>9376</v>
      </c>
      <c r="EX78" s="211">
        <v>10049</v>
      </c>
      <c r="EZ78" s="211"/>
    </row>
    <row r="79" spans="1:156" x14ac:dyDescent="0.25">
      <c r="A79" t="s">
        <v>311</v>
      </c>
      <c r="B79" t="s">
        <v>126</v>
      </c>
      <c r="C79" t="s">
        <v>232</v>
      </c>
      <c r="D79" t="s">
        <v>311</v>
      </c>
      <c r="E79" t="s">
        <v>331</v>
      </c>
      <c r="F79" t="s">
        <v>232</v>
      </c>
      <c r="G79" t="s">
        <v>232</v>
      </c>
      <c r="H79" s="211">
        <v>3175</v>
      </c>
      <c r="I79" s="211">
        <v>102</v>
      </c>
      <c r="J79" s="211">
        <v>555</v>
      </c>
      <c r="K79" s="211">
        <v>49</v>
      </c>
      <c r="L79" s="211">
        <v>321</v>
      </c>
      <c r="M79" s="211">
        <v>35</v>
      </c>
      <c r="N79" s="211">
        <v>1404</v>
      </c>
      <c r="O79" s="211">
        <v>40</v>
      </c>
      <c r="P79" s="211">
        <v>1215</v>
      </c>
      <c r="Q79" s="211">
        <v>13</v>
      </c>
      <c r="R79" s="211">
        <v>2757</v>
      </c>
      <c r="S79" s="211">
        <v>57</v>
      </c>
      <c r="T79" s="211">
        <v>15</v>
      </c>
      <c r="U79" s="211">
        <v>0</v>
      </c>
      <c r="V79" s="211">
        <v>197</v>
      </c>
      <c r="W79" s="211">
        <v>19</v>
      </c>
      <c r="X79" s="211">
        <v>5</v>
      </c>
      <c r="Y79" s="211">
        <v>3</v>
      </c>
      <c r="Z79" s="211">
        <v>51</v>
      </c>
      <c r="AA79" s="211">
        <v>0</v>
      </c>
      <c r="AB79" s="211">
        <v>150</v>
      </c>
      <c r="AC79" s="211">
        <v>23</v>
      </c>
      <c r="AD79" s="211">
        <v>183</v>
      </c>
      <c r="AE79" s="211">
        <v>9</v>
      </c>
      <c r="AF79" s="211">
        <v>2688</v>
      </c>
      <c r="AG79" s="211">
        <v>57</v>
      </c>
      <c r="AH79" s="211">
        <v>3114</v>
      </c>
      <c r="AI79" s="211">
        <v>83</v>
      </c>
      <c r="AJ79" s="211">
        <v>61</v>
      </c>
      <c r="AK79" s="211">
        <v>19</v>
      </c>
      <c r="AL79" s="211">
        <v>18</v>
      </c>
      <c r="AM79" s="211">
        <v>9</v>
      </c>
      <c r="AN79" s="211">
        <v>43</v>
      </c>
      <c r="AO79" s="211">
        <v>10</v>
      </c>
      <c r="AP79" s="211">
        <v>1573</v>
      </c>
      <c r="AQ79" s="211">
        <v>61</v>
      </c>
      <c r="AR79" s="211">
        <v>1602</v>
      </c>
      <c r="AS79" s="211">
        <v>41</v>
      </c>
      <c r="AT79" s="211">
        <v>497</v>
      </c>
      <c r="AU79" s="211">
        <v>6</v>
      </c>
      <c r="AV79" s="211">
        <v>2678</v>
      </c>
      <c r="AW79" s="211">
        <v>96</v>
      </c>
      <c r="AX79" s="211">
        <v>73</v>
      </c>
      <c r="AY79" s="211">
        <v>0</v>
      </c>
      <c r="AZ79" s="211">
        <v>791</v>
      </c>
      <c r="BA79" s="211">
        <v>36</v>
      </c>
      <c r="BB79" s="211">
        <v>912</v>
      </c>
      <c r="BC79" s="211">
        <v>35</v>
      </c>
      <c r="BD79" s="211">
        <v>396</v>
      </c>
      <c r="BE79" s="211">
        <v>12</v>
      </c>
      <c r="BF79" s="211">
        <v>284</v>
      </c>
      <c r="BG79" s="211">
        <v>27</v>
      </c>
      <c r="BH79" s="211">
        <v>1370</v>
      </c>
      <c r="BI79" s="211">
        <v>64</v>
      </c>
      <c r="BJ79" s="211">
        <v>1324</v>
      </c>
      <c r="BK79" s="211">
        <v>54</v>
      </c>
      <c r="BL79" s="211">
        <v>46</v>
      </c>
      <c r="BM79" s="211">
        <v>10</v>
      </c>
      <c r="BN79" s="211">
        <v>1005</v>
      </c>
      <c r="BO79" s="211">
        <v>34</v>
      </c>
      <c r="BP79" s="211">
        <v>442</v>
      </c>
      <c r="BQ79" s="211">
        <v>46</v>
      </c>
      <c r="BR79" s="211">
        <v>207</v>
      </c>
      <c r="BS79" s="211">
        <v>11</v>
      </c>
      <c r="BT79" s="211">
        <v>762</v>
      </c>
      <c r="BU79" s="211">
        <v>9</v>
      </c>
      <c r="BV79" s="211">
        <v>1654</v>
      </c>
      <c r="BW79" s="211">
        <v>91</v>
      </c>
      <c r="BX79" s="211">
        <v>759</v>
      </c>
      <c r="BY79" s="211">
        <v>2</v>
      </c>
      <c r="BZ79" s="211">
        <v>246</v>
      </c>
      <c r="CA79" s="211">
        <v>3</v>
      </c>
      <c r="CB79" s="211">
        <v>516</v>
      </c>
      <c r="CC79" s="211">
        <v>6</v>
      </c>
      <c r="CD79" s="211">
        <v>241</v>
      </c>
      <c r="CE79" s="211">
        <v>10</v>
      </c>
      <c r="CF79" s="211">
        <v>272</v>
      </c>
      <c r="CG79" s="211">
        <v>31</v>
      </c>
      <c r="CH79" s="211">
        <v>329</v>
      </c>
      <c r="CI79" s="211">
        <v>19</v>
      </c>
      <c r="CJ79" s="211">
        <v>346</v>
      </c>
      <c r="CK79" s="211">
        <v>24</v>
      </c>
      <c r="CL79" s="211">
        <v>466</v>
      </c>
      <c r="CM79" s="211">
        <v>7</v>
      </c>
      <c r="CN79" s="211">
        <v>759</v>
      </c>
      <c r="CO79" s="211">
        <v>2</v>
      </c>
      <c r="CP79" s="211">
        <v>102</v>
      </c>
      <c r="CQ79" s="211">
        <v>3073</v>
      </c>
      <c r="CR79" s="211">
        <v>2278</v>
      </c>
      <c r="CS79" s="211">
        <v>1472</v>
      </c>
      <c r="CT79" s="211">
        <v>2851</v>
      </c>
      <c r="CU79" s="211">
        <v>217</v>
      </c>
      <c r="CV79" s="211">
        <v>83</v>
      </c>
      <c r="CW79" s="211">
        <v>129</v>
      </c>
      <c r="CX79" s="211">
        <v>66</v>
      </c>
      <c r="CY79" s="211">
        <v>44</v>
      </c>
      <c r="CZ79" s="211">
        <v>12</v>
      </c>
      <c r="DA79" s="211">
        <v>9</v>
      </c>
      <c r="DB79" s="211">
        <v>5</v>
      </c>
      <c r="DC79" s="211">
        <v>35</v>
      </c>
      <c r="DD79" s="211">
        <v>0</v>
      </c>
      <c r="DE79" s="211">
        <v>293</v>
      </c>
      <c r="DF79" s="211">
        <v>65</v>
      </c>
      <c r="DG79" s="211">
        <v>131</v>
      </c>
      <c r="DH79" s="211">
        <v>80</v>
      </c>
      <c r="DI79" s="211">
        <v>161</v>
      </c>
      <c r="DJ79" s="211">
        <v>53</v>
      </c>
      <c r="DK79" s="211">
        <v>9</v>
      </c>
      <c r="DL79" s="211">
        <v>88</v>
      </c>
      <c r="DM79" s="211">
        <v>101</v>
      </c>
      <c r="DN79" s="211">
        <v>377</v>
      </c>
      <c r="DO79" s="211">
        <v>45</v>
      </c>
      <c r="DP79" s="211">
        <v>64</v>
      </c>
      <c r="DQ79" s="211">
        <v>76</v>
      </c>
      <c r="DR79" s="211">
        <v>32</v>
      </c>
      <c r="DS79" s="211">
        <v>126</v>
      </c>
      <c r="DT79" s="211">
        <v>198</v>
      </c>
      <c r="DU79" s="211">
        <v>1410</v>
      </c>
      <c r="DV79" s="211">
        <v>686</v>
      </c>
      <c r="DW79" s="211">
        <v>240</v>
      </c>
      <c r="DX79" s="211">
        <v>86</v>
      </c>
      <c r="DY79" s="211">
        <v>34</v>
      </c>
      <c r="DZ79" s="211">
        <v>260</v>
      </c>
      <c r="EA79" s="211">
        <v>5</v>
      </c>
      <c r="EB79" s="211">
        <v>240</v>
      </c>
      <c r="EC79" s="211">
        <v>378</v>
      </c>
      <c r="ED79" s="211">
        <v>33</v>
      </c>
      <c r="EE79" s="211">
        <v>284</v>
      </c>
      <c r="EF79" s="211">
        <v>343</v>
      </c>
      <c r="EG79" s="211">
        <v>2838</v>
      </c>
      <c r="EH79" s="211">
        <v>387</v>
      </c>
      <c r="EI79" s="211">
        <v>1125</v>
      </c>
      <c r="EJ79" s="211">
        <v>285</v>
      </c>
      <c r="EK79" s="211">
        <v>75</v>
      </c>
      <c r="EL79" s="211">
        <v>18</v>
      </c>
      <c r="EM79" s="211">
        <v>14</v>
      </c>
      <c r="EN79" s="211">
        <v>10</v>
      </c>
      <c r="EO79" s="211">
        <v>52</v>
      </c>
      <c r="EP79" s="211">
        <v>53</v>
      </c>
      <c r="EQ79" s="211">
        <v>1143</v>
      </c>
      <c r="ER79" s="211">
        <v>1410</v>
      </c>
      <c r="ES79" s="211">
        <v>58</v>
      </c>
      <c r="ET79" s="211">
        <v>450</v>
      </c>
      <c r="EU79" s="211">
        <v>501</v>
      </c>
      <c r="EV79" s="211">
        <v>401</v>
      </c>
      <c r="EW79" s="211">
        <f t="shared" si="1"/>
        <v>1352</v>
      </c>
      <c r="EX79" s="211">
        <v>1410</v>
      </c>
      <c r="EZ79" s="211"/>
    </row>
    <row r="80" spans="1:156" x14ac:dyDescent="0.25">
      <c r="A80" t="s">
        <v>312</v>
      </c>
      <c r="B80" t="s">
        <v>126</v>
      </c>
      <c r="C80" t="s">
        <v>232</v>
      </c>
      <c r="D80" t="s">
        <v>312</v>
      </c>
      <c r="E80" t="s">
        <v>332</v>
      </c>
      <c r="F80" t="s">
        <v>232</v>
      </c>
      <c r="G80" t="s">
        <v>232</v>
      </c>
      <c r="H80" s="211">
        <v>21312</v>
      </c>
      <c r="I80" s="211">
        <v>825</v>
      </c>
      <c r="J80" s="211">
        <v>2636</v>
      </c>
      <c r="K80" s="211">
        <v>299</v>
      </c>
      <c r="L80" s="211">
        <v>1797</v>
      </c>
      <c r="M80" s="211">
        <v>275</v>
      </c>
      <c r="N80" s="211">
        <v>9109</v>
      </c>
      <c r="O80" s="211">
        <v>376</v>
      </c>
      <c r="P80" s="211">
        <v>9532</v>
      </c>
      <c r="Q80" s="211">
        <v>150</v>
      </c>
      <c r="R80" s="211">
        <v>20327</v>
      </c>
      <c r="S80" s="211">
        <v>744</v>
      </c>
      <c r="T80" s="211">
        <v>79</v>
      </c>
      <c r="U80" s="211">
        <v>0</v>
      </c>
      <c r="V80" s="211">
        <v>59</v>
      </c>
      <c r="W80" s="211">
        <v>5</v>
      </c>
      <c r="X80" s="211">
        <v>132</v>
      </c>
      <c r="Y80" s="211">
        <v>1</v>
      </c>
      <c r="Z80" s="211">
        <v>92</v>
      </c>
      <c r="AA80" s="211">
        <v>0</v>
      </c>
      <c r="AB80" s="211">
        <v>591</v>
      </c>
      <c r="AC80" s="211">
        <v>75</v>
      </c>
      <c r="AD80" s="211">
        <v>712</v>
      </c>
      <c r="AE80" s="211">
        <v>251</v>
      </c>
      <c r="AF80" s="211">
        <v>19953</v>
      </c>
      <c r="AG80" s="211">
        <v>538</v>
      </c>
      <c r="AH80" s="211">
        <v>20955</v>
      </c>
      <c r="AI80" s="211">
        <v>766</v>
      </c>
      <c r="AJ80" s="211">
        <v>357</v>
      </c>
      <c r="AK80" s="211">
        <v>59</v>
      </c>
      <c r="AL80" s="211">
        <v>213</v>
      </c>
      <c r="AM80" s="211">
        <v>0</v>
      </c>
      <c r="AN80" s="211">
        <v>144</v>
      </c>
      <c r="AO80" s="211">
        <v>59</v>
      </c>
      <c r="AP80" s="211">
        <v>10831</v>
      </c>
      <c r="AQ80" s="211">
        <v>592</v>
      </c>
      <c r="AR80" s="211">
        <v>10481</v>
      </c>
      <c r="AS80" s="211">
        <v>233</v>
      </c>
      <c r="AT80" s="211">
        <v>2543</v>
      </c>
      <c r="AU80" s="211">
        <v>91</v>
      </c>
      <c r="AV80" s="211">
        <v>18769</v>
      </c>
      <c r="AW80" s="211">
        <v>734</v>
      </c>
      <c r="AX80" s="211">
        <v>730</v>
      </c>
      <c r="AY80" s="211">
        <v>88</v>
      </c>
      <c r="AZ80" s="211">
        <v>4860</v>
      </c>
      <c r="BA80" s="211">
        <v>252</v>
      </c>
      <c r="BB80" s="211">
        <v>5459</v>
      </c>
      <c r="BC80" s="211">
        <v>183</v>
      </c>
      <c r="BD80" s="211">
        <v>4072</v>
      </c>
      <c r="BE80" s="211">
        <v>51</v>
      </c>
      <c r="BF80" s="211">
        <v>1571</v>
      </c>
      <c r="BG80" s="211">
        <v>114</v>
      </c>
      <c r="BH80" s="211">
        <v>9998</v>
      </c>
      <c r="BI80" s="211">
        <v>513</v>
      </c>
      <c r="BJ80" s="211">
        <v>9795</v>
      </c>
      <c r="BK80" s="211">
        <v>447</v>
      </c>
      <c r="BL80" s="211">
        <v>203</v>
      </c>
      <c r="BM80" s="211">
        <v>66</v>
      </c>
      <c r="BN80" s="211">
        <v>7483</v>
      </c>
      <c r="BO80" s="211">
        <v>260</v>
      </c>
      <c r="BP80" s="211">
        <v>2784</v>
      </c>
      <c r="BQ80" s="211">
        <v>278</v>
      </c>
      <c r="BR80" s="211">
        <v>1302</v>
      </c>
      <c r="BS80" s="211">
        <v>89</v>
      </c>
      <c r="BT80" s="211">
        <v>5005</v>
      </c>
      <c r="BU80" s="211">
        <v>190</v>
      </c>
      <c r="BV80" s="211">
        <v>11569</v>
      </c>
      <c r="BW80" s="211">
        <v>627</v>
      </c>
      <c r="BX80" s="211">
        <v>4738</v>
      </c>
      <c r="BY80" s="211">
        <v>8</v>
      </c>
      <c r="BZ80" s="211">
        <v>1455</v>
      </c>
      <c r="CA80" s="211">
        <v>26</v>
      </c>
      <c r="CB80" s="211">
        <v>3550</v>
      </c>
      <c r="CC80" s="211">
        <v>164</v>
      </c>
      <c r="CD80" s="211">
        <v>1186</v>
      </c>
      <c r="CE80" s="211">
        <v>61</v>
      </c>
      <c r="CF80" s="211">
        <v>2063</v>
      </c>
      <c r="CG80" s="211">
        <v>127</v>
      </c>
      <c r="CH80" s="211">
        <v>2510</v>
      </c>
      <c r="CI80" s="211">
        <v>198</v>
      </c>
      <c r="CJ80" s="211">
        <v>2475</v>
      </c>
      <c r="CK80" s="211">
        <v>99</v>
      </c>
      <c r="CL80" s="211">
        <v>3335</v>
      </c>
      <c r="CM80" s="211">
        <v>142</v>
      </c>
      <c r="CN80" s="211">
        <v>4738</v>
      </c>
      <c r="CO80" s="211">
        <v>8</v>
      </c>
      <c r="CP80" s="211">
        <v>825</v>
      </c>
      <c r="CQ80" s="211">
        <v>20487</v>
      </c>
      <c r="CR80" s="211">
        <v>16638</v>
      </c>
      <c r="CS80" s="211">
        <v>7970</v>
      </c>
      <c r="CT80" s="211">
        <v>19525</v>
      </c>
      <c r="CU80" s="211">
        <v>778</v>
      </c>
      <c r="CV80" s="211">
        <v>248</v>
      </c>
      <c r="CW80" s="211">
        <v>505</v>
      </c>
      <c r="CX80" s="211">
        <v>184</v>
      </c>
      <c r="CY80" s="211">
        <v>129</v>
      </c>
      <c r="CZ80" s="211">
        <v>6</v>
      </c>
      <c r="DA80" s="211">
        <v>63</v>
      </c>
      <c r="DB80" s="211">
        <v>33</v>
      </c>
      <c r="DC80" s="211">
        <v>81</v>
      </c>
      <c r="DD80" s="211">
        <v>25</v>
      </c>
      <c r="DE80" s="211">
        <v>692</v>
      </c>
      <c r="DF80" s="211">
        <v>984</v>
      </c>
      <c r="DG80" s="211">
        <v>1601</v>
      </c>
      <c r="DH80" s="211">
        <v>209</v>
      </c>
      <c r="DI80" s="211">
        <v>1148</v>
      </c>
      <c r="DJ80" s="211">
        <v>520</v>
      </c>
      <c r="DK80" s="211">
        <v>94</v>
      </c>
      <c r="DL80" s="211">
        <v>482</v>
      </c>
      <c r="DM80" s="211">
        <v>575</v>
      </c>
      <c r="DN80" s="211">
        <v>3383</v>
      </c>
      <c r="DO80" s="211">
        <v>683</v>
      </c>
      <c r="DP80" s="211">
        <v>402</v>
      </c>
      <c r="DQ80" s="211">
        <v>366</v>
      </c>
      <c r="DR80" s="211">
        <v>270</v>
      </c>
      <c r="DS80" s="211">
        <v>231</v>
      </c>
      <c r="DT80" s="211">
        <v>487</v>
      </c>
      <c r="DU80" s="211">
        <v>9129</v>
      </c>
      <c r="DV80" s="211">
        <v>5276</v>
      </c>
      <c r="DW80" s="211">
        <v>1811</v>
      </c>
      <c r="DX80" s="211">
        <v>479</v>
      </c>
      <c r="DY80" s="211">
        <v>144</v>
      </c>
      <c r="DZ80" s="211">
        <v>1561</v>
      </c>
      <c r="EA80" s="211">
        <v>158</v>
      </c>
      <c r="EB80" s="211">
        <v>1248</v>
      </c>
      <c r="EC80" s="211">
        <v>1813</v>
      </c>
      <c r="ED80" s="211">
        <v>248</v>
      </c>
      <c r="EE80" s="211">
        <v>1284</v>
      </c>
      <c r="EF80" s="211">
        <v>2517</v>
      </c>
      <c r="EG80" s="211">
        <v>19132</v>
      </c>
      <c r="EH80" s="211">
        <v>2171</v>
      </c>
      <c r="EI80" s="211">
        <v>7450</v>
      </c>
      <c r="EJ80" s="211">
        <v>1679</v>
      </c>
      <c r="EK80" s="211">
        <v>202</v>
      </c>
      <c r="EL80" s="211">
        <v>178</v>
      </c>
      <c r="EM80" s="211">
        <v>200</v>
      </c>
      <c r="EN80" s="211">
        <v>263</v>
      </c>
      <c r="EO80" s="211">
        <v>99</v>
      </c>
      <c r="EP80" s="211">
        <v>521</v>
      </c>
      <c r="EQ80" s="211">
        <v>7715</v>
      </c>
      <c r="ER80" s="211">
        <v>9129</v>
      </c>
      <c r="ES80" s="211">
        <v>443</v>
      </c>
      <c r="ET80" s="211">
        <v>2264</v>
      </c>
      <c r="EU80" s="211">
        <v>3438</v>
      </c>
      <c r="EV80" s="211">
        <v>2984</v>
      </c>
      <c r="EW80" s="211">
        <f t="shared" si="1"/>
        <v>8686</v>
      </c>
      <c r="EX80" s="211">
        <v>9129</v>
      </c>
      <c r="EZ80" s="211"/>
    </row>
    <row r="81" spans="1:160" x14ac:dyDescent="0.25">
      <c r="A81" t="s">
        <v>313</v>
      </c>
      <c r="B81" t="s">
        <v>126</v>
      </c>
      <c r="C81" t="s">
        <v>232</v>
      </c>
      <c r="D81" t="s">
        <v>313</v>
      </c>
      <c r="E81" t="s">
        <v>325</v>
      </c>
      <c r="F81" t="s">
        <v>232</v>
      </c>
      <c r="G81" t="s">
        <v>232</v>
      </c>
      <c r="H81" s="211">
        <v>13787</v>
      </c>
      <c r="I81" s="211">
        <v>784</v>
      </c>
      <c r="J81" s="211">
        <v>2866</v>
      </c>
      <c r="K81" s="211">
        <v>125</v>
      </c>
      <c r="L81" s="211">
        <v>1565</v>
      </c>
      <c r="M81" s="211">
        <v>83</v>
      </c>
      <c r="N81" s="211">
        <v>7263</v>
      </c>
      <c r="O81" s="211">
        <v>499</v>
      </c>
      <c r="P81" s="211">
        <v>3625</v>
      </c>
      <c r="Q81" s="211">
        <v>160</v>
      </c>
      <c r="R81" s="211">
        <v>12569</v>
      </c>
      <c r="S81" s="211">
        <v>753</v>
      </c>
      <c r="T81" s="211">
        <v>97</v>
      </c>
      <c r="U81" s="211">
        <v>0</v>
      </c>
      <c r="V81" s="211">
        <v>45</v>
      </c>
      <c r="W81" s="211">
        <v>9</v>
      </c>
      <c r="X81" s="211">
        <v>67</v>
      </c>
      <c r="Y81" s="211">
        <v>3</v>
      </c>
      <c r="Z81" s="211">
        <v>6</v>
      </c>
      <c r="AA81" s="211">
        <v>0</v>
      </c>
      <c r="AB81" s="211">
        <v>1003</v>
      </c>
      <c r="AC81" s="211">
        <v>19</v>
      </c>
      <c r="AD81" s="211">
        <v>316</v>
      </c>
      <c r="AE81" s="211">
        <v>3</v>
      </c>
      <c r="AF81" s="211">
        <v>12490</v>
      </c>
      <c r="AG81" s="211">
        <v>750</v>
      </c>
      <c r="AH81" s="211">
        <v>13541</v>
      </c>
      <c r="AI81" s="211">
        <v>681</v>
      </c>
      <c r="AJ81" s="211">
        <v>246</v>
      </c>
      <c r="AK81" s="211">
        <v>103</v>
      </c>
      <c r="AL81" s="211">
        <v>93</v>
      </c>
      <c r="AM81" s="211">
        <v>3</v>
      </c>
      <c r="AN81" s="211">
        <v>153</v>
      </c>
      <c r="AO81" s="211">
        <v>100</v>
      </c>
      <c r="AP81" s="211">
        <v>6933</v>
      </c>
      <c r="AQ81" s="211">
        <v>468</v>
      </c>
      <c r="AR81" s="211">
        <v>6854</v>
      </c>
      <c r="AS81" s="211">
        <v>316</v>
      </c>
      <c r="AT81" s="211">
        <v>2137</v>
      </c>
      <c r="AU81" s="211">
        <v>115</v>
      </c>
      <c r="AV81" s="211">
        <v>11650</v>
      </c>
      <c r="AW81" s="211">
        <v>669</v>
      </c>
      <c r="AX81" s="211">
        <v>770</v>
      </c>
      <c r="AY81" s="211">
        <v>35</v>
      </c>
      <c r="AZ81" s="211">
        <v>3062</v>
      </c>
      <c r="BA81" s="211">
        <v>246</v>
      </c>
      <c r="BB81" s="211">
        <v>3619</v>
      </c>
      <c r="BC81" s="211">
        <v>143</v>
      </c>
      <c r="BD81" s="211">
        <v>1583</v>
      </c>
      <c r="BE81" s="211">
        <v>84</v>
      </c>
      <c r="BF81" s="211">
        <v>1289</v>
      </c>
      <c r="BG81" s="211">
        <v>88</v>
      </c>
      <c r="BH81" s="211">
        <v>6147</v>
      </c>
      <c r="BI81" s="211">
        <v>608</v>
      </c>
      <c r="BJ81" s="211">
        <v>5787</v>
      </c>
      <c r="BK81" s="211">
        <v>526</v>
      </c>
      <c r="BL81" s="211">
        <v>360</v>
      </c>
      <c r="BM81" s="211">
        <v>82</v>
      </c>
      <c r="BN81" s="211">
        <v>4092</v>
      </c>
      <c r="BO81" s="211">
        <v>304</v>
      </c>
      <c r="BP81" s="211">
        <v>2122</v>
      </c>
      <c r="BQ81" s="211">
        <v>265</v>
      </c>
      <c r="BR81" s="211">
        <v>1222</v>
      </c>
      <c r="BS81" s="211">
        <v>127</v>
      </c>
      <c r="BT81" s="211">
        <v>3792</v>
      </c>
      <c r="BU81" s="211">
        <v>73</v>
      </c>
      <c r="BV81" s="211">
        <v>7436</v>
      </c>
      <c r="BW81" s="211">
        <v>696</v>
      </c>
      <c r="BX81" s="211">
        <v>2559</v>
      </c>
      <c r="BY81" s="211">
        <v>15</v>
      </c>
      <c r="BZ81" s="211">
        <v>1152</v>
      </c>
      <c r="CA81" s="211">
        <v>18</v>
      </c>
      <c r="CB81" s="211">
        <v>2640</v>
      </c>
      <c r="CC81" s="211">
        <v>55</v>
      </c>
      <c r="CD81" s="211">
        <v>961</v>
      </c>
      <c r="CE81" s="211">
        <v>203</v>
      </c>
      <c r="CF81" s="211">
        <v>1431</v>
      </c>
      <c r="CG81" s="211">
        <v>137</v>
      </c>
      <c r="CH81" s="211">
        <v>1507</v>
      </c>
      <c r="CI81" s="211">
        <v>64</v>
      </c>
      <c r="CJ81" s="211">
        <v>1659</v>
      </c>
      <c r="CK81" s="211">
        <v>99</v>
      </c>
      <c r="CL81" s="211">
        <v>1878</v>
      </c>
      <c r="CM81" s="211">
        <v>193</v>
      </c>
      <c r="CN81" s="211">
        <v>2559</v>
      </c>
      <c r="CO81" s="211">
        <v>15</v>
      </c>
      <c r="CP81" s="211">
        <v>784</v>
      </c>
      <c r="CQ81" s="211">
        <v>13003</v>
      </c>
      <c r="CR81" s="211">
        <v>7978</v>
      </c>
      <c r="CS81" s="211">
        <v>7269</v>
      </c>
      <c r="CT81" s="211">
        <v>12819</v>
      </c>
      <c r="CU81" s="211">
        <v>394</v>
      </c>
      <c r="CV81" s="211">
        <v>200</v>
      </c>
      <c r="CW81" s="211">
        <v>83</v>
      </c>
      <c r="CX81" s="211">
        <v>29</v>
      </c>
      <c r="CY81" s="211">
        <v>114</v>
      </c>
      <c r="CZ81" s="211">
        <v>38</v>
      </c>
      <c r="DA81" s="211">
        <v>23</v>
      </c>
      <c r="DB81" s="211">
        <v>23</v>
      </c>
      <c r="DC81" s="211">
        <v>174</v>
      </c>
      <c r="DD81" s="211">
        <v>110</v>
      </c>
      <c r="DE81" s="211">
        <v>471</v>
      </c>
      <c r="DF81" s="211">
        <v>549</v>
      </c>
      <c r="DG81" s="211">
        <v>1126</v>
      </c>
      <c r="DH81" s="211">
        <v>321</v>
      </c>
      <c r="DI81" s="211">
        <v>735</v>
      </c>
      <c r="DJ81" s="211">
        <v>351</v>
      </c>
      <c r="DK81" s="211">
        <v>51</v>
      </c>
      <c r="DL81" s="211">
        <v>243</v>
      </c>
      <c r="DM81" s="211">
        <v>263</v>
      </c>
      <c r="DN81" s="211">
        <v>1663</v>
      </c>
      <c r="DO81" s="211">
        <v>243</v>
      </c>
      <c r="DP81" s="211">
        <v>372</v>
      </c>
      <c r="DQ81" s="211">
        <v>177</v>
      </c>
      <c r="DR81" s="211">
        <v>363</v>
      </c>
      <c r="DS81" s="211">
        <v>456</v>
      </c>
      <c r="DT81" s="211">
        <v>938</v>
      </c>
      <c r="DU81" s="211">
        <v>5889</v>
      </c>
      <c r="DV81" s="211">
        <v>2745</v>
      </c>
      <c r="DW81" s="211">
        <v>998</v>
      </c>
      <c r="DX81" s="211">
        <v>432</v>
      </c>
      <c r="DY81" s="211">
        <v>160</v>
      </c>
      <c r="DZ81" s="211">
        <v>1333</v>
      </c>
      <c r="EA81" s="211">
        <v>160</v>
      </c>
      <c r="EB81" s="211">
        <v>797</v>
      </c>
      <c r="EC81" s="211">
        <v>1379</v>
      </c>
      <c r="ED81" s="211">
        <v>312</v>
      </c>
      <c r="EE81" s="211">
        <v>869</v>
      </c>
      <c r="EF81" s="211">
        <v>1754</v>
      </c>
      <c r="EG81" s="211">
        <v>12560</v>
      </c>
      <c r="EH81" s="211">
        <v>1452</v>
      </c>
      <c r="EI81" s="211">
        <v>4270</v>
      </c>
      <c r="EJ81" s="211">
        <v>1619</v>
      </c>
      <c r="EK81" s="211">
        <v>330</v>
      </c>
      <c r="EL81" s="211">
        <v>163</v>
      </c>
      <c r="EM81" s="211">
        <v>209</v>
      </c>
      <c r="EN81" s="211">
        <v>113</v>
      </c>
      <c r="EO81" s="211">
        <v>188</v>
      </c>
      <c r="EP81" s="211">
        <v>416</v>
      </c>
      <c r="EQ81" s="211">
        <v>4950</v>
      </c>
      <c r="ER81" s="211">
        <v>5889</v>
      </c>
      <c r="ES81" s="211">
        <v>524</v>
      </c>
      <c r="ET81" s="211">
        <v>1534</v>
      </c>
      <c r="EU81" s="211">
        <v>1804</v>
      </c>
      <c r="EV81" s="211">
        <v>2027</v>
      </c>
      <c r="EW81" s="211">
        <f t="shared" si="1"/>
        <v>5365</v>
      </c>
      <c r="EX81" s="211">
        <v>5889</v>
      </c>
      <c r="EZ81" s="211"/>
    </row>
    <row r="82" spans="1:160" x14ac:dyDescent="0.25">
      <c r="A82" t="s">
        <v>314</v>
      </c>
      <c r="B82" t="s">
        <v>126</v>
      </c>
      <c r="C82" t="s">
        <v>232</v>
      </c>
      <c r="D82" t="s">
        <v>314</v>
      </c>
      <c r="E82" t="s">
        <v>327</v>
      </c>
      <c r="F82" t="s">
        <v>232</v>
      </c>
      <c r="G82" t="s">
        <v>232</v>
      </c>
      <c r="H82" s="211">
        <v>18093</v>
      </c>
      <c r="I82" s="211">
        <v>689</v>
      </c>
      <c r="J82" s="211">
        <v>2652</v>
      </c>
      <c r="K82" s="211">
        <v>129</v>
      </c>
      <c r="L82" s="211">
        <v>1309</v>
      </c>
      <c r="M82" s="211">
        <v>121</v>
      </c>
      <c r="N82" s="211">
        <v>8231</v>
      </c>
      <c r="O82" s="211">
        <v>353</v>
      </c>
      <c r="P82" s="211">
        <v>7179</v>
      </c>
      <c r="Q82" s="211">
        <v>207</v>
      </c>
      <c r="R82" s="211">
        <v>16301</v>
      </c>
      <c r="S82" s="211">
        <v>471</v>
      </c>
      <c r="T82" s="211">
        <v>115</v>
      </c>
      <c r="U82" s="211">
        <v>0</v>
      </c>
      <c r="V82" s="211">
        <v>71</v>
      </c>
      <c r="W82" s="211">
        <v>15</v>
      </c>
      <c r="X82" s="211">
        <v>152</v>
      </c>
      <c r="Y82" s="211">
        <v>0</v>
      </c>
      <c r="Z82" s="211">
        <v>763</v>
      </c>
      <c r="AA82" s="211">
        <v>173</v>
      </c>
      <c r="AB82" s="211">
        <v>691</v>
      </c>
      <c r="AC82" s="211">
        <v>30</v>
      </c>
      <c r="AD82" s="211">
        <v>1191</v>
      </c>
      <c r="AE82" s="211">
        <v>283</v>
      </c>
      <c r="AF82" s="211">
        <v>16073</v>
      </c>
      <c r="AG82" s="211">
        <v>377</v>
      </c>
      <c r="AH82" s="211">
        <v>17632</v>
      </c>
      <c r="AI82" s="211">
        <v>566</v>
      </c>
      <c r="AJ82" s="211">
        <v>461</v>
      </c>
      <c r="AK82" s="211">
        <v>123</v>
      </c>
      <c r="AL82" s="211">
        <v>144</v>
      </c>
      <c r="AM82" s="211">
        <v>0</v>
      </c>
      <c r="AN82" s="211">
        <v>317</v>
      </c>
      <c r="AO82" s="211">
        <v>123</v>
      </c>
      <c r="AP82" s="211">
        <v>9005</v>
      </c>
      <c r="AQ82" s="211">
        <v>319</v>
      </c>
      <c r="AR82" s="211">
        <v>9088</v>
      </c>
      <c r="AS82" s="211">
        <v>370</v>
      </c>
      <c r="AT82" s="211">
        <v>2135</v>
      </c>
      <c r="AU82" s="211">
        <v>89</v>
      </c>
      <c r="AV82" s="211">
        <v>15958</v>
      </c>
      <c r="AW82" s="211">
        <v>600</v>
      </c>
      <c r="AX82" s="211">
        <v>733</v>
      </c>
      <c r="AY82" s="211">
        <v>57</v>
      </c>
      <c r="AZ82" s="211">
        <v>4114</v>
      </c>
      <c r="BA82" s="211">
        <v>324</v>
      </c>
      <c r="BB82" s="211">
        <v>4556</v>
      </c>
      <c r="BC82" s="211">
        <v>100</v>
      </c>
      <c r="BD82" s="211">
        <v>2627</v>
      </c>
      <c r="BE82" s="211">
        <v>60</v>
      </c>
      <c r="BF82" s="211">
        <v>1531</v>
      </c>
      <c r="BG82" s="211">
        <v>163</v>
      </c>
      <c r="BH82" s="211">
        <v>8670</v>
      </c>
      <c r="BI82" s="211">
        <v>456</v>
      </c>
      <c r="BJ82" s="211">
        <v>8385</v>
      </c>
      <c r="BK82" s="211">
        <v>384</v>
      </c>
      <c r="BL82" s="211">
        <v>285</v>
      </c>
      <c r="BM82" s="211">
        <v>72</v>
      </c>
      <c r="BN82" s="211">
        <v>6798</v>
      </c>
      <c r="BO82" s="211">
        <v>348</v>
      </c>
      <c r="BP82" s="211">
        <v>2172</v>
      </c>
      <c r="BQ82" s="211">
        <v>153</v>
      </c>
      <c r="BR82" s="211">
        <v>1231</v>
      </c>
      <c r="BS82" s="211">
        <v>118</v>
      </c>
      <c r="BT82" s="211">
        <v>4542</v>
      </c>
      <c r="BU82" s="211">
        <v>60</v>
      </c>
      <c r="BV82" s="211">
        <v>10201</v>
      </c>
      <c r="BW82" s="211">
        <v>619</v>
      </c>
      <c r="BX82" s="211">
        <v>3350</v>
      </c>
      <c r="BY82" s="211">
        <v>10</v>
      </c>
      <c r="BZ82" s="211">
        <v>1328</v>
      </c>
      <c r="CA82" s="211">
        <v>11</v>
      </c>
      <c r="CB82" s="211">
        <v>3214</v>
      </c>
      <c r="CC82" s="211">
        <v>49</v>
      </c>
      <c r="CD82" s="211">
        <v>1521</v>
      </c>
      <c r="CE82" s="211">
        <v>88</v>
      </c>
      <c r="CF82" s="211">
        <v>1770</v>
      </c>
      <c r="CG82" s="211">
        <v>122</v>
      </c>
      <c r="CH82" s="211">
        <v>2358</v>
      </c>
      <c r="CI82" s="211">
        <v>100</v>
      </c>
      <c r="CJ82" s="211">
        <v>2170</v>
      </c>
      <c r="CK82" s="211">
        <v>145</v>
      </c>
      <c r="CL82" s="211">
        <v>2382</v>
      </c>
      <c r="CM82" s="211">
        <v>164</v>
      </c>
      <c r="CN82" s="211">
        <v>3350</v>
      </c>
      <c r="CO82" s="211">
        <v>10</v>
      </c>
      <c r="CP82" s="211">
        <v>689</v>
      </c>
      <c r="CQ82" s="211">
        <v>17404</v>
      </c>
      <c r="CR82" s="211">
        <v>13497</v>
      </c>
      <c r="CS82" s="211">
        <v>7127</v>
      </c>
      <c r="CT82" s="211">
        <v>16687</v>
      </c>
      <c r="CU82" s="211">
        <v>1247</v>
      </c>
      <c r="CV82" s="211">
        <v>532</v>
      </c>
      <c r="CW82" s="211">
        <v>1001</v>
      </c>
      <c r="CX82" s="211">
        <v>453</v>
      </c>
      <c r="CY82" s="211">
        <v>91</v>
      </c>
      <c r="CZ82" s="211">
        <v>10</v>
      </c>
      <c r="DA82" s="211">
        <v>135</v>
      </c>
      <c r="DB82" s="211">
        <v>60</v>
      </c>
      <c r="DC82" s="211">
        <v>20</v>
      </c>
      <c r="DD82" s="211">
        <v>9</v>
      </c>
      <c r="DE82" s="211">
        <v>544</v>
      </c>
      <c r="DF82" s="211">
        <v>708</v>
      </c>
      <c r="DG82" s="211">
        <v>1625</v>
      </c>
      <c r="DH82" s="211">
        <v>343</v>
      </c>
      <c r="DI82" s="211">
        <v>1148</v>
      </c>
      <c r="DJ82" s="211">
        <v>400</v>
      </c>
      <c r="DK82" s="211">
        <v>107</v>
      </c>
      <c r="DL82" s="211">
        <v>508</v>
      </c>
      <c r="DM82" s="211">
        <v>549</v>
      </c>
      <c r="DN82" s="211">
        <v>2067</v>
      </c>
      <c r="DO82" s="211">
        <v>438</v>
      </c>
      <c r="DP82" s="211">
        <v>422</v>
      </c>
      <c r="DQ82" s="211">
        <v>538</v>
      </c>
      <c r="DR82" s="211">
        <v>508</v>
      </c>
      <c r="DS82" s="211">
        <v>122</v>
      </c>
      <c r="DT82" s="211">
        <v>592</v>
      </c>
      <c r="DU82" s="211">
        <v>7505</v>
      </c>
      <c r="DV82" s="211">
        <v>4009</v>
      </c>
      <c r="DW82" s="211">
        <v>1539</v>
      </c>
      <c r="DX82" s="211">
        <v>620</v>
      </c>
      <c r="DY82" s="211">
        <v>256</v>
      </c>
      <c r="DZ82" s="211">
        <v>1256</v>
      </c>
      <c r="EA82" s="211">
        <v>103</v>
      </c>
      <c r="EB82" s="211">
        <v>1035</v>
      </c>
      <c r="EC82" s="211">
        <v>1620</v>
      </c>
      <c r="ED82" s="211">
        <v>485</v>
      </c>
      <c r="EE82" s="211">
        <v>964</v>
      </c>
      <c r="EF82" s="211">
        <v>2528</v>
      </c>
      <c r="EG82" s="211">
        <v>16858</v>
      </c>
      <c r="EH82" s="211">
        <v>1939</v>
      </c>
      <c r="EI82" s="211">
        <v>5950</v>
      </c>
      <c r="EJ82" s="211">
        <v>1555</v>
      </c>
      <c r="EK82" s="211">
        <v>197</v>
      </c>
      <c r="EL82" s="211">
        <v>259</v>
      </c>
      <c r="EM82" s="211">
        <v>184</v>
      </c>
      <c r="EN82" s="211">
        <v>178</v>
      </c>
      <c r="EO82" s="211">
        <v>67</v>
      </c>
      <c r="EP82" s="211">
        <v>482</v>
      </c>
      <c r="EQ82" s="211">
        <v>6597</v>
      </c>
      <c r="ER82" s="211">
        <v>7505</v>
      </c>
      <c r="ES82" s="211">
        <v>318</v>
      </c>
      <c r="ET82" s="211">
        <v>1751</v>
      </c>
      <c r="EU82" s="211">
        <v>3043</v>
      </c>
      <c r="EV82" s="211">
        <v>2393</v>
      </c>
      <c r="EW82" s="211">
        <f t="shared" si="1"/>
        <v>7187</v>
      </c>
      <c r="EX82" s="211">
        <v>7505</v>
      </c>
      <c r="EZ82" s="211"/>
    </row>
    <row r="83" spans="1:160" x14ac:dyDescent="0.25">
      <c r="A83" t="s">
        <v>315</v>
      </c>
      <c r="B83" t="s">
        <v>126</v>
      </c>
      <c r="C83" t="s">
        <v>232</v>
      </c>
      <c r="D83" t="s">
        <v>315</v>
      </c>
      <c r="E83" t="s">
        <v>329</v>
      </c>
      <c r="F83" t="s">
        <v>232</v>
      </c>
      <c r="G83" t="s">
        <v>232</v>
      </c>
      <c r="H83" s="211">
        <v>269625</v>
      </c>
      <c r="I83" s="211">
        <v>9159</v>
      </c>
      <c r="J83" s="211">
        <v>19845</v>
      </c>
      <c r="K83" s="211">
        <v>1028</v>
      </c>
      <c r="L83" s="211">
        <v>13484</v>
      </c>
      <c r="M83" s="211">
        <v>588</v>
      </c>
      <c r="N83" s="211">
        <v>81623</v>
      </c>
      <c r="O83" s="211">
        <v>4532</v>
      </c>
      <c r="P83" s="211">
        <v>167419</v>
      </c>
      <c r="Q83" s="211">
        <v>3549</v>
      </c>
      <c r="R83" s="211">
        <v>215540</v>
      </c>
      <c r="S83" s="211">
        <v>5075</v>
      </c>
      <c r="T83" s="211">
        <v>12387</v>
      </c>
      <c r="U83" s="211">
        <v>812</v>
      </c>
      <c r="V83" s="211">
        <v>464</v>
      </c>
      <c r="W83" s="211">
        <v>21</v>
      </c>
      <c r="X83" s="211">
        <v>19863</v>
      </c>
      <c r="Y83" s="211">
        <v>1236</v>
      </c>
      <c r="Z83" s="211">
        <v>5972</v>
      </c>
      <c r="AA83" s="211">
        <v>889</v>
      </c>
      <c r="AB83" s="211">
        <v>15298</v>
      </c>
      <c r="AC83" s="211">
        <v>1117</v>
      </c>
      <c r="AD83" s="211">
        <v>13661</v>
      </c>
      <c r="AE83" s="211">
        <v>1663</v>
      </c>
      <c r="AF83" s="211">
        <v>211936</v>
      </c>
      <c r="AG83" s="211">
        <v>4896</v>
      </c>
      <c r="AH83" s="211">
        <v>248076</v>
      </c>
      <c r="AI83" s="211">
        <v>6876</v>
      </c>
      <c r="AJ83" s="211">
        <v>21549</v>
      </c>
      <c r="AK83" s="211">
        <v>2283</v>
      </c>
      <c r="AL83" s="211">
        <v>14347</v>
      </c>
      <c r="AM83" s="211">
        <v>880</v>
      </c>
      <c r="AN83" s="211">
        <v>7202</v>
      </c>
      <c r="AO83" s="211">
        <v>1403</v>
      </c>
      <c r="AP83" s="211">
        <v>133447</v>
      </c>
      <c r="AQ83" s="211">
        <v>5179</v>
      </c>
      <c r="AR83" s="211">
        <v>136178</v>
      </c>
      <c r="AS83" s="211">
        <v>3980</v>
      </c>
      <c r="AT83" s="211">
        <v>25970</v>
      </c>
      <c r="AU83" s="211">
        <v>887</v>
      </c>
      <c r="AV83" s="211">
        <v>243655</v>
      </c>
      <c r="AW83" s="211">
        <v>8272</v>
      </c>
      <c r="AX83" s="211">
        <v>6466</v>
      </c>
      <c r="AY83" s="211">
        <v>631</v>
      </c>
      <c r="AZ83" s="211">
        <v>32725</v>
      </c>
      <c r="BA83" s="211">
        <v>2089</v>
      </c>
      <c r="BB83" s="211">
        <v>51652</v>
      </c>
      <c r="BC83" s="211">
        <v>1894</v>
      </c>
      <c r="BD83" s="211">
        <v>89127</v>
      </c>
      <c r="BE83" s="211">
        <v>1501</v>
      </c>
      <c r="BF83" s="211">
        <v>22390</v>
      </c>
      <c r="BG83" s="211">
        <v>1590</v>
      </c>
      <c r="BH83" s="211">
        <v>135073</v>
      </c>
      <c r="BI83" s="211">
        <v>5846</v>
      </c>
      <c r="BJ83" s="211">
        <v>130843</v>
      </c>
      <c r="BK83" s="211">
        <v>5415</v>
      </c>
      <c r="BL83" s="211">
        <v>4230</v>
      </c>
      <c r="BM83" s="211">
        <v>431</v>
      </c>
      <c r="BN83" s="211">
        <v>98261</v>
      </c>
      <c r="BO83" s="211">
        <v>3723</v>
      </c>
      <c r="BP83" s="211">
        <v>40082</v>
      </c>
      <c r="BQ83" s="211">
        <v>2539</v>
      </c>
      <c r="BR83" s="211">
        <v>19120</v>
      </c>
      <c r="BS83" s="211">
        <v>1174</v>
      </c>
      <c r="BT83" s="211">
        <v>68926</v>
      </c>
      <c r="BU83" s="211">
        <v>1595</v>
      </c>
      <c r="BV83" s="211">
        <v>157463</v>
      </c>
      <c r="BW83" s="211">
        <v>7436</v>
      </c>
      <c r="BX83" s="211">
        <v>43236</v>
      </c>
      <c r="BY83" s="211">
        <v>128</v>
      </c>
      <c r="BZ83" s="211">
        <v>18740</v>
      </c>
      <c r="CA83" s="211">
        <v>256</v>
      </c>
      <c r="CB83" s="211">
        <v>50186</v>
      </c>
      <c r="CC83" s="211">
        <v>1339</v>
      </c>
      <c r="CD83" s="211">
        <v>20729</v>
      </c>
      <c r="CE83" s="211">
        <v>1449</v>
      </c>
      <c r="CF83" s="211">
        <v>27432</v>
      </c>
      <c r="CG83" s="211">
        <v>2302</v>
      </c>
      <c r="CH83" s="211">
        <v>37111</v>
      </c>
      <c r="CI83" s="211">
        <v>1063</v>
      </c>
      <c r="CJ83" s="211">
        <v>34952</v>
      </c>
      <c r="CK83" s="211">
        <v>1392</v>
      </c>
      <c r="CL83" s="211">
        <v>37239</v>
      </c>
      <c r="CM83" s="211">
        <v>1230</v>
      </c>
      <c r="CN83" s="211">
        <v>43236</v>
      </c>
      <c r="CO83" s="211">
        <v>128</v>
      </c>
      <c r="CP83" s="211">
        <v>9159</v>
      </c>
      <c r="CQ83" s="211">
        <v>260466</v>
      </c>
      <c r="CR83" s="211">
        <v>224502</v>
      </c>
      <c r="CS83" s="211">
        <v>72263</v>
      </c>
      <c r="CT83" s="211">
        <v>226529</v>
      </c>
      <c r="CU83" s="211">
        <v>30381</v>
      </c>
      <c r="CV83" s="211">
        <v>9796</v>
      </c>
      <c r="CW83" s="211">
        <v>8423</v>
      </c>
      <c r="CX83" s="211">
        <v>3178</v>
      </c>
      <c r="CY83" s="211">
        <v>5993</v>
      </c>
      <c r="CZ83" s="211">
        <v>1221</v>
      </c>
      <c r="DA83" s="211">
        <v>11625</v>
      </c>
      <c r="DB83" s="211">
        <v>4017</v>
      </c>
      <c r="DC83" s="211">
        <v>4340</v>
      </c>
      <c r="DD83" s="211">
        <v>1380</v>
      </c>
      <c r="DE83" s="211">
        <v>1403</v>
      </c>
      <c r="DF83" s="211">
        <v>8588</v>
      </c>
      <c r="DG83" s="211">
        <v>19468</v>
      </c>
      <c r="DH83" s="211">
        <v>4013</v>
      </c>
      <c r="DI83" s="211">
        <v>13476</v>
      </c>
      <c r="DJ83" s="211">
        <v>7002</v>
      </c>
      <c r="DK83" s="211">
        <v>2276</v>
      </c>
      <c r="DL83" s="211">
        <v>11727</v>
      </c>
      <c r="DM83" s="211">
        <v>16583</v>
      </c>
      <c r="DN83" s="211">
        <v>35537</v>
      </c>
      <c r="DO83" s="211">
        <v>9439</v>
      </c>
      <c r="DP83" s="211">
        <v>5358</v>
      </c>
      <c r="DQ83" s="211">
        <v>7080</v>
      </c>
      <c r="DR83" s="211">
        <v>2831</v>
      </c>
      <c r="DS83" s="211">
        <v>1995</v>
      </c>
      <c r="DT83" s="211">
        <v>4499</v>
      </c>
      <c r="DU83" s="211">
        <v>103411</v>
      </c>
      <c r="DV83" s="211">
        <v>59918</v>
      </c>
      <c r="DW83" s="211">
        <v>25648</v>
      </c>
      <c r="DX83" s="211">
        <v>7436</v>
      </c>
      <c r="DY83" s="211">
        <v>2243</v>
      </c>
      <c r="DZ83" s="211">
        <v>14028</v>
      </c>
      <c r="EA83" s="211">
        <v>1396</v>
      </c>
      <c r="EB83" s="211">
        <v>9982</v>
      </c>
      <c r="EC83" s="211">
        <v>22029</v>
      </c>
      <c r="ED83" s="211">
        <v>3656</v>
      </c>
      <c r="EE83" s="211">
        <v>13295</v>
      </c>
      <c r="EF83" s="211">
        <v>34768</v>
      </c>
      <c r="EG83" s="211">
        <v>237301</v>
      </c>
      <c r="EH83" s="211">
        <v>32421</v>
      </c>
      <c r="EI83" s="211">
        <v>83919</v>
      </c>
      <c r="EJ83" s="211">
        <v>19492</v>
      </c>
      <c r="EK83" s="211">
        <v>1764</v>
      </c>
      <c r="EL83" s="211">
        <v>2193</v>
      </c>
      <c r="EM83" s="211">
        <v>2972</v>
      </c>
      <c r="EN83" s="211">
        <v>2336</v>
      </c>
      <c r="EO83" s="211">
        <v>1540</v>
      </c>
      <c r="EP83" s="211">
        <v>7642</v>
      </c>
      <c r="EQ83" s="211">
        <v>97280</v>
      </c>
      <c r="ER83" s="211">
        <v>103411</v>
      </c>
      <c r="ES83" s="211">
        <v>4028</v>
      </c>
      <c r="ET83" s="211">
        <v>26343</v>
      </c>
      <c r="EU83" s="211">
        <v>46819</v>
      </c>
      <c r="EV83" s="211">
        <v>26221</v>
      </c>
      <c r="EW83" s="211">
        <f t="shared" si="1"/>
        <v>99383</v>
      </c>
      <c r="EX83" s="211">
        <v>103411</v>
      </c>
      <c r="EZ83" s="211"/>
    </row>
    <row r="84" spans="1:160" x14ac:dyDescent="0.25">
      <c r="A84" t="s">
        <v>316</v>
      </c>
      <c r="B84" t="s">
        <v>126</v>
      </c>
      <c r="C84" t="s">
        <v>232</v>
      </c>
      <c r="D84" t="s">
        <v>316</v>
      </c>
      <c r="E84" t="s">
        <v>327</v>
      </c>
      <c r="F84" t="s">
        <v>232</v>
      </c>
      <c r="G84" t="s">
        <v>232</v>
      </c>
      <c r="H84" s="211">
        <v>11032</v>
      </c>
      <c r="I84" s="211">
        <v>1326</v>
      </c>
      <c r="J84" s="211">
        <v>1892</v>
      </c>
      <c r="K84" s="211">
        <v>488</v>
      </c>
      <c r="L84" s="211">
        <v>1438</v>
      </c>
      <c r="M84" s="211">
        <v>430</v>
      </c>
      <c r="N84" s="211">
        <v>5456</v>
      </c>
      <c r="O84" s="211">
        <v>588</v>
      </c>
      <c r="P84" s="211">
        <v>3677</v>
      </c>
      <c r="Q84" s="211">
        <v>250</v>
      </c>
      <c r="R84" s="211">
        <v>8679</v>
      </c>
      <c r="S84" s="211">
        <v>550</v>
      </c>
      <c r="T84" s="211">
        <v>0</v>
      </c>
      <c r="U84" s="211">
        <v>0</v>
      </c>
      <c r="V84" s="211">
        <v>46</v>
      </c>
      <c r="W84" s="211">
        <v>24</v>
      </c>
      <c r="X84" s="211">
        <v>38</v>
      </c>
      <c r="Y84" s="211">
        <v>15</v>
      </c>
      <c r="Z84" s="211">
        <v>1148</v>
      </c>
      <c r="AA84" s="211">
        <v>398</v>
      </c>
      <c r="AB84" s="211">
        <v>1121</v>
      </c>
      <c r="AC84" s="211">
        <v>339</v>
      </c>
      <c r="AD84" s="211">
        <v>3253</v>
      </c>
      <c r="AE84" s="211">
        <v>854</v>
      </c>
      <c r="AF84" s="211">
        <v>7627</v>
      </c>
      <c r="AG84" s="211">
        <v>443</v>
      </c>
      <c r="AH84" s="211">
        <v>9745</v>
      </c>
      <c r="AI84" s="211">
        <v>830</v>
      </c>
      <c r="AJ84" s="211">
        <v>1287</v>
      </c>
      <c r="AK84" s="211">
        <v>496</v>
      </c>
      <c r="AL84" s="211">
        <v>382</v>
      </c>
      <c r="AM84" s="211">
        <v>7</v>
      </c>
      <c r="AN84" s="211">
        <v>905</v>
      </c>
      <c r="AO84" s="211">
        <v>489</v>
      </c>
      <c r="AP84" s="211">
        <v>5560</v>
      </c>
      <c r="AQ84" s="211">
        <v>612</v>
      </c>
      <c r="AR84" s="211">
        <v>5472</v>
      </c>
      <c r="AS84" s="211">
        <v>714</v>
      </c>
      <c r="AT84" s="211">
        <v>1253</v>
      </c>
      <c r="AU84" s="211">
        <v>58</v>
      </c>
      <c r="AV84" s="211">
        <v>9779</v>
      </c>
      <c r="AW84" s="211">
        <v>1268</v>
      </c>
      <c r="AX84" s="211">
        <v>848</v>
      </c>
      <c r="AY84" s="211">
        <v>266</v>
      </c>
      <c r="AZ84" s="211">
        <v>2372</v>
      </c>
      <c r="BA84" s="211">
        <v>197</v>
      </c>
      <c r="BB84" s="211">
        <v>2658</v>
      </c>
      <c r="BC84" s="211">
        <v>175</v>
      </c>
      <c r="BD84" s="211">
        <v>1358</v>
      </c>
      <c r="BE84" s="211">
        <v>68</v>
      </c>
      <c r="BF84" s="211">
        <v>1040</v>
      </c>
      <c r="BG84" s="211">
        <v>271</v>
      </c>
      <c r="BH84" s="211">
        <v>4857</v>
      </c>
      <c r="BI84" s="211">
        <v>581</v>
      </c>
      <c r="BJ84" s="211">
        <v>4599</v>
      </c>
      <c r="BK84" s="211">
        <v>541</v>
      </c>
      <c r="BL84" s="211">
        <v>258</v>
      </c>
      <c r="BM84" s="211">
        <v>40</v>
      </c>
      <c r="BN84" s="211">
        <v>3564</v>
      </c>
      <c r="BO84" s="211">
        <v>367</v>
      </c>
      <c r="BP84" s="211">
        <v>1566</v>
      </c>
      <c r="BQ84" s="211">
        <v>296</v>
      </c>
      <c r="BR84" s="211">
        <v>767</v>
      </c>
      <c r="BS84" s="211">
        <v>189</v>
      </c>
      <c r="BT84" s="211">
        <v>2981</v>
      </c>
      <c r="BU84" s="211">
        <v>474</v>
      </c>
      <c r="BV84" s="211">
        <v>5897</v>
      </c>
      <c r="BW84" s="211">
        <v>852</v>
      </c>
      <c r="BX84" s="211">
        <v>2154</v>
      </c>
      <c r="BY84" s="211">
        <v>0</v>
      </c>
      <c r="BZ84" s="211">
        <v>1071</v>
      </c>
      <c r="CA84" s="211">
        <v>139</v>
      </c>
      <c r="CB84" s="211">
        <v>1910</v>
      </c>
      <c r="CC84" s="211">
        <v>335</v>
      </c>
      <c r="CD84" s="211">
        <v>815</v>
      </c>
      <c r="CE84" s="211">
        <v>146</v>
      </c>
      <c r="CF84" s="211">
        <v>1170</v>
      </c>
      <c r="CG84" s="211">
        <v>330</v>
      </c>
      <c r="CH84" s="211">
        <v>1168</v>
      </c>
      <c r="CI84" s="211">
        <v>114</v>
      </c>
      <c r="CJ84" s="211">
        <v>1247</v>
      </c>
      <c r="CK84" s="211">
        <v>169</v>
      </c>
      <c r="CL84" s="211">
        <v>1497</v>
      </c>
      <c r="CM84" s="211">
        <v>93</v>
      </c>
      <c r="CN84" s="211">
        <v>2154</v>
      </c>
      <c r="CO84" s="211">
        <v>0</v>
      </c>
      <c r="CP84" s="211">
        <v>1326</v>
      </c>
      <c r="CQ84" s="211">
        <v>9706</v>
      </c>
      <c r="CR84" s="211">
        <v>7213</v>
      </c>
      <c r="CS84" s="211">
        <v>4404</v>
      </c>
      <c r="CT84" s="211">
        <v>7908</v>
      </c>
      <c r="CU84" s="211">
        <v>2419</v>
      </c>
      <c r="CV84" s="211">
        <v>1219</v>
      </c>
      <c r="CW84" s="211">
        <v>2356</v>
      </c>
      <c r="CX84" s="211">
        <v>1199</v>
      </c>
      <c r="CY84" s="211">
        <v>32</v>
      </c>
      <c r="CZ84" s="211">
        <v>4</v>
      </c>
      <c r="DA84" s="211">
        <v>31</v>
      </c>
      <c r="DB84" s="211">
        <v>16</v>
      </c>
      <c r="DC84" s="211">
        <v>0</v>
      </c>
      <c r="DD84" s="211">
        <v>0</v>
      </c>
      <c r="DE84" s="211">
        <v>449</v>
      </c>
      <c r="DF84" s="211">
        <v>524</v>
      </c>
      <c r="DG84" s="211">
        <v>1021</v>
      </c>
      <c r="DH84" s="211">
        <v>99</v>
      </c>
      <c r="DI84" s="211">
        <v>587</v>
      </c>
      <c r="DJ84" s="211">
        <v>393</v>
      </c>
      <c r="DK84" s="211">
        <v>40</v>
      </c>
      <c r="DL84" s="211">
        <v>213</v>
      </c>
      <c r="DM84" s="211">
        <v>171</v>
      </c>
      <c r="DN84" s="211">
        <v>1290</v>
      </c>
      <c r="DO84" s="211">
        <v>162</v>
      </c>
      <c r="DP84" s="211">
        <v>162</v>
      </c>
      <c r="DQ84" s="211">
        <v>171</v>
      </c>
      <c r="DR84" s="211">
        <v>247</v>
      </c>
      <c r="DS84" s="211">
        <v>119</v>
      </c>
      <c r="DT84" s="211">
        <v>400</v>
      </c>
      <c r="DU84" s="211">
        <v>4314</v>
      </c>
      <c r="DV84" s="211">
        <v>2293</v>
      </c>
      <c r="DW84" s="211">
        <v>845</v>
      </c>
      <c r="DX84" s="211">
        <v>291</v>
      </c>
      <c r="DY84" s="211">
        <v>161</v>
      </c>
      <c r="DZ84" s="211">
        <v>716</v>
      </c>
      <c r="EA84" s="211">
        <v>54</v>
      </c>
      <c r="EB84" s="211">
        <v>548</v>
      </c>
      <c r="EC84" s="211">
        <v>1014</v>
      </c>
      <c r="ED84" s="211">
        <v>177</v>
      </c>
      <c r="EE84" s="211">
        <v>648</v>
      </c>
      <c r="EF84" s="211">
        <v>1305</v>
      </c>
      <c r="EG84" s="211">
        <v>10461</v>
      </c>
      <c r="EH84" s="211">
        <v>528</v>
      </c>
      <c r="EI84" s="211">
        <v>3373</v>
      </c>
      <c r="EJ84" s="211">
        <v>941</v>
      </c>
      <c r="EK84" s="211">
        <v>147</v>
      </c>
      <c r="EL84" s="211">
        <v>93</v>
      </c>
      <c r="EM84" s="211">
        <v>161</v>
      </c>
      <c r="EN84" s="211">
        <v>118</v>
      </c>
      <c r="EO84" s="211">
        <v>91</v>
      </c>
      <c r="EP84" s="211">
        <v>192</v>
      </c>
      <c r="EQ84" s="211">
        <v>3569</v>
      </c>
      <c r="ER84" s="211">
        <v>4314</v>
      </c>
      <c r="ES84" s="211">
        <v>293</v>
      </c>
      <c r="ET84" s="211">
        <v>927</v>
      </c>
      <c r="EU84" s="211">
        <v>1593</v>
      </c>
      <c r="EV84" s="211">
        <v>1501</v>
      </c>
      <c r="EW84" s="211">
        <f t="shared" si="1"/>
        <v>4021</v>
      </c>
      <c r="EX84" s="211">
        <v>4314</v>
      </c>
      <c r="EZ84" s="211"/>
    </row>
    <row r="85" spans="1:160" x14ac:dyDescent="0.25">
      <c r="A85" t="s">
        <v>317</v>
      </c>
      <c r="B85" t="s">
        <v>126</v>
      </c>
      <c r="C85" t="s">
        <v>232</v>
      </c>
      <c r="D85" t="s">
        <v>317</v>
      </c>
      <c r="E85" t="s">
        <v>331</v>
      </c>
      <c r="F85" t="s">
        <v>232</v>
      </c>
      <c r="G85" t="s">
        <v>232</v>
      </c>
      <c r="H85" s="211">
        <v>6295</v>
      </c>
      <c r="I85" s="211">
        <v>233</v>
      </c>
      <c r="J85" s="211">
        <v>1276</v>
      </c>
      <c r="K85" s="211">
        <v>99</v>
      </c>
      <c r="L85" s="211">
        <v>921</v>
      </c>
      <c r="M85" s="211">
        <v>55</v>
      </c>
      <c r="N85" s="211">
        <v>2726</v>
      </c>
      <c r="O85" s="211">
        <v>89</v>
      </c>
      <c r="P85" s="211">
        <v>2271</v>
      </c>
      <c r="Q85" s="211">
        <v>45</v>
      </c>
      <c r="R85" s="211">
        <v>5840</v>
      </c>
      <c r="S85" s="211">
        <v>161</v>
      </c>
      <c r="T85" s="211">
        <v>6</v>
      </c>
      <c r="U85" s="211">
        <v>0</v>
      </c>
      <c r="V85" s="211">
        <v>42</v>
      </c>
      <c r="W85" s="211">
        <v>2</v>
      </c>
      <c r="X85" s="211">
        <v>4</v>
      </c>
      <c r="Y85" s="211">
        <v>0</v>
      </c>
      <c r="Z85" s="211">
        <v>179</v>
      </c>
      <c r="AA85" s="211">
        <v>16</v>
      </c>
      <c r="AB85" s="211">
        <v>224</v>
      </c>
      <c r="AC85" s="211">
        <v>54</v>
      </c>
      <c r="AD85" s="211">
        <v>233</v>
      </c>
      <c r="AE85" s="211">
        <v>0</v>
      </c>
      <c r="AF85" s="211">
        <v>5752</v>
      </c>
      <c r="AG85" s="211">
        <v>161</v>
      </c>
      <c r="AH85" s="211">
        <v>6183</v>
      </c>
      <c r="AI85" s="211">
        <v>217</v>
      </c>
      <c r="AJ85" s="211">
        <v>112</v>
      </c>
      <c r="AK85" s="211">
        <v>16</v>
      </c>
      <c r="AL85" s="211">
        <v>32</v>
      </c>
      <c r="AM85" s="211">
        <v>0</v>
      </c>
      <c r="AN85" s="211">
        <v>80</v>
      </c>
      <c r="AO85" s="211">
        <v>16</v>
      </c>
      <c r="AP85" s="211">
        <v>3363</v>
      </c>
      <c r="AQ85" s="211">
        <v>147</v>
      </c>
      <c r="AR85" s="211">
        <v>2932</v>
      </c>
      <c r="AS85" s="211">
        <v>86</v>
      </c>
      <c r="AT85" s="211">
        <v>870</v>
      </c>
      <c r="AU85" s="211">
        <v>11</v>
      </c>
      <c r="AV85" s="211">
        <v>5425</v>
      </c>
      <c r="AW85" s="211">
        <v>222</v>
      </c>
      <c r="AX85" s="211">
        <v>256</v>
      </c>
      <c r="AY85" s="211">
        <v>11</v>
      </c>
      <c r="AZ85" s="211">
        <v>1367</v>
      </c>
      <c r="BA85" s="211">
        <v>56</v>
      </c>
      <c r="BB85" s="211">
        <v>1769</v>
      </c>
      <c r="BC85" s="211">
        <v>62</v>
      </c>
      <c r="BD85" s="211">
        <v>916</v>
      </c>
      <c r="BE85" s="211">
        <v>13</v>
      </c>
      <c r="BF85" s="211">
        <v>662</v>
      </c>
      <c r="BG85" s="211">
        <v>35</v>
      </c>
      <c r="BH85" s="211">
        <v>2943</v>
      </c>
      <c r="BI85" s="211">
        <v>113</v>
      </c>
      <c r="BJ85" s="211">
        <v>2797</v>
      </c>
      <c r="BK85" s="211">
        <v>108</v>
      </c>
      <c r="BL85" s="211">
        <v>146</v>
      </c>
      <c r="BM85" s="211">
        <v>5</v>
      </c>
      <c r="BN85" s="211">
        <v>2103</v>
      </c>
      <c r="BO85" s="211">
        <v>44</v>
      </c>
      <c r="BP85" s="211">
        <v>908</v>
      </c>
      <c r="BQ85" s="211">
        <v>80</v>
      </c>
      <c r="BR85" s="211">
        <v>594</v>
      </c>
      <c r="BS85" s="211">
        <v>24</v>
      </c>
      <c r="BT85" s="211">
        <v>1544</v>
      </c>
      <c r="BU85" s="211">
        <v>82</v>
      </c>
      <c r="BV85" s="211">
        <v>3605</v>
      </c>
      <c r="BW85" s="211">
        <v>148</v>
      </c>
      <c r="BX85" s="211">
        <v>1146</v>
      </c>
      <c r="BY85" s="211">
        <v>3</v>
      </c>
      <c r="BZ85" s="211">
        <v>496</v>
      </c>
      <c r="CA85" s="211">
        <v>34</v>
      </c>
      <c r="CB85" s="211">
        <v>1048</v>
      </c>
      <c r="CC85" s="211">
        <v>48</v>
      </c>
      <c r="CD85" s="211">
        <v>443</v>
      </c>
      <c r="CE85" s="211">
        <v>9</v>
      </c>
      <c r="CF85" s="211">
        <v>598</v>
      </c>
      <c r="CG85" s="211">
        <v>39</v>
      </c>
      <c r="CH85" s="211">
        <v>781</v>
      </c>
      <c r="CI85" s="211">
        <v>29</v>
      </c>
      <c r="CJ85" s="211">
        <v>749</v>
      </c>
      <c r="CK85" s="211">
        <v>35</v>
      </c>
      <c r="CL85" s="211">
        <v>1034</v>
      </c>
      <c r="CM85" s="211">
        <v>36</v>
      </c>
      <c r="CN85" s="211">
        <v>1146</v>
      </c>
      <c r="CO85" s="211">
        <v>3</v>
      </c>
      <c r="CP85" s="211">
        <v>233</v>
      </c>
      <c r="CQ85" s="211">
        <v>6062</v>
      </c>
      <c r="CR85" s="211">
        <v>4499</v>
      </c>
      <c r="CS85" s="211">
        <v>2370</v>
      </c>
      <c r="CT85" s="211">
        <v>5839</v>
      </c>
      <c r="CU85" s="211">
        <v>169</v>
      </c>
      <c r="CV85" s="211">
        <v>45</v>
      </c>
      <c r="CW85" s="211">
        <v>109</v>
      </c>
      <c r="CX85" s="211">
        <v>21</v>
      </c>
      <c r="CY85" s="211">
        <v>59</v>
      </c>
      <c r="CZ85" s="211">
        <v>24</v>
      </c>
      <c r="DA85" s="211">
        <v>1</v>
      </c>
      <c r="DB85" s="211">
        <v>0</v>
      </c>
      <c r="DC85" s="211">
        <v>0</v>
      </c>
      <c r="DD85" s="211">
        <v>0</v>
      </c>
      <c r="DE85" s="211">
        <v>399</v>
      </c>
      <c r="DF85" s="211">
        <v>281</v>
      </c>
      <c r="DG85" s="211">
        <v>365</v>
      </c>
      <c r="DH85" s="211">
        <v>145</v>
      </c>
      <c r="DI85" s="211">
        <v>273</v>
      </c>
      <c r="DJ85" s="211">
        <v>126</v>
      </c>
      <c r="DK85" s="211">
        <v>15</v>
      </c>
      <c r="DL85" s="211">
        <v>206</v>
      </c>
      <c r="DM85" s="211">
        <v>229</v>
      </c>
      <c r="DN85" s="211">
        <v>685</v>
      </c>
      <c r="DO85" s="211">
        <v>91</v>
      </c>
      <c r="DP85" s="211">
        <v>126</v>
      </c>
      <c r="DQ85" s="211">
        <v>132</v>
      </c>
      <c r="DR85" s="211">
        <v>121</v>
      </c>
      <c r="DS85" s="211">
        <v>158</v>
      </c>
      <c r="DT85" s="211">
        <v>289</v>
      </c>
      <c r="DU85" s="211">
        <v>2691</v>
      </c>
      <c r="DV85" s="211">
        <v>1314</v>
      </c>
      <c r="DW85" s="211">
        <v>550</v>
      </c>
      <c r="DX85" s="211">
        <v>252</v>
      </c>
      <c r="DY85" s="211">
        <v>125</v>
      </c>
      <c r="DZ85" s="211">
        <v>618</v>
      </c>
      <c r="EA85" s="211">
        <v>28</v>
      </c>
      <c r="EB85" s="211">
        <v>533</v>
      </c>
      <c r="EC85" s="211">
        <v>507</v>
      </c>
      <c r="ED85" s="211">
        <v>72</v>
      </c>
      <c r="EE85" s="211">
        <v>319</v>
      </c>
      <c r="EF85" s="211">
        <v>811</v>
      </c>
      <c r="EG85" s="211">
        <v>5706</v>
      </c>
      <c r="EH85" s="211">
        <v>595</v>
      </c>
      <c r="EI85" s="211">
        <v>2144</v>
      </c>
      <c r="EJ85" s="211">
        <v>547</v>
      </c>
      <c r="EK85" s="211">
        <v>85</v>
      </c>
      <c r="EL85" s="211">
        <v>126</v>
      </c>
      <c r="EM85" s="211">
        <v>34</v>
      </c>
      <c r="EN85" s="211">
        <v>61</v>
      </c>
      <c r="EO85" s="211">
        <v>37</v>
      </c>
      <c r="EP85" s="211">
        <v>158</v>
      </c>
      <c r="EQ85" s="211">
        <v>2247</v>
      </c>
      <c r="ER85" s="211">
        <v>2691</v>
      </c>
      <c r="ES85" s="211">
        <v>174</v>
      </c>
      <c r="ET85" s="211">
        <v>701</v>
      </c>
      <c r="EU85" s="211">
        <v>1052</v>
      </c>
      <c r="EV85" s="211">
        <v>764</v>
      </c>
      <c r="EW85" s="211">
        <f t="shared" si="1"/>
        <v>2517</v>
      </c>
      <c r="EX85" s="211">
        <v>2691</v>
      </c>
      <c r="EZ85" s="211"/>
    </row>
    <row r="86" spans="1:160" x14ac:dyDescent="0.25">
      <c r="A86" t="s">
        <v>318</v>
      </c>
      <c r="B86" t="s">
        <v>126</v>
      </c>
      <c r="C86" t="s">
        <v>232</v>
      </c>
      <c r="D86" t="s">
        <v>318</v>
      </c>
      <c r="E86" t="s">
        <v>332</v>
      </c>
      <c r="F86" t="s">
        <v>232</v>
      </c>
      <c r="G86" t="s">
        <v>232</v>
      </c>
      <c r="H86" s="211">
        <v>49226</v>
      </c>
      <c r="I86" s="211">
        <v>2507</v>
      </c>
      <c r="J86" s="211">
        <v>8480</v>
      </c>
      <c r="K86" s="211">
        <v>819</v>
      </c>
      <c r="L86" s="211">
        <v>6239</v>
      </c>
      <c r="M86" s="211">
        <v>671</v>
      </c>
      <c r="N86" s="211">
        <v>20374</v>
      </c>
      <c r="O86" s="211">
        <v>1407</v>
      </c>
      <c r="P86" s="211">
        <v>17638</v>
      </c>
      <c r="Q86" s="211">
        <v>246</v>
      </c>
      <c r="R86" s="211">
        <v>44687</v>
      </c>
      <c r="S86" s="211">
        <v>2022</v>
      </c>
      <c r="T86" s="211">
        <v>841</v>
      </c>
      <c r="U86" s="211">
        <v>67</v>
      </c>
      <c r="V86" s="211">
        <v>155</v>
      </c>
      <c r="W86" s="211">
        <v>36</v>
      </c>
      <c r="X86" s="211">
        <v>1188</v>
      </c>
      <c r="Y86" s="211">
        <v>236</v>
      </c>
      <c r="Z86" s="211">
        <v>375</v>
      </c>
      <c r="AA86" s="211">
        <v>13</v>
      </c>
      <c r="AB86" s="211">
        <v>1977</v>
      </c>
      <c r="AC86" s="211">
        <v>133</v>
      </c>
      <c r="AD86" s="211">
        <v>1875</v>
      </c>
      <c r="AE86" s="211">
        <v>183</v>
      </c>
      <c r="AF86" s="211">
        <v>44036</v>
      </c>
      <c r="AG86" s="211">
        <v>1983</v>
      </c>
      <c r="AH86" s="211">
        <v>47738</v>
      </c>
      <c r="AI86" s="211">
        <v>2288</v>
      </c>
      <c r="AJ86" s="211">
        <v>1488</v>
      </c>
      <c r="AK86" s="211">
        <v>219</v>
      </c>
      <c r="AL86" s="211">
        <v>747</v>
      </c>
      <c r="AM86" s="211">
        <v>16</v>
      </c>
      <c r="AN86" s="211">
        <v>741</v>
      </c>
      <c r="AO86" s="211">
        <v>203</v>
      </c>
      <c r="AP86" s="211">
        <v>24556</v>
      </c>
      <c r="AQ86" s="211">
        <v>1527</v>
      </c>
      <c r="AR86" s="211">
        <v>24670</v>
      </c>
      <c r="AS86" s="211">
        <v>980</v>
      </c>
      <c r="AT86" s="211">
        <v>5490</v>
      </c>
      <c r="AU86" s="211">
        <v>65</v>
      </c>
      <c r="AV86" s="211">
        <v>43736</v>
      </c>
      <c r="AW86" s="211">
        <v>2442</v>
      </c>
      <c r="AX86" s="211">
        <v>1844</v>
      </c>
      <c r="AY86" s="211">
        <v>376</v>
      </c>
      <c r="AZ86" s="211">
        <v>7792</v>
      </c>
      <c r="BA86" s="211">
        <v>423</v>
      </c>
      <c r="BB86" s="211">
        <v>10825</v>
      </c>
      <c r="BC86" s="211">
        <v>496</v>
      </c>
      <c r="BD86" s="211">
        <v>9810</v>
      </c>
      <c r="BE86" s="211">
        <v>100</v>
      </c>
      <c r="BF86" s="211">
        <v>4920</v>
      </c>
      <c r="BG86" s="211">
        <v>332</v>
      </c>
      <c r="BH86" s="211">
        <v>25485</v>
      </c>
      <c r="BI86" s="211">
        <v>1537</v>
      </c>
      <c r="BJ86" s="211">
        <v>24783</v>
      </c>
      <c r="BK86" s="211">
        <v>1387</v>
      </c>
      <c r="BL86" s="211">
        <v>702</v>
      </c>
      <c r="BM86" s="211">
        <v>150</v>
      </c>
      <c r="BN86" s="211">
        <v>16891</v>
      </c>
      <c r="BO86" s="211">
        <v>919</v>
      </c>
      <c r="BP86" s="211">
        <v>10387</v>
      </c>
      <c r="BQ86" s="211">
        <v>636</v>
      </c>
      <c r="BR86" s="211">
        <v>3127</v>
      </c>
      <c r="BS86" s="211">
        <v>314</v>
      </c>
      <c r="BT86" s="211">
        <v>10170</v>
      </c>
      <c r="BU86" s="211">
        <v>602</v>
      </c>
      <c r="BV86" s="211">
        <v>30405</v>
      </c>
      <c r="BW86" s="211">
        <v>1869</v>
      </c>
      <c r="BX86" s="211">
        <v>8651</v>
      </c>
      <c r="BY86" s="211">
        <v>36</v>
      </c>
      <c r="BZ86" s="211">
        <v>2862</v>
      </c>
      <c r="CA86" s="211">
        <v>163</v>
      </c>
      <c r="CB86" s="211">
        <v>7308</v>
      </c>
      <c r="CC86" s="211">
        <v>439</v>
      </c>
      <c r="CD86" s="211">
        <v>8785</v>
      </c>
      <c r="CE86" s="211">
        <v>510</v>
      </c>
      <c r="CF86" s="211">
        <v>5275</v>
      </c>
      <c r="CG86" s="211">
        <v>506</v>
      </c>
      <c r="CH86" s="211">
        <v>5219</v>
      </c>
      <c r="CI86" s="211">
        <v>305</v>
      </c>
      <c r="CJ86" s="211">
        <v>4905</v>
      </c>
      <c r="CK86" s="211">
        <v>226</v>
      </c>
      <c r="CL86" s="211">
        <v>6221</v>
      </c>
      <c r="CM86" s="211">
        <v>322</v>
      </c>
      <c r="CN86" s="211">
        <v>8651</v>
      </c>
      <c r="CO86" s="211">
        <v>36</v>
      </c>
      <c r="CP86" s="211">
        <v>2507</v>
      </c>
      <c r="CQ86" s="211">
        <v>46719</v>
      </c>
      <c r="CR86" s="211">
        <v>38268</v>
      </c>
      <c r="CS86" s="211">
        <v>16027</v>
      </c>
      <c r="CT86" s="211">
        <v>45106</v>
      </c>
      <c r="CU86" s="211">
        <v>2337</v>
      </c>
      <c r="CV86" s="211">
        <v>700</v>
      </c>
      <c r="CW86" s="211">
        <v>782</v>
      </c>
      <c r="CX86" s="211">
        <v>259</v>
      </c>
      <c r="CY86" s="211">
        <v>635</v>
      </c>
      <c r="CZ86" s="211">
        <v>138</v>
      </c>
      <c r="DA86" s="211">
        <v>730</v>
      </c>
      <c r="DB86" s="211">
        <v>254</v>
      </c>
      <c r="DC86" s="211">
        <v>190</v>
      </c>
      <c r="DD86" s="211">
        <v>49</v>
      </c>
      <c r="DE86" s="211">
        <v>945</v>
      </c>
      <c r="DF86" s="211">
        <v>1365</v>
      </c>
      <c r="DG86" s="211">
        <v>5741</v>
      </c>
      <c r="DH86" s="211">
        <v>1100</v>
      </c>
      <c r="DI86" s="211">
        <v>3094</v>
      </c>
      <c r="DJ86" s="211">
        <v>1078</v>
      </c>
      <c r="DK86" s="211">
        <v>360</v>
      </c>
      <c r="DL86" s="211">
        <v>975</v>
      </c>
      <c r="DM86" s="211">
        <v>1368</v>
      </c>
      <c r="DN86" s="211">
        <v>8327</v>
      </c>
      <c r="DO86" s="211">
        <v>1710</v>
      </c>
      <c r="DP86" s="211">
        <v>1106</v>
      </c>
      <c r="DQ86" s="211">
        <v>510</v>
      </c>
      <c r="DR86" s="211">
        <v>713</v>
      </c>
      <c r="DS86" s="211">
        <v>342</v>
      </c>
      <c r="DT86" s="211">
        <v>1291</v>
      </c>
      <c r="DU86" s="211">
        <v>20288</v>
      </c>
      <c r="DV86" s="211">
        <v>8693</v>
      </c>
      <c r="DW86" s="211">
        <v>2748</v>
      </c>
      <c r="DX86" s="211">
        <v>1910</v>
      </c>
      <c r="DY86" s="211">
        <v>537</v>
      </c>
      <c r="DZ86" s="211">
        <v>4581</v>
      </c>
      <c r="EA86" s="211">
        <v>276</v>
      </c>
      <c r="EB86" s="211">
        <v>3595</v>
      </c>
      <c r="EC86" s="211">
        <v>5104</v>
      </c>
      <c r="ED86" s="211">
        <v>470</v>
      </c>
      <c r="EE86" s="211">
        <v>3519</v>
      </c>
      <c r="EF86" s="211">
        <v>4296</v>
      </c>
      <c r="EG86" s="211">
        <v>41450</v>
      </c>
      <c r="EH86" s="211">
        <v>7859</v>
      </c>
      <c r="EI86" s="211">
        <v>13948</v>
      </c>
      <c r="EJ86" s="211">
        <v>6340</v>
      </c>
      <c r="EK86" s="211">
        <v>992</v>
      </c>
      <c r="EL86" s="211">
        <v>796</v>
      </c>
      <c r="EM86" s="211">
        <v>811</v>
      </c>
      <c r="EN86" s="211">
        <v>681</v>
      </c>
      <c r="EO86" s="211">
        <v>400</v>
      </c>
      <c r="EP86" s="211">
        <v>2359</v>
      </c>
      <c r="EQ86" s="211">
        <v>18445</v>
      </c>
      <c r="ER86" s="211">
        <v>20288</v>
      </c>
      <c r="ES86" s="211">
        <v>1350</v>
      </c>
      <c r="ET86" s="211">
        <v>6650</v>
      </c>
      <c r="EU86" s="211">
        <v>7726</v>
      </c>
      <c r="EV86" s="211">
        <v>4562</v>
      </c>
      <c r="EW86" s="211">
        <f t="shared" si="1"/>
        <v>18938</v>
      </c>
      <c r="EX86" s="211">
        <v>20288</v>
      </c>
      <c r="EZ86" s="211"/>
    </row>
    <row r="87" spans="1:160" x14ac:dyDescent="0.25">
      <c r="A87" t="s">
        <v>319</v>
      </c>
      <c r="B87" t="s">
        <v>126</v>
      </c>
      <c r="C87" t="s">
        <v>232</v>
      </c>
      <c r="D87" t="s">
        <v>319</v>
      </c>
      <c r="E87" t="s">
        <v>322</v>
      </c>
      <c r="F87" t="s">
        <v>232</v>
      </c>
      <c r="G87" t="s">
        <v>232</v>
      </c>
      <c r="H87" s="211">
        <v>144517</v>
      </c>
      <c r="I87" s="211">
        <v>6468</v>
      </c>
      <c r="J87" s="211">
        <v>11003</v>
      </c>
      <c r="K87" s="211">
        <v>945</v>
      </c>
      <c r="L87" s="211">
        <v>7098</v>
      </c>
      <c r="M87" s="211">
        <v>822</v>
      </c>
      <c r="N87" s="211">
        <v>53347</v>
      </c>
      <c r="O87" s="211">
        <v>3516</v>
      </c>
      <c r="P87" s="211">
        <v>79723</v>
      </c>
      <c r="Q87" s="211">
        <v>1865</v>
      </c>
      <c r="R87" s="211">
        <v>129230</v>
      </c>
      <c r="S87" s="211">
        <v>4915</v>
      </c>
      <c r="T87" s="211">
        <v>2687</v>
      </c>
      <c r="U87" s="211">
        <v>59</v>
      </c>
      <c r="V87" s="211">
        <v>465</v>
      </c>
      <c r="W87" s="211">
        <v>0</v>
      </c>
      <c r="X87" s="211">
        <v>2266</v>
      </c>
      <c r="Y87" s="211">
        <v>264</v>
      </c>
      <c r="Z87" s="211">
        <v>2756</v>
      </c>
      <c r="AA87" s="211">
        <v>617</v>
      </c>
      <c r="AB87" s="211">
        <v>7113</v>
      </c>
      <c r="AC87" s="211">
        <v>613</v>
      </c>
      <c r="AD87" s="211">
        <v>5067</v>
      </c>
      <c r="AE87" s="211">
        <v>888</v>
      </c>
      <c r="AF87" s="211">
        <v>128442</v>
      </c>
      <c r="AG87" s="211">
        <v>4915</v>
      </c>
      <c r="AH87" s="211">
        <v>138887</v>
      </c>
      <c r="AI87" s="211">
        <v>5597</v>
      </c>
      <c r="AJ87" s="211">
        <v>5630</v>
      </c>
      <c r="AK87" s="211">
        <v>871</v>
      </c>
      <c r="AL87" s="211">
        <v>3406</v>
      </c>
      <c r="AM87" s="211">
        <v>128</v>
      </c>
      <c r="AN87" s="211">
        <v>2224</v>
      </c>
      <c r="AO87" s="211">
        <v>743</v>
      </c>
      <c r="AP87" s="211">
        <v>73751</v>
      </c>
      <c r="AQ87" s="211">
        <v>3433</v>
      </c>
      <c r="AR87" s="211">
        <v>70766</v>
      </c>
      <c r="AS87" s="211">
        <v>3035</v>
      </c>
      <c r="AT87" s="211">
        <v>12614</v>
      </c>
      <c r="AU87" s="211">
        <v>366</v>
      </c>
      <c r="AV87" s="211">
        <v>131903</v>
      </c>
      <c r="AW87" s="211">
        <v>6102</v>
      </c>
      <c r="AX87" s="211">
        <v>4723</v>
      </c>
      <c r="AY87" s="211">
        <v>1007</v>
      </c>
      <c r="AZ87" s="211">
        <v>24733</v>
      </c>
      <c r="BA87" s="211">
        <v>1314</v>
      </c>
      <c r="BB87" s="211">
        <v>31749</v>
      </c>
      <c r="BC87" s="211">
        <v>1402</v>
      </c>
      <c r="BD87" s="211">
        <v>31827</v>
      </c>
      <c r="BE87" s="211">
        <v>443</v>
      </c>
      <c r="BF87" s="211">
        <v>10659</v>
      </c>
      <c r="BG87" s="211">
        <v>1079</v>
      </c>
      <c r="BH87" s="211">
        <v>73432</v>
      </c>
      <c r="BI87" s="211">
        <v>3723</v>
      </c>
      <c r="BJ87" s="211">
        <v>71972</v>
      </c>
      <c r="BK87" s="211">
        <v>3527</v>
      </c>
      <c r="BL87" s="211">
        <v>1460</v>
      </c>
      <c r="BM87" s="211">
        <v>196</v>
      </c>
      <c r="BN87" s="211">
        <v>55133</v>
      </c>
      <c r="BO87" s="211">
        <v>2128</v>
      </c>
      <c r="BP87" s="211">
        <v>20257</v>
      </c>
      <c r="BQ87" s="211">
        <v>1891</v>
      </c>
      <c r="BR87" s="211">
        <v>8701</v>
      </c>
      <c r="BS87" s="211">
        <v>783</v>
      </c>
      <c r="BT87" s="211">
        <v>41554</v>
      </c>
      <c r="BU87" s="211">
        <v>1634</v>
      </c>
      <c r="BV87" s="211">
        <v>84091</v>
      </c>
      <c r="BW87" s="211">
        <v>4802</v>
      </c>
      <c r="BX87" s="211">
        <v>18872</v>
      </c>
      <c r="BY87" s="211">
        <v>32</v>
      </c>
      <c r="BZ87" s="211">
        <v>12419</v>
      </c>
      <c r="CA87" s="211">
        <v>560</v>
      </c>
      <c r="CB87" s="211">
        <v>29135</v>
      </c>
      <c r="CC87" s="211">
        <v>1074</v>
      </c>
      <c r="CD87" s="211">
        <v>9931</v>
      </c>
      <c r="CE87" s="211">
        <v>668</v>
      </c>
      <c r="CF87" s="211">
        <v>15763</v>
      </c>
      <c r="CG87" s="211">
        <v>1007</v>
      </c>
      <c r="CH87" s="211">
        <v>21229</v>
      </c>
      <c r="CI87" s="211">
        <v>1204</v>
      </c>
      <c r="CJ87" s="211">
        <v>19041</v>
      </c>
      <c r="CK87" s="211">
        <v>835</v>
      </c>
      <c r="CL87" s="211">
        <v>18127</v>
      </c>
      <c r="CM87" s="211">
        <v>1088</v>
      </c>
      <c r="CN87" s="211">
        <v>18872</v>
      </c>
      <c r="CO87" s="211">
        <v>32</v>
      </c>
      <c r="CP87" s="211">
        <v>6468</v>
      </c>
      <c r="CQ87" s="211">
        <v>138049</v>
      </c>
      <c r="CR87" s="211">
        <v>118442</v>
      </c>
      <c r="CS87" s="211">
        <v>37555</v>
      </c>
      <c r="CT87" s="211">
        <v>128139</v>
      </c>
      <c r="CU87" s="211">
        <v>7423</v>
      </c>
      <c r="CV87" s="211">
        <v>2395</v>
      </c>
      <c r="CW87" s="211">
        <v>3258</v>
      </c>
      <c r="CX87" s="211">
        <v>880</v>
      </c>
      <c r="CY87" s="211">
        <v>1432</v>
      </c>
      <c r="CZ87" s="211">
        <v>528</v>
      </c>
      <c r="DA87" s="211">
        <v>1410</v>
      </c>
      <c r="DB87" s="211">
        <v>783</v>
      </c>
      <c r="DC87" s="211">
        <v>1323</v>
      </c>
      <c r="DD87" s="211">
        <v>204</v>
      </c>
      <c r="DE87" s="211">
        <v>1450</v>
      </c>
      <c r="DF87" s="211">
        <v>9139</v>
      </c>
      <c r="DG87" s="211">
        <v>12198</v>
      </c>
      <c r="DH87" s="211">
        <v>2811</v>
      </c>
      <c r="DI87" s="211">
        <v>8488</v>
      </c>
      <c r="DJ87" s="211">
        <v>3172</v>
      </c>
      <c r="DK87" s="211">
        <v>758</v>
      </c>
      <c r="DL87" s="211">
        <v>5712</v>
      </c>
      <c r="DM87" s="211">
        <v>6822</v>
      </c>
      <c r="DN87" s="211">
        <v>17322</v>
      </c>
      <c r="DO87" s="211">
        <v>4783</v>
      </c>
      <c r="DP87" s="211">
        <v>3838</v>
      </c>
      <c r="DQ87" s="211">
        <v>2004</v>
      </c>
      <c r="DR87" s="211">
        <v>1248</v>
      </c>
      <c r="DS87" s="211">
        <v>1236</v>
      </c>
      <c r="DT87" s="211">
        <v>2144</v>
      </c>
      <c r="DU87" s="211">
        <v>52757</v>
      </c>
      <c r="DV87" s="211">
        <v>31929</v>
      </c>
      <c r="DW87" s="211">
        <v>15306</v>
      </c>
      <c r="DX87" s="211">
        <v>3785</v>
      </c>
      <c r="DY87" s="211">
        <v>1388</v>
      </c>
      <c r="DZ87" s="211">
        <v>7833</v>
      </c>
      <c r="EA87" s="211">
        <v>665</v>
      </c>
      <c r="EB87" s="211">
        <v>5636</v>
      </c>
      <c r="EC87" s="211">
        <v>9210</v>
      </c>
      <c r="ED87" s="211">
        <v>1740</v>
      </c>
      <c r="EE87" s="211">
        <v>5789</v>
      </c>
      <c r="EF87" s="211">
        <v>20289</v>
      </c>
      <c r="EG87" s="211">
        <v>131184</v>
      </c>
      <c r="EH87" s="211">
        <v>12194</v>
      </c>
      <c r="EI87" s="211">
        <v>44451</v>
      </c>
      <c r="EJ87" s="211">
        <v>8306</v>
      </c>
      <c r="EK87" s="211">
        <v>1051</v>
      </c>
      <c r="EL87" s="211">
        <v>1172</v>
      </c>
      <c r="EM87" s="211">
        <v>1133</v>
      </c>
      <c r="EN87" s="211">
        <v>1072</v>
      </c>
      <c r="EO87" s="211">
        <v>673</v>
      </c>
      <c r="EP87" s="211">
        <v>2659</v>
      </c>
      <c r="EQ87" s="211">
        <v>48582</v>
      </c>
      <c r="ER87" s="211">
        <v>52757</v>
      </c>
      <c r="ES87" s="211">
        <v>1480</v>
      </c>
      <c r="ET87" s="211">
        <v>11683</v>
      </c>
      <c r="EU87" s="211">
        <v>22415</v>
      </c>
      <c r="EV87" s="211">
        <v>17179</v>
      </c>
      <c r="EW87" s="211">
        <f t="shared" si="1"/>
        <v>51277</v>
      </c>
      <c r="EX87" s="211">
        <v>52757</v>
      </c>
      <c r="EZ87" s="211"/>
    </row>
    <row r="88" spans="1:160" x14ac:dyDescent="0.25">
      <c r="A88" t="s">
        <v>320</v>
      </c>
      <c r="B88" t="s">
        <v>126</v>
      </c>
      <c r="C88" t="s">
        <v>232</v>
      </c>
      <c r="D88" t="s">
        <v>320</v>
      </c>
      <c r="E88" t="s">
        <v>330</v>
      </c>
      <c r="F88" t="s">
        <v>232</v>
      </c>
      <c r="G88" t="s">
        <v>232</v>
      </c>
      <c r="H88" s="211">
        <v>9410</v>
      </c>
      <c r="I88" s="211">
        <v>390</v>
      </c>
      <c r="J88" s="211">
        <v>1499</v>
      </c>
      <c r="K88" s="211">
        <v>91</v>
      </c>
      <c r="L88" s="211">
        <v>792</v>
      </c>
      <c r="M88" s="211">
        <v>60</v>
      </c>
      <c r="N88" s="211">
        <v>4326</v>
      </c>
      <c r="O88" s="211">
        <v>192</v>
      </c>
      <c r="P88" s="211">
        <v>3538</v>
      </c>
      <c r="Q88" s="211">
        <v>106</v>
      </c>
      <c r="R88" s="211">
        <v>8360</v>
      </c>
      <c r="S88" s="211">
        <v>238</v>
      </c>
      <c r="T88" s="211">
        <v>67</v>
      </c>
      <c r="U88" s="211">
        <v>0</v>
      </c>
      <c r="V88" s="211">
        <v>263</v>
      </c>
      <c r="W88" s="211">
        <v>61</v>
      </c>
      <c r="X88" s="211">
        <v>22</v>
      </c>
      <c r="Y88" s="211">
        <v>0</v>
      </c>
      <c r="Z88" s="211">
        <v>292</v>
      </c>
      <c r="AA88" s="211">
        <v>42</v>
      </c>
      <c r="AB88" s="211">
        <v>400</v>
      </c>
      <c r="AC88" s="211">
        <v>49</v>
      </c>
      <c r="AD88" s="211">
        <v>493</v>
      </c>
      <c r="AE88" s="211">
        <v>84</v>
      </c>
      <c r="AF88" s="211">
        <v>8305</v>
      </c>
      <c r="AG88" s="211">
        <v>228</v>
      </c>
      <c r="AH88" s="211">
        <v>9178</v>
      </c>
      <c r="AI88" s="211">
        <v>344</v>
      </c>
      <c r="AJ88" s="211">
        <v>232</v>
      </c>
      <c r="AK88" s="211">
        <v>46</v>
      </c>
      <c r="AL88" s="211">
        <v>52</v>
      </c>
      <c r="AM88" s="211">
        <v>1</v>
      </c>
      <c r="AN88" s="211">
        <v>180</v>
      </c>
      <c r="AO88" s="211">
        <v>45</v>
      </c>
      <c r="AP88" s="211">
        <v>4740</v>
      </c>
      <c r="AQ88" s="211">
        <v>189</v>
      </c>
      <c r="AR88" s="211">
        <v>4670</v>
      </c>
      <c r="AS88" s="211">
        <v>201</v>
      </c>
      <c r="AT88" s="211">
        <v>1311</v>
      </c>
      <c r="AU88" s="211">
        <v>61</v>
      </c>
      <c r="AV88" s="211">
        <v>8099</v>
      </c>
      <c r="AW88" s="211">
        <v>329</v>
      </c>
      <c r="AX88" s="211">
        <v>415</v>
      </c>
      <c r="AY88" s="211">
        <v>31</v>
      </c>
      <c r="AZ88" s="211">
        <v>2071</v>
      </c>
      <c r="BA88" s="211">
        <v>84</v>
      </c>
      <c r="BB88" s="211">
        <v>2665</v>
      </c>
      <c r="BC88" s="211">
        <v>133</v>
      </c>
      <c r="BD88" s="211">
        <v>1218</v>
      </c>
      <c r="BE88" s="211">
        <v>14</v>
      </c>
      <c r="BF88" s="211">
        <v>884</v>
      </c>
      <c r="BG88" s="211">
        <v>88</v>
      </c>
      <c r="BH88" s="211">
        <v>4303</v>
      </c>
      <c r="BI88" s="211">
        <v>204</v>
      </c>
      <c r="BJ88" s="211">
        <v>4165</v>
      </c>
      <c r="BK88" s="211">
        <v>194</v>
      </c>
      <c r="BL88" s="211">
        <v>138</v>
      </c>
      <c r="BM88" s="211">
        <v>10</v>
      </c>
      <c r="BN88" s="211">
        <v>3227</v>
      </c>
      <c r="BO88" s="211">
        <v>142</v>
      </c>
      <c r="BP88" s="211">
        <v>1204</v>
      </c>
      <c r="BQ88" s="211">
        <v>71</v>
      </c>
      <c r="BR88" s="211">
        <v>756</v>
      </c>
      <c r="BS88" s="211">
        <v>79</v>
      </c>
      <c r="BT88" s="211">
        <v>2296</v>
      </c>
      <c r="BU88" s="211">
        <v>88</v>
      </c>
      <c r="BV88" s="211">
        <v>5187</v>
      </c>
      <c r="BW88" s="211">
        <v>292</v>
      </c>
      <c r="BX88" s="211">
        <v>1927</v>
      </c>
      <c r="BY88" s="211">
        <v>10</v>
      </c>
      <c r="BZ88" s="211">
        <v>649</v>
      </c>
      <c r="CA88" s="211">
        <v>28</v>
      </c>
      <c r="CB88" s="211">
        <v>1647</v>
      </c>
      <c r="CC88" s="211">
        <v>60</v>
      </c>
      <c r="CD88" s="211">
        <v>745</v>
      </c>
      <c r="CE88" s="211">
        <v>40</v>
      </c>
      <c r="CF88" s="211">
        <v>919</v>
      </c>
      <c r="CG88" s="211">
        <v>78</v>
      </c>
      <c r="CH88" s="211">
        <v>1118</v>
      </c>
      <c r="CI88" s="211">
        <v>50</v>
      </c>
      <c r="CJ88" s="211">
        <v>1025</v>
      </c>
      <c r="CK88" s="211">
        <v>85</v>
      </c>
      <c r="CL88" s="211">
        <v>1380</v>
      </c>
      <c r="CM88" s="211">
        <v>39</v>
      </c>
      <c r="CN88" s="211">
        <v>1927</v>
      </c>
      <c r="CO88" s="211">
        <v>10</v>
      </c>
      <c r="CP88" s="211">
        <v>390</v>
      </c>
      <c r="CQ88" s="211">
        <v>9020</v>
      </c>
      <c r="CR88" s="211">
        <v>6648</v>
      </c>
      <c r="CS88" s="211">
        <v>4070</v>
      </c>
      <c r="CT88" s="211">
        <v>8559</v>
      </c>
      <c r="CU88" s="211">
        <v>405</v>
      </c>
      <c r="CV88" s="211">
        <v>186</v>
      </c>
      <c r="CW88" s="211">
        <v>328</v>
      </c>
      <c r="CX88" s="211">
        <v>148</v>
      </c>
      <c r="CY88" s="211">
        <v>34</v>
      </c>
      <c r="CZ88" s="211">
        <v>16</v>
      </c>
      <c r="DA88" s="211">
        <v>9</v>
      </c>
      <c r="DB88" s="211">
        <v>7</v>
      </c>
      <c r="DC88" s="211">
        <v>34</v>
      </c>
      <c r="DD88" s="211">
        <v>15</v>
      </c>
      <c r="DE88" s="211">
        <v>536</v>
      </c>
      <c r="DF88" s="211">
        <v>380</v>
      </c>
      <c r="DG88" s="211">
        <v>512</v>
      </c>
      <c r="DH88" s="211">
        <v>165</v>
      </c>
      <c r="DI88" s="211">
        <v>555</v>
      </c>
      <c r="DJ88" s="211">
        <v>270</v>
      </c>
      <c r="DK88" s="211">
        <v>52</v>
      </c>
      <c r="DL88" s="211">
        <v>261</v>
      </c>
      <c r="DM88" s="211">
        <v>171</v>
      </c>
      <c r="DN88" s="211">
        <v>1258</v>
      </c>
      <c r="DO88" s="211">
        <v>253</v>
      </c>
      <c r="DP88" s="211">
        <v>216</v>
      </c>
      <c r="DQ88" s="211">
        <v>113</v>
      </c>
      <c r="DR88" s="211">
        <v>136</v>
      </c>
      <c r="DS88" s="211">
        <v>85</v>
      </c>
      <c r="DT88" s="211">
        <v>238</v>
      </c>
      <c r="DU88" s="211">
        <v>3993</v>
      </c>
      <c r="DV88" s="211">
        <v>2171</v>
      </c>
      <c r="DW88" s="211">
        <v>781</v>
      </c>
      <c r="DX88" s="211">
        <v>293</v>
      </c>
      <c r="DY88" s="211">
        <v>89</v>
      </c>
      <c r="DZ88" s="211">
        <v>815</v>
      </c>
      <c r="EA88" s="211">
        <v>104</v>
      </c>
      <c r="EB88" s="211">
        <v>598</v>
      </c>
      <c r="EC88" s="211">
        <v>714</v>
      </c>
      <c r="ED88" s="211">
        <v>134</v>
      </c>
      <c r="EE88" s="211">
        <v>474</v>
      </c>
      <c r="EF88" s="211">
        <v>1213</v>
      </c>
      <c r="EG88" s="211">
        <v>8656</v>
      </c>
      <c r="EH88" s="211">
        <v>770</v>
      </c>
      <c r="EI88" s="211">
        <v>3364</v>
      </c>
      <c r="EJ88" s="211">
        <v>629</v>
      </c>
      <c r="EK88" s="211">
        <v>163</v>
      </c>
      <c r="EL88" s="211">
        <v>47</v>
      </c>
      <c r="EM88" s="211">
        <v>110</v>
      </c>
      <c r="EN88" s="211">
        <v>43</v>
      </c>
      <c r="EO88" s="211">
        <v>40</v>
      </c>
      <c r="EP88" s="211">
        <v>107</v>
      </c>
      <c r="EQ88" s="211">
        <v>3420</v>
      </c>
      <c r="ER88" s="211">
        <v>3993</v>
      </c>
      <c r="ES88" s="211">
        <v>215</v>
      </c>
      <c r="ET88" s="211">
        <v>818</v>
      </c>
      <c r="EU88" s="211">
        <v>1634</v>
      </c>
      <c r="EV88" s="211">
        <v>1326</v>
      </c>
      <c r="EW88" s="211">
        <f t="shared" si="1"/>
        <v>3778</v>
      </c>
      <c r="EX88" s="211">
        <v>3993</v>
      </c>
      <c r="EZ88" s="211"/>
    </row>
    <row r="89" spans="1:160" x14ac:dyDescent="0.25">
      <c r="EW89" s="211"/>
      <c r="EZ89" s="211"/>
    </row>
    <row r="90" spans="1:160" x14ac:dyDescent="0.25">
      <c r="EW90" s="211"/>
      <c r="EZ90" s="211"/>
    </row>
    <row r="91" spans="1:160" x14ac:dyDescent="0.25">
      <c r="A91" t="s">
        <v>233</v>
      </c>
      <c r="B91" t="s">
        <v>375</v>
      </c>
      <c r="C91" t="s">
        <v>232</v>
      </c>
      <c r="D91" t="s">
        <v>232</v>
      </c>
      <c r="E91" t="s">
        <v>232</v>
      </c>
      <c r="F91" t="s">
        <v>232</v>
      </c>
      <c r="G91" t="s">
        <v>232</v>
      </c>
      <c r="H91" s="211">
        <v>5652888</v>
      </c>
      <c r="I91" s="211">
        <v>260254</v>
      </c>
      <c r="J91" s="211">
        <v>772606</v>
      </c>
      <c r="K91" s="211">
        <v>67599</v>
      </c>
      <c r="L91" s="211">
        <v>514253</v>
      </c>
      <c r="M91" s="211">
        <v>46822</v>
      </c>
      <c r="N91" s="211">
        <v>2089804</v>
      </c>
      <c r="O91" s="211">
        <v>131039</v>
      </c>
      <c r="P91" s="211">
        <v>2725383</v>
      </c>
      <c r="Q91" s="211">
        <v>59419</v>
      </c>
      <c r="R91" s="211">
        <v>4428745</v>
      </c>
      <c r="S91" s="211">
        <v>154107</v>
      </c>
      <c r="T91" s="211">
        <v>380691</v>
      </c>
      <c r="U91" s="211">
        <v>28029</v>
      </c>
      <c r="V91" s="211">
        <v>48766</v>
      </c>
      <c r="W91" s="211">
        <v>7309</v>
      </c>
      <c r="X91" s="211">
        <v>288351</v>
      </c>
      <c r="Y91" s="211">
        <v>14524</v>
      </c>
      <c r="Z91" s="211">
        <v>151059</v>
      </c>
      <c r="AA91" s="211">
        <v>31060</v>
      </c>
      <c r="AB91" s="211">
        <v>352938</v>
      </c>
      <c r="AC91" s="211">
        <v>24840</v>
      </c>
      <c r="AD91" s="211">
        <v>351497</v>
      </c>
      <c r="AE91" s="211">
        <v>55791</v>
      </c>
      <c r="AF91" s="211">
        <v>4336748</v>
      </c>
      <c r="AG91" s="211">
        <v>144114</v>
      </c>
      <c r="AH91" s="211">
        <v>5167210</v>
      </c>
      <c r="AI91" s="211">
        <v>198377</v>
      </c>
      <c r="AJ91" s="211">
        <v>485678</v>
      </c>
      <c r="AK91" s="211">
        <v>61877</v>
      </c>
      <c r="AL91" s="211">
        <v>282554</v>
      </c>
      <c r="AM91" s="211">
        <v>16912</v>
      </c>
      <c r="AN91" s="211">
        <v>203124</v>
      </c>
      <c r="AO91" s="211">
        <v>44965</v>
      </c>
      <c r="AP91" s="211">
        <v>2828256</v>
      </c>
      <c r="AQ91" s="211">
        <v>148331</v>
      </c>
      <c r="AR91" s="211">
        <v>2824632</v>
      </c>
      <c r="AS91" s="211">
        <v>111923</v>
      </c>
      <c r="AT91" s="211">
        <v>642876</v>
      </c>
      <c r="AU91" s="211">
        <v>22854</v>
      </c>
      <c r="AV91" s="211">
        <v>5010012</v>
      </c>
      <c r="AW91" s="211">
        <v>237400</v>
      </c>
      <c r="AX91" s="211">
        <v>227210</v>
      </c>
      <c r="AY91" s="211">
        <v>34172</v>
      </c>
      <c r="AZ91" s="211">
        <v>872525</v>
      </c>
      <c r="BA91" s="211">
        <v>59320</v>
      </c>
      <c r="BB91" s="211">
        <v>1194711</v>
      </c>
      <c r="BC91" s="211">
        <v>55243</v>
      </c>
      <c r="BD91" s="211">
        <v>1474801</v>
      </c>
      <c r="BE91" s="211">
        <v>29576</v>
      </c>
      <c r="BF91" s="211">
        <v>515786</v>
      </c>
      <c r="BG91" s="211">
        <v>46053</v>
      </c>
      <c r="BH91" s="211">
        <v>2816272</v>
      </c>
      <c r="BI91" s="211">
        <v>166553</v>
      </c>
      <c r="BJ91" s="211">
        <v>2711303</v>
      </c>
      <c r="BK91" s="211">
        <v>149889</v>
      </c>
      <c r="BL91" s="211">
        <v>104969</v>
      </c>
      <c r="BM91" s="211">
        <v>16664</v>
      </c>
      <c r="BN91" s="211">
        <v>1991409</v>
      </c>
      <c r="BO91" s="211">
        <v>92456</v>
      </c>
      <c r="BP91" s="211">
        <v>915761</v>
      </c>
      <c r="BQ91" s="211">
        <v>81542</v>
      </c>
      <c r="BR91" s="211">
        <v>424888</v>
      </c>
      <c r="BS91" s="211">
        <v>38608</v>
      </c>
      <c r="BT91" s="211">
        <v>1392934</v>
      </c>
      <c r="BU91" s="211">
        <v>44425</v>
      </c>
      <c r="BV91" s="211">
        <v>3332058</v>
      </c>
      <c r="BW91" s="211">
        <v>212606</v>
      </c>
      <c r="BX91" s="211">
        <v>927896</v>
      </c>
      <c r="BY91" s="211">
        <v>3223</v>
      </c>
      <c r="BZ91" s="211">
        <v>409492</v>
      </c>
      <c r="CA91" s="211">
        <v>10474</v>
      </c>
      <c r="CB91" s="211">
        <v>983442</v>
      </c>
      <c r="CC91" s="211">
        <v>33951</v>
      </c>
      <c r="CD91" s="211">
        <v>490707</v>
      </c>
      <c r="CE91" s="211">
        <v>37518</v>
      </c>
      <c r="CF91" s="211">
        <v>671736</v>
      </c>
      <c r="CG91" s="211">
        <v>55989</v>
      </c>
      <c r="CH91" s="211">
        <v>758090</v>
      </c>
      <c r="CI91" s="211">
        <v>49193</v>
      </c>
      <c r="CJ91" s="211">
        <v>665439</v>
      </c>
      <c r="CK91" s="211">
        <v>35134</v>
      </c>
      <c r="CL91" s="211">
        <v>746086</v>
      </c>
      <c r="CM91" s="211">
        <v>34772</v>
      </c>
      <c r="CN91" s="211">
        <v>927896</v>
      </c>
      <c r="CO91" s="211">
        <v>3223</v>
      </c>
      <c r="CP91" s="211">
        <v>260254</v>
      </c>
      <c r="CQ91" s="211">
        <v>5392634</v>
      </c>
      <c r="CR91" s="211">
        <v>4261984</v>
      </c>
      <c r="CS91" s="211">
        <v>1930441</v>
      </c>
      <c r="CT91" s="211">
        <v>4716567</v>
      </c>
      <c r="CU91" s="211">
        <v>658044</v>
      </c>
      <c r="CV91" s="211">
        <v>246240</v>
      </c>
      <c r="CW91" s="211">
        <v>221800</v>
      </c>
      <c r="CX91" s="211">
        <v>84268</v>
      </c>
      <c r="CY91" s="211">
        <v>102557</v>
      </c>
      <c r="CZ91" s="211">
        <v>26770</v>
      </c>
      <c r="DA91" s="211">
        <v>184153</v>
      </c>
      <c r="DB91" s="211">
        <v>78734</v>
      </c>
      <c r="DC91" s="211">
        <v>149534</v>
      </c>
      <c r="DD91" s="211">
        <v>56468</v>
      </c>
      <c r="DE91" s="211">
        <v>62540</v>
      </c>
      <c r="DF91" s="211">
        <v>188990</v>
      </c>
      <c r="DG91" s="211">
        <v>403105</v>
      </c>
      <c r="DH91" s="211">
        <v>78624</v>
      </c>
      <c r="DI91" s="211">
        <v>318205</v>
      </c>
      <c r="DJ91" s="211">
        <v>146097</v>
      </c>
      <c r="DK91" s="211">
        <v>41961</v>
      </c>
      <c r="DL91" s="211">
        <v>213961</v>
      </c>
      <c r="DM91" s="211">
        <v>312923</v>
      </c>
      <c r="DN91" s="211">
        <v>765033</v>
      </c>
      <c r="DO91" s="211">
        <v>217376</v>
      </c>
      <c r="DP91" s="211">
        <v>129472</v>
      </c>
      <c r="DQ91" s="211">
        <v>111070</v>
      </c>
      <c r="DR91" s="211">
        <v>90849</v>
      </c>
      <c r="DS91" s="211">
        <v>74536</v>
      </c>
      <c r="DT91" s="211">
        <v>173507</v>
      </c>
      <c r="DU91" s="211">
        <v>2282967</v>
      </c>
      <c r="DV91" s="211">
        <v>1125488</v>
      </c>
      <c r="DW91" s="211">
        <v>445871</v>
      </c>
      <c r="DX91" s="211">
        <v>181179</v>
      </c>
      <c r="DY91" s="211">
        <v>56067</v>
      </c>
      <c r="DZ91" s="211">
        <v>424382</v>
      </c>
      <c r="EA91" s="211">
        <v>29946</v>
      </c>
      <c r="EB91" s="211">
        <v>315274</v>
      </c>
      <c r="EC91" s="211">
        <v>551918</v>
      </c>
      <c r="ED91" s="211">
        <v>89353</v>
      </c>
      <c r="EE91" s="211">
        <v>355985</v>
      </c>
      <c r="EF91" s="211">
        <v>664943</v>
      </c>
      <c r="EG91" s="211">
        <v>4934857</v>
      </c>
      <c r="EH91" s="211">
        <v>714609</v>
      </c>
      <c r="EI91" s="211">
        <v>1652534</v>
      </c>
      <c r="EJ91" s="211">
        <v>630433</v>
      </c>
      <c r="EK91" s="211">
        <v>79731</v>
      </c>
      <c r="EL91" s="211">
        <v>78518</v>
      </c>
      <c r="EM91" s="211">
        <v>83065</v>
      </c>
      <c r="EN91" s="211">
        <v>73602</v>
      </c>
      <c r="EO91" s="211">
        <v>57002</v>
      </c>
      <c r="EP91" s="211">
        <v>224082</v>
      </c>
      <c r="EQ91" s="211">
        <v>2071411</v>
      </c>
      <c r="ER91" s="211">
        <v>2282967</v>
      </c>
      <c r="ES91" s="211">
        <v>149094</v>
      </c>
      <c r="ET91" s="211">
        <v>693714</v>
      </c>
      <c r="EU91" s="211">
        <v>907619</v>
      </c>
      <c r="EV91" s="211">
        <v>532540</v>
      </c>
      <c r="EW91" s="211">
        <f t="shared" si="1"/>
        <v>2133873</v>
      </c>
      <c r="EX91" s="211">
        <v>2282967</v>
      </c>
    </row>
    <row r="92" spans="1:160" x14ac:dyDescent="0.25">
      <c r="EW92" s="211"/>
      <c r="EZ92" s="211"/>
    </row>
    <row r="93" spans="1:160"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1"/>
      <c r="EX93" s="214"/>
      <c r="EY93" s="214"/>
      <c r="EZ93" s="211"/>
    </row>
    <row r="94" spans="1:160"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1"/>
      <c r="EX94" s="214"/>
      <c r="EY94" s="214"/>
      <c r="EZ94" s="211"/>
      <c r="FA94" s="214"/>
      <c r="FB94" s="214"/>
      <c r="FC94" s="214"/>
      <c r="FD94" s="214"/>
    </row>
    <row r="95" spans="1:160" x14ac:dyDescent="0.25">
      <c r="A95" t="s">
        <v>536</v>
      </c>
      <c r="B95" t="s">
        <v>1335</v>
      </c>
      <c r="C95" t="s">
        <v>232</v>
      </c>
      <c r="D95" t="s">
        <v>232</v>
      </c>
      <c r="E95" t="s">
        <v>232</v>
      </c>
      <c r="F95" t="s">
        <v>232</v>
      </c>
      <c r="G95" t="s">
        <v>232</v>
      </c>
      <c r="H95" s="211">
        <v>41687</v>
      </c>
      <c r="I95" s="211">
        <v>1698</v>
      </c>
      <c r="J95" s="211">
        <v>5830</v>
      </c>
      <c r="K95" s="211">
        <v>485</v>
      </c>
      <c r="L95" s="211">
        <v>4050</v>
      </c>
      <c r="M95" s="211">
        <v>383</v>
      </c>
      <c r="N95" s="211">
        <v>19327</v>
      </c>
      <c r="O95" s="211">
        <v>721</v>
      </c>
      <c r="P95" s="211">
        <v>16338</v>
      </c>
      <c r="Q95" s="211">
        <v>485</v>
      </c>
      <c r="R95" s="211">
        <v>38044</v>
      </c>
      <c r="S95" s="211">
        <v>1409</v>
      </c>
      <c r="T95" s="211">
        <v>344</v>
      </c>
      <c r="U95" s="211">
        <v>60</v>
      </c>
      <c r="V95" s="211">
        <v>262</v>
      </c>
      <c r="W95" s="211">
        <v>6</v>
      </c>
      <c r="X95" s="211">
        <v>631</v>
      </c>
      <c r="Y95" s="211">
        <v>64</v>
      </c>
      <c r="Z95" s="211">
        <v>430</v>
      </c>
      <c r="AA95" s="211">
        <v>65</v>
      </c>
      <c r="AB95" s="211">
        <v>1976</v>
      </c>
      <c r="AC95" s="211">
        <v>94</v>
      </c>
      <c r="AD95" s="211">
        <v>1439</v>
      </c>
      <c r="AE95" s="211">
        <v>155</v>
      </c>
      <c r="AF95" s="211">
        <v>37470</v>
      </c>
      <c r="AG95" s="211">
        <v>1401</v>
      </c>
      <c r="AH95" s="211">
        <v>40407</v>
      </c>
      <c r="AI95" s="211">
        <v>1609</v>
      </c>
      <c r="AJ95" s="211">
        <v>1280</v>
      </c>
      <c r="AK95" s="211">
        <v>89</v>
      </c>
      <c r="AL95" s="211">
        <v>780</v>
      </c>
      <c r="AM95" s="211">
        <v>28</v>
      </c>
      <c r="AN95" s="211">
        <v>500</v>
      </c>
      <c r="AO95" s="211">
        <v>61</v>
      </c>
      <c r="AP95" s="211">
        <v>21290</v>
      </c>
      <c r="AQ95" s="211">
        <v>1142</v>
      </c>
      <c r="AR95" s="211">
        <v>20397</v>
      </c>
      <c r="AS95" s="211">
        <v>556</v>
      </c>
      <c r="AT95" s="211">
        <v>5384</v>
      </c>
      <c r="AU95" s="211">
        <v>150</v>
      </c>
      <c r="AV95" s="211">
        <v>36303</v>
      </c>
      <c r="AW95" s="211">
        <v>1548</v>
      </c>
      <c r="AX95" s="211">
        <v>1771</v>
      </c>
      <c r="AY95" s="211">
        <v>254</v>
      </c>
      <c r="AZ95" s="211">
        <v>9646</v>
      </c>
      <c r="BA95" s="211">
        <v>446</v>
      </c>
      <c r="BB95" s="211">
        <v>11170</v>
      </c>
      <c r="BC95" s="211">
        <v>379</v>
      </c>
      <c r="BD95" s="211">
        <v>5888</v>
      </c>
      <c r="BE95" s="211">
        <v>120</v>
      </c>
      <c r="BF95" s="211">
        <v>3620</v>
      </c>
      <c r="BG95" s="211">
        <v>274</v>
      </c>
      <c r="BH95" s="211">
        <v>19811</v>
      </c>
      <c r="BI95" s="211">
        <v>1108</v>
      </c>
      <c r="BJ95" s="211">
        <v>19156</v>
      </c>
      <c r="BK95" s="211">
        <v>976</v>
      </c>
      <c r="BL95" s="211">
        <v>655</v>
      </c>
      <c r="BM95" s="211">
        <v>132</v>
      </c>
      <c r="BN95" s="211">
        <v>15060</v>
      </c>
      <c r="BO95" s="211">
        <v>614</v>
      </c>
      <c r="BP95" s="211">
        <v>5490</v>
      </c>
      <c r="BQ95" s="211">
        <v>586</v>
      </c>
      <c r="BR95" s="211">
        <v>2881</v>
      </c>
      <c r="BS95" s="211">
        <v>182</v>
      </c>
      <c r="BT95" s="211">
        <v>10161</v>
      </c>
      <c r="BU95" s="211">
        <v>285</v>
      </c>
      <c r="BV95" s="211">
        <v>23431</v>
      </c>
      <c r="BW95" s="211">
        <v>1382</v>
      </c>
      <c r="BX95" s="211">
        <v>8095</v>
      </c>
      <c r="BY95" s="211">
        <v>31</v>
      </c>
      <c r="BZ95" s="211">
        <v>2941</v>
      </c>
      <c r="CA95" s="211">
        <v>75</v>
      </c>
      <c r="CB95" s="211">
        <v>7220</v>
      </c>
      <c r="CC95" s="211">
        <v>210</v>
      </c>
      <c r="CD95" s="211">
        <v>3051</v>
      </c>
      <c r="CE95" s="211">
        <v>214</v>
      </c>
      <c r="CF95" s="211">
        <v>4070</v>
      </c>
      <c r="CG95" s="211">
        <v>350</v>
      </c>
      <c r="CH95" s="211">
        <v>4992</v>
      </c>
      <c r="CI95" s="211">
        <v>390</v>
      </c>
      <c r="CJ95" s="211">
        <v>4974</v>
      </c>
      <c r="CK95" s="211">
        <v>204</v>
      </c>
      <c r="CL95" s="211">
        <v>6344</v>
      </c>
      <c r="CM95" s="211">
        <v>224</v>
      </c>
      <c r="CN95" s="211">
        <v>8095</v>
      </c>
      <c r="CO95" s="211">
        <v>31</v>
      </c>
      <c r="CP95" s="211">
        <v>1698</v>
      </c>
      <c r="CQ95" s="211">
        <v>39989</v>
      </c>
      <c r="CR95" s="211">
        <v>32197</v>
      </c>
      <c r="CS95" s="211">
        <v>14643</v>
      </c>
      <c r="CT95" s="211">
        <v>38007</v>
      </c>
      <c r="CU95" s="211">
        <v>1942</v>
      </c>
      <c r="CV95" s="211">
        <v>505</v>
      </c>
      <c r="CW95" s="211">
        <v>948</v>
      </c>
      <c r="CX95" s="211">
        <v>300</v>
      </c>
      <c r="CY95" s="211">
        <v>499</v>
      </c>
      <c r="CZ95" s="211">
        <v>21</v>
      </c>
      <c r="DA95" s="211">
        <v>380</v>
      </c>
      <c r="DB95" s="211">
        <v>172</v>
      </c>
      <c r="DC95" s="211">
        <v>115</v>
      </c>
      <c r="DD95" s="211">
        <v>12</v>
      </c>
      <c r="DE95" s="211">
        <v>1652</v>
      </c>
      <c r="DF95" s="211">
        <v>1135</v>
      </c>
      <c r="DG95" s="211">
        <v>5281</v>
      </c>
      <c r="DH95" s="211">
        <v>2040</v>
      </c>
      <c r="DI95" s="211">
        <v>2183</v>
      </c>
      <c r="DJ95" s="211">
        <v>958</v>
      </c>
      <c r="DK95" s="211">
        <v>149</v>
      </c>
      <c r="DL95" s="211">
        <v>837</v>
      </c>
      <c r="DM95" s="211">
        <v>763</v>
      </c>
      <c r="DN95" s="211">
        <v>3915</v>
      </c>
      <c r="DO95" s="211">
        <v>1241</v>
      </c>
      <c r="DP95" s="211">
        <v>785</v>
      </c>
      <c r="DQ95" s="211">
        <v>588</v>
      </c>
      <c r="DR95" s="211">
        <v>695</v>
      </c>
      <c r="DS95" s="211">
        <v>440</v>
      </c>
      <c r="DT95" s="211">
        <v>1091</v>
      </c>
      <c r="DU95" s="211">
        <v>17726</v>
      </c>
      <c r="DV95" s="211">
        <v>8980</v>
      </c>
      <c r="DW95" s="211">
        <v>3205</v>
      </c>
      <c r="DX95" s="211">
        <v>1162</v>
      </c>
      <c r="DY95" s="211">
        <v>430</v>
      </c>
      <c r="DZ95" s="211">
        <v>3895</v>
      </c>
      <c r="EA95" s="211">
        <v>252</v>
      </c>
      <c r="EB95" s="211">
        <v>3274</v>
      </c>
      <c r="EC95" s="211">
        <v>3689</v>
      </c>
      <c r="ED95" s="211">
        <v>650</v>
      </c>
      <c r="EE95" s="211">
        <v>2518</v>
      </c>
      <c r="EF95" s="211">
        <v>4854</v>
      </c>
      <c r="EG95" s="211">
        <v>37774</v>
      </c>
      <c r="EH95" s="211">
        <v>4133</v>
      </c>
      <c r="EI95" s="211">
        <v>13936</v>
      </c>
      <c r="EJ95" s="211">
        <v>3790</v>
      </c>
      <c r="EK95" s="211">
        <v>705</v>
      </c>
      <c r="EL95" s="211">
        <v>517</v>
      </c>
      <c r="EM95" s="211">
        <v>629</v>
      </c>
      <c r="EN95" s="211">
        <v>285</v>
      </c>
      <c r="EO95" s="211">
        <v>312</v>
      </c>
      <c r="EP95" s="211">
        <v>959</v>
      </c>
      <c r="EQ95" s="211">
        <v>15407</v>
      </c>
      <c r="ER95" s="211">
        <v>17726</v>
      </c>
      <c r="ES95" s="211">
        <v>929</v>
      </c>
      <c r="ET95" s="211">
        <v>4632</v>
      </c>
      <c r="EU95" s="211">
        <v>6710</v>
      </c>
      <c r="EV95" s="211">
        <v>5455</v>
      </c>
      <c r="EW95" s="211">
        <f t="shared" si="1"/>
        <v>16797</v>
      </c>
      <c r="EX95" s="211">
        <v>17726</v>
      </c>
      <c r="EY95" s="211"/>
      <c r="EZ95" s="211"/>
    </row>
    <row r="96" spans="1:160" x14ac:dyDescent="0.25">
      <c r="A96" t="s">
        <v>537</v>
      </c>
      <c r="B96" t="s">
        <v>1335</v>
      </c>
      <c r="C96" t="s">
        <v>232</v>
      </c>
      <c r="D96" t="s">
        <v>232</v>
      </c>
      <c r="E96" t="s">
        <v>232</v>
      </c>
      <c r="F96" t="s">
        <v>232</v>
      </c>
      <c r="G96" t="s">
        <v>232</v>
      </c>
      <c r="H96" s="211">
        <v>41500</v>
      </c>
      <c r="I96" s="211">
        <v>2008</v>
      </c>
      <c r="J96" s="211">
        <v>7160</v>
      </c>
      <c r="K96" s="211">
        <v>664</v>
      </c>
      <c r="L96" s="211">
        <v>4561</v>
      </c>
      <c r="M96" s="211">
        <v>523</v>
      </c>
      <c r="N96" s="211">
        <v>17565</v>
      </c>
      <c r="O96" s="211">
        <v>789</v>
      </c>
      <c r="P96" s="211">
        <v>16180</v>
      </c>
      <c r="Q96" s="211">
        <v>552</v>
      </c>
      <c r="R96" s="211">
        <v>36528</v>
      </c>
      <c r="S96" s="211">
        <v>1453</v>
      </c>
      <c r="T96" s="211">
        <v>742</v>
      </c>
      <c r="U96" s="211">
        <v>3</v>
      </c>
      <c r="V96" s="211">
        <v>540</v>
      </c>
      <c r="W96" s="211">
        <v>90</v>
      </c>
      <c r="X96" s="211">
        <v>311</v>
      </c>
      <c r="Y96" s="211">
        <v>9</v>
      </c>
      <c r="Z96" s="211">
        <v>649</v>
      </c>
      <c r="AA96" s="211">
        <v>25</v>
      </c>
      <c r="AB96" s="211">
        <v>2726</v>
      </c>
      <c r="AC96" s="211">
        <v>428</v>
      </c>
      <c r="AD96" s="211">
        <v>2501</v>
      </c>
      <c r="AE96" s="211">
        <v>367</v>
      </c>
      <c r="AF96" s="211">
        <v>35653</v>
      </c>
      <c r="AG96" s="211">
        <v>1434</v>
      </c>
      <c r="AH96" s="211">
        <v>40578</v>
      </c>
      <c r="AI96" s="211">
        <v>1959</v>
      </c>
      <c r="AJ96" s="211">
        <v>922</v>
      </c>
      <c r="AK96" s="211">
        <v>49</v>
      </c>
      <c r="AL96" s="211">
        <v>465</v>
      </c>
      <c r="AM96" s="211">
        <v>22</v>
      </c>
      <c r="AN96" s="211">
        <v>457</v>
      </c>
      <c r="AO96" s="211">
        <v>27</v>
      </c>
      <c r="AP96" s="211">
        <v>21325</v>
      </c>
      <c r="AQ96" s="211">
        <v>1182</v>
      </c>
      <c r="AR96" s="211">
        <v>20175</v>
      </c>
      <c r="AS96" s="211">
        <v>826</v>
      </c>
      <c r="AT96" s="211">
        <v>5079</v>
      </c>
      <c r="AU96" s="211">
        <v>93</v>
      </c>
      <c r="AV96" s="211">
        <v>36421</v>
      </c>
      <c r="AW96" s="211">
        <v>1915</v>
      </c>
      <c r="AX96" s="211">
        <v>1736</v>
      </c>
      <c r="AY96" s="211">
        <v>252</v>
      </c>
      <c r="AZ96" s="211">
        <v>8062</v>
      </c>
      <c r="BA96" s="211">
        <v>425</v>
      </c>
      <c r="BB96" s="211">
        <v>10565</v>
      </c>
      <c r="BC96" s="211">
        <v>307</v>
      </c>
      <c r="BD96" s="211">
        <v>7212</v>
      </c>
      <c r="BE96" s="211">
        <v>184</v>
      </c>
      <c r="BF96" s="211">
        <v>3571</v>
      </c>
      <c r="BG96" s="211">
        <v>273</v>
      </c>
      <c r="BH96" s="211">
        <v>19267</v>
      </c>
      <c r="BI96" s="211">
        <v>1069</v>
      </c>
      <c r="BJ96" s="211">
        <v>18573</v>
      </c>
      <c r="BK96" s="211">
        <v>912</v>
      </c>
      <c r="BL96" s="211">
        <v>694</v>
      </c>
      <c r="BM96" s="211">
        <v>157</v>
      </c>
      <c r="BN96" s="211">
        <v>13567</v>
      </c>
      <c r="BO96" s="211">
        <v>638</v>
      </c>
      <c r="BP96" s="211">
        <v>6374</v>
      </c>
      <c r="BQ96" s="211">
        <v>522</v>
      </c>
      <c r="BR96" s="211">
        <v>2897</v>
      </c>
      <c r="BS96" s="211">
        <v>182</v>
      </c>
      <c r="BT96" s="211">
        <v>10846</v>
      </c>
      <c r="BU96" s="211">
        <v>653</v>
      </c>
      <c r="BV96" s="211">
        <v>22838</v>
      </c>
      <c r="BW96" s="211">
        <v>1342</v>
      </c>
      <c r="BX96" s="211">
        <v>7816</v>
      </c>
      <c r="BY96" s="211">
        <v>13</v>
      </c>
      <c r="BZ96" s="211">
        <v>3234</v>
      </c>
      <c r="CA96" s="211">
        <v>169</v>
      </c>
      <c r="CB96" s="211">
        <v>7612</v>
      </c>
      <c r="CC96" s="211">
        <v>484</v>
      </c>
      <c r="CD96" s="211">
        <v>3079</v>
      </c>
      <c r="CE96" s="211">
        <v>187</v>
      </c>
      <c r="CF96" s="211">
        <v>4196</v>
      </c>
      <c r="CG96" s="211">
        <v>331</v>
      </c>
      <c r="CH96" s="211">
        <v>5112</v>
      </c>
      <c r="CI96" s="211">
        <v>344</v>
      </c>
      <c r="CJ96" s="211">
        <v>4607</v>
      </c>
      <c r="CK96" s="211">
        <v>171</v>
      </c>
      <c r="CL96" s="211">
        <v>5844</v>
      </c>
      <c r="CM96" s="211">
        <v>309</v>
      </c>
      <c r="CN96" s="211">
        <v>7816</v>
      </c>
      <c r="CO96" s="211">
        <v>13</v>
      </c>
      <c r="CP96" s="211">
        <v>2008</v>
      </c>
      <c r="CQ96" s="211">
        <v>39492</v>
      </c>
      <c r="CR96" s="211">
        <v>29528</v>
      </c>
      <c r="CS96" s="211">
        <v>16703</v>
      </c>
      <c r="CT96" s="211">
        <v>37474</v>
      </c>
      <c r="CU96" s="211">
        <v>2209</v>
      </c>
      <c r="CV96" s="211">
        <v>539</v>
      </c>
      <c r="CW96" s="211">
        <v>934</v>
      </c>
      <c r="CX96" s="211">
        <v>174</v>
      </c>
      <c r="CY96" s="211">
        <v>723</v>
      </c>
      <c r="CZ96" s="211">
        <v>130</v>
      </c>
      <c r="DA96" s="211">
        <v>120</v>
      </c>
      <c r="DB96" s="211">
        <v>30</v>
      </c>
      <c r="DC96" s="211">
        <v>432</v>
      </c>
      <c r="DD96" s="211">
        <v>205</v>
      </c>
      <c r="DE96" s="211">
        <v>1685</v>
      </c>
      <c r="DF96" s="211">
        <v>1659</v>
      </c>
      <c r="DG96" s="211">
        <v>2086</v>
      </c>
      <c r="DH96" s="211">
        <v>776</v>
      </c>
      <c r="DI96" s="211">
        <v>2661</v>
      </c>
      <c r="DJ96" s="211">
        <v>941</v>
      </c>
      <c r="DK96" s="211">
        <v>202</v>
      </c>
      <c r="DL96" s="211">
        <v>851</v>
      </c>
      <c r="DM96" s="211">
        <v>1361</v>
      </c>
      <c r="DN96" s="211">
        <v>5657</v>
      </c>
      <c r="DO96" s="211">
        <v>1248</v>
      </c>
      <c r="DP96" s="211">
        <v>1037</v>
      </c>
      <c r="DQ96" s="211">
        <v>823</v>
      </c>
      <c r="DR96" s="211">
        <v>722</v>
      </c>
      <c r="DS96" s="211">
        <v>769</v>
      </c>
      <c r="DT96" s="211">
        <v>1867</v>
      </c>
      <c r="DU96" s="211">
        <v>17263</v>
      </c>
      <c r="DV96" s="211">
        <v>8669</v>
      </c>
      <c r="DW96" s="211">
        <v>3239</v>
      </c>
      <c r="DX96" s="211">
        <v>1217</v>
      </c>
      <c r="DY96" s="211">
        <v>506</v>
      </c>
      <c r="DZ96" s="211">
        <v>3438</v>
      </c>
      <c r="EA96" s="211">
        <v>256</v>
      </c>
      <c r="EB96" s="211">
        <v>2796</v>
      </c>
      <c r="EC96" s="211">
        <v>3939</v>
      </c>
      <c r="ED96" s="211">
        <v>786</v>
      </c>
      <c r="EE96" s="211">
        <v>2609</v>
      </c>
      <c r="EF96" s="211">
        <v>5157</v>
      </c>
      <c r="EG96" s="211">
        <v>37234</v>
      </c>
      <c r="EH96" s="211">
        <v>4549</v>
      </c>
      <c r="EI96" s="211">
        <v>12937</v>
      </c>
      <c r="EJ96" s="211">
        <v>4326</v>
      </c>
      <c r="EK96" s="211">
        <v>621</v>
      </c>
      <c r="EL96" s="211">
        <v>382</v>
      </c>
      <c r="EM96" s="211">
        <v>407</v>
      </c>
      <c r="EN96" s="211">
        <v>378</v>
      </c>
      <c r="EO96" s="211">
        <v>278</v>
      </c>
      <c r="EP96" s="211">
        <v>1673</v>
      </c>
      <c r="EQ96" s="211">
        <v>15154</v>
      </c>
      <c r="ER96" s="211">
        <v>17263</v>
      </c>
      <c r="ES96" s="211">
        <v>976</v>
      </c>
      <c r="ET96" s="211">
        <v>4432</v>
      </c>
      <c r="EU96" s="211">
        <v>6659</v>
      </c>
      <c r="EV96" s="211">
        <v>5196</v>
      </c>
      <c r="EW96" s="211">
        <f t="shared" si="1"/>
        <v>16287</v>
      </c>
      <c r="EX96" s="211">
        <v>17263</v>
      </c>
      <c r="EZ96" s="211"/>
    </row>
    <row r="97" spans="1:156" x14ac:dyDescent="0.25">
      <c r="A97" t="s">
        <v>538</v>
      </c>
      <c r="B97" t="s">
        <v>1335</v>
      </c>
      <c r="C97" t="s">
        <v>232</v>
      </c>
      <c r="D97" t="s">
        <v>232</v>
      </c>
      <c r="E97" t="s">
        <v>232</v>
      </c>
      <c r="F97" t="s">
        <v>232</v>
      </c>
      <c r="G97" t="s">
        <v>232</v>
      </c>
      <c r="H97" s="211">
        <v>43019</v>
      </c>
      <c r="I97" s="211">
        <v>3530</v>
      </c>
      <c r="J97" s="211">
        <v>9599</v>
      </c>
      <c r="K97" s="211">
        <v>897</v>
      </c>
      <c r="L97" s="211">
        <v>6416</v>
      </c>
      <c r="M97" s="211">
        <v>691</v>
      </c>
      <c r="N97" s="211">
        <v>18439</v>
      </c>
      <c r="O97" s="211">
        <v>1757</v>
      </c>
      <c r="P97" s="211">
        <v>13575</v>
      </c>
      <c r="Q97" s="211">
        <v>857</v>
      </c>
      <c r="R97" s="211">
        <v>31044</v>
      </c>
      <c r="S97" s="211">
        <v>1882</v>
      </c>
      <c r="T97" s="211">
        <v>575</v>
      </c>
      <c r="U97" s="211">
        <v>17</v>
      </c>
      <c r="V97" s="211">
        <v>7908</v>
      </c>
      <c r="W97" s="211">
        <v>1407</v>
      </c>
      <c r="X97" s="211">
        <v>255</v>
      </c>
      <c r="Y97" s="211">
        <v>21</v>
      </c>
      <c r="Z97" s="211">
        <v>319</v>
      </c>
      <c r="AA97" s="211">
        <v>11</v>
      </c>
      <c r="AB97" s="211">
        <v>2882</v>
      </c>
      <c r="AC97" s="211">
        <v>192</v>
      </c>
      <c r="AD97" s="211">
        <v>1029</v>
      </c>
      <c r="AE97" s="211">
        <v>27</v>
      </c>
      <c r="AF97" s="211">
        <v>30811</v>
      </c>
      <c r="AG97" s="211">
        <v>1877</v>
      </c>
      <c r="AH97" s="211">
        <v>42298</v>
      </c>
      <c r="AI97" s="211">
        <v>3506</v>
      </c>
      <c r="AJ97" s="211">
        <v>721</v>
      </c>
      <c r="AK97" s="211">
        <v>24</v>
      </c>
      <c r="AL97" s="211">
        <v>405</v>
      </c>
      <c r="AM97" s="211">
        <v>15</v>
      </c>
      <c r="AN97" s="211">
        <v>316</v>
      </c>
      <c r="AO97" s="211">
        <v>9</v>
      </c>
      <c r="AP97" s="211">
        <v>21920</v>
      </c>
      <c r="AQ97" s="211">
        <v>2109</v>
      </c>
      <c r="AR97" s="211">
        <v>21099</v>
      </c>
      <c r="AS97" s="211">
        <v>1421</v>
      </c>
      <c r="AT97" s="211">
        <v>6314</v>
      </c>
      <c r="AU97" s="211">
        <v>283</v>
      </c>
      <c r="AV97" s="211">
        <v>36705</v>
      </c>
      <c r="AW97" s="211">
        <v>3247</v>
      </c>
      <c r="AX97" s="211">
        <v>1805</v>
      </c>
      <c r="AY97" s="211">
        <v>287</v>
      </c>
      <c r="AZ97" s="211">
        <v>6770</v>
      </c>
      <c r="BA97" s="211">
        <v>681</v>
      </c>
      <c r="BB97" s="211">
        <v>9006</v>
      </c>
      <c r="BC97" s="211">
        <v>634</v>
      </c>
      <c r="BD97" s="211">
        <v>8200</v>
      </c>
      <c r="BE97" s="211">
        <v>167</v>
      </c>
      <c r="BF97" s="211">
        <v>4679</v>
      </c>
      <c r="BG97" s="211">
        <v>563</v>
      </c>
      <c r="BH97" s="211">
        <v>19702</v>
      </c>
      <c r="BI97" s="211">
        <v>1976</v>
      </c>
      <c r="BJ97" s="211">
        <v>18748</v>
      </c>
      <c r="BK97" s="211">
        <v>1792</v>
      </c>
      <c r="BL97" s="211">
        <v>954</v>
      </c>
      <c r="BM97" s="211">
        <v>184</v>
      </c>
      <c r="BN97" s="211">
        <v>12304</v>
      </c>
      <c r="BO97" s="211">
        <v>888</v>
      </c>
      <c r="BP97" s="211">
        <v>8105</v>
      </c>
      <c r="BQ97" s="211">
        <v>1178</v>
      </c>
      <c r="BR97" s="211">
        <v>3972</v>
      </c>
      <c r="BS97" s="211">
        <v>473</v>
      </c>
      <c r="BT97" s="211">
        <v>11767</v>
      </c>
      <c r="BU97" s="211">
        <v>967</v>
      </c>
      <c r="BV97" s="211">
        <v>24381</v>
      </c>
      <c r="BW97" s="211">
        <v>2539</v>
      </c>
      <c r="BX97" s="211">
        <v>6871</v>
      </c>
      <c r="BY97" s="211">
        <v>24</v>
      </c>
      <c r="BZ97" s="211">
        <v>3653</v>
      </c>
      <c r="CA97" s="211">
        <v>330</v>
      </c>
      <c r="CB97" s="211">
        <v>8114</v>
      </c>
      <c r="CC97" s="211">
        <v>637</v>
      </c>
      <c r="CD97" s="211">
        <v>5471</v>
      </c>
      <c r="CE97" s="211">
        <v>794</v>
      </c>
      <c r="CF97" s="211">
        <v>4558</v>
      </c>
      <c r="CG97" s="211">
        <v>664</v>
      </c>
      <c r="CH97" s="211">
        <v>5102</v>
      </c>
      <c r="CI97" s="211">
        <v>356</v>
      </c>
      <c r="CJ97" s="211">
        <v>4142</v>
      </c>
      <c r="CK97" s="211">
        <v>348</v>
      </c>
      <c r="CL97" s="211">
        <v>5108</v>
      </c>
      <c r="CM97" s="211">
        <v>377</v>
      </c>
      <c r="CN97" s="211">
        <v>6871</v>
      </c>
      <c r="CO97" s="211">
        <v>24</v>
      </c>
      <c r="CP97" s="211">
        <v>3530</v>
      </c>
      <c r="CQ97" s="211">
        <v>39489</v>
      </c>
      <c r="CR97" s="211">
        <v>25943</v>
      </c>
      <c r="CS97" s="211">
        <v>20140</v>
      </c>
      <c r="CT97" s="211">
        <v>38611</v>
      </c>
      <c r="CU97" s="211">
        <v>2104</v>
      </c>
      <c r="CV97" s="211">
        <v>269</v>
      </c>
      <c r="CW97" s="211">
        <v>294</v>
      </c>
      <c r="CX97" s="211">
        <v>31</v>
      </c>
      <c r="CY97" s="211">
        <v>393</v>
      </c>
      <c r="CZ97" s="211">
        <v>65</v>
      </c>
      <c r="DA97" s="211">
        <v>173</v>
      </c>
      <c r="DB97" s="211">
        <v>80</v>
      </c>
      <c r="DC97" s="211">
        <v>1244</v>
      </c>
      <c r="DD97" s="211">
        <v>93</v>
      </c>
      <c r="DE97" s="211">
        <v>396</v>
      </c>
      <c r="DF97" s="211">
        <v>1546</v>
      </c>
      <c r="DG97" s="211">
        <v>1570</v>
      </c>
      <c r="DH97" s="211">
        <v>261</v>
      </c>
      <c r="DI97" s="211">
        <v>2426</v>
      </c>
      <c r="DJ97" s="211">
        <v>912</v>
      </c>
      <c r="DK97" s="211">
        <v>325</v>
      </c>
      <c r="DL97" s="211">
        <v>702</v>
      </c>
      <c r="DM97" s="211">
        <v>1317</v>
      </c>
      <c r="DN97" s="211">
        <v>6509</v>
      </c>
      <c r="DO97" s="211">
        <v>2066</v>
      </c>
      <c r="DP97" s="211">
        <v>914</v>
      </c>
      <c r="DQ97" s="211">
        <v>1843</v>
      </c>
      <c r="DR97" s="211">
        <v>944</v>
      </c>
      <c r="DS97" s="211">
        <v>674</v>
      </c>
      <c r="DT97" s="211">
        <v>2297</v>
      </c>
      <c r="DU97" s="211">
        <v>16891</v>
      </c>
      <c r="DV97" s="211">
        <v>7242</v>
      </c>
      <c r="DW97" s="211">
        <v>2681</v>
      </c>
      <c r="DX97" s="211">
        <v>1778</v>
      </c>
      <c r="DY97" s="211">
        <v>653</v>
      </c>
      <c r="DZ97" s="211">
        <v>3408</v>
      </c>
      <c r="EA97" s="211">
        <v>352</v>
      </c>
      <c r="EB97" s="211">
        <v>2523</v>
      </c>
      <c r="EC97" s="211">
        <v>4463</v>
      </c>
      <c r="ED97" s="211">
        <v>860</v>
      </c>
      <c r="EE97" s="211">
        <v>2585</v>
      </c>
      <c r="EF97" s="211">
        <v>5114</v>
      </c>
      <c r="EG97" s="211">
        <v>36451</v>
      </c>
      <c r="EH97" s="211">
        <v>6639</v>
      </c>
      <c r="EI97" s="211">
        <v>11394</v>
      </c>
      <c r="EJ97" s="211">
        <v>5497</v>
      </c>
      <c r="EK97" s="211">
        <v>794</v>
      </c>
      <c r="EL97" s="211">
        <v>789</v>
      </c>
      <c r="EM97" s="211">
        <v>739</v>
      </c>
      <c r="EN97" s="211">
        <v>678</v>
      </c>
      <c r="EO97" s="211">
        <v>540</v>
      </c>
      <c r="EP97" s="211">
        <v>1584</v>
      </c>
      <c r="EQ97" s="211">
        <v>15130</v>
      </c>
      <c r="ER97" s="211">
        <v>16891</v>
      </c>
      <c r="ES97" s="211">
        <v>1148</v>
      </c>
      <c r="ET97" s="211">
        <v>5070</v>
      </c>
      <c r="EU97" s="211">
        <v>6023</v>
      </c>
      <c r="EV97" s="211">
        <v>4650</v>
      </c>
      <c r="EW97" s="211">
        <f t="shared" si="1"/>
        <v>15743</v>
      </c>
      <c r="EX97" s="211">
        <v>16891</v>
      </c>
      <c r="EZ97" s="211"/>
    </row>
    <row r="98" spans="1:156" x14ac:dyDescent="0.25">
      <c r="A98" t="s">
        <v>539</v>
      </c>
      <c r="B98" t="s">
        <v>1335</v>
      </c>
      <c r="C98" t="s">
        <v>232</v>
      </c>
      <c r="D98" t="s">
        <v>232</v>
      </c>
      <c r="E98" t="s">
        <v>232</v>
      </c>
      <c r="F98" t="s">
        <v>232</v>
      </c>
      <c r="G98" t="s">
        <v>232</v>
      </c>
      <c r="H98" s="211">
        <v>41127</v>
      </c>
      <c r="I98" s="211">
        <v>3846</v>
      </c>
      <c r="J98" s="211">
        <v>9473</v>
      </c>
      <c r="K98" s="211">
        <v>1227</v>
      </c>
      <c r="L98" s="211">
        <v>6641</v>
      </c>
      <c r="M98" s="211">
        <v>1001</v>
      </c>
      <c r="N98" s="211">
        <v>18051</v>
      </c>
      <c r="O98" s="211">
        <v>1910</v>
      </c>
      <c r="P98" s="211">
        <v>13281</v>
      </c>
      <c r="Q98" s="211">
        <v>689</v>
      </c>
      <c r="R98" s="211">
        <v>28165</v>
      </c>
      <c r="S98" s="211">
        <v>1649</v>
      </c>
      <c r="T98" s="211">
        <v>103</v>
      </c>
      <c r="U98" s="211">
        <v>22</v>
      </c>
      <c r="V98" s="211">
        <v>7973</v>
      </c>
      <c r="W98" s="211">
        <v>1504</v>
      </c>
      <c r="X98" s="211">
        <v>245</v>
      </c>
      <c r="Y98" s="211">
        <v>7</v>
      </c>
      <c r="Z98" s="211">
        <v>253</v>
      </c>
      <c r="AA98" s="211">
        <v>5</v>
      </c>
      <c r="AB98" s="211">
        <v>4358</v>
      </c>
      <c r="AC98" s="211">
        <v>644</v>
      </c>
      <c r="AD98" s="211">
        <v>1087</v>
      </c>
      <c r="AE98" s="211">
        <v>125</v>
      </c>
      <c r="AF98" s="211">
        <v>27912</v>
      </c>
      <c r="AG98" s="211">
        <v>1630</v>
      </c>
      <c r="AH98" s="211">
        <v>40576</v>
      </c>
      <c r="AI98" s="211">
        <v>3772</v>
      </c>
      <c r="AJ98" s="211">
        <v>551</v>
      </c>
      <c r="AK98" s="211">
        <v>74</v>
      </c>
      <c r="AL98" s="211">
        <v>389</v>
      </c>
      <c r="AM98" s="211">
        <v>21</v>
      </c>
      <c r="AN98" s="211">
        <v>162</v>
      </c>
      <c r="AO98" s="211">
        <v>53</v>
      </c>
      <c r="AP98" s="211">
        <v>20771</v>
      </c>
      <c r="AQ98" s="211">
        <v>2151</v>
      </c>
      <c r="AR98" s="211">
        <v>20356</v>
      </c>
      <c r="AS98" s="211">
        <v>1695</v>
      </c>
      <c r="AT98" s="211">
        <v>6721</v>
      </c>
      <c r="AU98" s="211">
        <v>346</v>
      </c>
      <c r="AV98" s="211">
        <v>34406</v>
      </c>
      <c r="AW98" s="211">
        <v>3500</v>
      </c>
      <c r="AX98" s="211">
        <v>2232</v>
      </c>
      <c r="AY98" s="211">
        <v>411</v>
      </c>
      <c r="AZ98" s="211">
        <v>9400</v>
      </c>
      <c r="BA98" s="211">
        <v>1037</v>
      </c>
      <c r="BB98" s="211">
        <v>9795</v>
      </c>
      <c r="BC98" s="211">
        <v>822</v>
      </c>
      <c r="BD98" s="211">
        <v>6467</v>
      </c>
      <c r="BE98" s="211">
        <v>183</v>
      </c>
      <c r="BF98" s="211">
        <v>5193</v>
      </c>
      <c r="BG98" s="211">
        <v>734</v>
      </c>
      <c r="BH98" s="211">
        <v>16333</v>
      </c>
      <c r="BI98" s="211">
        <v>2078</v>
      </c>
      <c r="BJ98" s="211">
        <v>15239</v>
      </c>
      <c r="BK98" s="211">
        <v>1806</v>
      </c>
      <c r="BL98" s="211">
        <v>1094</v>
      </c>
      <c r="BM98" s="211">
        <v>272</v>
      </c>
      <c r="BN98" s="211">
        <v>10499</v>
      </c>
      <c r="BO98" s="211">
        <v>1049</v>
      </c>
      <c r="BP98" s="211">
        <v>6663</v>
      </c>
      <c r="BQ98" s="211">
        <v>1114</v>
      </c>
      <c r="BR98" s="211">
        <v>4364</v>
      </c>
      <c r="BS98" s="211">
        <v>649</v>
      </c>
      <c r="BT98" s="211">
        <v>10707</v>
      </c>
      <c r="BU98" s="211">
        <v>1000</v>
      </c>
      <c r="BV98" s="211">
        <v>21526</v>
      </c>
      <c r="BW98" s="211">
        <v>2812</v>
      </c>
      <c r="BX98" s="211">
        <v>8894</v>
      </c>
      <c r="BY98" s="211">
        <v>34</v>
      </c>
      <c r="BZ98" s="211">
        <v>3008</v>
      </c>
      <c r="CA98" s="211">
        <v>285</v>
      </c>
      <c r="CB98" s="211">
        <v>7699</v>
      </c>
      <c r="CC98" s="211">
        <v>715</v>
      </c>
      <c r="CD98" s="211">
        <v>2526</v>
      </c>
      <c r="CE98" s="211">
        <v>393</v>
      </c>
      <c r="CF98" s="211">
        <v>3967</v>
      </c>
      <c r="CG98" s="211">
        <v>717</v>
      </c>
      <c r="CH98" s="211">
        <v>4482</v>
      </c>
      <c r="CI98" s="211">
        <v>588</v>
      </c>
      <c r="CJ98" s="211">
        <v>4354</v>
      </c>
      <c r="CK98" s="211">
        <v>542</v>
      </c>
      <c r="CL98" s="211">
        <v>6197</v>
      </c>
      <c r="CM98" s="211">
        <v>572</v>
      </c>
      <c r="CN98" s="211">
        <v>8894</v>
      </c>
      <c r="CO98" s="211">
        <v>34</v>
      </c>
      <c r="CP98" s="211">
        <v>3846</v>
      </c>
      <c r="CQ98" s="211">
        <v>37281</v>
      </c>
      <c r="CR98" s="211">
        <v>23809</v>
      </c>
      <c r="CS98" s="211">
        <v>20685</v>
      </c>
      <c r="CT98" s="211">
        <v>36753</v>
      </c>
      <c r="CU98" s="211">
        <v>2211</v>
      </c>
      <c r="CV98" s="211">
        <v>341</v>
      </c>
      <c r="CW98" s="211">
        <v>273</v>
      </c>
      <c r="CX98" s="211">
        <v>64</v>
      </c>
      <c r="CY98" s="211">
        <v>413</v>
      </c>
      <c r="CZ98" s="211">
        <v>94</v>
      </c>
      <c r="DA98" s="211">
        <v>164</v>
      </c>
      <c r="DB98" s="211">
        <v>62</v>
      </c>
      <c r="DC98" s="211">
        <v>1361</v>
      </c>
      <c r="DD98" s="211">
        <v>121</v>
      </c>
      <c r="DE98" s="211">
        <v>777</v>
      </c>
      <c r="DF98" s="211">
        <v>1767</v>
      </c>
      <c r="DG98" s="211">
        <v>1416</v>
      </c>
      <c r="DH98" s="211">
        <v>326</v>
      </c>
      <c r="DI98" s="211">
        <v>1738</v>
      </c>
      <c r="DJ98" s="211">
        <v>895</v>
      </c>
      <c r="DK98" s="211">
        <v>191</v>
      </c>
      <c r="DL98" s="211">
        <v>686</v>
      </c>
      <c r="DM98" s="211">
        <v>859</v>
      </c>
      <c r="DN98" s="211">
        <v>4692</v>
      </c>
      <c r="DO98" s="211">
        <v>1908</v>
      </c>
      <c r="DP98" s="211">
        <v>718</v>
      </c>
      <c r="DQ98" s="211">
        <v>1308</v>
      </c>
      <c r="DR98" s="211">
        <v>948</v>
      </c>
      <c r="DS98" s="211">
        <v>802</v>
      </c>
      <c r="DT98" s="211">
        <v>2296</v>
      </c>
      <c r="DU98" s="211">
        <v>15958</v>
      </c>
      <c r="DV98" s="211">
        <v>7793</v>
      </c>
      <c r="DW98" s="211">
        <v>2189</v>
      </c>
      <c r="DX98" s="211">
        <v>1499</v>
      </c>
      <c r="DY98" s="211">
        <v>779</v>
      </c>
      <c r="DZ98" s="211">
        <v>3052</v>
      </c>
      <c r="EA98" s="211">
        <v>222</v>
      </c>
      <c r="EB98" s="211">
        <v>2367</v>
      </c>
      <c r="EC98" s="211">
        <v>3614</v>
      </c>
      <c r="ED98" s="211">
        <v>636</v>
      </c>
      <c r="EE98" s="211">
        <v>1932</v>
      </c>
      <c r="EF98" s="211">
        <v>4525</v>
      </c>
      <c r="EG98" s="211">
        <v>37421</v>
      </c>
      <c r="EH98" s="211">
        <v>3633</v>
      </c>
      <c r="EI98" s="211">
        <v>13168</v>
      </c>
      <c r="EJ98" s="211">
        <v>2790</v>
      </c>
      <c r="EK98" s="211">
        <v>461</v>
      </c>
      <c r="EL98" s="211">
        <v>384</v>
      </c>
      <c r="EM98" s="211">
        <v>279</v>
      </c>
      <c r="EN98" s="211">
        <v>337</v>
      </c>
      <c r="EO98" s="211">
        <v>220</v>
      </c>
      <c r="EP98" s="211">
        <v>685</v>
      </c>
      <c r="EQ98" s="211">
        <v>13729</v>
      </c>
      <c r="ER98" s="211">
        <v>15958</v>
      </c>
      <c r="ES98" s="211">
        <v>1008</v>
      </c>
      <c r="ET98" s="211">
        <v>4008</v>
      </c>
      <c r="EU98" s="211">
        <v>5747</v>
      </c>
      <c r="EV98" s="211">
        <v>5195</v>
      </c>
      <c r="EW98" s="211">
        <f t="shared" si="1"/>
        <v>14950</v>
      </c>
      <c r="EX98" s="211">
        <v>15958</v>
      </c>
      <c r="EZ98" s="211"/>
    </row>
    <row r="99" spans="1:156" x14ac:dyDescent="0.25">
      <c r="A99" t="s">
        <v>540</v>
      </c>
      <c r="B99" t="s">
        <v>1335</v>
      </c>
      <c r="C99" t="s">
        <v>232</v>
      </c>
      <c r="D99" t="s">
        <v>232</v>
      </c>
      <c r="E99" t="s">
        <v>232</v>
      </c>
      <c r="F99" t="s">
        <v>232</v>
      </c>
      <c r="G99" t="s">
        <v>232</v>
      </c>
      <c r="H99" s="211">
        <v>41583</v>
      </c>
      <c r="I99" s="211">
        <v>1966</v>
      </c>
      <c r="J99" s="211">
        <v>6687</v>
      </c>
      <c r="K99" s="211">
        <v>580</v>
      </c>
      <c r="L99" s="211">
        <v>4576</v>
      </c>
      <c r="M99" s="211">
        <v>403</v>
      </c>
      <c r="N99" s="211">
        <v>18426</v>
      </c>
      <c r="O99" s="211">
        <v>1000</v>
      </c>
      <c r="P99" s="211">
        <v>15992</v>
      </c>
      <c r="Q99" s="211">
        <v>370</v>
      </c>
      <c r="R99" s="211">
        <v>37454</v>
      </c>
      <c r="S99" s="211">
        <v>1655</v>
      </c>
      <c r="T99" s="211">
        <v>165</v>
      </c>
      <c r="U99" s="211">
        <v>23</v>
      </c>
      <c r="V99" s="211">
        <v>1300</v>
      </c>
      <c r="W99" s="211">
        <v>120</v>
      </c>
      <c r="X99" s="211">
        <v>180</v>
      </c>
      <c r="Y99" s="211">
        <v>17</v>
      </c>
      <c r="Z99" s="211">
        <v>321</v>
      </c>
      <c r="AA99" s="211">
        <v>62</v>
      </c>
      <c r="AB99" s="211">
        <v>2159</v>
      </c>
      <c r="AC99" s="211">
        <v>89</v>
      </c>
      <c r="AD99" s="211">
        <v>872</v>
      </c>
      <c r="AE99" s="211">
        <v>115</v>
      </c>
      <c r="AF99" s="211">
        <v>37243</v>
      </c>
      <c r="AG99" s="211">
        <v>1647</v>
      </c>
      <c r="AH99" s="211">
        <v>40702</v>
      </c>
      <c r="AI99" s="211">
        <v>1918</v>
      </c>
      <c r="AJ99" s="211">
        <v>881</v>
      </c>
      <c r="AK99" s="211">
        <v>48</v>
      </c>
      <c r="AL99" s="211">
        <v>462</v>
      </c>
      <c r="AM99" s="211">
        <v>13</v>
      </c>
      <c r="AN99" s="211">
        <v>419</v>
      </c>
      <c r="AO99" s="211">
        <v>35</v>
      </c>
      <c r="AP99" s="211">
        <v>21474</v>
      </c>
      <c r="AQ99" s="211">
        <v>1207</v>
      </c>
      <c r="AR99" s="211">
        <v>20109</v>
      </c>
      <c r="AS99" s="211">
        <v>759</v>
      </c>
      <c r="AT99" s="211">
        <v>7088</v>
      </c>
      <c r="AU99" s="211">
        <v>269</v>
      </c>
      <c r="AV99" s="211">
        <v>34495</v>
      </c>
      <c r="AW99" s="211">
        <v>1697</v>
      </c>
      <c r="AX99" s="211">
        <v>1757</v>
      </c>
      <c r="AY99" s="211">
        <v>237</v>
      </c>
      <c r="AZ99" s="211">
        <v>8995</v>
      </c>
      <c r="BA99" s="211">
        <v>540</v>
      </c>
      <c r="BB99" s="211">
        <v>12224</v>
      </c>
      <c r="BC99" s="211">
        <v>499</v>
      </c>
      <c r="BD99" s="211">
        <v>8913</v>
      </c>
      <c r="BE99" s="211">
        <v>204</v>
      </c>
      <c r="BF99" s="211">
        <v>4743</v>
      </c>
      <c r="BG99" s="211">
        <v>485</v>
      </c>
      <c r="BH99" s="211">
        <v>17258</v>
      </c>
      <c r="BI99" s="211">
        <v>1224</v>
      </c>
      <c r="BJ99" s="211">
        <v>16475</v>
      </c>
      <c r="BK99" s="211">
        <v>1084</v>
      </c>
      <c r="BL99" s="211">
        <v>783</v>
      </c>
      <c r="BM99" s="211">
        <v>140</v>
      </c>
      <c r="BN99" s="211">
        <v>11434</v>
      </c>
      <c r="BO99" s="211">
        <v>604</v>
      </c>
      <c r="BP99" s="211">
        <v>6621</v>
      </c>
      <c r="BQ99" s="211">
        <v>754</v>
      </c>
      <c r="BR99" s="211">
        <v>3946</v>
      </c>
      <c r="BS99" s="211">
        <v>351</v>
      </c>
      <c r="BT99" s="211">
        <v>7256</v>
      </c>
      <c r="BU99" s="211">
        <v>252</v>
      </c>
      <c r="BV99" s="211">
        <v>22001</v>
      </c>
      <c r="BW99" s="211">
        <v>1709</v>
      </c>
      <c r="BX99" s="211">
        <v>12326</v>
      </c>
      <c r="BY99" s="211">
        <v>5</v>
      </c>
      <c r="BZ99" s="211">
        <v>1865</v>
      </c>
      <c r="CA99" s="211">
        <v>55</v>
      </c>
      <c r="CB99" s="211">
        <v>5391</v>
      </c>
      <c r="CC99" s="211">
        <v>197</v>
      </c>
      <c r="CD99" s="211">
        <v>2438</v>
      </c>
      <c r="CE99" s="211">
        <v>234</v>
      </c>
      <c r="CF99" s="211">
        <v>3184</v>
      </c>
      <c r="CG99" s="211">
        <v>344</v>
      </c>
      <c r="CH99" s="211">
        <v>4410</v>
      </c>
      <c r="CI99" s="211">
        <v>315</v>
      </c>
      <c r="CJ99" s="211">
        <v>4222</v>
      </c>
      <c r="CK99" s="211">
        <v>207</v>
      </c>
      <c r="CL99" s="211">
        <v>7747</v>
      </c>
      <c r="CM99" s="211">
        <v>609</v>
      </c>
      <c r="CN99" s="211">
        <v>12326</v>
      </c>
      <c r="CO99" s="211">
        <v>5</v>
      </c>
      <c r="CP99" s="211">
        <v>1966</v>
      </c>
      <c r="CQ99" s="211">
        <v>39617</v>
      </c>
      <c r="CR99" s="211">
        <v>29515</v>
      </c>
      <c r="CS99" s="211">
        <v>20565</v>
      </c>
      <c r="CT99" s="211">
        <v>39555</v>
      </c>
      <c r="CU99" s="211">
        <v>1110</v>
      </c>
      <c r="CV99" s="211">
        <v>232</v>
      </c>
      <c r="CW99" s="211">
        <v>377</v>
      </c>
      <c r="CX99" s="211">
        <v>113</v>
      </c>
      <c r="CY99" s="211">
        <v>273</v>
      </c>
      <c r="CZ99" s="211">
        <v>32</v>
      </c>
      <c r="DA99" s="211">
        <v>117</v>
      </c>
      <c r="DB99" s="211">
        <v>20</v>
      </c>
      <c r="DC99" s="211">
        <v>343</v>
      </c>
      <c r="DD99" s="211">
        <v>67</v>
      </c>
      <c r="DE99" s="211">
        <v>1000</v>
      </c>
      <c r="DF99" s="211">
        <v>1600</v>
      </c>
      <c r="DG99" s="211">
        <v>1711</v>
      </c>
      <c r="DH99" s="211">
        <v>242</v>
      </c>
      <c r="DI99" s="211">
        <v>2507</v>
      </c>
      <c r="DJ99" s="211">
        <v>910</v>
      </c>
      <c r="DK99" s="211">
        <v>271</v>
      </c>
      <c r="DL99" s="211">
        <v>965</v>
      </c>
      <c r="DM99" s="211">
        <v>1407</v>
      </c>
      <c r="DN99" s="211">
        <v>4213</v>
      </c>
      <c r="DO99" s="211">
        <v>2257</v>
      </c>
      <c r="DP99" s="211">
        <v>819</v>
      </c>
      <c r="DQ99" s="211">
        <v>1183</v>
      </c>
      <c r="DR99" s="211">
        <v>1159</v>
      </c>
      <c r="DS99" s="211">
        <v>456</v>
      </c>
      <c r="DT99" s="211">
        <v>1467</v>
      </c>
      <c r="DU99" s="211">
        <v>20006</v>
      </c>
      <c r="DV99" s="211">
        <v>9409</v>
      </c>
      <c r="DW99" s="211">
        <v>2168</v>
      </c>
      <c r="DX99" s="211">
        <v>1678</v>
      </c>
      <c r="DY99" s="211">
        <v>559</v>
      </c>
      <c r="DZ99" s="211">
        <v>4567</v>
      </c>
      <c r="EA99" s="211">
        <v>275</v>
      </c>
      <c r="EB99" s="211">
        <v>3782</v>
      </c>
      <c r="EC99" s="211">
        <v>4352</v>
      </c>
      <c r="ED99" s="211">
        <v>416</v>
      </c>
      <c r="EE99" s="211">
        <v>3234</v>
      </c>
      <c r="EF99" s="211">
        <v>3802</v>
      </c>
      <c r="EG99" s="211">
        <v>37620</v>
      </c>
      <c r="EH99" s="211">
        <v>4323</v>
      </c>
      <c r="EI99" s="211">
        <v>16767</v>
      </c>
      <c r="EJ99" s="211">
        <v>3239</v>
      </c>
      <c r="EK99" s="211">
        <v>636</v>
      </c>
      <c r="EL99" s="211">
        <v>400</v>
      </c>
      <c r="EM99" s="211">
        <v>306</v>
      </c>
      <c r="EN99" s="211">
        <v>403</v>
      </c>
      <c r="EO99" s="211">
        <v>283</v>
      </c>
      <c r="EP99" s="211">
        <v>844</v>
      </c>
      <c r="EQ99" s="211">
        <v>17363</v>
      </c>
      <c r="ER99" s="211">
        <v>20006</v>
      </c>
      <c r="ES99" s="211">
        <v>1194</v>
      </c>
      <c r="ET99" s="211">
        <v>5736</v>
      </c>
      <c r="EU99" s="211">
        <v>7859</v>
      </c>
      <c r="EV99" s="211">
        <v>5217</v>
      </c>
      <c r="EW99" s="211">
        <f t="shared" si="1"/>
        <v>18812</v>
      </c>
      <c r="EX99" s="211">
        <v>20006</v>
      </c>
      <c r="EZ99" s="211"/>
    </row>
    <row r="100" spans="1:156" x14ac:dyDescent="0.25">
      <c r="A100" t="s">
        <v>541</v>
      </c>
      <c r="B100" t="s">
        <v>1335</v>
      </c>
      <c r="C100" t="s">
        <v>232</v>
      </c>
      <c r="D100" t="s">
        <v>232</v>
      </c>
      <c r="E100" t="s">
        <v>232</v>
      </c>
      <c r="F100" t="s">
        <v>232</v>
      </c>
      <c r="G100" t="s">
        <v>232</v>
      </c>
      <c r="H100" s="211">
        <v>41290</v>
      </c>
      <c r="I100" s="211">
        <v>1290</v>
      </c>
      <c r="J100" s="211">
        <v>4296</v>
      </c>
      <c r="K100" s="211">
        <v>182</v>
      </c>
      <c r="L100" s="211">
        <v>2479</v>
      </c>
      <c r="M100" s="211">
        <v>87</v>
      </c>
      <c r="N100" s="211">
        <v>15451</v>
      </c>
      <c r="O100" s="211">
        <v>793</v>
      </c>
      <c r="P100" s="211">
        <v>21474</v>
      </c>
      <c r="Q100" s="211">
        <v>315</v>
      </c>
      <c r="R100" s="211">
        <v>38682</v>
      </c>
      <c r="S100" s="211">
        <v>1152</v>
      </c>
      <c r="T100" s="211">
        <v>189</v>
      </c>
      <c r="U100" s="211">
        <v>18</v>
      </c>
      <c r="V100" s="211">
        <v>343</v>
      </c>
      <c r="W100" s="211">
        <v>5</v>
      </c>
      <c r="X100" s="211">
        <v>274</v>
      </c>
      <c r="Y100" s="211">
        <v>2</v>
      </c>
      <c r="Z100" s="211">
        <v>225</v>
      </c>
      <c r="AA100" s="211">
        <v>1</v>
      </c>
      <c r="AB100" s="211">
        <v>1564</v>
      </c>
      <c r="AC100" s="211">
        <v>112</v>
      </c>
      <c r="AD100" s="211">
        <v>525</v>
      </c>
      <c r="AE100" s="211">
        <v>9</v>
      </c>
      <c r="AF100" s="211">
        <v>38525</v>
      </c>
      <c r="AG100" s="211">
        <v>1152</v>
      </c>
      <c r="AH100" s="211">
        <v>40910</v>
      </c>
      <c r="AI100" s="211">
        <v>1280</v>
      </c>
      <c r="AJ100" s="211">
        <v>380</v>
      </c>
      <c r="AK100" s="211">
        <v>10</v>
      </c>
      <c r="AL100" s="211">
        <v>280</v>
      </c>
      <c r="AM100" s="211">
        <v>2</v>
      </c>
      <c r="AN100" s="211">
        <v>100</v>
      </c>
      <c r="AO100" s="211">
        <v>8</v>
      </c>
      <c r="AP100" s="211">
        <v>21275</v>
      </c>
      <c r="AQ100" s="211">
        <v>804</v>
      </c>
      <c r="AR100" s="211">
        <v>20015</v>
      </c>
      <c r="AS100" s="211">
        <v>486</v>
      </c>
      <c r="AT100" s="211">
        <v>5382</v>
      </c>
      <c r="AU100" s="211">
        <v>339</v>
      </c>
      <c r="AV100" s="211">
        <v>35908</v>
      </c>
      <c r="AW100" s="211">
        <v>951</v>
      </c>
      <c r="AX100" s="211">
        <v>1275</v>
      </c>
      <c r="AY100" s="211">
        <v>114</v>
      </c>
      <c r="AZ100" s="211">
        <v>7324</v>
      </c>
      <c r="BA100" s="211">
        <v>239</v>
      </c>
      <c r="BB100" s="211">
        <v>10552</v>
      </c>
      <c r="BC100" s="211">
        <v>370</v>
      </c>
      <c r="BD100" s="211">
        <v>9533</v>
      </c>
      <c r="BE100" s="211">
        <v>58</v>
      </c>
      <c r="BF100" s="211">
        <v>4114</v>
      </c>
      <c r="BG100" s="211">
        <v>222</v>
      </c>
      <c r="BH100" s="211">
        <v>19333</v>
      </c>
      <c r="BI100" s="211">
        <v>926</v>
      </c>
      <c r="BJ100" s="211">
        <v>18725</v>
      </c>
      <c r="BK100" s="211">
        <v>891</v>
      </c>
      <c r="BL100" s="211">
        <v>608</v>
      </c>
      <c r="BM100" s="211">
        <v>35</v>
      </c>
      <c r="BN100" s="211">
        <v>13164</v>
      </c>
      <c r="BO100" s="211">
        <v>614</v>
      </c>
      <c r="BP100" s="211">
        <v>7109</v>
      </c>
      <c r="BQ100" s="211">
        <v>426</v>
      </c>
      <c r="BR100" s="211">
        <v>3174</v>
      </c>
      <c r="BS100" s="211">
        <v>108</v>
      </c>
      <c r="BT100" s="211">
        <v>9627</v>
      </c>
      <c r="BU100" s="211">
        <v>129</v>
      </c>
      <c r="BV100" s="211">
        <v>23447</v>
      </c>
      <c r="BW100" s="211">
        <v>1148</v>
      </c>
      <c r="BX100" s="211">
        <v>8216</v>
      </c>
      <c r="BY100" s="211">
        <v>13</v>
      </c>
      <c r="BZ100" s="211">
        <v>2484</v>
      </c>
      <c r="CA100" s="211">
        <v>35</v>
      </c>
      <c r="CB100" s="211">
        <v>7143</v>
      </c>
      <c r="CC100" s="211">
        <v>94</v>
      </c>
      <c r="CD100" s="211">
        <v>2979</v>
      </c>
      <c r="CE100" s="211">
        <v>380</v>
      </c>
      <c r="CF100" s="211">
        <v>3728</v>
      </c>
      <c r="CG100" s="211">
        <v>144</v>
      </c>
      <c r="CH100" s="211">
        <v>5462</v>
      </c>
      <c r="CI100" s="211">
        <v>243</v>
      </c>
      <c r="CJ100" s="211">
        <v>4767</v>
      </c>
      <c r="CK100" s="211">
        <v>85</v>
      </c>
      <c r="CL100" s="211">
        <v>6511</v>
      </c>
      <c r="CM100" s="211">
        <v>296</v>
      </c>
      <c r="CN100" s="211">
        <v>8216</v>
      </c>
      <c r="CO100" s="211">
        <v>13</v>
      </c>
      <c r="CP100" s="211">
        <v>1290</v>
      </c>
      <c r="CQ100" s="211">
        <v>40000</v>
      </c>
      <c r="CR100" s="211">
        <v>33307</v>
      </c>
      <c r="CS100" s="211">
        <v>14466</v>
      </c>
      <c r="CT100" s="211">
        <v>39412</v>
      </c>
      <c r="CU100" s="211">
        <v>699</v>
      </c>
      <c r="CV100" s="211">
        <v>135</v>
      </c>
      <c r="CW100" s="211">
        <v>297</v>
      </c>
      <c r="CX100" s="211">
        <v>35</v>
      </c>
      <c r="CY100" s="211">
        <v>161</v>
      </c>
      <c r="CZ100" s="211">
        <v>48</v>
      </c>
      <c r="DA100" s="211">
        <v>93</v>
      </c>
      <c r="DB100" s="211">
        <v>48</v>
      </c>
      <c r="DC100" s="211">
        <v>148</v>
      </c>
      <c r="DD100" s="211">
        <v>4</v>
      </c>
      <c r="DE100" s="211">
        <v>275</v>
      </c>
      <c r="DF100" s="211">
        <v>1933</v>
      </c>
      <c r="DG100" s="211">
        <v>1536</v>
      </c>
      <c r="DH100" s="211">
        <v>457</v>
      </c>
      <c r="DI100" s="211">
        <v>2089</v>
      </c>
      <c r="DJ100" s="211">
        <v>1427</v>
      </c>
      <c r="DK100" s="211">
        <v>101</v>
      </c>
      <c r="DL100" s="211">
        <v>966</v>
      </c>
      <c r="DM100" s="211">
        <v>1415</v>
      </c>
      <c r="DN100" s="211">
        <v>6193</v>
      </c>
      <c r="DO100" s="211">
        <v>2145</v>
      </c>
      <c r="DP100" s="211">
        <v>926</v>
      </c>
      <c r="DQ100" s="211">
        <v>1259</v>
      </c>
      <c r="DR100" s="211">
        <v>536</v>
      </c>
      <c r="DS100" s="211">
        <v>264</v>
      </c>
      <c r="DT100" s="211">
        <v>947</v>
      </c>
      <c r="DU100" s="211">
        <v>16648</v>
      </c>
      <c r="DV100" s="211">
        <v>10050</v>
      </c>
      <c r="DW100" s="211">
        <v>3607</v>
      </c>
      <c r="DX100" s="211">
        <v>1382</v>
      </c>
      <c r="DY100" s="211">
        <v>266</v>
      </c>
      <c r="DZ100" s="211">
        <v>2635</v>
      </c>
      <c r="EA100" s="211">
        <v>201</v>
      </c>
      <c r="EB100" s="211">
        <v>1882</v>
      </c>
      <c r="EC100" s="211">
        <v>2581</v>
      </c>
      <c r="ED100" s="211">
        <v>456</v>
      </c>
      <c r="EE100" s="211">
        <v>1778</v>
      </c>
      <c r="EF100" s="211">
        <v>4823</v>
      </c>
      <c r="EG100" s="211">
        <v>37812</v>
      </c>
      <c r="EH100" s="211">
        <v>3992</v>
      </c>
      <c r="EI100" s="211">
        <v>14001</v>
      </c>
      <c r="EJ100" s="211">
        <v>2647</v>
      </c>
      <c r="EK100" s="211">
        <v>577</v>
      </c>
      <c r="EL100" s="211">
        <v>265</v>
      </c>
      <c r="EM100" s="211">
        <v>244</v>
      </c>
      <c r="EN100" s="211">
        <v>162</v>
      </c>
      <c r="EO100" s="211">
        <v>172</v>
      </c>
      <c r="EP100" s="211">
        <v>1071</v>
      </c>
      <c r="EQ100" s="211">
        <v>14767</v>
      </c>
      <c r="ER100" s="211">
        <v>16648</v>
      </c>
      <c r="ES100" s="211">
        <v>494</v>
      </c>
      <c r="ET100" s="211">
        <v>3621</v>
      </c>
      <c r="EU100" s="211">
        <v>7280</v>
      </c>
      <c r="EV100" s="211">
        <v>5253</v>
      </c>
      <c r="EW100" s="211">
        <f t="shared" si="1"/>
        <v>16154</v>
      </c>
      <c r="EX100" s="211">
        <v>16648</v>
      </c>
      <c r="EZ100" s="211"/>
    </row>
    <row r="101" spans="1:156" x14ac:dyDescent="0.25">
      <c r="A101" t="s">
        <v>542</v>
      </c>
      <c r="B101" t="s">
        <v>1335</v>
      </c>
      <c r="C101" t="s">
        <v>232</v>
      </c>
      <c r="D101" t="s">
        <v>232</v>
      </c>
      <c r="E101" t="s">
        <v>232</v>
      </c>
      <c r="F101" t="s">
        <v>232</v>
      </c>
      <c r="G101" t="s">
        <v>232</v>
      </c>
      <c r="H101" s="211">
        <v>42297</v>
      </c>
      <c r="I101" s="211">
        <v>1636</v>
      </c>
      <c r="J101" s="211">
        <v>9285</v>
      </c>
      <c r="K101" s="211">
        <v>534</v>
      </c>
      <c r="L101" s="211">
        <v>7303</v>
      </c>
      <c r="M101" s="211">
        <v>453</v>
      </c>
      <c r="N101" s="211">
        <v>15527</v>
      </c>
      <c r="O101" s="211">
        <v>732</v>
      </c>
      <c r="P101" s="211">
        <v>15028</v>
      </c>
      <c r="Q101" s="211">
        <v>268</v>
      </c>
      <c r="R101" s="211">
        <v>35220</v>
      </c>
      <c r="S101" s="211">
        <v>1185</v>
      </c>
      <c r="T101" s="211">
        <v>2857</v>
      </c>
      <c r="U101" s="211">
        <v>159</v>
      </c>
      <c r="V101" s="211">
        <v>328</v>
      </c>
      <c r="W101" s="211">
        <v>52</v>
      </c>
      <c r="X101" s="211">
        <v>959</v>
      </c>
      <c r="Y101" s="211">
        <v>40</v>
      </c>
      <c r="Z101" s="211">
        <v>298</v>
      </c>
      <c r="AA101" s="211">
        <v>26</v>
      </c>
      <c r="AB101" s="211">
        <v>2494</v>
      </c>
      <c r="AC101" s="211">
        <v>174</v>
      </c>
      <c r="AD101" s="211">
        <v>2220</v>
      </c>
      <c r="AE101" s="211">
        <v>66</v>
      </c>
      <c r="AF101" s="211">
        <v>34199</v>
      </c>
      <c r="AG101" s="211">
        <v>1161</v>
      </c>
      <c r="AH101" s="211">
        <v>39787</v>
      </c>
      <c r="AI101" s="211">
        <v>1505</v>
      </c>
      <c r="AJ101" s="211">
        <v>2510</v>
      </c>
      <c r="AK101" s="211">
        <v>131</v>
      </c>
      <c r="AL101" s="211">
        <v>1415</v>
      </c>
      <c r="AM101" s="211">
        <v>0</v>
      </c>
      <c r="AN101" s="211">
        <v>1095</v>
      </c>
      <c r="AO101" s="211">
        <v>131</v>
      </c>
      <c r="AP101" s="211">
        <v>21007</v>
      </c>
      <c r="AQ101" s="211">
        <v>1140</v>
      </c>
      <c r="AR101" s="211">
        <v>21290</v>
      </c>
      <c r="AS101" s="211">
        <v>496</v>
      </c>
      <c r="AT101" s="211">
        <v>5510</v>
      </c>
      <c r="AU101" s="211">
        <v>132</v>
      </c>
      <c r="AV101" s="211">
        <v>36787</v>
      </c>
      <c r="AW101" s="211">
        <v>1504</v>
      </c>
      <c r="AX101" s="211">
        <v>1185</v>
      </c>
      <c r="AY101" s="211">
        <v>46</v>
      </c>
      <c r="AZ101" s="211">
        <v>4846</v>
      </c>
      <c r="BA101" s="211">
        <v>355</v>
      </c>
      <c r="BB101" s="211">
        <v>7560</v>
      </c>
      <c r="BC101" s="211">
        <v>293</v>
      </c>
      <c r="BD101" s="211">
        <v>10129</v>
      </c>
      <c r="BE101" s="211">
        <v>355</v>
      </c>
      <c r="BF101" s="211">
        <v>4412</v>
      </c>
      <c r="BG101" s="211">
        <v>294</v>
      </c>
      <c r="BH101" s="211">
        <v>21848</v>
      </c>
      <c r="BI101" s="211">
        <v>1115</v>
      </c>
      <c r="BJ101" s="211">
        <v>20843</v>
      </c>
      <c r="BK101" s="211">
        <v>858</v>
      </c>
      <c r="BL101" s="211">
        <v>1005</v>
      </c>
      <c r="BM101" s="211">
        <v>257</v>
      </c>
      <c r="BN101" s="211">
        <v>13861</v>
      </c>
      <c r="BO101" s="211">
        <v>640</v>
      </c>
      <c r="BP101" s="211">
        <v>8976</v>
      </c>
      <c r="BQ101" s="211">
        <v>424</v>
      </c>
      <c r="BR101" s="211">
        <v>3423</v>
      </c>
      <c r="BS101" s="211">
        <v>345</v>
      </c>
      <c r="BT101" s="211">
        <v>11019</v>
      </c>
      <c r="BU101" s="211">
        <v>227</v>
      </c>
      <c r="BV101" s="211">
        <v>26260</v>
      </c>
      <c r="BW101" s="211">
        <v>1409</v>
      </c>
      <c r="BX101" s="211">
        <v>5018</v>
      </c>
      <c r="BY101" s="211">
        <v>0</v>
      </c>
      <c r="BZ101" s="211">
        <v>3307</v>
      </c>
      <c r="CA101" s="211">
        <v>10</v>
      </c>
      <c r="CB101" s="211">
        <v>7712</v>
      </c>
      <c r="CC101" s="211">
        <v>217</v>
      </c>
      <c r="CD101" s="211">
        <v>7558</v>
      </c>
      <c r="CE101" s="211">
        <v>360</v>
      </c>
      <c r="CF101" s="211">
        <v>5467</v>
      </c>
      <c r="CG101" s="211">
        <v>568</v>
      </c>
      <c r="CH101" s="211">
        <v>5376</v>
      </c>
      <c r="CI101" s="211">
        <v>221</v>
      </c>
      <c r="CJ101" s="211">
        <v>4009</v>
      </c>
      <c r="CK101" s="211">
        <v>177</v>
      </c>
      <c r="CL101" s="211">
        <v>3850</v>
      </c>
      <c r="CM101" s="211">
        <v>83</v>
      </c>
      <c r="CN101" s="211">
        <v>5018</v>
      </c>
      <c r="CO101" s="211">
        <v>0</v>
      </c>
      <c r="CP101" s="211">
        <v>1636</v>
      </c>
      <c r="CQ101" s="211">
        <v>40661</v>
      </c>
      <c r="CR101" s="211">
        <v>31572</v>
      </c>
      <c r="CS101" s="211">
        <v>14606</v>
      </c>
      <c r="CT101" s="211">
        <v>36027</v>
      </c>
      <c r="CU101" s="211">
        <v>3796</v>
      </c>
      <c r="CV101" s="211">
        <v>988</v>
      </c>
      <c r="CW101" s="211">
        <v>730</v>
      </c>
      <c r="CX101" s="211">
        <v>195</v>
      </c>
      <c r="CY101" s="211">
        <v>1172</v>
      </c>
      <c r="CZ101" s="211">
        <v>338</v>
      </c>
      <c r="DA101" s="211">
        <v>503</v>
      </c>
      <c r="DB101" s="211">
        <v>193</v>
      </c>
      <c r="DC101" s="211">
        <v>1391</v>
      </c>
      <c r="DD101" s="211">
        <v>262</v>
      </c>
      <c r="DE101" s="211">
        <v>289</v>
      </c>
      <c r="DF101" s="211">
        <v>1381</v>
      </c>
      <c r="DG101" s="211">
        <v>1603</v>
      </c>
      <c r="DH101" s="211">
        <v>538</v>
      </c>
      <c r="DI101" s="211">
        <v>2409</v>
      </c>
      <c r="DJ101" s="211">
        <v>899</v>
      </c>
      <c r="DK101" s="211">
        <v>272</v>
      </c>
      <c r="DL101" s="211">
        <v>1481</v>
      </c>
      <c r="DM101" s="211">
        <v>2013</v>
      </c>
      <c r="DN101" s="211">
        <v>7263</v>
      </c>
      <c r="DO101" s="211">
        <v>1903</v>
      </c>
      <c r="DP101" s="211">
        <v>1279</v>
      </c>
      <c r="DQ101" s="211">
        <v>1360</v>
      </c>
      <c r="DR101" s="211">
        <v>689</v>
      </c>
      <c r="DS101" s="211">
        <v>765</v>
      </c>
      <c r="DT101" s="211">
        <v>1752</v>
      </c>
      <c r="DU101" s="211">
        <v>17219</v>
      </c>
      <c r="DV101" s="211">
        <v>6865</v>
      </c>
      <c r="DW101" s="211">
        <v>3294</v>
      </c>
      <c r="DX101" s="211">
        <v>1435</v>
      </c>
      <c r="DY101" s="211">
        <v>507</v>
      </c>
      <c r="DZ101" s="211">
        <v>4033</v>
      </c>
      <c r="EA101" s="211">
        <v>192</v>
      </c>
      <c r="EB101" s="211">
        <v>3046</v>
      </c>
      <c r="EC101" s="211">
        <v>4886</v>
      </c>
      <c r="ED101" s="211">
        <v>764</v>
      </c>
      <c r="EE101" s="211">
        <v>2971</v>
      </c>
      <c r="EF101" s="211">
        <v>4975</v>
      </c>
      <c r="EG101" s="211">
        <v>32635</v>
      </c>
      <c r="EH101" s="211">
        <v>9409</v>
      </c>
      <c r="EI101" s="211">
        <v>9881</v>
      </c>
      <c r="EJ101" s="211">
        <v>7338</v>
      </c>
      <c r="EK101" s="211">
        <v>727</v>
      </c>
      <c r="EL101" s="211">
        <v>678</v>
      </c>
      <c r="EM101" s="211">
        <v>934</v>
      </c>
      <c r="EN101" s="211">
        <v>795</v>
      </c>
      <c r="EO101" s="211">
        <v>574</v>
      </c>
      <c r="EP101" s="211">
        <v>3159</v>
      </c>
      <c r="EQ101" s="211">
        <v>14935</v>
      </c>
      <c r="ER101" s="211">
        <v>17219</v>
      </c>
      <c r="ES101" s="211">
        <v>1820</v>
      </c>
      <c r="ET101" s="211">
        <v>5492</v>
      </c>
      <c r="EU101" s="211">
        <v>6861</v>
      </c>
      <c r="EV101" s="211">
        <v>3046</v>
      </c>
      <c r="EW101" s="211">
        <f t="shared" si="1"/>
        <v>15399</v>
      </c>
      <c r="EX101" s="211">
        <v>17219</v>
      </c>
      <c r="EZ101" s="211"/>
    </row>
    <row r="102" spans="1:156" x14ac:dyDescent="0.25">
      <c r="A102" t="s">
        <v>543</v>
      </c>
      <c r="B102" t="s">
        <v>1335</v>
      </c>
      <c r="C102" t="s">
        <v>232</v>
      </c>
      <c r="D102" t="s">
        <v>232</v>
      </c>
      <c r="E102" t="s">
        <v>232</v>
      </c>
      <c r="F102" t="s">
        <v>232</v>
      </c>
      <c r="G102" t="s">
        <v>232</v>
      </c>
      <c r="H102" s="211">
        <v>42044</v>
      </c>
      <c r="I102" s="211">
        <v>1716</v>
      </c>
      <c r="J102" s="211">
        <v>5360</v>
      </c>
      <c r="K102" s="211">
        <v>228</v>
      </c>
      <c r="L102" s="211">
        <v>3172</v>
      </c>
      <c r="M102" s="211">
        <v>181</v>
      </c>
      <c r="N102" s="211">
        <v>16776</v>
      </c>
      <c r="O102" s="211">
        <v>869</v>
      </c>
      <c r="P102" s="211">
        <v>19580</v>
      </c>
      <c r="Q102" s="211">
        <v>614</v>
      </c>
      <c r="R102" s="211">
        <v>38480</v>
      </c>
      <c r="S102" s="211">
        <v>1389</v>
      </c>
      <c r="T102" s="211">
        <v>339</v>
      </c>
      <c r="U102" s="211">
        <v>6</v>
      </c>
      <c r="V102" s="211">
        <v>619</v>
      </c>
      <c r="W102" s="211">
        <v>105</v>
      </c>
      <c r="X102" s="211">
        <v>327</v>
      </c>
      <c r="Y102" s="211">
        <v>11</v>
      </c>
      <c r="Z102" s="211">
        <v>223</v>
      </c>
      <c r="AA102" s="211">
        <v>20</v>
      </c>
      <c r="AB102" s="211">
        <v>2021</v>
      </c>
      <c r="AC102" s="211">
        <v>185</v>
      </c>
      <c r="AD102" s="211">
        <v>1188</v>
      </c>
      <c r="AE102" s="211">
        <v>105</v>
      </c>
      <c r="AF102" s="211">
        <v>37998</v>
      </c>
      <c r="AG102" s="211">
        <v>1376</v>
      </c>
      <c r="AH102" s="211">
        <v>41521</v>
      </c>
      <c r="AI102" s="211">
        <v>1690</v>
      </c>
      <c r="AJ102" s="211">
        <v>523</v>
      </c>
      <c r="AK102" s="211">
        <v>26</v>
      </c>
      <c r="AL102" s="211">
        <v>345</v>
      </c>
      <c r="AM102" s="211">
        <v>14</v>
      </c>
      <c r="AN102" s="211">
        <v>178</v>
      </c>
      <c r="AO102" s="211">
        <v>12</v>
      </c>
      <c r="AP102" s="211">
        <v>21154</v>
      </c>
      <c r="AQ102" s="211">
        <v>964</v>
      </c>
      <c r="AR102" s="211">
        <v>20890</v>
      </c>
      <c r="AS102" s="211">
        <v>752</v>
      </c>
      <c r="AT102" s="211">
        <v>5266</v>
      </c>
      <c r="AU102" s="211">
        <v>201</v>
      </c>
      <c r="AV102" s="211">
        <v>36778</v>
      </c>
      <c r="AW102" s="211">
        <v>1515</v>
      </c>
      <c r="AX102" s="211">
        <v>1435</v>
      </c>
      <c r="AY102" s="211">
        <v>157</v>
      </c>
      <c r="AZ102" s="211">
        <v>6731</v>
      </c>
      <c r="BA102" s="211">
        <v>368</v>
      </c>
      <c r="BB102" s="211">
        <v>10641</v>
      </c>
      <c r="BC102" s="211">
        <v>517</v>
      </c>
      <c r="BD102" s="211">
        <v>9620</v>
      </c>
      <c r="BE102" s="211">
        <v>192</v>
      </c>
      <c r="BF102" s="211">
        <v>3922</v>
      </c>
      <c r="BG102" s="211">
        <v>354</v>
      </c>
      <c r="BH102" s="211">
        <v>18991</v>
      </c>
      <c r="BI102" s="211">
        <v>1124</v>
      </c>
      <c r="BJ102" s="211">
        <v>18545</v>
      </c>
      <c r="BK102" s="211">
        <v>1102</v>
      </c>
      <c r="BL102" s="211">
        <v>446</v>
      </c>
      <c r="BM102" s="211">
        <v>22</v>
      </c>
      <c r="BN102" s="211">
        <v>13858</v>
      </c>
      <c r="BO102" s="211">
        <v>726</v>
      </c>
      <c r="BP102" s="211">
        <v>5925</v>
      </c>
      <c r="BQ102" s="211">
        <v>500</v>
      </c>
      <c r="BR102" s="211">
        <v>3130</v>
      </c>
      <c r="BS102" s="211">
        <v>252</v>
      </c>
      <c r="BT102" s="211">
        <v>11063</v>
      </c>
      <c r="BU102" s="211">
        <v>236</v>
      </c>
      <c r="BV102" s="211">
        <v>22913</v>
      </c>
      <c r="BW102" s="211">
        <v>1478</v>
      </c>
      <c r="BX102" s="211">
        <v>8068</v>
      </c>
      <c r="BY102" s="211">
        <v>2</v>
      </c>
      <c r="BZ102" s="211">
        <v>3142</v>
      </c>
      <c r="CA102" s="211">
        <v>34</v>
      </c>
      <c r="CB102" s="211">
        <v>7921</v>
      </c>
      <c r="CC102" s="211">
        <v>202</v>
      </c>
      <c r="CD102" s="211">
        <v>2554</v>
      </c>
      <c r="CE102" s="211">
        <v>246</v>
      </c>
      <c r="CF102" s="211">
        <v>3917</v>
      </c>
      <c r="CG102" s="211">
        <v>397</v>
      </c>
      <c r="CH102" s="211">
        <v>5781</v>
      </c>
      <c r="CI102" s="211">
        <v>248</v>
      </c>
      <c r="CJ102" s="211">
        <v>4908</v>
      </c>
      <c r="CK102" s="211">
        <v>344</v>
      </c>
      <c r="CL102" s="211">
        <v>5753</v>
      </c>
      <c r="CM102" s="211">
        <v>243</v>
      </c>
      <c r="CN102" s="211">
        <v>8068</v>
      </c>
      <c r="CO102" s="211">
        <v>2</v>
      </c>
      <c r="CP102" s="211">
        <v>1716</v>
      </c>
      <c r="CQ102" s="211">
        <v>40328</v>
      </c>
      <c r="CR102" s="211">
        <v>32369</v>
      </c>
      <c r="CS102" s="211">
        <v>15094</v>
      </c>
      <c r="CT102" s="211">
        <v>38753</v>
      </c>
      <c r="CU102" s="211">
        <v>1355</v>
      </c>
      <c r="CV102" s="211">
        <v>294</v>
      </c>
      <c r="CW102" s="211">
        <v>566</v>
      </c>
      <c r="CX102" s="211">
        <v>84</v>
      </c>
      <c r="CY102" s="211">
        <v>276</v>
      </c>
      <c r="CZ102" s="211">
        <v>35</v>
      </c>
      <c r="DA102" s="211">
        <v>214</v>
      </c>
      <c r="DB102" s="211">
        <v>91</v>
      </c>
      <c r="DC102" s="211">
        <v>299</v>
      </c>
      <c r="DD102" s="211">
        <v>84</v>
      </c>
      <c r="DE102" s="211">
        <v>865</v>
      </c>
      <c r="DF102" s="211">
        <v>1797</v>
      </c>
      <c r="DG102" s="211">
        <v>2409</v>
      </c>
      <c r="DH102" s="211">
        <v>479</v>
      </c>
      <c r="DI102" s="211">
        <v>2239</v>
      </c>
      <c r="DJ102" s="211">
        <v>1116</v>
      </c>
      <c r="DK102" s="211">
        <v>285</v>
      </c>
      <c r="DL102" s="211">
        <v>1307</v>
      </c>
      <c r="DM102" s="211">
        <v>1622</v>
      </c>
      <c r="DN102" s="211">
        <v>5625</v>
      </c>
      <c r="DO102" s="211">
        <v>1492</v>
      </c>
      <c r="DP102" s="211">
        <v>1059</v>
      </c>
      <c r="DQ102" s="211">
        <v>953</v>
      </c>
      <c r="DR102" s="211">
        <v>635</v>
      </c>
      <c r="DS102" s="211">
        <v>633</v>
      </c>
      <c r="DT102" s="211">
        <v>1305</v>
      </c>
      <c r="DU102" s="211">
        <v>17053</v>
      </c>
      <c r="DV102" s="211">
        <v>9479</v>
      </c>
      <c r="DW102" s="211">
        <v>3828</v>
      </c>
      <c r="DX102" s="211">
        <v>962</v>
      </c>
      <c r="DY102" s="211">
        <v>441</v>
      </c>
      <c r="DZ102" s="211">
        <v>3213</v>
      </c>
      <c r="EA102" s="211">
        <v>190</v>
      </c>
      <c r="EB102" s="211">
        <v>2626</v>
      </c>
      <c r="EC102" s="211">
        <v>3399</v>
      </c>
      <c r="ED102" s="211">
        <v>605</v>
      </c>
      <c r="EE102" s="211">
        <v>2443</v>
      </c>
      <c r="EF102" s="211">
        <v>5333</v>
      </c>
      <c r="EG102" s="211">
        <v>38195</v>
      </c>
      <c r="EH102" s="211">
        <v>3828</v>
      </c>
      <c r="EI102" s="211">
        <v>13529</v>
      </c>
      <c r="EJ102" s="211">
        <v>3524</v>
      </c>
      <c r="EK102" s="211">
        <v>357</v>
      </c>
      <c r="EL102" s="211">
        <v>307</v>
      </c>
      <c r="EM102" s="211">
        <v>525</v>
      </c>
      <c r="EN102" s="211">
        <v>450</v>
      </c>
      <c r="EO102" s="211">
        <v>358</v>
      </c>
      <c r="EP102" s="211">
        <v>1159</v>
      </c>
      <c r="EQ102" s="211">
        <v>15407</v>
      </c>
      <c r="ER102" s="211">
        <v>17053</v>
      </c>
      <c r="ES102" s="211">
        <v>841</v>
      </c>
      <c r="ET102" s="211">
        <v>4345</v>
      </c>
      <c r="EU102" s="211">
        <v>6485</v>
      </c>
      <c r="EV102" s="211">
        <v>5382</v>
      </c>
      <c r="EW102" s="211">
        <f t="shared" si="1"/>
        <v>16212</v>
      </c>
      <c r="EX102" s="211">
        <v>17053</v>
      </c>
      <c r="EZ102" s="211"/>
    </row>
    <row r="103" spans="1:156" x14ac:dyDescent="0.25">
      <c r="A103" t="s">
        <v>544</v>
      </c>
      <c r="B103" t="s">
        <v>1335</v>
      </c>
      <c r="C103" t="s">
        <v>232</v>
      </c>
      <c r="D103" t="s">
        <v>232</v>
      </c>
      <c r="E103" t="s">
        <v>232</v>
      </c>
      <c r="F103" t="s">
        <v>232</v>
      </c>
      <c r="G103" t="s">
        <v>232</v>
      </c>
      <c r="H103" s="211">
        <v>42949</v>
      </c>
      <c r="I103" s="211">
        <v>2283</v>
      </c>
      <c r="J103" s="211">
        <v>7436</v>
      </c>
      <c r="K103" s="211">
        <v>415</v>
      </c>
      <c r="L103" s="211">
        <v>4520</v>
      </c>
      <c r="M103" s="211">
        <v>262</v>
      </c>
      <c r="N103" s="211">
        <v>20264</v>
      </c>
      <c r="O103" s="211">
        <v>1229</v>
      </c>
      <c r="P103" s="211">
        <v>15077</v>
      </c>
      <c r="Q103" s="211">
        <v>639</v>
      </c>
      <c r="R103" s="211">
        <v>39120</v>
      </c>
      <c r="S103" s="211">
        <v>2077</v>
      </c>
      <c r="T103" s="211">
        <v>323</v>
      </c>
      <c r="U103" s="211">
        <v>0</v>
      </c>
      <c r="V103" s="211">
        <v>432</v>
      </c>
      <c r="W103" s="211">
        <v>40</v>
      </c>
      <c r="X103" s="211">
        <v>171</v>
      </c>
      <c r="Y103" s="211">
        <v>11</v>
      </c>
      <c r="Z103" s="211">
        <v>408</v>
      </c>
      <c r="AA103" s="211">
        <v>19</v>
      </c>
      <c r="AB103" s="211">
        <v>2495</v>
      </c>
      <c r="AC103" s="211">
        <v>136</v>
      </c>
      <c r="AD103" s="211">
        <v>882</v>
      </c>
      <c r="AE103" s="211">
        <v>56</v>
      </c>
      <c r="AF103" s="211">
        <v>38815</v>
      </c>
      <c r="AG103" s="211">
        <v>2049</v>
      </c>
      <c r="AH103" s="211">
        <v>42378</v>
      </c>
      <c r="AI103" s="211">
        <v>2208</v>
      </c>
      <c r="AJ103" s="211">
        <v>571</v>
      </c>
      <c r="AK103" s="211">
        <v>75</v>
      </c>
      <c r="AL103" s="211">
        <v>363</v>
      </c>
      <c r="AM103" s="211">
        <v>27</v>
      </c>
      <c r="AN103" s="211">
        <v>208</v>
      </c>
      <c r="AO103" s="211">
        <v>48</v>
      </c>
      <c r="AP103" s="211">
        <v>22033</v>
      </c>
      <c r="AQ103" s="211">
        <v>1340</v>
      </c>
      <c r="AR103" s="211">
        <v>20916</v>
      </c>
      <c r="AS103" s="211">
        <v>943</v>
      </c>
      <c r="AT103" s="211">
        <v>6062</v>
      </c>
      <c r="AU103" s="211">
        <v>181</v>
      </c>
      <c r="AV103" s="211">
        <v>36887</v>
      </c>
      <c r="AW103" s="211">
        <v>2102</v>
      </c>
      <c r="AX103" s="211">
        <v>1782</v>
      </c>
      <c r="AY103" s="211">
        <v>175</v>
      </c>
      <c r="AZ103" s="211">
        <v>9274</v>
      </c>
      <c r="BA103" s="211">
        <v>667</v>
      </c>
      <c r="BB103" s="211">
        <v>11357</v>
      </c>
      <c r="BC103" s="211">
        <v>578</v>
      </c>
      <c r="BD103" s="211">
        <v>7876</v>
      </c>
      <c r="BE103" s="211">
        <v>163</v>
      </c>
      <c r="BF103" s="211">
        <v>4607</v>
      </c>
      <c r="BG103" s="211">
        <v>336</v>
      </c>
      <c r="BH103" s="211">
        <v>17833</v>
      </c>
      <c r="BI103" s="211">
        <v>1503</v>
      </c>
      <c r="BJ103" s="211">
        <v>17031</v>
      </c>
      <c r="BK103" s="211">
        <v>1358</v>
      </c>
      <c r="BL103" s="211">
        <v>802</v>
      </c>
      <c r="BM103" s="211">
        <v>145</v>
      </c>
      <c r="BN103" s="211">
        <v>12021</v>
      </c>
      <c r="BO103" s="211">
        <v>939</v>
      </c>
      <c r="BP103" s="211">
        <v>6702</v>
      </c>
      <c r="BQ103" s="211">
        <v>611</v>
      </c>
      <c r="BR103" s="211">
        <v>3717</v>
      </c>
      <c r="BS103" s="211">
        <v>289</v>
      </c>
      <c r="BT103" s="211">
        <v>10122</v>
      </c>
      <c r="BU103" s="211">
        <v>393</v>
      </c>
      <c r="BV103" s="211">
        <v>22440</v>
      </c>
      <c r="BW103" s="211">
        <v>1839</v>
      </c>
      <c r="BX103" s="211">
        <v>10387</v>
      </c>
      <c r="BY103" s="211">
        <v>51</v>
      </c>
      <c r="BZ103" s="211">
        <v>2737</v>
      </c>
      <c r="CA103" s="211">
        <v>88</v>
      </c>
      <c r="CB103" s="211">
        <v>7385</v>
      </c>
      <c r="CC103" s="211">
        <v>305</v>
      </c>
      <c r="CD103" s="211">
        <v>2538</v>
      </c>
      <c r="CE103" s="211">
        <v>307</v>
      </c>
      <c r="CF103" s="211">
        <v>3631</v>
      </c>
      <c r="CG103" s="211">
        <v>206</v>
      </c>
      <c r="CH103" s="211">
        <v>4671</v>
      </c>
      <c r="CI103" s="211">
        <v>445</v>
      </c>
      <c r="CJ103" s="211">
        <v>4644</v>
      </c>
      <c r="CK103" s="211">
        <v>376</v>
      </c>
      <c r="CL103" s="211">
        <v>6956</v>
      </c>
      <c r="CM103" s="211">
        <v>505</v>
      </c>
      <c r="CN103" s="211">
        <v>10387</v>
      </c>
      <c r="CO103" s="211">
        <v>51</v>
      </c>
      <c r="CP103" s="211">
        <v>2283</v>
      </c>
      <c r="CQ103" s="211">
        <v>40666</v>
      </c>
      <c r="CR103" s="211">
        <v>28178</v>
      </c>
      <c r="CS103" s="211">
        <v>21424</v>
      </c>
      <c r="CT103" s="211">
        <v>40129</v>
      </c>
      <c r="CU103" s="211">
        <v>1025</v>
      </c>
      <c r="CV103" s="211">
        <v>310</v>
      </c>
      <c r="CW103" s="211">
        <v>375</v>
      </c>
      <c r="CX103" s="211">
        <v>131</v>
      </c>
      <c r="CY103" s="211">
        <v>294</v>
      </c>
      <c r="CZ103" s="211">
        <v>95</v>
      </c>
      <c r="DA103" s="211">
        <v>122</v>
      </c>
      <c r="DB103" s="211">
        <v>11</v>
      </c>
      <c r="DC103" s="211">
        <v>234</v>
      </c>
      <c r="DD103" s="211">
        <v>73</v>
      </c>
      <c r="DE103" s="211">
        <v>871</v>
      </c>
      <c r="DF103" s="211">
        <v>2084</v>
      </c>
      <c r="DG103" s="211">
        <v>2441</v>
      </c>
      <c r="DH103" s="211">
        <v>493</v>
      </c>
      <c r="DI103" s="211">
        <v>2309</v>
      </c>
      <c r="DJ103" s="211">
        <v>908</v>
      </c>
      <c r="DK103" s="211">
        <v>241</v>
      </c>
      <c r="DL103" s="211">
        <v>899</v>
      </c>
      <c r="DM103" s="211">
        <v>1257</v>
      </c>
      <c r="DN103" s="211">
        <v>4353</v>
      </c>
      <c r="DO103" s="211">
        <v>1641</v>
      </c>
      <c r="DP103" s="211">
        <v>1012</v>
      </c>
      <c r="DQ103" s="211">
        <v>891</v>
      </c>
      <c r="DR103" s="211">
        <v>797</v>
      </c>
      <c r="DS103" s="211">
        <v>526</v>
      </c>
      <c r="DT103" s="211">
        <v>1512</v>
      </c>
      <c r="DU103" s="211">
        <v>17692</v>
      </c>
      <c r="DV103" s="211">
        <v>9735</v>
      </c>
      <c r="DW103" s="211">
        <v>2904</v>
      </c>
      <c r="DX103" s="211">
        <v>1329</v>
      </c>
      <c r="DY103" s="211">
        <v>501</v>
      </c>
      <c r="DZ103" s="211">
        <v>3457</v>
      </c>
      <c r="EA103" s="211">
        <v>233</v>
      </c>
      <c r="EB103" s="211">
        <v>2837</v>
      </c>
      <c r="EC103" s="211">
        <v>3171</v>
      </c>
      <c r="ED103" s="211">
        <v>386</v>
      </c>
      <c r="EE103" s="211">
        <v>2229</v>
      </c>
      <c r="EF103" s="211">
        <v>4305</v>
      </c>
      <c r="EG103" s="211">
        <v>39235</v>
      </c>
      <c r="EH103" s="211">
        <v>3759</v>
      </c>
      <c r="EI103" s="211">
        <v>14705</v>
      </c>
      <c r="EJ103" s="211">
        <v>2987</v>
      </c>
      <c r="EK103" s="211">
        <v>443</v>
      </c>
      <c r="EL103" s="211">
        <v>339</v>
      </c>
      <c r="EM103" s="211">
        <v>283</v>
      </c>
      <c r="EN103" s="211">
        <v>414</v>
      </c>
      <c r="EO103" s="211">
        <v>166</v>
      </c>
      <c r="EP103" s="211">
        <v>937</v>
      </c>
      <c r="EQ103" s="211">
        <v>15236</v>
      </c>
      <c r="ER103" s="211">
        <v>17692</v>
      </c>
      <c r="ES103" s="211">
        <v>840</v>
      </c>
      <c r="ET103" s="211">
        <v>4318</v>
      </c>
      <c r="EU103" s="211">
        <v>6755</v>
      </c>
      <c r="EV103" s="211">
        <v>5779</v>
      </c>
      <c r="EW103" s="211">
        <f t="shared" si="1"/>
        <v>16852</v>
      </c>
      <c r="EX103" s="211">
        <v>17692</v>
      </c>
      <c r="EZ103" s="211"/>
    </row>
    <row r="104" spans="1:156" x14ac:dyDescent="0.25">
      <c r="A104" t="s">
        <v>545</v>
      </c>
      <c r="B104" t="s">
        <v>1335</v>
      </c>
      <c r="C104" t="s">
        <v>232</v>
      </c>
      <c r="D104" t="s">
        <v>232</v>
      </c>
      <c r="E104" t="s">
        <v>232</v>
      </c>
      <c r="F104" t="s">
        <v>232</v>
      </c>
      <c r="G104" t="s">
        <v>232</v>
      </c>
      <c r="H104" s="211">
        <v>42616</v>
      </c>
      <c r="I104" s="211">
        <v>3456</v>
      </c>
      <c r="J104" s="211">
        <v>7723</v>
      </c>
      <c r="K104" s="211">
        <v>1292</v>
      </c>
      <c r="L104" s="211">
        <v>4670</v>
      </c>
      <c r="M104" s="211">
        <v>797</v>
      </c>
      <c r="N104" s="211">
        <v>22462</v>
      </c>
      <c r="O104" s="211">
        <v>1638</v>
      </c>
      <c r="P104" s="211">
        <v>12211</v>
      </c>
      <c r="Q104" s="211">
        <v>526</v>
      </c>
      <c r="R104" s="211">
        <v>38269</v>
      </c>
      <c r="S104" s="211">
        <v>3254</v>
      </c>
      <c r="T104" s="211">
        <v>246</v>
      </c>
      <c r="U104" s="211">
        <v>19</v>
      </c>
      <c r="V104" s="211">
        <v>98</v>
      </c>
      <c r="W104" s="211">
        <v>8</v>
      </c>
      <c r="X104" s="211">
        <v>163</v>
      </c>
      <c r="Y104" s="211">
        <v>5</v>
      </c>
      <c r="Z104" s="211">
        <v>391</v>
      </c>
      <c r="AA104" s="211">
        <v>56</v>
      </c>
      <c r="AB104" s="211">
        <v>3390</v>
      </c>
      <c r="AC104" s="211">
        <v>114</v>
      </c>
      <c r="AD104" s="211">
        <v>2646</v>
      </c>
      <c r="AE104" s="211">
        <v>92</v>
      </c>
      <c r="AF104" s="211">
        <v>37566</v>
      </c>
      <c r="AG104" s="211">
        <v>3244</v>
      </c>
      <c r="AH104" s="211">
        <v>41158</v>
      </c>
      <c r="AI104" s="211">
        <v>3247</v>
      </c>
      <c r="AJ104" s="211">
        <v>1458</v>
      </c>
      <c r="AK104" s="211">
        <v>209</v>
      </c>
      <c r="AL104" s="211">
        <v>622</v>
      </c>
      <c r="AM104" s="211">
        <v>28</v>
      </c>
      <c r="AN104" s="211">
        <v>836</v>
      </c>
      <c r="AO104" s="211">
        <v>181</v>
      </c>
      <c r="AP104" s="211">
        <v>21784</v>
      </c>
      <c r="AQ104" s="211">
        <v>1897</v>
      </c>
      <c r="AR104" s="211">
        <v>20832</v>
      </c>
      <c r="AS104" s="211">
        <v>1559</v>
      </c>
      <c r="AT104" s="211">
        <v>5761</v>
      </c>
      <c r="AU104" s="211">
        <v>223</v>
      </c>
      <c r="AV104" s="211">
        <v>36855</v>
      </c>
      <c r="AW104" s="211">
        <v>3233</v>
      </c>
      <c r="AX104" s="211">
        <v>2752</v>
      </c>
      <c r="AY104" s="211">
        <v>545</v>
      </c>
      <c r="AZ104" s="211">
        <v>10890</v>
      </c>
      <c r="BA104" s="211">
        <v>660</v>
      </c>
      <c r="BB104" s="211">
        <v>10520</v>
      </c>
      <c r="BC104" s="211">
        <v>440</v>
      </c>
      <c r="BD104" s="211">
        <v>4953</v>
      </c>
      <c r="BE104" s="211">
        <v>203</v>
      </c>
      <c r="BF104" s="211">
        <v>4322</v>
      </c>
      <c r="BG104" s="211">
        <v>549</v>
      </c>
      <c r="BH104" s="211">
        <v>18575</v>
      </c>
      <c r="BI104" s="211">
        <v>1735</v>
      </c>
      <c r="BJ104" s="211">
        <v>17735</v>
      </c>
      <c r="BK104" s="211">
        <v>1614</v>
      </c>
      <c r="BL104" s="211">
        <v>840</v>
      </c>
      <c r="BM104" s="211">
        <v>121</v>
      </c>
      <c r="BN104" s="211">
        <v>13125</v>
      </c>
      <c r="BO104" s="211">
        <v>1140</v>
      </c>
      <c r="BP104" s="211">
        <v>5918</v>
      </c>
      <c r="BQ104" s="211">
        <v>608</v>
      </c>
      <c r="BR104" s="211">
        <v>3854</v>
      </c>
      <c r="BS104" s="211">
        <v>536</v>
      </c>
      <c r="BT104" s="211">
        <v>10730</v>
      </c>
      <c r="BU104" s="211">
        <v>1107</v>
      </c>
      <c r="BV104" s="211">
        <v>22897</v>
      </c>
      <c r="BW104" s="211">
        <v>2284</v>
      </c>
      <c r="BX104" s="211">
        <v>8989</v>
      </c>
      <c r="BY104" s="211">
        <v>65</v>
      </c>
      <c r="BZ104" s="211">
        <v>3278</v>
      </c>
      <c r="CA104" s="211">
        <v>326</v>
      </c>
      <c r="CB104" s="211">
        <v>7452</v>
      </c>
      <c r="CC104" s="211">
        <v>781</v>
      </c>
      <c r="CD104" s="211">
        <v>2771</v>
      </c>
      <c r="CE104" s="211">
        <v>501</v>
      </c>
      <c r="CF104" s="211">
        <v>4169</v>
      </c>
      <c r="CG104" s="211">
        <v>472</v>
      </c>
      <c r="CH104" s="211">
        <v>4509</v>
      </c>
      <c r="CI104" s="211">
        <v>431</v>
      </c>
      <c r="CJ104" s="211">
        <v>4899</v>
      </c>
      <c r="CK104" s="211">
        <v>456</v>
      </c>
      <c r="CL104" s="211">
        <v>6549</v>
      </c>
      <c r="CM104" s="211">
        <v>424</v>
      </c>
      <c r="CN104" s="211">
        <v>8989</v>
      </c>
      <c r="CO104" s="211">
        <v>65</v>
      </c>
      <c r="CP104" s="211">
        <v>3456</v>
      </c>
      <c r="CQ104" s="211">
        <v>39160</v>
      </c>
      <c r="CR104" s="211">
        <v>26800</v>
      </c>
      <c r="CS104" s="211">
        <v>19582</v>
      </c>
      <c r="CT104" s="211">
        <v>36941</v>
      </c>
      <c r="CU104" s="211">
        <v>3454</v>
      </c>
      <c r="CV104" s="211">
        <v>1360</v>
      </c>
      <c r="CW104" s="211">
        <v>1608</v>
      </c>
      <c r="CX104" s="211">
        <v>769</v>
      </c>
      <c r="CY104" s="211">
        <v>1561</v>
      </c>
      <c r="CZ104" s="211">
        <v>425</v>
      </c>
      <c r="DA104" s="211">
        <v>120</v>
      </c>
      <c r="DB104" s="211">
        <v>62</v>
      </c>
      <c r="DC104" s="211">
        <v>165</v>
      </c>
      <c r="DD104" s="211">
        <v>104</v>
      </c>
      <c r="DE104" s="211">
        <v>1476</v>
      </c>
      <c r="DF104" s="211">
        <v>1629</v>
      </c>
      <c r="DG104" s="211">
        <v>3928</v>
      </c>
      <c r="DH104" s="211">
        <v>636</v>
      </c>
      <c r="DI104" s="211">
        <v>2083</v>
      </c>
      <c r="DJ104" s="211">
        <v>1056</v>
      </c>
      <c r="DK104" s="211">
        <v>182</v>
      </c>
      <c r="DL104" s="211">
        <v>679</v>
      </c>
      <c r="DM104" s="211">
        <v>941</v>
      </c>
      <c r="DN104" s="211">
        <v>4838</v>
      </c>
      <c r="DO104" s="211">
        <v>987</v>
      </c>
      <c r="DP104" s="211">
        <v>898</v>
      </c>
      <c r="DQ104" s="211">
        <v>695</v>
      </c>
      <c r="DR104" s="211">
        <v>1031</v>
      </c>
      <c r="DS104" s="211">
        <v>941</v>
      </c>
      <c r="DT104" s="211">
        <v>1751</v>
      </c>
      <c r="DU104" s="211">
        <v>17545</v>
      </c>
      <c r="DV104" s="211">
        <v>9172</v>
      </c>
      <c r="DW104" s="211">
        <v>3095</v>
      </c>
      <c r="DX104" s="211">
        <v>1470</v>
      </c>
      <c r="DY104" s="211">
        <v>621</v>
      </c>
      <c r="DZ104" s="211">
        <v>3309</v>
      </c>
      <c r="EA104" s="211">
        <v>398</v>
      </c>
      <c r="EB104" s="211">
        <v>2333</v>
      </c>
      <c r="EC104" s="211">
        <v>3594</v>
      </c>
      <c r="ED104" s="211">
        <v>601</v>
      </c>
      <c r="EE104" s="211">
        <v>2496</v>
      </c>
      <c r="EF104" s="211">
        <v>5064</v>
      </c>
      <c r="EG104" s="211">
        <v>38804</v>
      </c>
      <c r="EH104" s="211">
        <v>3874</v>
      </c>
      <c r="EI104" s="211">
        <v>14115</v>
      </c>
      <c r="EJ104" s="211">
        <v>3430</v>
      </c>
      <c r="EK104" s="211">
        <v>610</v>
      </c>
      <c r="EL104" s="211">
        <v>441</v>
      </c>
      <c r="EM104" s="211">
        <v>341</v>
      </c>
      <c r="EN104" s="211">
        <v>322</v>
      </c>
      <c r="EO104" s="211">
        <v>388</v>
      </c>
      <c r="EP104" s="211">
        <v>877</v>
      </c>
      <c r="EQ104" s="211">
        <v>14383</v>
      </c>
      <c r="ER104" s="211">
        <v>17545</v>
      </c>
      <c r="ES104" s="211">
        <v>1237</v>
      </c>
      <c r="ET104" s="211">
        <v>4205</v>
      </c>
      <c r="EU104" s="211">
        <v>6180</v>
      </c>
      <c r="EV104" s="211">
        <v>5923</v>
      </c>
      <c r="EW104" s="211">
        <f t="shared" si="1"/>
        <v>16308</v>
      </c>
      <c r="EX104" s="211">
        <v>17545</v>
      </c>
      <c r="EZ104" s="211"/>
    </row>
    <row r="105" spans="1:156" x14ac:dyDescent="0.25">
      <c r="A105" t="s">
        <v>546</v>
      </c>
      <c r="B105" t="s">
        <v>1335</v>
      </c>
      <c r="C105" t="s">
        <v>232</v>
      </c>
      <c r="D105" t="s">
        <v>232</v>
      </c>
      <c r="E105" t="s">
        <v>232</v>
      </c>
      <c r="F105" t="s">
        <v>232</v>
      </c>
      <c r="G105" t="s">
        <v>232</v>
      </c>
      <c r="H105" s="211">
        <v>42614</v>
      </c>
      <c r="I105" s="211">
        <v>2163</v>
      </c>
      <c r="J105" s="211">
        <v>6415</v>
      </c>
      <c r="K105" s="211">
        <v>468</v>
      </c>
      <c r="L105" s="211">
        <v>4541</v>
      </c>
      <c r="M105" s="211">
        <v>276</v>
      </c>
      <c r="N105" s="211">
        <v>19454</v>
      </c>
      <c r="O105" s="211">
        <v>1342</v>
      </c>
      <c r="P105" s="211">
        <v>16318</v>
      </c>
      <c r="Q105" s="211">
        <v>324</v>
      </c>
      <c r="R105" s="211">
        <v>39313</v>
      </c>
      <c r="S105" s="211">
        <v>1898</v>
      </c>
      <c r="T105" s="211">
        <v>237</v>
      </c>
      <c r="U105" s="211">
        <v>22</v>
      </c>
      <c r="V105" s="211">
        <v>466</v>
      </c>
      <c r="W105" s="211">
        <v>6</v>
      </c>
      <c r="X105" s="211">
        <v>188</v>
      </c>
      <c r="Y105" s="211">
        <v>5</v>
      </c>
      <c r="Z105" s="211">
        <v>322</v>
      </c>
      <c r="AA105" s="211">
        <v>56</v>
      </c>
      <c r="AB105" s="211">
        <v>2066</v>
      </c>
      <c r="AC105" s="211">
        <v>176</v>
      </c>
      <c r="AD105" s="211">
        <v>478</v>
      </c>
      <c r="AE105" s="211">
        <v>144</v>
      </c>
      <c r="AF105" s="211">
        <v>39150</v>
      </c>
      <c r="AG105" s="211">
        <v>1893</v>
      </c>
      <c r="AH105" s="211">
        <v>42084</v>
      </c>
      <c r="AI105" s="211">
        <v>2044</v>
      </c>
      <c r="AJ105" s="211">
        <v>530</v>
      </c>
      <c r="AK105" s="211">
        <v>119</v>
      </c>
      <c r="AL105" s="211">
        <v>283</v>
      </c>
      <c r="AM105" s="211">
        <v>36</v>
      </c>
      <c r="AN105" s="211">
        <v>247</v>
      </c>
      <c r="AO105" s="211">
        <v>83</v>
      </c>
      <c r="AP105" s="211">
        <v>20855</v>
      </c>
      <c r="AQ105" s="211">
        <v>1359</v>
      </c>
      <c r="AR105" s="211">
        <v>21759</v>
      </c>
      <c r="AS105" s="211">
        <v>804</v>
      </c>
      <c r="AT105" s="211">
        <v>7492</v>
      </c>
      <c r="AU105" s="211">
        <v>194</v>
      </c>
      <c r="AV105" s="211">
        <v>35122</v>
      </c>
      <c r="AW105" s="211">
        <v>1969</v>
      </c>
      <c r="AX105" s="211">
        <v>1667</v>
      </c>
      <c r="AY105" s="211">
        <v>286</v>
      </c>
      <c r="AZ105" s="211">
        <v>9295</v>
      </c>
      <c r="BA105" s="211">
        <v>524</v>
      </c>
      <c r="BB105" s="211">
        <v>11671</v>
      </c>
      <c r="BC105" s="211">
        <v>597</v>
      </c>
      <c r="BD105" s="211">
        <v>9460</v>
      </c>
      <c r="BE105" s="211">
        <v>242</v>
      </c>
      <c r="BF105" s="211">
        <v>5417</v>
      </c>
      <c r="BG105" s="211">
        <v>499</v>
      </c>
      <c r="BH105" s="211">
        <v>16353</v>
      </c>
      <c r="BI105" s="211">
        <v>1410</v>
      </c>
      <c r="BJ105" s="211">
        <v>15382</v>
      </c>
      <c r="BK105" s="211">
        <v>1231</v>
      </c>
      <c r="BL105" s="211">
        <v>971</v>
      </c>
      <c r="BM105" s="211">
        <v>179</v>
      </c>
      <c r="BN105" s="211">
        <v>10496</v>
      </c>
      <c r="BO105" s="211">
        <v>752</v>
      </c>
      <c r="BP105" s="211">
        <v>6909</v>
      </c>
      <c r="BQ105" s="211">
        <v>829</v>
      </c>
      <c r="BR105" s="211">
        <v>4365</v>
      </c>
      <c r="BS105" s="211">
        <v>328</v>
      </c>
      <c r="BT105" s="211">
        <v>8588</v>
      </c>
      <c r="BU105" s="211">
        <v>244</v>
      </c>
      <c r="BV105" s="211">
        <v>21770</v>
      </c>
      <c r="BW105" s="211">
        <v>1909</v>
      </c>
      <c r="BX105" s="211">
        <v>12256</v>
      </c>
      <c r="BY105" s="211">
        <v>10</v>
      </c>
      <c r="BZ105" s="211">
        <v>2098</v>
      </c>
      <c r="CA105" s="211">
        <v>21</v>
      </c>
      <c r="CB105" s="211">
        <v>6490</v>
      </c>
      <c r="CC105" s="211">
        <v>223</v>
      </c>
      <c r="CD105" s="211">
        <v>1933</v>
      </c>
      <c r="CE105" s="211">
        <v>270</v>
      </c>
      <c r="CF105" s="211">
        <v>3389</v>
      </c>
      <c r="CG105" s="211">
        <v>472</v>
      </c>
      <c r="CH105" s="211">
        <v>4530</v>
      </c>
      <c r="CI105" s="211">
        <v>465</v>
      </c>
      <c r="CJ105" s="211">
        <v>4723</v>
      </c>
      <c r="CK105" s="211">
        <v>311</v>
      </c>
      <c r="CL105" s="211">
        <v>7195</v>
      </c>
      <c r="CM105" s="211">
        <v>391</v>
      </c>
      <c r="CN105" s="211">
        <v>12256</v>
      </c>
      <c r="CO105" s="211">
        <v>10</v>
      </c>
      <c r="CP105" s="211">
        <v>2163</v>
      </c>
      <c r="CQ105" s="211">
        <v>40451</v>
      </c>
      <c r="CR105" s="211">
        <v>29284</v>
      </c>
      <c r="CS105" s="211">
        <v>21737</v>
      </c>
      <c r="CT105" s="211">
        <v>40757</v>
      </c>
      <c r="CU105" s="211">
        <v>816</v>
      </c>
      <c r="CV105" s="211">
        <v>310</v>
      </c>
      <c r="CW105" s="211">
        <v>286</v>
      </c>
      <c r="CX105" s="211">
        <v>125</v>
      </c>
      <c r="CY105" s="211">
        <v>307</v>
      </c>
      <c r="CZ105" s="211">
        <v>61</v>
      </c>
      <c r="DA105" s="211">
        <v>118</v>
      </c>
      <c r="DB105" s="211">
        <v>73</v>
      </c>
      <c r="DC105" s="211">
        <v>105</v>
      </c>
      <c r="DD105" s="211">
        <v>51</v>
      </c>
      <c r="DE105" s="211">
        <v>381</v>
      </c>
      <c r="DF105" s="211">
        <v>1806</v>
      </c>
      <c r="DG105" s="211">
        <v>1639</v>
      </c>
      <c r="DH105" s="211">
        <v>260</v>
      </c>
      <c r="DI105" s="211">
        <v>2161</v>
      </c>
      <c r="DJ105" s="211">
        <v>954</v>
      </c>
      <c r="DK105" s="211">
        <v>198</v>
      </c>
      <c r="DL105" s="211">
        <v>1074</v>
      </c>
      <c r="DM105" s="211">
        <v>1299</v>
      </c>
      <c r="DN105" s="211">
        <v>4710</v>
      </c>
      <c r="DO105" s="211">
        <v>1731</v>
      </c>
      <c r="DP105" s="211">
        <v>820</v>
      </c>
      <c r="DQ105" s="211">
        <v>803</v>
      </c>
      <c r="DR105" s="211">
        <v>891</v>
      </c>
      <c r="DS105" s="211">
        <v>820</v>
      </c>
      <c r="DT105" s="211">
        <v>1684</v>
      </c>
      <c r="DU105" s="211">
        <v>18846</v>
      </c>
      <c r="DV105" s="211">
        <v>9940</v>
      </c>
      <c r="DW105" s="211">
        <v>2429</v>
      </c>
      <c r="DX105" s="211">
        <v>1177</v>
      </c>
      <c r="DY105" s="211">
        <v>258</v>
      </c>
      <c r="DZ105" s="211">
        <v>3429</v>
      </c>
      <c r="EA105" s="211">
        <v>253</v>
      </c>
      <c r="EB105" s="211">
        <v>2751</v>
      </c>
      <c r="EC105" s="211">
        <v>4300</v>
      </c>
      <c r="ED105" s="211">
        <v>627</v>
      </c>
      <c r="EE105" s="211">
        <v>2964</v>
      </c>
      <c r="EF105" s="211">
        <v>3884</v>
      </c>
      <c r="EG105" s="211">
        <v>38837</v>
      </c>
      <c r="EH105" s="211">
        <v>4145</v>
      </c>
      <c r="EI105" s="211">
        <v>15178</v>
      </c>
      <c r="EJ105" s="211">
        <v>3668</v>
      </c>
      <c r="EK105" s="211">
        <v>470</v>
      </c>
      <c r="EL105" s="211">
        <v>380</v>
      </c>
      <c r="EM105" s="211">
        <v>416</v>
      </c>
      <c r="EN105" s="211">
        <v>318</v>
      </c>
      <c r="EO105" s="211">
        <v>398</v>
      </c>
      <c r="EP105" s="211">
        <v>1373</v>
      </c>
      <c r="EQ105" s="211">
        <v>16645</v>
      </c>
      <c r="ER105" s="211">
        <v>18846</v>
      </c>
      <c r="ES105" s="211">
        <v>887</v>
      </c>
      <c r="ET105" s="211">
        <v>5706</v>
      </c>
      <c r="EU105" s="211">
        <v>7911</v>
      </c>
      <c r="EV105" s="211">
        <v>4342</v>
      </c>
      <c r="EW105" s="211">
        <f t="shared" si="1"/>
        <v>17959</v>
      </c>
      <c r="EX105" s="211">
        <v>18846</v>
      </c>
      <c r="EZ105" s="211"/>
    </row>
    <row r="106" spans="1:156" x14ac:dyDescent="0.25">
      <c r="A106" t="s">
        <v>547</v>
      </c>
      <c r="B106" t="s">
        <v>1335</v>
      </c>
      <c r="C106" t="s">
        <v>232</v>
      </c>
      <c r="D106" t="s">
        <v>232</v>
      </c>
      <c r="E106" t="s">
        <v>232</v>
      </c>
      <c r="F106" t="s">
        <v>232</v>
      </c>
      <c r="G106" t="s">
        <v>232</v>
      </c>
      <c r="H106" s="211">
        <v>42059</v>
      </c>
      <c r="I106" s="211">
        <v>2492</v>
      </c>
      <c r="J106" s="211">
        <v>6596</v>
      </c>
      <c r="K106" s="211">
        <v>407</v>
      </c>
      <c r="L106" s="211">
        <v>4340</v>
      </c>
      <c r="M106" s="211">
        <v>289</v>
      </c>
      <c r="N106" s="211">
        <v>18639</v>
      </c>
      <c r="O106" s="211">
        <v>1364</v>
      </c>
      <c r="P106" s="211">
        <v>16656</v>
      </c>
      <c r="Q106" s="211">
        <v>714</v>
      </c>
      <c r="R106" s="211">
        <v>39660</v>
      </c>
      <c r="S106" s="211">
        <v>2188</v>
      </c>
      <c r="T106" s="211">
        <v>301</v>
      </c>
      <c r="U106" s="211">
        <v>17</v>
      </c>
      <c r="V106" s="211">
        <v>291</v>
      </c>
      <c r="W106" s="211">
        <v>29</v>
      </c>
      <c r="X106" s="211">
        <v>173</v>
      </c>
      <c r="Y106" s="211">
        <v>0</v>
      </c>
      <c r="Z106" s="211">
        <v>315</v>
      </c>
      <c r="AA106" s="211">
        <v>0</v>
      </c>
      <c r="AB106" s="211">
        <v>1319</v>
      </c>
      <c r="AC106" s="211">
        <v>258</v>
      </c>
      <c r="AD106" s="211">
        <v>892</v>
      </c>
      <c r="AE106" s="211">
        <v>188</v>
      </c>
      <c r="AF106" s="211">
        <v>39282</v>
      </c>
      <c r="AG106" s="211">
        <v>2180</v>
      </c>
      <c r="AH106" s="211">
        <v>41460</v>
      </c>
      <c r="AI106" s="211">
        <v>2470</v>
      </c>
      <c r="AJ106" s="211">
        <v>599</v>
      </c>
      <c r="AK106" s="211">
        <v>22</v>
      </c>
      <c r="AL106" s="211">
        <v>364</v>
      </c>
      <c r="AM106" s="211">
        <v>0</v>
      </c>
      <c r="AN106" s="211">
        <v>235</v>
      </c>
      <c r="AO106" s="211">
        <v>22</v>
      </c>
      <c r="AP106" s="211">
        <v>20764</v>
      </c>
      <c r="AQ106" s="211">
        <v>1515</v>
      </c>
      <c r="AR106" s="211">
        <v>21295</v>
      </c>
      <c r="AS106" s="211">
        <v>977</v>
      </c>
      <c r="AT106" s="211">
        <v>6447</v>
      </c>
      <c r="AU106" s="211">
        <v>143</v>
      </c>
      <c r="AV106" s="211">
        <v>35612</v>
      </c>
      <c r="AW106" s="211">
        <v>2349</v>
      </c>
      <c r="AX106" s="211">
        <v>1343</v>
      </c>
      <c r="AY106" s="211">
        <v>146</v>
      </c>
      <c r="AZ106" s="211">
        <v>7544</v>
      </c>
      <c r="BA106" s="211">
        <v>545</v>
      </c>
      <c r="BB106" s="211">
        <v>11260</v>
      </c>
      <c r="BC106" s="211">
        <v>570</v>
      </c>
      <c r="BD106" s="211">
        <v>8865</v>
      </c>
      <c r="BE106" s="211">
        <v>500</v>
      </c>
      <c r="BF106" s="211">
        <v>4224</v>
      </c>
      <c r="BG106" s="211">
        <v>234</v>
      </c>
      <c r="BH106" s="211">
        <v>19708</v>
      </c>
      <c r="BI106" s="211">
        <v>1771</v>
      </c>
      <c r="BJ106" s="211">
        <v>18611</v>
      </c>
      <c r="BK106" s="211">
        <v>1607</v>
      </c>
      <c r="BL106" s="211">
        <v>1097</v>
      </c>
      <c r="BM106" s="211">
        <v>164</v>
      </c>
      <c r="BN106" s="211">
        <v>13595</v>
      </c>
      <c r="BO106" s="211">
        <v>1132</v>
      </c>
      <c r="BP106" s="211">
        <v>6679</v>
      </c>
      <c r="BQ106" s="211">
        <v>650</v>
      </c>
      <c r="BR106" s="211">
        <v>3658</v>
      </c>
      <c r="BS106" s="211">
        <v>223</v>
      </c>
      <c r="BT106" s="211">
        <v>9542</v>
      </c>
      <c r="BU106" s="211">
        <v>438</v>
      </c>
      <c r="BV106" s="211">
        <v>23932</v>
      </c>
      <c r="BW106" s="211">
        <v>2005</v>
      </c>
      <c r="BX106" s="211">
        <v>8585</v>
      </c>
      <c r="BY106" s="211">
        <v>49</v>
      </c>
      <c r="BZ106" s="211">
        <v>2960</v>
      </c>
      <c r="CA106" s="211">
        <v>138</v>
      </c>
      <c r="CB106" s="211">
        <v>6582</v>
      </c>
      <c r="CC106" s="211">
        <v>300</v>
      </c>
      <c r="CD106" s="211">
        <v>3505</v>
      </c>
      <c r="CE106" s="211">
        <v>293</v>
      </c>
      <c r="CF106" s="211">
        <v>4482</v>
      </c>
      <c r="CG106" s="211">
        <v>514</v>
      </c>
      <c r="CH106" s="211">
        <v>5321</v>
      </c>
      <c r="CI106" s="211">
        <v>599</v>
      </c>
      <c r="CJ106" s="211">
        <v>4731</v>
      </c>
      <c r="CK106" s="211">
        <v>215</v>
      </c>
      <c r="CL106" s="211">
        <v>5893</v>
      </c>
      <c r="CM106" s="211">
        <v>384</v>
      </c>
      <c r="CN106" s="211">
        <v>8585</v>
      </c>
      <c r="CO106" s="211">
        <v>49</v>
      </c>
      <c r="CP106" s="211">
        <v>2492</v>
      </c>
      <c r="CQ106" s="211">
        <v>39567</v>
      </c>
      <c r="CR106" s="211">
        <v>28440</v>
      </c>
      <c r="CS106" s="211">
        <v>19551</v>
      </c>
      <c r="CT106" s="211">
        <v>39376</v>
      </c>
      <c r="CU106" s="211">
        <v>881</v>
      </c>
      <c r="CV106" s="211">
        <v>240</v>
      </c>
      <c r="CW106" s="211">
        <v>288</v>
      </c>
      <c r="CX106" s="211">
        <v>93</v>
      </c>
      <c r="CY106" s="211">
        <v>318</v>
      </c>
      <c r="CZ106" s="211">
        <v>108</v>
      </c>
      <c r="DA106" s="211">
        <v>170</v>
      </c>
      <c r="DB106" s="211">
        <v>33</v>
      </c>
      <c r="DC106" s="211">
        <v>105</v>
      </c>
      <c r="DD106" s="211">
        <v>6</v>
      </c>
      <c r="DE106" s="211">
        <v>184</v>
      </c>
      <c r="DF106" s="211">
        <v>1752</v>
      </c>
      <c r="DG106" s="211">
        <v>1795</v>
      </c>
      <c r="DH106" s="211">
        <v>405</v>
      </c>
      <c r="DI106" s="211">
        <v>2794</v>
      </c>
      <c r="DJ106" s="211">
        <v>1042</v>
      </c>
      <c r="DK106" s="211">
        <v>307</v>
      </c>
      <c r="DL106" s="211">
        <v>1533</v>
      </c>
      <c r="DM106" s="211">
        <v>1591</v>
      </c>
      <c r="DN106" s="211">
        <v>5528</v>
      </c>
      <c r="DO106" s="211">
        <v>2306</v>
      </c>
      <c r="DP106" s="211">
        <v>847</v>
      </c>
      <c r="DQ106" s="211">
        <v>749</v>
      </c>
      <c r="DR106" s="211">
        <v>1023</v>
      </c>
      <c r="DS106" s="211">
        <v>746</v>
      </c>
      <c r="DT106" s="211">
        <v>1715</v>
      </c>
      <c r="DU106" s="211">
        <v>18022</v>
      </c>
      <c r="DV106" s="211">
        <v>9018</v>
      </c>
      <c r="DW106" s="211">
        <v>3227</v>
      </c>
      <c r="DX106" s="211">
        <v>1492</v>
      </c>
      <c r="DY106" s="211">
        <v>536</v>
      </c>
      <c r="DZ106" s="211">
        <v>3032</v>
      </c>
      <c r="EA106" s="211">
        <v>214</v>
      </c>
      <c r="EB106" s="211">
        <v>2374</v>
      </c>
      <c r="EC106" s="211">
        <v>4480</v>
      </c>
      <c r="ED106" s="211">
        <v>685</v>
      </c>
      <c r="EE106" s="211">
        <v>2907</v>
      </c>
      <c r="EF106" s="211">
        <v>4847</v>
      </c>
      <c r="EG106" s="211">
        <v>37743</v>
      </c>
      <c r="EH106" s="211">
        <v>4690</v>
      </c>
      <c r="EI106" s="211">
        <v>12939</v>
      </c>
      <c r="EJ106" s="211">
        <v>5083</v>
      </c>
      <c r="EK106" s="211">
        <v>834</v>
      </c>
      <c r="EL106" s="211">
        <v>585</v>
      </c>
      <c r="EM106" s="211">
        <v>532</v>
      </c>
      <c r="EN106" s="211">
        <v>653</v>
      </c>
      <c r="EO106" s="211">
        <v>557</v>
      </c>
      <c r="EP106" s="211">
        <v>1633</v>
      </c>
      <c r="EQ106" s="211">
        <v>15821</v>
      </c>
      <c r="ER106" s="211">
        <v>18022</v>
      </c>
      <c r="ES106" s="211">
        <v>1060</v>
      </c>
      <c r="ET106" s="211">
        <v>5647</v>
      </c>
      <c r="EU106" s="211">
        <v>7652</v>
      </c>
      <c r="EV106" s="211">
        <v>3663</v>
      </c>
      <c r="EW106" s="211">
        <f t="shared" si="1"/>
        <v>16962</v>
      </c>
      <c r="EX106" s="211">
        <v>18022</v>
      </c>
      <c r="EZ106" s="211"/>
    </row>
    <row r="107" spans="1:156" x14ac:dyDescent="0.25">
      <c r="A107" t="s">
        <v>548</v>
      </c>
      <c r="B107" t="s">
        <v>1335</v>
      </c>
      <c r="C107" t="s">
        <v>232</v>
      </c>
      <c r="D107" t="s">
        <v>232</v>
      </c>
      <c r="E107" t="s">
        <v>232</v>
      </c>
      <c r="F107" t="s">
        <v>232</v>
      </c>
      <c r="G107" t="s">
        <v>232</v>
      </c>
      <c r="H107" s="211">
        <v>42467</v>
      </c>
      <c r="I107" s="211">
        <v>2009</v>
      </c>
      <c r="J107" s="211">
        <v>8284</v>
      </c>
      <c r="K107" s="211">
        <v>501</v>
      </c>
      <c r="L107" s="211">
        <v>5443</v>
      </c>
      <c r="M107" s="211">
        <v>331</v>
      </c>
      <c r="N107" s="211">
        <v>19545</v>
      </c>
      <c r="O107" s="211">
        <v>1168</v>
      </c>
      <c r="P107" s="211">
        <v>14396</v>
      </c>
      <c r="Q107" s="211">
        <v>331</v>
      </c>
      <c r="R107" s="211">
        <v>39120</v>
      </c>
      <c r="S107" s="211">
        <v>1753</v>
      </c>
      <c r="T107" s="211">
        <v>487</v>
      </c>
      <c r="U107" s="211">
        <v>4</v>
      </c>
      <c r="V107" s="211">
        <v>391</v>
      </c>
      <c r="W107" s="211">
        <v>54</v>
      </c>
      <c r="X107" s="211">
        <v>110</v>
      </c>
      <c r="Y107" s="211">
        <v>5</v>
      </c>
      <c r="Z107" s="211">
        <v>320</v>
      </c>
      <c r="AA107" s="211">
        <v>15</v>
      </c>
      <c r="AB107" s="211">
        <v>2033</v>
      </c>
      <c r="AC107" s="211">
        <v>176</v>
      </c>
      <c r="AD107" s="211">
        <v>552</v>
      </c>
      <c r="AE107" s="211">
        <v>13</v>
      </c>
      <c r="AF107" s="211">
        <v>38911</v>
      </c>
      <c r="AG107" s="211">
        <v>1747</v>
      </c>
      <c r="AH107" s="211">
        <v>41889</v>
      </c>
      <c r="AI107" s="211">
        <v>2002</v>
      </c>
      <c r="AJ107" s="211">
        <v>578</v>
      </c>
      <c r="AK107" s="211">
        <v>7</v>
      </c>
      <c r="AL107" s="211">
        <v>459</v>
      </c>
      <c r="AM107" s="211">
        <v>6</v>
      </c>
      <c r="AN107" s="211">
        <v>119</v>
      </c>
      <c r="AO107" s="211">
        <v>1</v>
      </c>
      <c r="AP107" s="211">
        <v>21824</v>
      </c>
      <c r="AQ107" s="211">
        <v>1246</v>
      </c>
      <c r="AR107" s="211">
        <v>20643</v>
      </c>
      <c r="AS107" s="211">
        <v>763</v>
      </c>
      <c r="AT107" s="211">
        <v>7407</v>
      </c>
      <c r="AU107" s="211">
        <v>317</v>
      </c>
      <c r="AV107" s="211">
        <v>35060</v>
      </c>
      <c r="AW107" s="211">
        <v>1692</v>
      </c>
      <c r="AX107" s="211">
        <v>1880</v>
      </c>
      <c r="AY107" s="211">
        <v>190</v>
      </c>
      <c r="AZ107" s="211">
        <v>9354</v>
      </c>
      <c r="BA107" s="211">
        <v>658</v>
      </c>
      <c r="BB107" s="211">
        <v>13126</v>
      </c>
      <c r="BC107" s="211">
        <v>444</v>
      </c>
      <c r="BD107" s="211">
        <v>6190</v>
      </c>
      <c r="BE107" s="211">
        <v>112</v>
      </c>
      <c r="BF107" s="211">
        <v>5482</v>
      </c>
      <c r="BG107" s="211">
        <v>367</v>
      </c>
      <c r="BH107" s="211">
        <v>17888</v>
      </c>
      <c r="BI107" s="211">
        <v>1341</v>
      </c>
      <c r="BJ107" s="211">
        <v>16950</v>
      </c>
      <c r="BK107" s="211">
        <v>1145</v>
      </c>
      <c r="BL107" s="211">
        <v>938</v>
      </c>
      <c r="BM107" s="211">
        <v>196</v>
      </c>
      <c r="BN107" s="211">
        <v>11138</v>
      </c>
      <c r="BO107" s="211">
        <v>665</v>
      </c>
      <c r="BP107" s="211">
        <v>7424</v>
      </c>
      <c r="BQ107" s="211">
        <v>740</v>
      </c>
      <c r="BR107" s="211">
        <v>4808</v>
      </c>
      <c r="BS107" s="211">
        <v>303</v>
      </c>
      <c r="BT107" s="211">
        <v>8673</v>
      </c>
      <c r="BU107" s="211">
        <v>296</v>
      </c>
      <c r="BV107" s="211">
        <v>23370</v>
      </c>
      <c r="BW107" s="211">
        <v>1708</v>
      </c>
      <c r="BX107" s="211">
        <v>10424</v>
      </c>
      <c r="BY107" s="211">
        <v>5</v>
      </c>
      <c r="BZ107" s="211">
        <v>2249</v>
      </c>
      <c r="CA107" s="211">
        <v>55</v>
      </c>
      <c r="CB107" s="211">
        <v>6424</v>
      </c>
      <c r="CC107" s="211">
        <v>241</v>
      </c>
      <c r="CD107" s="211">
        <v>3244</v>
      </c>
      <c r="CE107" s="211">
        <v>309</v>
      </c>
      <c r="CF107" s="211">
        <v>4042</v>
      </c>
      <c r="CG107" s="211">
        <v>350</v>
      </c>
      <c r="CH107" s="211">
        <v>4455</v>
      </c>
      <c r="CI107" s="211">
        <v>294</v>
      </c>
      <c r="CJ107" s="211">
        <v>4669</v>
      </c>
      <c r="CK107" s="211">
        <v>300</v>
      </c>
      <c r="CL107" s="211">
        <v>6960</v>
      </c>
      <c r="CM107" s="211">
        <v>455</v>
      </c>
      <c r="CN107" s="211">
        <v>10424</v>
      </c>
      <c r="CO107" s="211">
        <v>5</v>
      </c>
      <c r="CP107" s="211">
        <v>2009</v>
      </c>
      <c r="CQ107" s="211">
        <v>40458</v>
      </c>
      <c r="CR107" s="211">
        <v>29094</v>
      </c>
      <c r="CS107" s="211">
        <v>20767</v>
      </c>
      <c r="CT107" s="211">
        <v>39536</v>
      </c>
      <c r="CU107" s="211">
        <v>1197</v>
      </c>
      <c r="CV107" s="211">
        <v>239</v>
      </c>
      <c r="CW107" s="211">
        <v>316</v>
      </c>
      <c r="CX107" s="211">
        <v>130</v>
      </c>
      <c r="CY107" s="211">
        <v>363</v>
      </c>
      <c r="CZ107" s="211">
        <v>47</v>
      </c>
      <c r="DA107" s="211">
        <v>78</v>
      </c>
      <c r="DB107" s="211">
        <v>6</v>
      </c>
      <c r="DC107" s="211">
        <v>440</v>
      </c>
      <c r="DD107" s="211">
        <v>56</v>
      </c>
      <c r="DE107" s="211">
        <v>1072</v>
      </c>
      <c r="DF107" s="211">
        <v>1614</v>
      </c>
      <c r="DG107" s="211">
        <v>1909</v>
      </c>
      <c r="DH107" s="211">
        <v>399</v>
      </c>
      <c r="DI107" s="211">
        <v>2604</v>
      </c>
      <c r="DJ107" s="211">
        <v>938</v>
      </c>
      <c r="DK107" s="211">
        <v>263</v>
      </c>
      <c r="DL107" s="211">
        <v>798</v>
      </c>
      <c r="DM107" s="211">
        <v>954</v>
      </c>
      <c r="DN107" s="211">
        <v>5034</v>
      </c>
      <c r="DO107" s="211">
        <v>1409</v>
      </c>
      <c r="DP107" s="211">
        <v>991</v>
      </c>
      <c r="DQ107" s="211">
        <v>929</v>
      </c>
      <c r="DR107" s="211">
        <v>1460</v>
      </c>
      <c r="DS107" s="211">
        <v>707</v>
      </c>
      <c r="DT107" s="211">
        <v>1911</v>
      </c>
      <c r="DU107" s="211">
        <v>18760</v>
      </c>
      <c r="DV107" s="211">
        <v>8725</v>
      </c>
      <c r="DW107" s="211">
        <v>2242</v>
      </c>
      <c r="DX107" s="211">
        <v>1470</v>
      </c>
      <c r="DY107" s="211">
        <v>542</v>
      </c>
      <c r="DZ107" s="211">
        <v>4250</v>
      </c>
      <c r="EA107" s="211">
        <v>342</v>
      </c>
      <c r="EB107" s="211">
        <v>3118</v>
      </c>
      <c r="EC107" s="211">
        <v>4315</v>
      </c>
      <c r="ED107" s="211">
        <v>575</v>
      </c>
      <c r="EE107" s="211">
        <v>3033</v>
      </c>
      <c r="EF107" s="211">
        <v>3990</v>
      </c>
      <c r="EG107" s="211">
        <v>38297</v>
      </c>
      <c r="EH107" s="211">
        <v>4102</v>
      </c>
      <c r="EI107" s="211">
        <v>15454</v>
      </c>
      <c r="EJ107" s="211">
        <v>3306</v>
      </c>
      <c r="EK107" s="211">
        <v>285</v>
      </c>
      <c r="EL107" s="211">
        <v>289</v>
      </c>
      <c r="EM107" s="211">
        <v>340</v>
      </c>
      <c r="EN107" s="211">
        <v>321</v>
      </c>
      <c r="EO107" s="211">
        <v>320</v>
      </c>
      <c r="EP107" s="211">
        <v>1260</v>
      </c>
      <c r="EQ107" s="211">
        <v>16267</v>
      </c>
      <c r="ER107" s="211">
        <v>18760</v>
      </c>
      <c r="ES107" s="211">
        <v>1206</v>
      </c>
      <c r="ET107" s="211">
        <v>5302</v>
      </c>
      <c r="EU107" s="211">
        <v>7224</v>
      </c>
      <c r="EV107" s="211">
        <v>5028</v>
      </c>
      <c r="EW107" s="211">
        <f t="shared" si="1"/>
        <v>17554</v>
      </c>
      <c r="EX107" s="211">
        <v>18760</v>
      </c>
      <c r="EZ107" s="211"/>
    </row>
    <row r="108" spans="1:156" x14ac:dyDescent="0.25">
      <c r="A108" t="s">
        <v>549</v>
      </c>
      <c r="B108" t="s">
        <v>1335</v>
      </c>
      <c r="C108" t="s">
        <v>232</v>
      </c>
      <c r="D108" t="s">
        <v>232</v>
      </c>
      <c r="E108" t="s">
        <v>232</v>
      </c>
      <c r="F108" t="s">
        <v>232</v>
      </c>
      <c r="G108" t="s">
        <v>232</v>
      </c>
      <c r="H108" s="211">
        <v>42019</v>
      </c>
      <c r="I108" s="211">
        <v>1320</v>
      </c>
      <c r="J108" s="211">
        <v>7465</v>
      </c>
      <c r="K108" s="211">
        <v>395</v>
      </c>
      <c r="L108" s="211">
        <v>5248</v>
      </c>
      <c r="M108" s="211">
        <v>277</v>
      </c>
      <c r="N108" s="211">
        <v>18961</v>
      </c>
      <c r="O108" s="211">
        <v>764</v>
      </c>
      <c r="P108" s="211">
        <v>15190</v>
      </c>
      <c r="Q108" s="211">
        <v>153</v>
      </c>
      <c r="R108" s="211">
        <v>39428</v>
      </c>
      <c r="S108" s="211">
        <v>1157</v>
      </c>
      <c r="T108" s="211">
        <v>217</v>
      </c>
      <c r="U108" s="211">
        <v>26</v>
      </c>
      <c r="V108" s="211">
        <v>591</v>
      </c>
      <c r="W108" s="211">
        <v>13</v>
      </c>
      <c r="X108" s="211">
        <v>190</v>
      </c>
      <c r="Y108" s="211">
        <v>0</v>
      </c>
      <c r="Z108" s="211">
        <v>108</v>
      </c>
      <c r="AA108" s="211">
        <v>5</v>
      </c>
      <c r="AB108" s="211">
        <v>1484</v>
      </c>
      <c r="AC108" s="211">
        <v>119</v>
      </c>
      <c r="AD108" s="211">
        <v>359</v>
      </c>
      <c r="AE108" s="211">
        <v>6</v>
      </c>
      <c r="AF108" s="211">
        <v>39264</v>
      </c>
      <c r="AG108" s="211">
        <v>1157</v>
      </c>
      <c r="AH108" s="211">
        <v>41513</v>
      </c>
      <c r="AI108" s="211">
        <v>1320</v>
      </c>
      <c r="AJ108" s="211">
        <v>506</v>
      </c>
      <c r="AK108" s="211">
        <v>0</v>
      </c>
      <c r="AL108" s="211">
        <v>301</v>
      </c>
      <c r="AM108" s="211">
        <v>0</v>
      </c>
      <c r="AN108" s="211">
        <v>205</v>
      </c>
      <c r="AO108" s="211">
        <v>0</v>
      </c>
      <c r="AP108" s="211">
        <v>21621</v>
      </c>
      <c r="AQ108" s="211">
        <v>790</v>
      </c>
      <c r="AR108" s="211">
        <v>20398</v>
      </c>
      <c r="AS108" s="211">
        <v>530</v>
      </c>
      <c r="AT108" s="211">
        <v>7124</v>
      </c>
      <c r="AU108" s="211">
        <v>175</v>
      </c>
      <c r="AV108" s="211">
        <v>34895</v>
      </c>
      <c r="AW108" s="211">
        <v>1145</v>
      </c>
      <c r="AX108" s="211">
        <v>1537</v>
      </c>
      <c r="AY108" s="211">
        <v>84</v>
      </c>
      <c r="AZ108" s="211">
        <v>9620</v>
      </c>
      <c r="BA108" s="211">
        <v>443</v>
      </c>
      <c r="BB108" s="211">
        <v>12789</v>
      </c>
      <c r="BC108" s="211">
        <v>408</v>
      </c>
      <c r="BD108" s="211">
        <v>6593</v>
      </c>
      <c r="BE108" s="211">
        <v>97</v>
      </c>
      <c r="BF108" s="211">
        <v>5304</v>
      </c>
      <c r="BG108" s="211">
        <v>330</v>
      </c>
      <c r="BH108" s="211">
        <v>17216</v>
      </c>
      <c r="BI108" s="211">
        <v>760</v>
      </c>
      <c r="BJ108" s="211">
        <v>16522</v>
      </c>
      <c r="BK108" s="211">
        <v>733</v>
      </c>
      <c r="BL108" s="211">
        <v>694</v>
      </c>
      <c r="BM108" s="211">
        <v>27</v>
      </c>
      <c r="BN108" s="211">
        <v>11768</v>
      </c>
      <c r="BO108" s="211">
        <v>468</v>
      </c>
      <c r="BP108" s="211">
        <v>5958</v>
      </c>
      <c r="BQ108" s="211">
        <v>348</v>
      </c>
      <c r="BR108" s="211">
        <v>4794</v>
      </c>
      <c r="BS108" s="211">
        <v>274</v>
      </c>
      <c r="BT108" s="211">
        <v>9084</v>
      </c>
      <c r="BU108" s="211">
        <v>212</v>
      </c>
      <c r="BV108" s="211">
        <v>22520</v>
      </c>
      <c r="BW108" s="211">
        <v>1090</v>
      </c>
      <c r="BX108" s="211">
        <v>10415</v>
      </c>
      <c r="BY108" s="211">
        <v>18</v>
      </c>
      <c r="BZ108" s="211">
        <v>2302</v>
      </c>
      <c r="CA108" s="211">
        <v>46</v>
      </c>
      <c r="CB108" s="211">
        <v>6782</v>
      </c>
      <c r="CC108" s="211">
        <v>166</v>
      </c>
      <c r="CD108" s="211">
        <v>2396</v>
      </c>
      <c r="CE108" s="211">
        <v>76</v>
      </c>
      <c r="CF108" s="211">
        <v>3586</v>
      </c>
      <c r="CG108" s="211">
        <v>194</v>
      </c>
      <c r="CH108" s="211">
        <v>4782</v>
      </c>
      <c r="CI108" s="211">
        <v>244</v>
      </c>
      <c r="CJ108" s="211">
        <v>5067</v>
      </c>
      <c r="CK108" s="211">
        <v>170</v>
      </c>
      <c r="CL108" s="211">
        <v>6689</v>
      </c>
      <c r="CM108" s="211">
        <v>406</v>
      </c>
      <c r="CN108" s="211">
        <v>10415</v>
      </c>
      <c r="CO108" s="211">
        <v>18</v>
      </c>
      <c r="CP108" s="211">
        <v>1320</v>
      </c>
      <c r="CQ108" s="211">
        <v>40699</v>
      </c>
      <c r="CR108" s="211">
        <v>30213</v>
      </c>
      <c r="CS108" s="211">
        <v>19574</v>
      </c>
      <c r="CT108" s="211">
        <v>39633</v>
      </c>
      <c r="CU108" s="211">
        <v>1029</v>
      </c>
      <c r="CV108" s="211">
        <v>261</v>
      </c>
      <c r="CW108" s="211">
        <v>248</v>
      </c>
      <c r="CX108" s="211">
        <v>77</v>
      </c>
      <c r="CY108" s="211">
        <v>442</v>
      </c>
      <c r="CZ108" s="211">
        <v>39</v>
      </c>
      <c r="DA108" s="211">
        <v>134</v>
      </c>
      <c r="DB108" s="211">
        <v>75</v>
      </c>
      <c r="DC108" s="211">
        <v>205</v>
      </c>
      <c r="DD108" s="211">
        <v>70</v>
      </c>
      <c r="DE108" s="211">
        <v>1529</v>
      </c>
      <c r="DF108" s="211">
        <v>1447</v>
      </c>
      <c r="DG108" s="211">
        <v>1587</v>
      </c>
      <c r="DH108" s="211">
        <v>398</v>
      </c>
      <c r="DI108" s="211">
        <v>1926</v>
      </c>
      <c r="DJ108" s="211">
        <v>1269</v>
      </c>
      <c r="DK108" s="211">
        <v>186</v>
      </c>
      <c r="DL108" s="211">
        <v>991</v>
      </c>
      <c r="DM108" s="211">
        <v>1116</v>
      </c>
      <c r="DN108" s="211">
        <v>4782</v>
      </c>
      <c r="DO108" s="211">
        <v>1625</v>
      </c>
      <c r="DP108" s="211">
        <v>846</v>
      </c>
      <c r="DQ108" s="211">
        <v>830</v>
      </c>
      <c r="DR108" s="211">
        <v>1334</v>
      </c>
      <c r="DS108" s="211">
        <v>642</v>
      </c>
      <c r="DT108" s="211">
        <v>2065</v>
      </c>
      <c r="DU108" s="211">
        <v>18984</v>
      </c>
      <c r="DV108" s="211">
        <v>8385</v>
      </c>
      <c r="DW108" s="211">
        <v>2727</v>
      </c>
      <c r="DX108" s="211">
        <v>1615</v>
      </c>
      <c r="DY108" s="211">
        <v>532</v>
      </c>
      <c r="DZ108" s="211">
        <v>4611</v>
      </c>
      <c r="EA108" s="211">
        <v>257</v>
      </c>
      <c r="EB108" s="211">
        <v>3873</v>
      </c>
      <c r="EC108" s="211">
        <v>4373</v>
      </c>
      <c r="ED108" s="211">
        <v>731</v>
      </c>
      <c r="EE108" s="211">
        <v>2935</v>
      </c>
      <c r="EF108" s="211">
        <v>4543</v>
      </c>
      <c r="EG108" s="211">
        <v>38651</v>
      </c>
      <c r="EH108" s="211">
        <v>3521</v>
      </c>
      <c r="EI108" s="211">
        <v>14940</v>
      </c>
      <c r="EJ108" s="211">
        <v>4044</v>
      </c>
      <c r="EK108" s="211">
        <v>596</v>
      </c>
      <c r="EL108" s="211">
        <v>280</v>
      </c>
      <c r="EM108" s="211">
        <v>628</v>
      </c>
      <c r="EN108" s="211">
        <v>313</v>
      </c>
      <c r="EO108" s="211">
        <v>452</v>
      </c>
      <c r="EP108" s="211">
        <v>1075</v>
      </c>
      <c r="EQ108" s="211">
        <v>15813</v>
      </c>
      <c r="ER108" s="211">
        <v>18984</v>
      </c>
      <c r="ES108" s="211">
        <v>1634</v>
      </c>
      <c r="ET108" s="211">
        <v>5749</v>
      </c>
      <c r="EU108" s="211">
        <v>6557</v>
      </c>
      <c r="EV108" s="211">
        <v>5044</v>
      </c>
      <c r="EW108" s="211">
        <f t="shared" si="1"/>
        <v>17350</v>
      </c>
      <c r="EX108" s="211">
        <v>18984</v>
      </c>
      <c r="EZ108" s="211"/>
    </row>
    <row r="109" spans="1:156" x14ac:dyDescent="0.25">
      <c r="A109" t="s">
        <v>550</v>
      </c>
      <c r="B109" t="s">
        <v>1335</v>
      </c>
      <c r="C109" t="s">
        <v>232</v>
      </c>
      <c r="D109" t="s">
        <v>232</v>
      </c>
      <c r="E109" t="s">
        <v>232</v>
      </c>
      <c r="F109" t="s">
        <v>232</v>
      </c>
      <c r="G109" t="s">
        <v>232</v>
      </c>
      <c r="H109" s="211">
        <v>40114</v>
      </c>
      <c r="I109" s="211">
        <v>1922</v>
      </c>
      <c r="J109" s="211">
        <v>10202</v>
      </c>
      <c r="K109" s="211">
        <v>656</v>
      </c>
      <c r="L109" s="211">
        <v>7341</v>
      </c>
      <c r="M109" s="211">
        <v>543</v>
      </c>
      <c r="N109" s="211">
        <v>18730</v>
      </c>
      <c r="O109" s="211">
        <v>990</v>
      </c>
      <c r="P109" s="211">
        <v>10946</v>
      </c>
      <c r="Q109" s="211">
        <v>276</v>
      </c>
      <c r="R109" s="211">
        <v>34450</v>
      </c>
      <c r="S109" s="211">
        <v>1519</v>
      </c>
      <c r="T109" s="211">
        <v>1209</v>
      </c>
      <c r="U109" s="211">
        <v>123</v>
      </c>
      <c r="V109" s="211">
        <v>894</v>
      </c>
      <c r="W109" s="211">
        <v>114</v>
      </c>
      <c r="X109" s="211">
        <v>583</v>
      </c>
      <c r="Y109" s="211">
        <v>20</v>
      </c>
      <c r="Z109" s="211">
        <v>276</v>
      </c>
      <c r="AA109" s="211">
        <v>7</v>
      </c>
      <c r="AB109" s="211">
        <v>2695</v>
      </c>
      <c r="AC109" s="211">
        <v>139</v>
      </c>
      <c r="AD109" s="211">
        <v>1040</v>
      </c>
      <c r="AE109" s="211">
        <v>133</v>
      </c>
      <c r="AF109" s="211">
        <v>34206</v>
      </c>
      <c r="AG109" s="211">
        <v>1448</v>
      </c>
      <c r="AH109" s="211">
        <v>39015</v>
      </c>
      <c r="AI109" s="211">
        <v>1855</v>
      </c>
      <c r="AJ109" s="211">
        <v>1099</v>
      </c>
      <c r="AK109" s="211">
        <v>67</v>
      </c>
      <c r="AL109" s="211">
        <v>596</v>
      </c>
      <c r="AM109" s="211">
        <v>0</v>
      </c>
      <c r="AN109" s="211">
        <v>503</v>
      </c>
      <c r="AO109" s="211">
        <v>67</v>
      </c>
      <c r="AP109" s="211">
        <v>19673</v>
      </c>
      <c r="AQ109" s="211">
        <v>1342</v>
      </c>
      <c r="AR109" s="211">
        <v>20441</v>
      </c>
      <c r="AS109" s="211">
        <v>580</v>
      </c>
      <c r="AT109" s="211">
        <v>7451</v>
      </c>
      <c r="AU109" s="211">
        <v>211</v>
      </c>
      <c r="AV109" s="211">
        <v>32663</v>
      </c>
      <c r="AW109" s="211">
        <v>1711</v>
      </c>
      <c r="AX109" s="211">
        <v>1493</v>
      </c>
      <c r="AY109" s="211">
        <v>96</v>
      </c>
      <c r="AZ109" s="211">
        <v>7090</v>
      </c>
      <c r="BA109" s="211">
        <v>443</v>
      </c>
      <c r="BB109" s="211">
        <v>10371</v>
      </c>
      <c r="BC109" s="211">
        <v>587</v>
      </c>
      <c r="BD109" s="211">
        <v>8408</v>
      </c>
      <c r="BE109" s="211">
        <v>242</v>
      </c>
      <c r="BF109" s="211">
        <v>5104</v>
      </c>
      <c r="BG109" s="211">
        <v>309</v>
      </c>
      <c r="BH109" s="211">
        <v>20599</v>
      </c>
      <c r="BI109" s="211">
        <v>1479</v>
      </c>
      <c r="BJ109" s="211">
        <v>19768</v>
      </c>
      <c r="BK109" s="211">
        <v>1338</v>
      </c>
      <c r="BL109" s="211">
        <v>831</v>
      </c>
      <c r="BM109" s="211">
        <v>141</v>
      </c>
      <c r="BN109" s="211">
        <v>12723</v>
      </c>
      <c r="BO109" s="211">
        <v>700</v>
      </c>
      <c r="BP109" s="211">
        <v>8718</v>
      </c>
      <c r="BQ109" s="211">
        <v>754</v>
      </c>
      <c r="BR109" s="211">
        <v>4262</v>
      </c>
      <c r="BS109" s="211">
        <v>334</v>
      </c>
      <c r="BT109" s="211">
        <v>7434</v>
      </c>
      <c r="BU109" s="211">
        <v>134</v>
      </c>
      <c r="BV109" s="211">
        <v>25703</v>
      </c>
      <c r="BW109" s="211">
        <v>1788</v>
      </c>
      <c r="BX109" s="211">
        <v>6977</v>
      </c>
      <c r="BY109" s="211">
        <v>0</v>
      </c>
      <c r="BZ109" s="211">
        <v>2785</v>
      </c>
      <c r="CA109" s="211">
        <v>56</v>
      </c>
      <c r="CB109" s="211">
        <v>4649</v>
      </c>
      <c r="CC109" s="211">
        <v>78</v>
      </c>
      <c r="CD109" s="211">
        <v>5318</v>
      </c>
      <c r="CE109" s="211">
        <v>420</v>
      </c>
      <c r="CF109" s="211">
        <v>5800</v>
      </c>
      <c r="CG109" s="211">
        <v>447</v>
      </c>
      <c r="CH109" s="211">
        <v>5205</v>
      </c>
      <c r="CI109" s="211">
        <v>326</v>
      </c>
      <c r="CJ109" s="211">
        <v>4598</v>
      </c>
      <c r="CK109" s="211">
        <v>257</v>
      </c>
      <c r="CL109" s="211">
        <v>4782</v>
      </c>
      <c r="CM109" s="211">
        <v>338</v>
      </c>
      <c r="CN109" s="211">
        <v>6977</v>
      </c>
      <c r="CO109" s="211">
        <v>0</v>
      </c>
      <c r="CP109" s="211">
        <v>1922</v>
      </c>
      <c r="CQ109" s="211">
        <v>38192</v>
      </c>
      <c r="CR109" s="211">
        <v>26579</v>
      </c>
      <c r="CS109" s="211">
        <v>17613</v>
      </c>
      <c r="CT109" s="211">
        <v>36705</v>
      </c>
      <c r="CU109" s="211">
        <v>1804</v>
      </c>
      <c r="CV109" s="211">
        <v>533</v>
      </c>
      <c r="CW109" s="211">
        <v>529</v>
      </c>
      <c r="CX109" s="211">
        <v>203</v>
      </c>
      <c r="CY109" s="211">
        <v>617</v>
      </c>
      <c r="CZ109" s="211">
        <v>143</v>
      </c>
      <c r="DA109" s="211">
        <v>232</v>
      </c>
      <c r="DB109" s="211">
        <v>94</v>
      </c>
      <c r="DC109" s="211">
        <v>426</v>
      </c>
      <c r="DD109" s="211">
        <v>93</v>
      </c>
      <c r="DE109" s="211">
        <v>212</v>
      </c>
      <c r="DF109" s="211">
        <v>1109</v>
      </c>
      <c r="DG109" s="211">
        <v>1705</v>
      </c>
      <c r="DH109" s="211">
        <v>403</v>
      </c>
      <c r="DI109" s="211">
        <v>3096</v>
      </c>
      <c r="DJ109" s="211">
        <v>1148</v>
      </c>
      <c r="DK109" s="211">
        <v>403</v>
      </c>
      <c r="DL109" s="211">
        <v>1185</v>
      </c>
      <c r="DM109" s="211">
        <v>1625</v>
      </c>
      <c r="DN109" s="211">
        <v>6181</v>
      </c>
      <c r="DO109" s="211">
        <v>2328</v>
      </c>
      <c r="DP109" s="211">
        <v>977</v>
      </c>
      <c r="DQ109" s="211">
        <v>912</v>
      </c>
      <c r="DR109" s="211">
        <v>1364</v>
      </c>
      <c r="DS109" s="211">
        <v>1055</v>
      </c>
      <c r="DT109" s="211">
        <v>3001</v>
      </c>
      <c r="DU109" s="211">
        <v>19328</v>
      </c>
      <c r="DV109" s="211">
        <v>6069</v>
      </c>
      <c r="DW109" s="211">
        <v>2052</v>
      </c>
      <c r="DX109" s="211">
        <v>1957</v>
      </c>
      <c r="DY109" s="211">
        <v>521</v>
      </c>
      <c r="DZ109" s="211">
        <v>4972</v>
      </c>
      <c r="EA109" s="211">
        <v>156</v>
      </c>
      <c r="EB109" s="211">
        <v>4052</v>
      </c>
      <c r="EC109" s="211">
        <v>6330</v>
      </c>
      <c r="ED109" s="211">
        <v>907</v>
      </c>
      <c r="EE109" s="211">
        <v>3948</v>
      </c>
      <c r="EF109" s="211">
        <v>4181</v>
      </c>
      <c r="EG109" s="211">
        <v>33889</v>
      </c>
      <c r="EH109" s="211">
        <v>6447</v>
      </c>
      <c r="EI109" s="211">
        <v>11109</v>
      </c>
      <c r="EJ109" s="211">
        <v>8219</v>
      </c>
      <c r="EK109" s="211">
        <v>759</v>
      </c>
      <c r="EL109" s="211">
        <v>657</v>
      </c>
      <c r="EM109" s="211">
        <v>761</v>
      </c>
      <c r="EN109" s="211">
        <v>1048</v>
      </c>
      <c r="EO109" s="211">
        <v>955</v>
      </c>
      <c r="EP109" s="211">
        <v>3616</v>
      </c>
      <c r="EQ109" s="211">
        <v>16930</v>
      </c>
      <c r="ER109" s="211">
        <v>19328</v>
      </c>
      <c r="ES109" s="211">
        <v>2866</v>
      </c>
      <c r="ET109" s="211">
        <v>7117</v>
      </c>
      <c r="EU109" s="211">
        <v>6615</v>
      </c>
      <c r="EV109" s="211">
        <v>2730</v>
      </c>
      <c r="EW109" s="211">
        <f t="shared" si="1"/>
        <v>16462</v>
      </c>
      <c r="EX109" s="211">
        <v>19328</v>
      </c>
      <c r="EZ109" s="211"/>
    </row>
    <row r="110" spans="1:156" x14ac:dyDescent="0.25">
      <c r="A110" t="s">
        <v>551</v>
      </c>
      <c r="B110" t="s">
        <v>1335</v>
      </c>
      <c r="C110" t="s">
        <v>232</v>
      </c>
      <c r="D110" t="s">
        <v>232</v>
      </c>
      <c r="E110" t="s">
        <v>232</v>
      </c>
      <c r="F110" t="s">
        <v>232</v>
      </c>
      <c r="G110" t="s">
        <v>232</v>
      </c>
      <c r="H110" s="211">
        <v>43929</v>
      </c>
      <c r="I110" s="211">
        <v>1308</v>
      </c>
      <c r="J110" s="211">
        <v>8551</v>
      </c>
      <c r="K110" s="211">
        <v>404</v>
      </c>
      <c r="L110" s="211">
        <v>6603</v>
      </c>
      <c r="M110" s="211">
        <v>311</v>
      </c>
      <c r="N110" s="211">
        <v>12600</v>
      </c>
      <c r="O110" s="211">
        <v>521</v>
      </c>
      <c r="P110" s="211">
        <v>19661</v>
      </c>
      <c r="Q110" s="211">
        <v>260</v>
      </c>
      <c r="R110" s="211">
        <v>39432</v>
      </c>
      <c r="S110" s="211">
        <v>1028</v>
      </c>
      <c r="T110" s="211">
        <v>896</v>
      </c>
      <c r="U110" s="211">
        <v>115</v>
      </c>
      <c r="V110" s="211">
        <v>348</v>
      </c>
      <c r="W110" s="211">
        <v>41</v>
      </c>
      <c r="X110" s="211">
        <v>955</v>
      </c>
      <c r="Y110" s="211">
        <v>17</v>
      </c>
      <c r="Z110" s="211">
        <v>407</v>
      </c>
      <c r="AA110" s="211">
        <v>77</v>
      </c>
      <c r="AB110" s="211">
        <v>1891</v>
      </c>
      <c r="AC110" s="211">
        <v>30</v>
      </c>
      <c r="AD110" s="211">
        <v>1099</v>
      </c>
      <c r="AE110" s="211">
        <v>114</v>
      </c>
      <c r="AF110" s="211">
        <v>38957</v>
      </c>
      <c r="AG110" s="211">
        <v>992</v>
      </c>
      <c r="AH110" s="211">
        <v>42380</v>
      </c>
      <c r="AI110" s="211">
        <v>1247</v>
      </c>
      <c r="AJ110" s="211">
        <v>1549</v>
      </c>
      <c r="AK110" s="211">
        <v>61</v>
      </c>
      <c r="AL110" s="211">
        <v>830</v>
      </c>
      <c r="AM110" s="211">
        <v>0</v>
      </c>
      <c r="AN110" s="211">
        <v>719</v>
      </c>
      <c r="AO110" s="211">
        <v>61</v>
      </c>
      <c r="AP110" s="211">
        <v>21352</v>
      </c>
      <c r="AQ110" s="211">
        <v>732</v>
      </c>
      <c r="AR110" s="211">
        <v>22577</v>
      </c>
      <c r="AS110" s="211">
        <v>576</v>
      </c>
      <c r="AT110" s="211">
        <v>4494</v>
      </c>
      <c r="AU110" s="211">
        <v>185</v>
      </c>
      <c r="AV110" s="211">
        <v>39435</v>
      </c>
      <c r="AW110" s="211">
        <v>1123</v>
      </c>
      <c r="AX110" s="211">
        <v>630</v>
      </c>
      <c r="AY110" s="211">
        <v>51</v>
      </c>
      <c r="AZ110" s="211">
        <v>3233</v>
      </c>
      <c r="BA110" s="211">
        <v>283</v>
      </c>
      <c r="BB110" s="211">
        <v>6595</v>
      </c>
      <c r="BC110" s="211">
        <v>258</v>
      </c>
      <c r="BD110" s="211">
        <v>14239</v>
      </c>
      <c r="BE110" s="211">
        <v>197</v>
      </c>
      <c r="BF110" s="211">
        <v>5317</v>
      </c>
      <c r="BG110" s="211">
        <v>257</v>
      </c>
      <c r="BH110" s="211">
        <v>23122</v>
      </c>
      <c r="BI110" s="211">
        <v>925</v>
      </c>
      <c r="BJ110" s="211">
        <v>22083</v>
      </c>
      <c r="BK110" s="211">
        <v>818</v>
      </c>
      <c r="BL110" s="211">
        <v>1039</v>
      </c>
      <c r="BM110" s="211">
        <v>107</v>
      </c>
      <c r="BN110" s="211">
        <v>13220</v>
      </c>
      <c r="BO110" s="211">
        <v>489</v>
      </c>
      <c r="BP110" s="211">
        <v>12337</v>
      </c>
      <c r="BQ110" s="211">
        <v>521</v>
      </c>
      <c r="BR110" s="211">
        <v>2882</v>
      </c>
      <c r="BS110" s="211">
        <v>172</v>
      </c>
      <c r="BT110" s="211">
        <v>9018</v>
      </c>
      <c r="BU110" s="211">
        <v>121</v>
      </c>
      <c r="BV110" s="211">
        <v>28439</v>
      </c>
      <c r="BW110" s="211">
        <v>1182</v>
      </c>
      <c r="BX110" s="211">
        <v>6472</v>
      </c>
      <c r="BY110" s="211">
        <v>5</v>
      </c>
      <c r="BZ110" s="211">
        <v>2740</v>
      </c>
      <c r="CA110" s="211">
        <v>24</v>
      </c>
      <c r="CB110" s="211">
        <v>6278</v>
      </c>
      <c r="CC110" s="211">
        <v>97</v>
      </c>
      <c r="CD110" s="211">
        <v>10214</v>
      </c>
      <c r="CE110" s="211">
        <v>398</v>
      </c>
      <c r="CF110" s="211">
        <v>4746</v>
      </c>
      <c r="CG110" s="211">
        <v>318</v>
      </c>
      <c r="CH110" s="211">
        <v>4872</v>
      </c>
      <c r="CI110" s="211">
        <v>150</v>
      </c>
      <c r="CJ110" s="211">
        <v>4294</v>
      </c>
      <c r="CK110" s="211">
        <v>189</v>
      </c>
      <c r="CL110" s="211">
        <v>4313</v>
      </c>
      <c r="CM110" s="211">
        <v>127</v>
      </c>
      <c r="CN110" s="211">
        <v>6472</v>
      </c>
      <c r="CO110" s="211">
        <v>5</v>
      </c>
      <c r="CP110" s="211">
        <v>1308</v>
      </c>
      <c r="CQ110" s="211">
        <v>42621</v>
      </c>
      <c r="CR110" s="211">
        <v>35805</v>
      </c>
      <c r="CS110" s="211">
        <v>12624</v>
      </c>
      <c r="CT110" s="211">
        <v>40433</v>
      </c>
      <c r="CU110" s="211">
        <v>2053</v>
      </c>
      <c r="CV110" s="211">
        <v>440</v>
      </c>
      <c r="CW110" s="211">
        <v>688</v>
      </c>
      <c r="CX110" s="211">
        <v>136</v>
      </c>
      <c r="CY110" s="211">
        <v>743</v>
      </c>
      <c r="CZ110" s="211">
        <v>111</v>
      </c>
      <c r="DA110" s="211">
        <v>401</v>
      </c>
      <c r="DB110" s="211">
        <v>175</v>
      </c>
      <c r="DC110" s="211">
        <v>221</v>
      </c>
      <c r="DD110" s="211">
        <v>18</v>
      </c>
      <c r="DE110" s="211">
        <v>265</v>
      </c>
      <c r="DF110" s="211">
        <v>1151</v>
      </c>
      <c r="DG110" s="211">
        <v>1691</v>
      </c>
      <c r="DH110" s="211">
        <v>322</v>
      </c>
      <c r="DI110" s="211">
        <v>2557</v>
      </c>
      <c r="DJ110" s="211">
        <v>1018</v>
      </c>
      <c r="DK110" s="211">
        <v>367</v>
      </c>
      <c r="DL110" s="211">
        <v>1338</v>
      </c>
      <c r="DM110" s="211">
        <v>2264</v>
      </c>
      <c r="DN110" s="211">
        <v>7995</v>
      </c>
      <c r="DO110" s="211">
        <v>2836</v>
      </c>
      <c r="DP110" s="211">
        <v>1021</v>
      </c>
      <c r="DQ110" s="211">
        <v>1013</v>
      </c>
      <c r="DR110" s="211">
        <v>399</v>
      </c>
      <c r="DS110" s="211">
        <v>466</v>
      </c>
      <c r="DT110" s="211">
        <v>1001</v>
      </c>
      <c r="DU110" s="211">
        <v>17191</v>
      </c>
      <c r="DV110" s="211">
        <v>7156</v>
      </c>
      <c r="DW110" s="211">
        <v>2796</v>
      </c>
      <c r="DX110" s="211">
        <v>1580</v>
      </c>
      <c r="DY110" s="211">
        <v>485</v>
      </c>
      <c r="DZ110" s="211">
        <v>3642</v>
      </c>
      <c r="EA110" s="211">
        <v>149</v>
      </c>
      <c r="EB110" s="211">
        <v>2532</v>
      </c>
      <c r="EC110" s="211">
        <v>4813</v>
      </c>
      <c r="ED110" s="211">
        <v>343</v>
      </c>
      <c r="EE110" s="211">
        <v>2890</v>
      </c>
      <c r="EF110" s="211">
        <v>3951</v>
      </c>
      <c r="EG110" s="211">
        <v>33971</v>
      </c>
      <c r="EH110" s="211">
        <v>10331</v>
      </c>
      <c r="EI110" s="211">
        <v>10754</v>
      </c>
      <c r="EJ110" s="211">
        <v>6437</v>
      </c>
      <c r="EK110" s="211">
        <v>1007</v>
      </c>
      <c r="EL110" s="211">
        <v>749</v>
      </c>
      <c r="EM110" s="211">
        <v>574</v>
      </c>
      <c r="EN110" s="211">
        <v>599</v>
      </c>
      <c r="EO110" s="211">
        <v>430</v>
      </c>
      <c r="EP110" s="211">
        <v>2853</v>
      </c>
      <c r="EQ110" s="211">
        <v>15698</v>
      </c>
      <c r="ER110" s="211">
        <v>17191</v>
      </c>
      <c r="ES110" s="211">
        <v>857</v>
      </c>
      <c r="ET110" s="211">
        <v>5804</v>
      </c>
      <c r="EU110" s="211">
        <v>7055</v>
      </c>
      <c r="EV110" s="211">
        <v>3475</v>
      </c>
      <c r="EW110" s="211">
        <f t="shared" si="1"/>
        <v>16334</v>
      </c>
      <c r="EX110" s="211">
        <v>17191</v>
      </c>
      <c r="EZ110" s="211"/>
    </row>
    <row r="111" spans="1:156" x14ac:dyDescent="0.25">
      <c r="A111" t="s">
        <v>552</v>
      </c>
      <c r="B111" t="s">
        <v>1335</v>
      </c>
      <c r="C111" t="s">
        <v>232</v>
      </c>
      <c r="D111" t="s">
        <v>232</v>
      </c>
      <c r="E111" t="s">
        <v>232</v>
      </c>
      <c r="F111" t="s">
        <v>232</v>
      </c>
      <c r="G111" t="s">
        <v>232</v>
      </c>
      <c r="H111" s="211">
        <v>42093</v>
      </c>
      <c r="I111" s="211">
        <v>2048</v>
      </c>
      <c r="J111" s="211">
        <v>7430</v>
      </c>
      <c r="K111" s="211">
        <v>571</v>
      </c>
      <c r="L111" s="211">
        <v>4241</v>
      </c>
      <c r="M111" s="211">
        <v>360</v>
      </c>
      <c r="N111" s="211">
        <v>18726</v>
      </c>
      <c r="O111" s="211">
        <v>952</v>
      </c>
      <c r="P111" s="211">
        <v>15674</v>
      </c>
      <c r="Q111" s="211">
        <v>523</v>
      </c>
      <c r="R111" s="211">
        <v>38058</v>
      </c>
      <c r="S111" s="211">
        <v>1676</v>
      </c>
      <c r="T111" s="211">
        <v>515</v>
      </c>
      <c r="U111" s="211">
        <v>28</v>
      </c>
      <c r="V111" s="211">
        <v>322</v>
      </c>
      <c r="W111" s="211">
        <v>38</v>
      </c>
      <c r="X111" s="211">
        <v>340</v>
      </c>
      <c r="Y111" s="211">
        <v>9</v>
      </c>
      <c r="Z111" s="211">
        <v>878</v>
      </c>
      <c r="AA111" s="211">
        <v>88</v>
      </c>
      <c r="AB111" s="211">
        <v>1959</v>
      </c>
      <c r="AC111" s="211">
        <v>209</v>
      </c>
      <c r="AD111" s="211">
        <v>1655</v>
      </c>
      <c r="AE111" s="211">
        <v>132</v>
      </c>
      <c r="AF111" s="211">
        <v>37548</v>
      </c>
      <c r="AG111" s="211">
        <v>1670</v>
      </c>
      <c r="AH111" s="211">
        <v>40980</v>
      </c>
      <c r="AI111" s="211">
        <v>1873</v>
      </c>
      <c r="AJ111" s="211">
        <v>1113</v>
      </c>
      <c r="AK111" s="211">
        <v>175</v>
      </c>
      <c r="AL111" s="211">
        <v>699</v>
      </c>
      <c r="AM111" s="211">
        <v>57</v>
      </c>
      <c r="AN111" s="211">
        <v>414</v>
      </c>
      <c r="AO111" s="211">
        <v>118</v>
      </c>
      <c r="AP111" s="211">
        <v>21269</v>
      </c>
      <c r="AQ111" s="211">
        <v>1270</v>
      </c>
      <c r="AR111" s="211">
        <v>20824</v>
      </c>
      <c r="AS111" s="211">
        <v>778</v>
      </c>
      <c r="AT111" s="211">
        <v>6534</v>
      </c>
      <c r="AU111" s="211">
        <v>160</v>
      </c>
      <c r="AV111" s="211">
        <v>35559</v>
      </c>
      <c r="AW111" s="211">
        <v>1888</v>
      </c>
      <c r="AX111" s="211">
        <v>1670</v>
      </c>
      <c r="AY111" s="211">
        <v>203</v>
      </c>
      <c r="AZ111" s="211">
        <v>8300</v>
      </c>
      <c r="BA111" s="211">
        <v>428</v>
      </c>
      <c r="BB111" s="211">
        <v>11781</v>
      </c>
      <c r="BC111" s="211">
        <v>691</v>
      </c>
      <c r="BD111" s="211">
        <v>7353</v>
      </c>
      <c r="BE111" s="211">
        <v>195</v>
      </c>
      <c r="BF111" s="211">
        <v>4214</v>
      </c>
      <c r="BG111" s="211">
        <v>406</v>
      </c>
      <c r="BH111" s="211">
        <v>18809</v>
      </c>
      <c r="BI111" s="211">
        <v>1283</v>
      </c>
      <c r="BJ111" s="211">
        <v>17903</v>
      </c>
      <c r="BK111" s="211">
        <v>1121</v>
      </c>
      <c r="BL111" s="211">
        <v>906</v>
      </c>
      <c r="BM111" s="211">
        <v>162</v>
      </c>
      <c r="BN111" s="211">
        <v>12915</v>
      </c>
      <c r="BO111" s="211">
        <v>782</v>
      </c>
      <c r="BP111" s="211">
        <v>6542</v>
      </c>
      <c r="BQ111" s="211">
        <v>587</v>
      </c>
      <c r="BR111" s="211">
        <v>3566</v>
      </c>
      <c r="BS111" s="211">
        <v>320</v>
      </c>
      <c r="BT111" s="211">
        <v>10284</v>
      </c>
      <c r="BU111" s="211">
        <v>311</v>
      </c>
      <c r="BV111" s="211">
        <v>23023</v>
      </c>
      <c r="BW111" s="211">
        <v>1689</v>
      </c>
      <c r="BX111" s="211">
        <v>8786</v>
      </c>
      <c r="BY111" s="211">
        <v>48</v>
      </c>
      <c r="BZ111" s="211">
        <v>3184</v>
      </c>
      <c r="CA111" s="211">
        <v>110</v>
      </c>
      <c r="CB111" s="211">
        <v>7100</v>
      </c>
      <c r="CC111" s="211">
        <v>201</v>
      </c>
      <c r="CD111" s="211">
        <v>2705</v>
      </c>
      <c r="CE111" s="211">
        <v>220</v>
      </c>
      <c r="CF111" s="211">
        <v>4058</v>
      </c>
      <c r="CG111" s="211">
        <v>440</v>
      </c>
      <c r="CH111" s="211">
        <v>5154</v>
      </c>
      <c r="CI111" s="211">
        <v>401</v>
      </c>
      <c r="CJ111" s="211">
        <v>4510</v>
      </c>
      <c r="CK111" s="211">
        <v>297</v>
      </c>
      <c r="CL111" s="211">
        <v>6596</v>
      </c>
      <c r="CM111" s="211">
        <v>331</v>
      </c>
      <c r="CN111" s="211">
        <v>8786</v>
      </c>
      <c r="CO111" s="211">
        <v>48</v>
      </c>
      <c r="CP111" s="211">
        <v>2048</v>
      </c>
      <c r="CQ111" s="211">
        <v>40045</v>
      </c>
      <c r="CR111" s="211">
        <v>29113</v>
      </c>
      <c r="CS111" s="211">
        <v>19022</v>
      </c>
      <c r="CT111" s="211">
        <v>38468</v>
      </c>
      <c r="CU111" s="211">
        <v>1751</v>
      </c>
      <c r="CV111" s="211">
        <v>684</v>
      </c>
      <c r="CW111" s="211">
        <v>1053</v>
      </c>
      <c r="CX111" s="211">
        <v>397</v>
      </c>
      <c r="CY111" s="211">
        <v>366</v>
      </c>
      <c r="CZ111" s="211">
        <v>100</v>
      </c>
      <c r="DA111" s="211">
        <v>68</v>
      </c>
      <c r="DB111" s="211">
        <v>18</v>
      </c>
      <c r="DC111" s="211">
        <v>264</v>
      </c>
      <c r="DD111" s="211">
        <v>169</v>
      </c>
      <c r="DE111" s="211">
        <v>1408</v>
      </c>
      <c r="DF111" s="211">
        <v>1512</v>
      </c>
      <c r="DG111" s="211">
        <v>2273</v>
      </c>
      <c r="DH111" s="211">
        <v>604</v>
      </c>
      <c r="DI111" s="211">
        <v>2328</v>
      </c>
      <c r="DJ111" s="211">
        <v>1278</v>
      </c>
      <c r="DK111" s="211">
        <v>247</v>
      </c>
      <c r="DL111" s="211">
        <v>796</v>
      </c>
      <c r="DM111" s="211">
        <v>1664</v>
      </c>
      <c r="DN111" s="211">
        <v>5166</v>
      </c>
      <c r="DO111" s="211">
        <v>1120</v>
      </c>
      <c r="DP111" s="211">
        <v>996</v>
      </c>
      <c r="DQ111" s="211">
        <v>998</v>
      </c>
      <c r="DR111" s="211">
        <v>890</v>
      </c>
      <c r="DS111" s="211">
        <v>1040</v>
      </c>
      <c r="DT111" s="211">
        <v>1694</v>
      </c>
      <c r="DU111" s="211">
        <v>17949</v>
      </c>
      <c r="DV111" s="211">
        <v>8883</v>
      </c>
      <c r="DW111" s="211">
        <v>3283</v>
      </c>
      <c r="DX111" s="211">
        <v>1249</v>
      </c>
      <c r="DY111" s="211">
        <v>476</v>
      </c>
      <c r="DZ111" s="211">
        <v>3633</v>
      </c>
      <c r="EA111" s="211">
        <v>171</v>
      </c>
      <c r="EB111" s="211">
        <v>3044</v>
      </c>
      <c r="EC111" s="211">
        <v>4184</v>
      </c>
      <c r="ED111" s="211">
        <v>502</v>
      </c>
      <c r="EE111" s="211">
        <v>2934</v>
      </c>
      <c r="EF111" s="211">
        <v>4667</v>
      </c>
      <c r="EG111" s="211">
        <v>37217</v>
      </c>
      <c r="EH111" s="211">
        <v>5050</v>
      </c>
      <c r="EI111" s="211">
        <v>13584</v>
      </c>
      <c r="EJ111" s="211">
        <v>4365</v>
      </c>
      <c r="EK111" s="211">
        <v>703</v>
      </c>
      <c r="EL111" s="211">
        <v>514</v>
      </c>
      <c r="EM111" s="211">
        <v>390</v>
      </c>
      <c r="EN111" s="211">
        <v>483</v>
      </c>
      <c r="EO111" s="211">
        <v>443</v>
      </c>
      <c r="EP111" s="211">
        <v>1372</v>
      </c>
      <c r="EQ111" s="211">
        <v>15353</v>
      </c>
      <c r="ER111" s="211">
        <v>17949</v>
      </c>
      <c r="ES111" s="211">
        <v>1237</v>
      </c>
      <c r="ET111" s="211">
        <v>5356</v>
      </c>
      <c r="EU111" s="211">
        <v>6245</v>
      </c>
      <c r="EV111" s="211">
        <v>5111</v>
      </c>
      <c r="EW111" s="211">
        <f t="shared" si="1"/>
        <v>16712</v>
      </c>
      <c r="EX111" s="211">
        <v>17949</v>
      </c>
      <c r="EZ111" s="211"/>
    </row>
    <row r="112" spans="1:156" x14ac:dyDescent="0.25">
      <c r="A112" t="s">
        <v>553</v>
      </c>
      <c r="B112" t="s">
        <v>1335</v>
      </c>
      <c r="C112" t="s">
        <v>232</v>
      </c>
      <c r="D112" t="s">
        <v>232</v>
      </c>
      <c r="E112" t="s">
        <v>232</v>
      </c>
      <c r="F112" t="s">
        <v>232</v>
      </c>
      <c r="G112" t="s">
        <v>232</v>
      </c>
      <c r="H112" s="211">
        <v>41712</v>
      </c>
      <c r="I112" s="211">
        <v>2191</v>
      </c>
      <c r="J112" s="211">
        <v>5443</v>
      </c>
      <c r="K112" s="211">
        <v>635</v>
      </c>
      <c r="L112" s="211">
        <v>3570</v>
      </c>
      <c r="M112" s="211">
        <v>518</v>
      </c>
      <c r="N112" s="211">
        <v>18343</v>
      </c>
      <c r="O112" s="211">
        <v>1046</v>
      </c>
      <c r="P112" s="211">
        <v>17816</v>
      </c>
      <c r="Q112" s="211">
        <v>510</v>
      </c>
      <c r="R112" s="211">
        <v>39277</v>
      </c>
      <c r="S112" s="211">
        <v>1718</v>
      </c>
      <c r="T112" s="211">
        <v>143</v>
      </c>
      <c r="U112" s="211">
        <v>1</v>
      </c>
      <c r="V112" s="211">
        <v>72</v>
      </c>
      <c r="W112" s="211">
        <v>0</v>
      </c>
      <c r="X112" s="211">
        <v>106</v>
      </c>
      <c r="Y112" s="211">
        <v>5</v>
      </c>
      <c r="Z112" s="211">
        <v>649</v>
      </c>
      <c r="AA112" s="211">
        <v>300</v>
      </c>
      <c r="AB112" s="211">
        <v>1465</v>
      </c>
      <c r="AC112" s="211">
        <v>167</v>
      </c>
      <c r="AD112" s="211">
        <v>1237</v>
      </c>
      <c r="AE112" s="211">
        <v>479</v>
      </c>
      <c r="AF112" s="211">
        <v>38994</v>
      </c>
      <c r="AG112" s="211">
        <v>1659</v>
      </c>
      <c r="AH112" s="211">
        <v>40964</v>
      </c>
      <c r="AI112" s="211">
        <v>1888</v>
      </c>
      <c r="AJ112" s="211">
        <v>748</v>
      </c>
      <c r="AK112" s="211">
        <v>303</v>
      </c>
      <c r="AL112" s="211">
        <v>287</v>
      </c>
      <c r="AM112" s="211">
        <v>90</v>
      </c>
      <c r="AN112" s="211">
        <v>461</v>
      </c>
      <c r="AO112" s="211">
        <v>213</v>
      </c>
      <c r="AP112" s="211">
        <v>21465</v>
      </c>
      <c r="AQ112" s="211">
        <v>1229</v>
      </c>
      <c r="AR112" s="211">
        <v>20247</v>
      </c>
      <c r="AS112" s="211">
        <v>962</v>
      </c>
      <c r="AT112" s="211">
        <v>5131</v>
      </c>
      <c r="AU112" s="211">
        <v>161</v>
      </c>
      <c r="AV112" s="211">
        <v>36581</v>
      </c>
      <c r="AW112" s="211">
        <v>2030</v>
      </c>
      <c r="AX112" s="211">
        <v>1633</v>
      </c>
      <c r="AY112" s="211">
        <v>320</v>
      </c>
      <c r="AZ112" s="211">
        <v>8809</v>
      </c>
      <c r="BA112" s="211">
        <v>435</v>
      </c>
      <c r="BB112" s="211">
        <v>11788</v>
      </c>
      <c r="BC112" s="211">
        <v>552</v>
      </c>
      <c r="BD112" s="211">
        <v>7963</v>
      </c>
      <c r="BE112" s="211">
        <v>158</v>
      </c>
      <c r="BF112" s="211">
        <v>3522</v>
      </c>
      <c r="BG112" s="211">
        <v>321</v>
      </c>
      <c r="BH112" s="211">
        <v>18049</v>
      </c>
      <c r="BI112" s="211">
        <v>1408</v>
      </c>
      <c r="BJ112" s="211">
        <v>17180</v>
      </c>
      <c r="BK112" s="211">
        <v>1217</v>
      </c>
      <c r="BL112" s="211">
        <v>869</v>
      </c>
      <c r="BM112" s="211">
        <v>191</v>
      </c>
      <c r="BN112" s="211">
        <v>12802</v>
      </c>
      <c r="BO112" s="211">
        <v>824</v>
      </c>
      <c r="BP112" s="211">
        <v>5696</v>
      </c>
      <c r="BQ112" s="211">
        <v>604</v>
      </c>
      <c r="BR112" s="211">
        <v>3073</v>
      </c>
      <c r="BS112" s="211">
        <v>301</v>
      </c>
      <c r="BT112" s="211">
        <v>9129</v>
      </c>
      <c r="BU112" s="211">
        <v>459</v>
      </c>
      <c r="BV112" s="211">
        <v>21571</v>
      </c>
      <c r="BW112" s="211">
        <v>1729</v>
      </c>
      <c r="BX112" s="211">
        <v>11012</v>
      </c>
      <c r="BY112" s="211">
        <v>3</v>
      </c>
      <c r="BZ112" s="211">
        <v>2638</v>
      </c>
      <c r="CA112" s="211">
        <v>99</v>
      </c>
      <c r="CB112" s="211">
        <v>6491</v>
      </c>
      <c r="CC112" s="211">
        <v>360</v>
      </c>
      <c r="CD112" s="211">
        <v>2390</v>
      </c>
      <c r="CE112" s="211">
        <v>267</v>
      </c>
      <c r="CF112" s="211">
        <v>3544</v>
      </c>
      <c r="CG112" s="211">
        <v>401</v>
      </c>
      <c r="CH112" s="211">
        <v>4223</v>
      </c>
      <c r="CI112" s="211">
        <v>335</v>
      </c>
      <c r="CJ112" s="211">
        <v>4694</v>
      </c>
      <c r="CK112" s="211">
        <v>402</v>
      </c>
      <c r="CL112" s="211">
        <v>6720</v>
      </c>
      <c r="CM112" s="211">
        <v>324</v>
      </c>
      <c r="CN112" s="211">
        <v>11012</v>
      </c>
      <c r="CO112" s="211">
        <v>3</v>
      </c>
      <c r="CP112" s="211">
        <v>2191</v>
      </c>
      <c r="CQ112" s="211">
        <v>39521</v>
      </c>
      <c r="CR112" s="211">
        <v>30928</v>
      </c>
      <c r="CS112" s="211">
        <v>17908</v>
      </c>
      <c r="CT112" s="211">
        <v>38577</v>
      </c>
      <c r="CU112" s="211">
        <v>1365</v>
      </c>
      <c r="CV112" s="211">
        <v>677</v>
      </c>
      <c r="CW112" s="211">
        <v>762</v>
      </c>
      <c r="CX112" s="211">
        <v>494</v>
      </c>
      <c r="CY112" s="211">
        <v>424</v>
      </c>
      <c r="CZ112" s="211">
        <v>148</v>
      </c>
      <c r="DA112" s="211">
        <v>59</v>
      </c>
      <c r="DB112" s="211">
        <v>12</v>
      </c>
      <c r="DC112" s="211">
        <v>120</v>
      </c>
      <c r="DD112" s="211">
        <v>23</v>
      </c>
      <c r="DE112" s="211">
        <v>1233</v>
      </c>
      <c r="DF112" s="211">
        <v>1841</v>
      </c>
      <c r="DG112" s="211">
        <v>3006</v>
      </c>
      <c r="DH112" s="211">
        <v>632</v>
      </c>
      <c r="DI112" s="211">
        <v>2298</v>
      </c>
      <c r="DJ112" s="211">
        <v>874</v>
      </c>
      <c r="DK112" s="211">
        <v>420</v>
      </c>
      <c r="DL112" s="211">
        <v>988</v>
      </c>
      <c r="DM112" s="211">
        <v>1283</v>
      </c>
      <c r="DN112" s="211">
        <v>4675</v>
      </c>
      <c r="DO112" s="211">
        <v>1036</v>
      </c>
      <c r="DP112" s="211">
        <v>902</v>
      </c>
      <c r="DQ112" s="211">
        <v>660</v>
      </c>
      <c r="DR112" s="211">
        <v>704</v>
      </c>
      <c r="DS112" s="211">
        <v>446</v>
      </c>
      <c r="DT112" s="211">
        <v>895</v>
      </c>
      <c r="DU112" s="211">
        <v>17693</v>
      </c>
      <c r="DV112" s="211">
        <v>10562</v>
      </c>
      <c r="DW112" s="211">
        <v>3004</v>
      </c>
      <c r="DX112" s="211">
        <v>1037</v>
      </c>
      <c r="DY112" s="211">
        <v>303</v>
      </c>
      <c r="DZ112" s="211">
        <v>3036</v>
      </c>
      <c r="EA112" s="211">
        <v>189</v>
      </c>
      <c r="EB112" s="211">
        <v>2457</v>
      </c>
      <c r="EC112" s="211">
        <v>3058</v>
      </c>
      <c r="ED112" s="211">
        <v>478</v>
      </c>
      <c r="EE112" s="211">
        <v>2187</v>
      </c>
      <c r="EF112" s="211">
        <v>4236</v>
      </c>
      <c r="EG112" s="211">
        <v>38022</v>
      </c>
      <c r="EH112" s="211">
        <v>3657</v>
      </c>
      <c r="EI112" s="211">
        <v>15012</v>
      </c>
      <c r="EJ112" s="211">
        <v>2681</v>
      </c>
      <c r="EK112" s="211">
        <v>486</v>
      </c>
      <c r="EL112" s="211">
        <v>223</v>
      </c>
      <c r="EM112" s="211">
        <v>320</v>
      </c>
      <c r="EN112" s="211">
        <v>323</v>
      </c>
      <c r="EO112" s="211">
        <v>178</v>
      </c>
      <c r="EP112" s="211">
        <v>610</v>
      </c>
      <c r="EQ112" s="211">
        <v>15181</v>
      </c>
      <c r="ER112" s="211">
        <v>17693</v>
      </c>
      <c r="ES112" s="211">
        <v>593</v>
      </c>
      <c r="ET112" s="211">
        <v>3725</v>
      </c>
      <c r="EU112" s="211">
        <v>7371</v>
      </c>
      <c r="EV112" s="211">
        <v>6004</v>
      </c>
      <c r="EW112" s="211">
        <f t="shared" si="1"/>
        <v>17100</v>
      </c>
      <c r="EX112" s="211">
        <v>17693</v>
      </c>
      <c r="EZ112" s="211"/>
    </row>
    <row r="113" spans="1:156" x14ac:dyDescent="0.25">
      <c r="A113" t="s">
        <v>421</v>
      </c>
      <c r="B113" t="s">
        <v>1335</v>
      </c>
      <c r="C113" t="s">
        <v>232</v>
      </c>
      <c r="D113" t="s">
        <v>232</v>
      </c>
      <c r="E113" t="s">
        <v>232</v>
      </c>
      <c r="F113" t="s">
        <v>232</v>
      </c>
      <c r="G113" t="s">
        <v>232</v>
      </c>
      <c r="H113" s="211">
        <v>42422</v>
      </c>
      <c r="I113" s="211">
        <v>2100</v>
      </c>
      <c r="J113" s="211">
        <v>7604</v>
      </c>
      <c r="K113" s="211">
        <v>643</v>
      </c>
      <c r="L113" s="211">
        <v>4949</v>
      </c>
      <c r="M113" s="211">
        <v>412</v>
      </c>
      <c r="N113" s="211">
        <v>20073</v>
      </c>
      <c r="O113" s="211">
        <v>1083</v>
      </c>
      <c r="P113" s="211">
        <v>14497</v>
      </c>
      <c r="Q113" s="211">
        <v>374</v>
      </c>
      <c r="R113" s="211">
        <v>38671</v>
      </c>
      <c r="S113" s="211">
        <v>1777</v>
      </c>
      <c r="T113" s="211">
        <v>136</v>
      </c>
      <c r="U113" s="211">
        <v>11</v>
      </c>
      <c r="V113" s="211">
        <v>1288</v>
      </c>
      <c r="W113" s="211">
        <v>183</v>
      </c>
      <c r="X113" s="211">
        <v>181</v>
      </c>
      <c r="Y113" s="211">
        <v>0</v>
      </c>
      <c r="Z113" s="211">
        <v>426</v>
      </c>
      <c r="AA113" s="211">
        <v>52</v>
      </c>
      <c r="AB113" s="211">
        <v>1711</v>
      </c>
      <c r="AC113" s="211">
        <v>77</v>
      </c>
      <c r="AD113" s="211">
        <v>734</v>
      </c>
      <c r="AE113" s="211">
        <v>85</v>
      </c>
      <c r="AF113" s="211">
        <v>38480</v>
      </c>
      <c r="AG113" s="211">
        <v>1767</v>
      </c>
      <c r="AH113" s="211">
        <v>42062</v>
      </c>
      <c r="AI113" s="211">
        <v>2069</v>
      </c>
      <c r="AJ113" s="211">
        <v>360</v>
      </c>
      <c r="AK113" s="211">
        <v>31</v>
      </c>
      <c r="AL113" s="211">
        <v>232</v>
      </c>
      <c r="AM113" s="211">
        <v>0</v>
      </c>
      <c r="AN113" s="211">
        <v>128</v>
      </c>
      <c r="AO113" s="211">
        <v>31</v>
      </c>
      <c r="AP113" s="211">
        <v>21485</v>
      </c>
      <c r="AQ113" s="211">
        <v>1205</v>
      </c>
      <c r="AR113" s="211">
        <v>20937</v>
      </c>
      <c r="AS113" s="211">
        <v>895</v>
      </c>
      <c r="AT113" s="211">
        <v>7350</v>
      </c>
      <c r="AU113" s="211">
        <v>249</v>
      </c>
      <c r="AV113" s="211">
        <v>35072</v>
      </c>
      <c r="AW113" s="211">
        <v>1851</v>
      </c>
      <c r="AX113" s="211">
        <v>2244</v>
      </c>
      <c r="AY113" s="211">
        <v>215</v>
      </c>
      <c r="AZ113" s="211">
        <v>11343</v>
      </c>
      <c r="BA113" s="211">
        <v>638</v>
      </c>
      <c r="BB113" s="211">
        <v>11123</v>
      </c>
      <c r="BC113" s="211">
        <v>572</v>
      </c>
      <c r="BD113" s="211">
        <v>5968</v>
      </c>
      <c r="BE113" s="211">
        <v>166</v>
      </c>
      <c r="BF113" s="211">
        <v>4978</v>
      </c>
      <c r="BG113" s="211">
        <v>415</v>
      </c>
      <c r="BH113" s="211">
        <v>17665</v>
      </c>
      <c r="BI113" s="211">
        <v>1370</v>
      </c>
      <c r="BJ113" s="211">
        <v>16833</v>
      </c>
      <c r="BK113" s="211">
        <v>1193</v>
      </c>
      <c r="BL113" s="211">
        <v>832</v>
      </c>
      <c r="BM113" s="211">
        <v>177</v>
      </c>
      <c r="BN113" s="211">
        <v>12156</v>
      </c>
      <c r="BO113" s="211">
        <v>688</v>
      </c>
      <c r="BP113" s="211">
        <v>6134</v>
      </c>
      <c r="BQ113" s="211">
        <v>690</v>
      </c>
      <c r="BR113" s="211">
        <v>4353</v>
      </c>
      <c r="BS113" s="211">
        <v>407</v>
      </c>
      <c r="BT113" s="211">
        <v>9226</v>
      </c>
      <c r="BU113" s="211">
        <v>292</v>
      </c>
      <c r="BV113" s="211">
        <v>22643</v>
      </c>
      <c r="BW113" s="211">
        <v>1785</v>
      </c>
      <c r="BX113" s="211">
        <v>10553</v>
      </c>
      <c r="BY113" s="211">
        <v>23</v>
      </c>
      <c r="BZ113" s="211">
        <v>2590</v>
      </c>
      <c r="CA113" s="211">
        <v>70</v>
      </c>
      <c r="CB113" s="211">
        <v>6636</v>
      </c>
      <c r="CC113" s="211">
        <v>222</v>
      </c>
      <c r="CD113" s="211">
        <v>2518</v>
      </c>
      <c r="CE113" s="211">
        <v>217</v>
      </c>
      <c r="CF113" s="211">
        <v>3649</v>
      </c>
      <c r="CG113" s="211">
        <v>389</v>
      </c>
      <c r="CH113" s="211">
        <v>4595</v>
      </c>
      <c r="CI113" s="211">
        <v>356</v>
      </c>
      <c r="CJ113" s="211">
        <v>4540</v>
      </c>
      <c r="CK113" s="211">
        <v>336</v>
      </c>
      <c r="CL113" s="211">
        <v>7341</v>
      </c>
      <c r="CM113" s="211">
        <v>487</v>
      </c>
      <c r="CN113" s="211">
        <v>10553</v>
      </c>
      <c r="CO113" s="211">
        <v>23</v>
      </c>
      <c r="CP113" s="211">
        <v>2100</v>
      </c>
      <c r="CQ113" s="211">
        <v>40322</v>
      </c>
      <c r="CR113" s="211">
        <v>28492</v>
      </c>
      <c r="CS113" s="211">
        <v>21145</v>
      </c>
      <c r="CT113" s="211">
        <v>39649</v>
      </c>
      <c r="CU113" s="211">
        <v>1259</v>
      </c>
      <c r="CV113" s="211">
        <v>183</v>
      </c>
      <c r="CW113" s="211">
        <v>394</v>
      </c>
      <c r="CX113" s="211">
        <v>83</v>
      </c>
      <c r="CY113" s="211">
        <v>256</v>
      </c>
      <c r="CZ113" s="211">
        <v>36</v>
      </c>
      <c r="DA113" s="211">
        <v>137</v>
      </c>
      <c r="DB113" s="211">
        <v>35</v>
      </c>
      <c r="DC113" s="211">
        <v>472</v>
      </c>
      <c r="DD113" s="211">
        <v>29</v>
      </c>
      <c r="DE113" s="211">
        <v>721</v>
      </c>
      <c r="DF113" s="211">
        <v>1851</v>
      </c>
      <c r="DG113" s="211">
        <v>2289</v>
      </c>
      <c r="DH113" s="211">
        <v>398</v>
      </c>
      <c r="DI113" s="211">
        <v>2011</v>
      </c>
      <c r="DJ113" s="211">
        <v>867</v>
      </c>
      <c r="DK113" s="211">
        <v>100</v>
      </c>
      <c r="DL113" s="211">
        <v>816</v>
      </c>
      <c r="DM113" s="211">
        <v>1392</v>
      </c>
      <c r="DN113" s="211">
        <v>4631</v>
      </c>
      <c r="DO113" s="211">
        <v>1432</v>
      </c>
      <c r="DP113" s="211">
        <v>1114</v>
      </c>
      <c r="DQ113" s="211">
        <v>1192</v>
      </c>
      <c r="DR113" s="211">
        <v>970</v>
      </c>
      <c r="DS113" s="211">
        <v>663</v>
      </c>
      <c r="DT113" s="211">
        <v>1652</v>
      </c>
      <c r="DU113" s="211">
        <v>18056</v>
      </c>
      <c r="DV113" s="211">
        <v>8817</v>
      </c>
      <c r="DW113" s="211">
        <v>2251</v>
      </c>
      <c r="DX113" s="211">
        <v>1463</v>
      </c>
      <c r="DY113" s="211">
        <v>527</v>
      </c>
      <c r="DZ113" s="211">
        <v>3788</v>
      </c>
      <c r="EA113" s="211">
        <v>256</v>
      </c>
      <c r="EB113" s="211">
        <v>2926</v>
      </c>
      <c r="EC113" s="211">
        <v>3988</v>
      </c>
      <c r="ED113" s="211">
        <v>585</v>
      </c>
      <c r="EE113" s="211">
        <v>2622</v>
      </c>
      <c r="EF113" s="211">
        <v>4214</v>
      </c>
      <c r="EG113" s="211">
        <v>38615</v>
      </c>
      <c r="EH113" s="211">
        <v>4013</v>
      </c>
      <c r="EI113" s="211">
        <v>14851</v>
      </c>
      <c r="EJ113" s="211">
        <v>3205</v>
      </c>
      <c r="EK113" s="211">
        <v>433</v>
      </c>
      <c r="EL113" s="211">
        <v>401</v>
      </c>
      <c r="EM113" s="211">
        <v>450</v>
      </c>
      <c r="EN113" s="211">
        <v>336</v>
      </c>
      <c r="EO113" s="211">
        <v>302</v>
      </c>
      <c r="EP113" s="211">
        <v>772</v>
      </c>
      <c r="EQ113" s="211">
        <v>15233</v>
      </c>
      <c r="ER113" s="211">
        <v>18056</v>
      </c>
      <c r="ES113" s="211">
        <v>909</v>
      </c>
      <c r="ET113" s="211">
        <v>4780</v>
      </c>
      <c r="EU113" s="211">
        <v>6755</v>
      </c>
      <c r="EV113" s="211">
        <v>5612</v>
      </c>
      <c r="EW113" s="211">
        <f t="shared" si="1"/>
        <v>17147</v>
      </c>
      <c r="EX113" s="211">
        <v>18056</v>
      </c>
      <c r="EZ113" s="211"/>
    </row>
    <row r="114" spans="1:156" x14ac:dyDescent="0.25">
      <c r="A114" t="s">
        <v>422</v>
      </c>
      <c r="B114" t="s">
        <v>1335</v>
      </c>
      <c r="C114" t="s">
        <v>232</v>
      </c>
      <c r="D114" t="s">
        <v>232</v>
      </c>
      <c r="E114" t="s">
        <v>232</v>
      </c>
      <c r="F114" t="s">
        <v>232</v>
      </c>
      <c r="G114" t="s">
        <v>232</v>
      </c>
      <c r="H114" s="211">
        <v>43539</v>
      </c>
      <c r="I114" s="211">
        <v>1710</v>
      </c>
      <c r="J114" s="211">
        <v>5412</v>
      </c>
      <c r="K114" s="211">
        <v>386</v>
      </c>
      <c r="L114" s="211">
        <v>3419</v>
      </c>
      <c r="M114" s="211">
        <v>316</v>
      </c>
      <c r="N114" s="211">
        <v>19735</v>
      </c>
      <c r="O114" s="211">
        <v>820</v>
      </c>
      <c r="P114" s="211">
        <v>18109</v>
      </c>
      <c r="Q114" s="211">
        <v>489</v>
      </c>
      <c r="R114" s="211">
        <v>41417</v>
      </c>
      <c r="S114" s="211">
        <v>1541</v>
      </c>
      <c r="T114" s="211">
        <v>165</v>
      </c>
      <c r="U114" s="211">
        <v>16</v>
      </c>
      <c r="V114" s="211">
        <v>153</v>
      </c>
      <c r="W114" s="211">
        <v>16</v>
      </c>
      <c r="X114" s="211">
        <v>168</v>
      </c>
      <c r="Y114" s="211">
        <v>29</v>
      </c>
      <c r="Z114" s="211">
        <v>299</v>
      </c>
      <c r="AA114" s="211">
        <v>59</v>
      </c>
      <c r="AB114" s="211">
        <v>1307</v>
      </c>
      <c r="AC114" s="211">
        <v>44</v>
      </c>
      <c r="AD114" s="211">
        <v>896</v>
      </c>
      <c r="AE114" s="211">
        <v>105</v>
      </c>
      <c r="AF114" s="211">
        <v>41030</v>
      </c>
      <c r="AG114" s="211">
        <v>1521</v>
      </c>
      <c r="AH114" s="211">
        <v>43244</v>
      </c>
      <c r="AI114" s="211">
        <v>1666</v>
      </c>
      <c r="AJ114" s="211">
        <v>295</v>
      </c>
      <c r="AK114" s="211">
        <v>44</v>
      </c>
      <c r="AL114" s="211">
        <v>143</v>
      </c>
      <c r="AM114" s="211">
        <v>5</v>
      </c>
      <c r="AN114" s="211">
        <v>152</v>
      </c>
      <c r="AO114" s="211">
        <v>39</v>
      </c>
      <c r="AP114" s="211">
        <v>22571</v>
      </c>
      <c r="AQ114" s="211">
        <v>963</v>
      </c>
      <c r="AR114" s="211">
        <v>20968</v>
      </c>
      <c r="AS114" s="211">
        <v>747</v>
      </c>
      <c r="AT114" s="211">
        <v>4847</v>
      </c>
      <c r="AU114" s="211">
        <v>136</v>
      </c>
      <c r="AV114" s="211">
        <v>38692</v>
      </c>
      <c r="AW114" s="211">
        <v>1574</v>
      </c>
      <c r="AX114" s="211">
        <v>1943</v>
      </c>
      <c r="AY114" s="211">
        <v>136</v>
      </c>
      <c r="AZ114" s="211">
        <v>10058</v>
      </c>
      <c r="BA114" s="211">
        <v>515</v>
      </c>
      <c r="BB114" s="211">
        <v>11066</v>
      </c>
      <c r="BC114" s="211">
        <v>414</v>
      </c>
      <c r="BD114" s="211">
        <v>5369</v>
      </c>
      <c r="BE114" s="211">
        <v>129</v>
      </c>
      <c r="BF114" s="211">
        <v>3711</v>
      </c>
      <c r="BG114" s="211">
        <v>405</v>
      </c>
      <c r="BH114" s="211">
        <v>21578</v>
      </c>
      <c r="BI114" s="211">
        <v>999</v>
      </c>
      <c r="BJ114" s="211">
        <v>20862</v>
      </c>
      <c r="BK114" s="211">
        <v>915</v>
      </c>
      <c r="BL114" s="211">
        <v>716</v>
      </c>
      <c r="BM114" s="211">
        <v>84</v>
      </c>
      <c r="BN114" s="211">
        <v>16009</v>
      </c>
      <c r="BO114" s="211">
        <v>678</v>
      </c>
      <c r="BP114" s="211">
        <v>6290</v>
      </c>
      <c r="BQ114" s="211">
        <v>421</v>
      </c>
      <c r="BR114" s="211">
        <v>2990</v>
      </c>
      <c r="BS114" s="211">
        <v>305</v>
      </c>
      <c r="BT114" s="211">
        <v>12140</v>
      </c>
      <c r="BU114" s="211">
        <v>289</v>
      </c>
      <c r="BV114" s="211">
        <v>25289</v>
      </c>
      <c r="BW114" s="211">
        <v>1404</v>
      </c>
      <c r="BX114" s="211">
        <v>6110</v>
      </c>
      <c r="BY114" s="211">
        <v>17</v>
      </c>
      <c r="BZ114" s="211">
        <v>3662</v>
      </c>
      <c r="CA114" s="211">
        <v>63</v>
      </c>
      <c r="CB114" s="211">
        <v>8478</v>
      </c>
      <c r="CC114" s="211">
        <v>226</v>
      </c>
      <c r="CD114" s="211">
        <v>2963</v>
      </c>
      <c r="CE114" s="211">
        <v>227</v>
      </c>
      <c r="CF114" s="211">
        <v>4330</v>
      </c>
      <c r="CG114" s="211">
        <v>378</v>
      </c>
      <c r="CH114" s="211">
        <v>6106</v>
      </c>
      <c r="CI114" s="211">
        <v>304</v>
      </c>
      <c r="CJ114" s="211">
        <v>5577</v>
      </c>
      <c r="CK114" s="211">
        <v>193</v>
      </c>
      <c r="CL114" s="211">
        <v>6313</v>
      </c>
      <c r="CM114" s="211">
        <v>302</v>
      </c>
      <c r="CN114" s="211">
        <v>6110</v>
      </c>
      <c r="CO114" s="211">
        <v>17</v>
      </c>
      <c r="CP114" s="211">
        <v>1710</v>
      </c>
      <c r="CQ114" s="211">
        <v>41829</v>
      </c>
      <c r="CR114" s="211">
        <v>32862</v>
      </c>
      <c r="CS114" s="211">
        <v>15040</v>
      </c>
      <c r="CT114" s="211">
        <v>40295</v>
      </c>
      <c r="CU114" s="211">
        <v>652</v>
      </c>
      <c r="CV114" s="211">
        <v>222</v>
      </c>
      <c r="CW114" s="211">
        <v>335</v>
      </c>
      <c r="CX114" s="211">
        <v>113</v>
      </c>
      <c r="CY114" s="211">
        <v>214</v>
      </c>
      <c r="CZ114" s="211">
        <v>62</v>
      </c>
      <c r="DA114" s="211">
        <v>79</v>
      </c>
      <c r="DB114" s="211">
        <v>47</v>
      </c>
      <c r="DC114" s="211">
        <v>24</v>
      </c>
      <c r="DD114" s="211">
        <v>0</v>
      </c>
      <c r="DE114" s="211">
        <v>1003</v>
      </c>
      <c r="DF114" s="211">
        <v>2761</v>
      </c>
      <c r="DG114" s="211">
        <v>3687</v>
      </c>
      <c r="DH114" s="211">
        <v>634</v>
      </c>
      <c r="DI114" s="211">
        <v>2274</v>
      </c>
      <c r="DJ114" s="211">
        <v>1386</v>
      </c>
      <c r="DK114" s="211">
        <v>152</v>
      </c>
      <c r="DL114" s="211">
        <v>981</v>
      </c>
      <c r="DM114" s="211">
        <v>1385</v>
      </c>
      <c r="DN114" s="211">
        <v>5885</v>
      </c>
      <c r="DO114" s="211">
        <v>1068</v>
      </c>
      <c r="DP114" s="211">
        <v>1064</v>
      </c>
      <c r="DQ114" s="211">
        <v>1055</v>
      </c>
      <c r="DR114" s="211">
        <v>533</v>
      </c>
      <c r="DS114" s="211">
        <v>343</v>
      </c>
      <c r="DT114" s="211">
        <v>1037</v>
      </c>
      <c r="DU114" s="211">
        <v>16355</v>
      </c>
      <c r="DV114" s="211">
        <v>9435</v>
      </c>
      <c r="DW114" s="211">
        <v>3742</v>
      </c>
      <c r="DX114" s="211">
        <v>1480</v>
      </c>
      <c r="DY114" s="211">
        <v>559</v>
      </c>
      <c r="DZ114" s="211">
        <v>2723</v>
      </c>
      <c r="EA114" s="211">
        <v>210</v>
      </c>
      <c r="EB114" s="211">
        <v>1974</v>
      </c>
      <c r="EC114" s="211">
        <v>2717</v>
      </c>
      <c r="ED114" s="211">
        <v>558</v>
      </c>
      <c r="EE114" s="211">
        <v>1691</v>
      </c>
      <c r="EF114" s="211">
        <v>5409</v>
      </c>
      <c r="EG114" s="211">
        <v>39720</v>
      </c>
      <c r="EH114" s="211">
        <v>3692</v>
      </c>
      <c r="EI114" s="211">
        <v>14084</v>
      </c>
      <c r="EJ114" s="211">
        <v>2271</v>
      </c>
      <c r="EK114" s="211">
        <v>330</v>
      </c>
      <c r="EL114" s="211">
        <v>296</v>
      </c>
      <c r="EM114" s="211">
        <v>283</v>
      </c>
      <c r="EN114" s="211">
        <v>269</v>
      </c>
      <c r="EO114" s="211">
        <v>153</v>
      </c>
      <c r="EP114" s="211">
        <v>636</v>
      </c>
      <c r="EQ114" s="211">
        <v>14245</v>
      </c>
      <c r="ER114" s="211">
        <v>16355</v>
      </c>
      <c r="ES114" s="211">
        <v>549</v>
      </c>
      <c r="ET114" s="211">
        <v>3209</v>
      </c>
      <c r="EU114" s="211">
        <v>5711</v>
      </c>
      <c r="EV114" s="211">
        <v>6886</v>
      </c>
      <c r="EW114" s="211">
        <f t="shared" si="1"/>
        <v>15806</v>
      </c>
      <c r="EX114" s="211">
        <v>16355</v>
      </c>
      <c r="EZ114" s="211"/>
    </row>
    <row r="115" spans="1:156" x14ac:dyDescent="0.25">
      <c r="A115" t="s">
        <v>423</v>
      </c>
      <c r="B115" t="s">
        <v>1335</v>
      </c>
      <c r="C115" t="s">
        <v>232</v>
      </c>
      <c r="D115" t="s">
        <v>232</v>
      </c>
      <c r="E115" t="s">
        <v>232</v>
      </c>
      <c r="F115" t="s">
        <v>232</v>
      </c>
      <c r="G115" t="s">
        <v>232</v>
      </c>
      <c r="H115" s="211">
        <v>40587</v>
      </c>
      <c r="I115" s="211">
        <v>2001</v>
      </c>
      <c r="J115" s="211">
        <v>6367</v>
      </c>
      <c r="K115" s="211">
        <v>605</v>
      </c>
      <c r="L115" s="211">
        <v>4498</v>
      </c>
      <c r="M115" s="211">
        <v>439</v>
      </c>
      <c r="N115" s="211">
        <v>17234</v>
      </c>
      <c r="O115" s="211">
        <v>871</v>
      </c>
      <c r="P115" s="211">
        <v>16743</v>
      </c>
      <c r="Q115" s="211">
        <v>515</v>
      </c>
      <c r="R115" s="211">
        <v>35992</v>
      </c>
      <c r="S115" s="211">
        <v>1564</v>
      </c>
      <c r="T115" s="211">
        <v>384</v>
      </c>
      <c r="U115" s="211">
        <v>30</v>
      </c>
      <c r="V115" s="211">
        <v>1605</v>
      </c>
      <c r="W115" s="211">
        <v>171</v>
      </c>
      <c r="X115" s="211">
        <v>180</v>
      </c>
      <c r="Y115" s="211">
        <v>25</v>
      </c>
      <c r="Z115" s="211">
        <v>215</v>
      </c>
      <c r="AA115" s="211">
        <v>32</v>
      </c>
      <c r="AB115" s="211">
        <v>2208</v>
      </c>
      <c r="AC115" s="211">
        <v>179</v>
      </c>
      <c r="AD115" s="211">
        <v>639</v>
      </c>
      <c r="AE115" s="211">
        <v>49</v>
      </c>
      <c r="AF115" s="211">
        <v>35732</v>
      </c>
      <c r="AG115" s="211">
        <v>1533</v>
      </c>
      <c r="AH115" s="211">
        <v>40237</v>
      </c>
      <c r="AI115" s="211">
        <v>1955</v>
      </c>
      <c r="AJ115" s="211">
        <v>350</v>
      </c>
      <c r="AK115" s="211">
        <v>46</v>
      </c>
      <c r="AL115" s="211">
        <v>187</v>
      </c>
      <c r="AM115" s="211">
        <v>7</v>
      </c>
      <c r="AN115" s="211">
        <v>163</v>
      </c>
      <c r="AO115" s="211">
        <v>39</v>
      </c>
      <c r="AP115" s="211">
        <v>21060</v>
      </c>
      <c r="AQ115" s="211">
        <v>1344</v>
      </c>
      <c r="AR115" s="211">
        <v>19527</v>
      </c>
      <c r="AS115" s="211">
        <v>657</v>
      </c>
      <c r="AT115" s="211">
        <v>6355</v>
      </c>
      <c r="AU115" s="211">
        <v>195</v>
      </c>
      <c r="AV115" s="211">
        <v>34232</v>
      </c>
      <c r="AW115" s="211">
        <v>1806</v>
      </c>
      <c r="AX115" s="211">
        <v>1673</v>
      </c>
      <c r="AY115" s="211">
        <v>171</v>
      </c>
      <c r="AZ115" s="211">
        <v>8620</v>
      </c>
      <c r="BA115" s="211">
        <v>608</v>
      </c>
      <c r="BB115" s="211">
        <v>10805</v>
      </c>
      <c r="BC115" s="211">
        <v>567</v>
      </c>
      <c r="BD115" s="211">
        <v>7098</v>
      </c>
      <c r="BE115" s="211">
        <v>141</v>
      </c>
      <c r="BF115" s="211">
        <v>4576</v>
      </c>
      <c r="BG115" s="211">
        <v>493</v>
      </c>
      <c r="BH115" s="211">
        <v>18638</v>
      </c>
      <c r="BI115" s="211">
        <v>1249</v>
      </c>
      <c r="BJ115" s="211">
        <v>17845</v>
      </c>
      <c r="BK115" s="211">
        <v>1104</v>
      </c>
      <c r="BL115" s="211">
        <v>793</v>
      </c>
      <c r="BM115" s="211">
        <v>145</v>
      </c>
      <c r="BN115" s="211">
        <v>12921</v>
      </c>
      <c r="BO115" s="211">
        <v>655</v>
      </c>
      <c r="BP115" s="211">
        <v>6390</v>
      </c>
      <c r="BQ115" s="211">
        <v>635</v>
      </c>
      <c r="BR115" s="211">
        <v>3903</v>
      </c>
      <c r="BS115" s="211">
        <v>452</v>
      </c>
      <c r="BT115" s="211">
        <v>9726</v>
      </c>
      <c r="BU115" s="211">
        <v>241</v>
      </c>
      <c r="BV115" s="211">
        <v>23214</v>
      </c>
      <c r="BW115" s="211">
        <v>1742</v>
      </c>
      <c r="BX115" s="211">
        <v>7647</v>
      </c>
      <c r="BY115" s="211">
        <v>18</v>
      </c>
      <c r="BZ115" s="211">
        <v>2678</v>
      </c>
      <c r="CA115" s="211">
        <v>34</v>
      </c>
      <c r="CB115" s="211">
        <v>7048</v>
      </c>
      <c r="CC115" s="211">
        <v>207</v>
      </c>
      <c r="CD115" s="211">
        <v>2665</v>
      </c>
      <c r="CE115" s="211">
        <v>273</v>
      </c>
      <c r="CF115" s="211">
        <v>4141</v>
      </c>
      <c r="CG115" s="211">
        <v>322</v>
      </c>
      <c r="CH115" s="211">
        <v>5045</v>
      </c>
      <c r="CI115" s="211">
        <v>477</v>
      </c>
      <c r="CJ115" s="211">
        <v>5289</v>
      </c>
      <c r="CK115" s="211">
        <v>281</v>
      </c>
      <c r="CL115" s="211">
        <v>6074</v>
      </c>
      <c r="CM115" s="211">
        <v>389</v>
      </c>
      <c r="CN115" s="211">
        <v>7647</v>
      </c>
      <c r="CO115" s="211">
        <v>18</v>
      </c>
      <c r="CP115" s="211">
        <v>2001</v>
      </c>
      <c r="CQ115" s="211">
        <v>38586</v>
      </c>
      <c r="CR115" s="211">
        <v>29495</v>
      </c>
      <c r="CS115" s="211">
        <v>16197</v>
      </c>
      <c r="CT115" s="211">
        <v>39042</v>
      </c>
      <c r="CU115" s="211">
        <v>1321</v>
      </c>
      <c r="CV115" s="211">
        <v>343</v>
      </c>
      <c r="CW115" s="211">
        <v>385</v>
      </c>
      <c r="CX115" s="211">
        <v>128</v>
      </c>
      <c r="CY115" s="211">
        <v>367</v>
      </c>
      <c r="CZ115" s="211">
        <v>103</v>
      </c>
      <c r="DA115" s="211">
        <v>132</v>
      </c>
      <c r="DB115" s="211">
        <v>42</v>
      </c>
      <c r="DC115" s="211">
        <v>437</v>
      </c>
      <c r="DD115" s="211">
        <v>70</v>
      </c>
      <c r="DE115" s="211">
        <v>233</v>
      </c>
      <c r="DF115" s="211">
        <v>1431</v>
      </c>
      <c r="DG115" s="211">
        <v>2109</v>
      </c>
      <c r="DH115" s="211">
        <v>347</v>
      </c>
      <c r="DI115" s="211">
        <v>2149</v>
      </c>
      <c r="DJ115" s="211">
        <v>1376</v>
      </c>
      <c r="DK115" s="211">
        <v>180</v>
      </c>
      <c r="DL115" s="211">
        <v>1037</v>
      </c>
      <c r="DM115" s="211">
        <v>1364</v>
      </c>
      <c r="DN115" s="211">
        <v>5729</v>
      </c>
      <c r="DO115" s="211">
        <v>1346</v>
      </c>
      <c r="DP115" s="211">
        <v>793</v>
      </c>
      <c r="DQ115" s="211">
        <v>1471</v>
      </c>
      <c r="DR115" s="211">
        <v>730</v>
      </c>
      <c r="DS115" s="211">
        <v>439</v>
      </c>
      <c r="DT115" s="211">
        <v>1206</v>
      </c>
      <c r="DU115" s="211">
        <v>16370</v>
      </c>
      <c r="DV115" s="211">
        <v>8176</v>
      </c>
      <c r="DW115" s="211">
        <v>3043</v>
      </c>
      <c r="DX115" s="211">
        <v>1240</v>
      </c>
      <c r="DY115" s="211">
        <v>333</v>
      </c>
      <c r="DZ115" s="211">
        <v>3275</v>
      </c>
      <c r="EA115" s="211">
        <v>306</v>
      </c>
      <c r="EB115" s="211">
        <v>2311</v>
      </c>
      <c r="EC115" s="211">
        <v>3679</v>
      </c>
      <c r="ED115" s="211">
        <v>697</v>
      </c>
      <c r="EE115" s="211">
        <v>2080</v>
      </c>
      <c r="EF115" s="211">
        <v>4907</v>
      </c>
      <c r="EG115" s="211">
        <v>37972</v>
      </c>
      <c r="EH115" s="211">
        <v>4249</v>
      </c>
      <c r="EI115" s="211">
        <v>13259</v>
      </c>
      <c r="EJ115" s="211">
        <v>3111</v>
      </c>
      <c r="EK115" s="211">
        <v>395</v>
      </c>
      <c r="EL115" s="211">
        <v>500</v>
      </c>
      <c r="EM115" s="211">
        <v>347</v>
      </c>
      <c r="EN115" s="211">
        <v>304</v>
      </c>
      <c r="EO115" s="211">
        <v>262</v>
      </c>
      <c r="EP115" s="211">
        <v>886</v>
      </c>
      <c r="EQ115" s="211">
        <v>14062</v>
      </c>
      <c r="ER115" s="211">
        <v>16370</v>
      </c>
      <c r="ES115" s="211">
        <v>730</v>
      </c>
      <c r="ET115" s="211">
        <v>3909</v>
      </c>
      <c r="EU115" s="211">
        <v>6615</v>
      </c>
      <c r="EV115" s="211">
        <v>5116</v>
      </c>
      <c r="EW115" s="211">
        <f t="shared" si="1"/>
        <v>15640</v>
      </c>
      <c r="EX115" s="211">
        <v>16370</v>
      </c>
      <c r="EZ115" s="211"/>
    </row>
    <row r="116" spans="1:156" x14ac:dyDescent="0.25">
      <c r="A116" t="s">
        <v>424</v>
      </c>
      <c r="B116" t="s">
        <v>1335</v>
      </c>
      <c r="C116" t="s">
        <v>232</v>
      </c>
      <c r="D116" t="s">
        <v>232</v>
      </c>
      <c r="E116" t="s">
        <v>232</v>
      </c>
      <c r="F116" t="s">
        <v>232</v>
      </c>
      <c r="G116" t="s">
        <v>232</v>
      </c>
      <c r="H116" s="211">
        <v>41016</v>
      </c>
      <c r="I116" s="211">
        <v>2270</v>
      </c>
      <c r="J116" s="211">
        <v>7372</v>
      </c>
      <c r="K116" s="211">
        <v>518</v>
      </c>
      <c r="L116" s="211">
        <v>4300</v>
      </c>
      <c r="M116" s="211">
        <v>365</v>
      </c>
      <c r="N116" s="211">
        <v>19060</v>
      </c>
      <c r="O116" s="211">
        <v>1232</v>
      </c>
      <c r="P116" s="211">
        <v>14334</v>
      </c>
      <c r="Q116" s="211">
        <v>508</v>
      </c>
      <c r="R116" s="211">
        <v>37808</v>
      </c>
      <c r="S116" s="211">
        <v>2032</v>
      </c>
      <c r="T116" s="211">
        <v>402</v>
      </c>
      <c r="U116" s="211">
        <v>0</v>
      </c>
      <c r="V116" s="211">
        <v>594</v>
      </c>
      <c r="W116" s="211">
        <v>46</v>
      </c>
      <c r="X116" s="211">
        <v>396</v>
      </c>
      <c r="Y116" s="211">
        <v>21</v>
      </c>
      <c r="Z116" s="211">
        <v>98</v>
      </c>
      <c r="AA116" s="211">
        <v>12</v>
      </c>
      <c r="AB116" s="211">
        <v>1718</v>
      </c>
      <c r="AC116" s="211">
        <v>159</v>
      </c>
      <c r="AD116" s="211">
        <v>835</v>
      </c>
      <c r="AE116" s="211">
        <v>59</v>
      </c>
      <c r="AF116" s="211">
        <v>37397</v>
      </c>
      <c r="AG116" s="211">
        <v>1997</v>
      </c>
      <c r="AH116" s="211">
        <v>40593</v>
      </c>
      <c r="AI116" s="211">
        <v>2235</v>
      </c>
      <c r="AJ116" s="211">
        <v>423</v>
      </c>
      <c r="AK116" s="211">
        <v>35</v>
      </c>
      <c r="AL116" s="211">
        <v>268</v>
      </c>
      <c r="AM116" s="211">
        <v>17</v>
      </c>
      <c r="AN116" s="211">
        <v>155</v>
      </c>
      <c r="AO116" s="211">
        <v>18</v>
      </c>
      <c r="AP116" s="211">
        <v>20946</v>
      </c>
      <c r="AQ116" s="211">
        <v>1369</v>
      </c>
      <c r="AR116" s="211">
        <v>20070</v>
      </c>
      <c r="AS116" s="211">
        <v>901</v>
      </c>
      <c r="AT116" s="211">
        <v>7085</v>
      </c>
      <c r="AU116" s="211">
        <v>273</v>
      </c>
      <c r="AV116" s="211">
        <v>33931</v>
      </c>
      <c r="AW116" s="211">
        <v>1997</v>
      </c>
      <c r="AX116" s="211">
        <v>2325</v>
      </c>
      <c r="AY116" s="211">
        <v>340</v>
      </c>
      <c r="AZ116" s="211">
        <v>11109</v>
      </c>
      <c r="BA116" s="211">
        <v>680</v>
      </c>
      <c r="BB116" s="211">
        <v>10836</v>
      </c>
      <c r="BC116" s="211">
        <v>496</v>
      </c>
      <c r="BD116" s="211">
        <v>4932</v>
      </c>
      <c r="BE116" s="211">
        <v>119</v>
      </c>
      <c r="BF116" s="211">
        <v>5123</v>
      </c>
      <c r="BG116" s="211">
        <v>508</v>
      </c>
      <c r="BH116" s="211">
        <v>18222</v>
      </c>
      <c r="BI116" s="211">
        <v>1311</v>
      </c>
      <c r="BJ116" s="211">
        <v>17281</v>
      </c>
      <c r="BK116" s="211">
        <v>1198</v>
      </c>
      <c r="BL116" s="211">
        <v>941</v>
      </c>
      <c r="BM116" s="211">
        <v>113</v>
      </c>
      <c r="BN116" s="211">
        <v>11906</v>
      </c>
      <c r="BO116" s="211">
        <v>756</v>
      </c>
      <c r="BP116" s="211">
        <v>6828</v>
      </c>
      <c r="BQ116" s="211">
        <v>663</v>
      </c>
      <c r="BR116" s="211">
        <v>4611</v>
      </c>
      <c r="BS116" s="211">
        <v>400</v>
      </c>
      <c r="BT116" s="211">
        <v>9092</v>
      </c>
      <c r="BU116" s="211">
        <v>429</v>
      </c>
      <c r="BV116" s="211">
        <v>23345</v>
      </c>
      <c r="BW116" s="211">
        <v>1819</v>
      </c>
      <c r="BX116" s="211">
        <v>8579</v>
      </c>
      <c r="BY116" s="211">
        <v>22</v>
      </c>
      <c r="BZ116" s="211">
        <v>2448</v>
      </c>
      <c r="CA116" s="211">
        <v>87</v>
      </c>
      <c r="CB116" s="211">
        <v>6644</v>
      </c>
      <c r="CC116" s="211">
        <v>342</v>
      </c>
      <c r="CD116" s="211">
        <v>2722</v>
      </c>
      <c r="CE116" s="211">
        <v>206</v>
      </c>
      <c r="CF116" s="211">
        <v>3818</v>
      </c>
      <c r="CG116" s="211">
        <v>400</v>
      </c>
      <c r="CH116" s="211">
        <v>4962</v>
      </c>
      <c r="CI116" s="211">
        <v>444</v>
      </c>
      <c r="CJ116" s="211">
        <v>5162</v>
      </c>
      <c r="CK116" s="211">
        <v>341</v>
      </c>
      <c r="CL116" s="211">
        <v>6681</v>
      </c>
      <c r="CM116" s="211">
        <v>428</v>
      </c>
      <c r="CN116" s="211">
        <v>8579</v>
      </c>
      <c r="CO116" s="211">
        <v>22</v>
      </c>
      <c r="CP116" s="211">
        <v>2270</v>
      </c>
      <c r="CQ116" s="211">
        <v>38746</v>
      </c>
      <c r="CR116" s="211">
        <v>27642</v>
      </c>
      <c r="CS116" s="211">
        <v>18512</v>
      </c>
      <c r="CT116" s="211">
        <v>39948</v>
      </c>
      <c r="CU116" s="211">
        <v>1329</v>
      </c>
      <c r="CV116" s="211">
        <v>339</v>
      </c>
      <c r="CW116" s="211">
        <v>584</v>
      </c>
      <c r="CX116" s="211">
        <v>178</v>
      </c>
      <c r="CY116" s="211">
        <v>401</v>
      </c>
      <c r="CZ116" s="211">
        <v>58</v>
      </c>
      <c r="DA116" s="211">
        <v>227</v>
      </c>
      <c r="DB116" s="211">
        <v>89</v>
      </c>
      <c r="DC116" s="211">
        <v>117</v>
      </c>
      <c r="DD116" s="211">
        <v>14</v>
      </c>
      <c r="DE116" s="211">
        <v>418</v>
      </c>
      <c r="DF116" s="211">
        <v>2593</v>
      </c>
      <c r="DG116" s="211">
        <v>2329</v>
      </c>
      <c r="DH116" s="211">
        <v>350</v>
      </c>
      <c r="DI116" s="211">
        <v>2300</v>
      </c>
      <c r="DJ116" s="211">
        <v>934</v>
      </c>
      <c r="DK116" s="211">
        <v>192</v>
      </c>
      <c r="DL116" s="211">
        <v>704</v>
      </c>
      <c r="DM116" s="211">
        <v>1145</v>
      </c>
      <c r="DN116" s="211">
        <v>4700</v>
      </c>
      <c r="DO116" s="211">
        <v>1630</v>
      </c>
      <c r="DP116" s="211">
        <v>892</v>
      </c>
      <c r="DQ116" s="211">
        <v>1248</v>
      </c>
      <c r="DR116" s="211">
        <v>801</v>
      </c>
      <c r="DS116" s="211">
        <v>527</v>
      </c>
      <c r="DT116" s="211">
        <v>1725</v>
      </c>
      <c r="DU116" s="211">
        <v>17034</v>
      </c>
      <c r="DV116" s="211">
        <v>8663</v>
      </c>
      <c r="DW116" s="211">
        <v>2734</v>
      </c>
      <c r="DX116" s="211">
        <v>1508</v>
      </c>
      <c r="DY116" s="211">
        <v>618</v>
      </c>
      <c r="DZ116" s="211">
        <v>3376</v>
      </c>
      <c r="EA116" s="211">
        <v>192</v>
      </c>
      <c r="EB116" s="211">
        <v>2492</v>
      </c>
      <c r="EC116" s="211">
        <v>3487</v>
      </c>
      <c r="ED116" s="211">
        <v>352</v>
      </c>
      <c r="EE116" s="211">
        <v>2361</v>
      </c>
      <c r="EF116" s="211">
        <v>4391</v>
      </c>
      <c r="EG116" s="211">
        <v>37968</v>
      </c>
      <c r="EH116" s="211">
        <v>4960</v>
      </c>
      <c r="EI116" s="211">
        <v>13772</v>
      </c>
      <c r="EJ116" s="211">
        <v>3262</v>
      </c>
      <c r="EK116" s="211">
        <v>359</v>
      </c>
      <c r="EL116" s="211">
        <v>380</v>
      </c>
      <c r="EM116" s="211">
        <v>437</v>
      </c>
      <c r="EN116" s="211">
        <v>277</v>
      </c>
      <c r="EO116" s="211">
        <v>224</v>
      </c>
      <c r="EP116" s="211">
        <v>1111</v>
      </c>
      <c r="EQ116" s="211">
        <v>14513</v>
      </c>
      <c r="ER116" s="211">
        <v>17034</v>
      </c>
      <c r="ES116" s="211">
        <v>1025</v>
      </c>
      <c r="ET116" s="211">
        <v>3916</v>
      </c>
      <c r="EU116" s="211">
        <v>6053</v>
      </c>
      <c r="EV116" s="211">
        <v>6040</v>
      </c>
      <c r="EW116" s="211">
        <f t="shared" si="1"/>
        <v>16009</v>
      </c>
      <c r="EX116" s="211">
        <v>17034</v>
      </c>
      <c r="EZ116" s="211"/>
    </row>
    <row r="117" spans="1:156" x14ac:dyDescent="0.25">
      <c r="A117" t="s">
        <v>425</v>
      </c>
      <c r="B117" t="s">
        <v>1335</v>
      </c>
      <c r="C117" t="s">
        <v>232</v>
      </c>
      <c r="D117" t="s">
        <v>232</v>
      </c>
      <c r="E117" t="s">
        <v>232</v>
      </c>
      <c r="F117" t="s">
        <v>232</v>
      </c>
      <c r="G117" t="s">
        <v>232</v>
      </c>
      <c r="H117" s="211">
        <v>41550</v>
      </c>
      <c r="I117" s="211">
        <v>2241</v>
      </c>
      <c r="J117" s="211">
        <v>7310</v>
      </c>
      <c r="K117" s="211">
        <v>636</v>
      </c>
      <c r="L117" s="211">
        <v>4190</v>
      </c>
      <c r="M117" s="211">
        <v>497</v>
      </c>
      <c r="N117" s="211">
        <v>18157</v>
      </c>
      <c r="O117" s="211">
        <v>1130</v>
      </c>
      <c r="P117" s="211">
        <v>15604</v>
      </c>
      <c r="Q117" s="211">
        <v>430</v>
      </c>
      <c r="R117" s="211">
        <v>37798</v>
      </c>
      <c r="S117" s="211">
        <v>1709</v>
      </c>
      <c r="T117" s="211">
        <v>323</v>
      </c>
      <c r="U117" s="211">
        <v>0</v>
      </c>
      <c r="V117" s="211">
        <v>273</v>
      </c>
      <c r="W117" s="211">
        <v>35</v>
      </c>
      <c r="X117" s="211">
        <v>248</v>
      </c>
      <c r="Y117" s="211">
        <v>0</v>
      </c>
      <c r="Z117" s="211">
        <v>1046</v>
      </c>
      <c r="AA117" s="211">
        <v>244</v>
      </c>
      <c r="AB117" s="211">
        <v>1713</v>
      </c>
      <c r="AC117" s="211">
        <v>242</v>
      </c>
      <c r="AD117" s="211">
        <v>2316</v>
      </c>
      <c r="AE117" s="211">
        <v>471</v>
      </c>
      <c r="AF117" s="211">
        <v>37265</v>
      </c>
      <c r="AG117" s="211">
        <v>1597</v>
      </c>
      <c r="AH117" s="211">
        <v>40267</v>
      </c>
      <c r="AI117" s="211">
        <v>1885</v>
      </c>
      <c r="AJ117" s="211">
        <v>1283</v>
      </c>
      <c r="AK117" s="211">
        <v>356</v>
      </c>
      <c r="AL117" s="211">
        <v>322</v>
      </c>
      <c r="AM117" s="211">
        <v>50</v>
      </c>
      <c r="AN117" s="211">
        <v>961</v>
      </c>
      <c r="AO117" s="211">
        <v>306</v>
      </c>
      <c r="AP117" s="211">
        <v>21747</v>
      </c>
      <c r="AQ117" s="211">
        <v>1230</v>
      </c>
      <c r="AR117" s="211">
        <v>19803</v>
      </c>
      <c r="AS117" s="211">
        <v>1011</v>
      </c>
      <c r="AT117" s="211">
        <v>5465</v>
      </c>
      <c r="AU117" s="211">
        <v>149</v>
      </c>
      <c r="AV117" s="211">
        <v>36085</v>
      </c>
      <c r="AW117" s="211">
        <v>2092</v>
      </c>
      <c r="AX117" s="211">
        <v>1686</v>
      </c>
      <c r="AY117" s="211">
        <v>341</v>
      </c>
      <c r="AZ117" s="211">
        <v>8777</v>
      </c>
      <c r="BA117" s="211">
        <v>434</v>
      </c>
      <c r="BB117" s="211">
        <v>10305</v>
      </c>
      <c r="BC117" s="211">
        <v>444</v>
      </c>
      <c r="BD117" s="211">
        <v>6589</v>
      </c>
      <c r="BE117" s="211">
        <v>138</v>
      </c>
      <c r="BF117" s="211">
        <v>3789</v>
      </c>
      <c r="BG117" s="211">
        <v>459</v>
      </c>
      <c r="BH117" s="211">
        <v>18745</v>
      </c>
      <c r="BI117" s="211">
        <v>1268</v>
      </c>
      <c r="BJ117" s="211">
        <v>18339</v>
      </c>
      <c r="BK117" s="211">
        <v>1174</v>
      </c>
      <c r="BL117" s="211">
        <v>406</v>
      </c>
      <c r="BM117" s="211">
        <v>94</v>
      </c>
      <c r="BN117" s="211">
        <v>13705</v>
      </c>
      <c r="BO117" s="211">
        <v>713</v>
      </c>
      <c r="BP117" s="211">
        <v>6049</v>
      </c>
      <c r="BQ117" s="211">
        <v>680</v>
      </c>
      <c r="BR117" s="211">
        <v>2780</v>
      </c>
      <c r="BS117" s="211">
        <v>334</v>
      </c>
      <c r="BT117" s="211">
        <v>10483</v>
      </c>
      <c r="BU117" s="211">
        <v>495</v>
      </c>
      <c r="BV117" s="211">
        <v>22534</v>
      </c>
      <c r="BW117" s="211">
        <v>1727</v>
      </c>
      <c r="BX117" s="211">
        <v>8533</v>
      </c>
      <c r="BY117" s="211">
        <v>19</v>
      </c>
      <c r="BZ117" s="211">
        <v>3034</v>
      </c>
      <c r="CA117" s="211">
        <v>157</v>
      </c>
      <c r="CB117" s="211">
        <v>7449</v>
      </c>
      <c r="CC117" s="211">
        <v>338</v>
      </c>
      <c r="CD117" s="211">
        <v>3710</v>
      </c>
      <c r="CE117" s="211">
        <v>389</v>
      </c>
      <c r="CF117" s="211">
        <v>4088</v>
      </c>
      <c r="CG117" s="211">
        <v>402</v>
      </c>
      <c r="CH117" s="211">
        <v>4959</v>
      </c>
      <c r="CI117" s="211">
        <v>319</v>
      </c>
      <c r="CJ117" s="211">
        <v>4045</v>
      </c>
      <c r="CK117" s="211">
        <v>309</v>
      </c>
      <c r="CL117" s="211">
        <v>5732</v>
      </c>
      <c r="CM117" s="211">
        <v>308</v>
      </c>
      <c r="CN117" s="211">
        <v>8533</v>
      </c>
      <c r="CO117" s="211">
        <v>19</v>
      </c>
      <c r="CP117" s="211">
        <v>2241</v>
      </c>
      <c r="CQ117" s="211">
        <v>39309</v>
      </c>
      <c r="CR117" s="211">
        <v>30160</v>
      </c>
      <c r="CS117" s="211">
        <v>16583</v>
      </c>
      <c r="CT117" s="211">
        <v>37280</v>
      </c>
      <c r="CU117" s="211">
        <v>2352</v>
      </c>
      <c r="CV117" s="211">
        <v>964</v>
      </c>
      <c r="CW117" s="211">
        <v>1515</v>
      </c>
      <c r="CX117" s="211">
        <v>773</v>
      </c>
      <c r="CY117" s="211">
        <v>464</v>
      </c>
      <c r="CZ117" s="211">
        <v>71</v>
      </c>
      <c r="DA117" s="211">
        <v>260</v>
      </c>
      <c r="DB117" s="211">
        <v>109</v>
      </c>
      <c r="DC117" s="211">
        <v>113</v>
      </c>
      <c r="DD117" s="211">
        <v>11</v>
      </c>
      <c r="DE117" s="211">
        <v>2944</v>
      </c>
      <c r="DF117" s="211">
        <v>1433</v>
      </c>
      <c r="DG117" s="211">
        <v>2980</v>
      </c>
      <c r="DH117" s="211">
        <v>509</v>
      </c>
      <c r="DI117" s="211">
        <v>1802</v>
      </c>
      <c r="DJ117" s="211">
        <v>1058</v>
      </c>
      <c r="DK117" s="211">
        <v>229</v>
      </c>
      <c r="DL117" s="211">
        <v>719</v>
      </c>
      <c r="DM117" s="211">
        <v>1020</v>
      </c>
      <c r="DN117" s="211">
        <v>5535</v>
      </c>
      <c r="DO117" s="211">
        <v>1157</v>
      </c>
      <c r="DP117" s="211">
        <v>849</v>
      </c>
      <c r="DQ117" s="211">
        <v>682</v>
      </c>
      <c r="DR117" s="211">
        <v>729</v>
      </c>
      <c r="DS117" s="211">
        <v>514</v>
      </c>
      <c r="DT117" s="211">
        <v>1572</v>
      </c>
      <c r="DU117" s="211">
        <v>17335</v>
      </c>
      <c r="DV117" s="211">
        <v>9161</v>
      </c>
      <c r="DW117" s="211">
        <v>3416</v>
      </c>
      <c r="DX117" s="211">
        <v>1253</v>
      </c>
      <c r="DY117" s="211">
        <v>468</v>
      </c>
      <c r="DZ117" s="211">
        <v>3306</v>
      </c>
      <c r="EA117" s="211">
        <v>235</v>
      </c>
      <c r="EB117" s="211">
        <v>2629</v>
      </c>
      <c r="EC117" s="211">
        <v>3615</v>
      </c>
      <c r="ED117" s="211">
        <v>433</v>
      </c>
      <c r="EE117" s="211">
        <v>2597</v>
      </c>
      <c r="EF117" s="211">
        <v>4773</v>
      </c>
      <c r="EG117" s="211">
        <v>37257</v>
      </c>
      <c r="EH117" s="211">
        <v>4324</v>
      </c>
      <c r="EI117" s="211">
        <v>13371</v>
      </c>
      <c r="EJ117" s="211">
        <v>3964</v>
      </c>
      <c r="EK117" s="211">
        <v>659</v>
      </c>
      <c r="EL117" s="211">
        <v>408</v>
      </c>
      <c r="EM117" s="211">
        <v>386</v>
      </c>
      <c r="EN117" s="211">
        <v>431</v>
      </c>
      <c r="EO117" s="211">
        <v>305</v>
      </c>
      <c r="EP117" s="211">
        <v>1259</v>
      </c>
      <c r="EQ117" s="211">
        <v>14987</v>
      </c>
      <c r="ER117" s="211">
        <v>17335</v>
      </c>
      <c r="ES117" s="211">
        <v>774</v>
      </c>
      <c r="ET117" s="211">
        <v>4749</v>
      </c>
      <c r="EU117" s="211">
        <v>6752</v>
      </c>
      <c r="EV117" s="211">
        <v>5060</v>
      </c>
      <c r="EW117" s="211">
        <f t="shared" si="1"/>
        <v>16561</v>
      </c>
      <c r="EX117" s="211">
        <v>17335</v>
      </c>
      <c r="EZ117" s="211"/>
    </row>
    <row r="118" spans="1:156" x14ac:dyDescent="0.25">
      <c r="A118" t="s">
        <v>426</v>
      </c>
      <c r="B118" t="s">
        <v>1335</v>
      </c>
      <c r="C118" t="s">
        <v>232</v>
      </c>
      <c r="D118" t="s">
        <v>232</v>
      </c>
      <c r="E118" t="s">
        <v>232</v>
      </c>
      <c r="F118" t="s">
        <v>232</v>
      </c>
      <c r="G118" t="s">
        <v>232</v>
      </c>
      <c r="H118" s="211">
        <v>43064</v>
      </c>
      <c r="I118" s="211">
        <v>2084</v>
      </c>
      <c r="J118" s="211">
        <v>5748</v>
      </c>
      <c r="K118" s="211">
        <v>492</v>
      </c>
      <c r="L118" s="211">
        <v>3774</v>
      </c>
      <c r="M118" s="211">
        <v>248</v>
      </c>
      <c r="N118" s="211">
        <v>18731</v>
      </c>
      <c r="O118" s="211">
        <v>907</v>
      </c>
      <c r="P118" s="211">
        <v>18515</v>
      </c>
      <c r="Q118" s="211">
        <v>685</v>
      </c>
      <c r="R118" s="211">
        <v>40426</v>
      </c>
      <c r="S118" s="211">
        <v>1766</v>
      </c>
      <c r="T118" s="211">
        <v>176</v>
      </c>
      <c r="U118" s="211">
        <v>62</v>
      </c>
      <c r="V118" s="211">
        <v>112</v>
      </c>
      <c r="W118" s="211">
        <v>12</v>
      </c>
      <c r="X118" s="211">
        <v>201</v>
      </c>
      <c r="Y118" s="211">
        <v>41</v>
      </c>
      <c r="Z118" s="211">
        <v>928</v>
      </c>
      <c r="AA118" s="211">
        <v>131</v>
      </c>
      <c r="AB118" s="211">
        <v>1152</v>
      </c>
      <c r="AC118" s="211">
        <v>72</v>
      </c>
      <c r="AD118" s="211">
        <v>1747</v>
      </c>
      <c r="AE118" s="211">
        <v>258</v>
      </c>
      <c r="AF118" s="211">
        <v>39768</v>
      </c>
      <c r="AG118" s="211">
        <v>1664</v>
      </c>
      <c r="AH118" s="211">
        <v>42273</v>
      </c>
      <c r="AI118" s="211">
        <v>1996</v>
      </c>
      <c r="AJ118" s="211">
        <v>791</v>
      </c>
      <c r="AK118" s="211">
        <v>88</v>
      </c>
      <c r="AL118" s="211">
        <v>407</v>
      </c>
      <c r="AM118" s="211">
        <v>8</v>
      </c>
      <c r="AN118" s="211">
        <v>384</v>
      </c>
      <c r="AO118" s="211">
        <v>80</v>
      </c>
      <c r="AP118" s="211">
        <v>21407</v>
      </c>
      <c r="AQ118" s="211">
        <v>1149</v>
      </c>
      <c r="AR118" s="211">
        <v>21657</v>
      </c>
      <c r="AS118" s="211">
        <v>935</v>
      </c>
      <c r="AT118" s="211">
        <v>5328</v>
      </c>
      <c r="AU118" s="211">
        <v>175</v>
      </c>
      <c r="AV118" s="211">
        <v>37736</v>
      </c>
      <c r="AW118" s="211">
        <v>1909</v>
      </c>
      <c r="AX118" s="211">
        <v>1436</v>
      </c>
      <c r="AY118" s="211">
        <v>143</v>
      </c>
      <c r="AZ118" s="211">
        <v>9334</v>
      </c>
      <c r="BA118" s="211">
        <v>435</v>
      </c>
      <c r="BB118" s="211">
        <v>10647</v>
      </c>
      <c r="BC118" s="211">
        <v>506</v>
      </c>
      <c r="BD118" s="211">
        <v>8172</v>
      </c>
      <c r="BE118" s="211">
        <v>267</v>
      </c>
      <c r="BF118" s="211">
        <v>3287</v>
      </c>
      <c r="BG118" s="211">
        <v>241</v>
      </c>
      <c r="BH118" s="211">
        <v>20002</v>
      </c>
      <c r="BI118" s="211">
        <v>1419</v>
      </c>
      <c r="BJ118" s="211">
        <v>19461</v>
      </c>
      <c r="BK118" s="211">
        <v>1339</v>
      </c>
      <c r="BL118" s="211">
        <v>541</v>
      </c>
      <c r="BM118" s="211">
        <v>80</v>
      </c>
      <c r="BN118" s="211">
        <v>14900</v>
      </c>
      <c r="BO118" s="211">
        <v>853</v>
      </c>
      <c r="BP118" s="211">
        <v>5786</v>
      </c>
      <c r="BQ118" s="211">
        <v>610</v>
      </c>
      <c r="BR118" s="211">
        <v>2603</v>
      </c>
      <c r="BS118" s="211">
        <v>197</v>
      </c>
      <c r="BT118" s="211">
        <v>10281</v>
      </c>
      <c r="BU118" s="211">
        <v>419</v>
      </c>
      <c r="BV118" s="211">
        <v>23289</v>
      </c>
      <c r="BW118" s="211">
        <v>1660</v>
      </c>
      <c r="BX118" s="211">
        <v>9494</v>
      </c>
      <c r="BY118" s="211">
        <v>5</v>
      </c>
      <c r="BZ118" s="211">
        <v>3391</v>
      </c>
      <c r="CA118" s="211">
        <v>159</v>
      </c>
      <c r="CB118" s="211">
        <v>6890</v>
      </c>
      <c r="CC118" s="211">
        <v>260</v>
      </c>
      <c r="CD118" s="211">
        <v>3194</v>
      </c>
      <c r="CE118" s="211">
        <v>314</v>
      </c>
      <c r="CF118" s="211">
        <v>4454</v>
      </c>
      <c r="CG118" s="211">
        <v>419</v>
      </c>
      <c r="CH118" s="211">
        <v>5126</v>
      </c>
      <c r="CI118" s="211">
        <v>251</v>
      </c>
      <c r="CJ118" s="211">
        <v>4472</v>
      </c>
      <c r="CK118" s="211">
        <v>253</v>
      </c>
      <c r="CL118" s="211">
        <v>6043</v>
      </c>
      <c r="CM118" s="211">
        <v>423</v>
      </c>
      <c r="CN118" s="211">
        <v>9494</v>
      </c>
      <c r="CO118" s="211">
        <v>5</v>
      </c>
      <c r="CP118" s="211">
        <v>2084</v>
      </c>
      <c r="CQ118" s="211">
        <v>40980</v>
      </c>
      <c r="CR118" s="211">
        <v>32914</v>
      </c>
      <c r="CS118" s="211">
        <v>16223</v>
      </c>
      <c r="CT118" s="211">
        <v>39420</v>
      </c>
      <c r="CU118" s="211">
        <v>1630</v>
      </c>
      <c r="CV118" s="211">
        <v>570</v>
      </c>
      <c r="CW118" s="211">
        <v>1178</v>
      </c>
      <c r="CX118" s="211">
        <v>412</v>
      </c>
      <c r="CY118" s="211">
        <v>281</v>
      </c>
      <c r="CZ118" s="211">
        <v>55</v>
      </c>
      <c r="DA118" s="211">
        <v>168</v>
      </c>
      <c r="DB118" s="211">
        <v>100</v>
      </c>
      <c r="DC118" s="211">
        <v>3</v>
      </c>
      <c r="DD118" s="211">
        <v>3</v>
      </c>
      <c r="DE118" s="211">
        <v>745</v>
      </c>
      <c r="DF118" s="211">
        <v>1226</v>
      </c>
      <c r="DG118" s="211">
        <v>4217</v>
      </c>
      <c r="DH118" s="211">
        <v>773</v>
      </c>
      <c r="DI118" s="211">
        <v>2695</v>
      </c>
      <c r="DJ118" s="211">
        <v>1127</v>
      </c>
      <c r="DK118" s="211">
        <v>226</v>
      </c>
      <c r="DL118" s="211">
        <v>1150</v>
      </c>
      <c r="DM118" s="211">
        <v>1809</v>
      </c>
      <c r="DN118" s="211">
        <v>4899</v>
      </c>
      <c r="DO118" s="211">
        <v>1540</v>
      </c>
      <c r="DP118" s="211">
        <v>1020</v>
      </c>
      <c r="DQ118" s="211">
        <v>513</v>
      </c>
      <c r="DR118" s="211">
        <v>717</v>
      </c>
      <c r="DS118" s="211">
        <v>537</v>
      </c>
      <c r="DT118" s="211">
        <v>1218</v>
      </c>
      <c r="DU118" s="211">
        <v>19004</v>
      </c>
      <c r="DV118" s="211">
        <v>9809</v>
      </c>
      <c r="DW118" s="211">
        <v>3486</v>
      </c>
      <c r="DX118" s="211">
        <v>1246</v>
      </c>
      <c r="DY118" s="211">
        <v>429</v>
      </c>
      <c r="DZ118" s="211">
        <v>3466</v>
      </c>
      <c r="EA118" s="211">
        <v>250</v>
      </c>
      <c r="EB118" s="211">
        <v>2702</v>
      </c>
      <c r="EC118" s="211">
        <v>4483</v>
      </c>
      <c r="ED118" s="211">
        <v>703</v>
      </c>
      <c r="EE118" s="211">
        <v>2948</v>
      </c>
      <c r="EF118" s="211">
        <v>5129</v>
      </c>
      <c r="EG118" s="211">
        <v>38087</v>
      </c>
      <c r="EH118" s="211">
        <v>4969</v>
      </c>
      <c r="EI118" s="211">
        <v>13935</v>
      </c>
      <c r="EJ118" s="211">
        <v>5069</v>
      </c>
      <c r="EK118" s="211">
        <v>542</v>
      </c>
      <c r="EL118" s="211">
        <v>791</v>
      </c>
      <c r="EM118" s="211">
        <v>944</v>
      </c>
      <c r="EN118" s="211">
        <v>533</v>
      </c>
      <c r="EO118" s="211">
        <v>479</v>
      </c>
      <c r="EP118" s="211">
        <v>1409</v>
      </c>
      <c r="EQ118" s="211">
        <v>16492</v>
      </c>
      <c r="ER118" s="211">
        <v>19004</v>
      </c>
      <c r="ES118" s="211">
        <v>1217</v>
      </c>
      <c r="ET118" s="211">
        <v>5280</v>
      </c>
      <c r="EU118" s="211">
        <v>7959</v>
      </c>
      <c r="EV118" s="211">
        <v>4548</v>
      </c>
      <c r="EW118" s="211">
        <f t="shared" si="1"/>
        <v>17787</v>
      </c>
      <c r="EX118" s="211">
        <v>19004</v>
      </c>
      <c r="EZ118" s="211"/>
    </row>
    <row r="119" spans="1:156" x14ac:dyDescent="0.25">
      <c r="A119" t="s">
        <v>427</v>
      </c>
      <c r="B119" t="s">
        <v>1335</v>
      </c>
      <c r="C119" t="s">
        <v>232</v>
      </c>
      <c r="D119" t="s">
        <v>232</v>
      </c>
      <c r="E119" t="s">
        <v>232</v>
      </c>
      <c r="F119" t="s">
        <v>232</v>
      </c>
      <c r="G119" t="s">
        <v>232</v>
      </c>
      <c r="H119" s="211">
        <v>42981</v>
      </c>
      <c r="I119" s="211">
        <v>1466</v>
      </c>
      <c r="J119" s="211">
        <v>4787</v>
      </c>
      <c r="K119" s="211">
        <v>377</v>
      </c>
      <c r="L119" s="211">
        <v>3329</v>
      </c>
      <c r="M119" s="211">
        <v>346</v>
      </c>
      <c r="N119" s="211">
        <v>16295</v>
      </c>
      <c r="O119" s="211">
        <v>698</v>
      </c>
      <c r="P119" s="211">
        <v>19185</v>
      </c>
      <c r="Q119" s="211">
        <v>362</v>
      </c>
      <c r="R119" s="211">
        <v>39990</v>
      </c>
      <c r="S119" s="211">
        <v>1144</v>
      </c>
      <c r="T119" s="211">
        <v>806</v>
      </c>
      <c r="U119" s="211">
        <v>188</v>
      </c>
      <c r="V119" s="211">
        <v>56</v>
      </c>
      <c r="W119" s="211">
        <v>7</v>
      </c>
      <c r="X119" s="211">
        <v>255</v>
      </c>
      <c r="Y119" s="211">
        <v>0</v>
      </c>
      <c r="Z119" s="211">
        <v>378</v>
      </c>
      <c r="AA119" s="211">
        <v>47</v>
      </c>
      <c r="AB119" s="211">
        <v>1488</v>
      </c>
      <c r="AC119" s="211">
        <v>80</v>
      </c>
      <c r="AD119" s="211">
        <v>1133</v>
      </c>
      <c r="AE119" s="211">
        <v>143</v>
      </c>
      <c r="AF119" s="211">
        <v>39602</v>
      </c>
      <c r="AG119" s="211">
        <v>1112</v>
      </c>
      <c r="AH119" s="211">
        <v>41662</v>
      </c>
      <c r="AI119" s="211">
        <v>1248</v>
      </c>
      <c r="AJ119" s="211">
        <v>1319</v>
      </c>
      <c r="AK119" s="211">
        <v>218</v>
      </c>
      <c r="AL119" s="211">
        <v>822</v>
      </c>
      <c r="AM119" s="211">
        <v>99</v>
      </c>
      <c r="AN119" s="211">
        <v>497</v>
      </c>
      <c r="AO119" s="211">
        <v>119</v>
      </c>
      <c r="AP119" s="211">
        <v>22361</v>
      </c>
      <c r="AQ119" s="211">
        <v>909</v>
      </c>
      <c r="AR119" s="211">
        <v>20620</v>
      </c>
      <c r="AS119" s="211">
        <v>557</v>
      </c>
      <c r="AT119" s="211">
        <v>4003</v>
      </c>
      <c r="AU119" s="211">
        <v>87</v>
      </c>
      <c r="AV119" s="211">
        <v>38978</v>
      </c>
      <c r="AW119" s="211">
        <v>1379</v>
      </c>
      <c r="AX119" s="211">
        <v>1677</v>
      </c>
      <c r="AY119" s="211">
        <v>260</v>
      </c>
      <c r="AZ119" s="211">
        <v>7948</v>
      </c>
      <c r="BA119" s="211">
        <v>306</v>
      </c>
      <c r="BB119" s="211">
        <v>9690</v>
      </c>
      <c r="BC119" s="211">
        <v>281</v>
      </c>
      <c r="BD119" s="211">
        <v>7047</v>
      </c>
      <c r="BE119" s="211">
        <v>149</v>
      </c>
      <c r="BF119" s="211">
        <v>3371</v>
      </c>
      <c r="BG119" s="211">
        <v>250</v>
      </c>
      <c r="BH119" s="211">
        <v>21213</v>
      </c>
      <c r="BI119" s="211">
        <v>977</v>
      </c>
      <c r="BJ119" s="211">
        <v>20579</v>
      </c>
      <c r="BK119" s="211">
        <v>939</v>
      </c>
      <c r="BL119" s="211">
        <v>634</v>
      </c>
      <c r="BM119" s="211">
        <v>38</v>
      </c>
      <c r="BN119" s="211">
        <v>14637</v>
      </c>
      <c r="BO119" s="211">
        <v>727</v>
      </c>
      <c r="BP119" s="211">
        <v>7752</v>
      </c>
      <c r="BQ119" s="211">
        <v>292</v>
      </c>
      <c r="BR119" s="211">
        <v>2195</v>
      </c>
      <c r="BS119" s="211">
        <v>208</v>
      </c>
      <c r="BT119" s="211">
        <v>11010</v>
      </c>
      <c r="BU119" s="211">
        <v>232</v>
      </c>
      <c r="BV119" s="211">
        <v>24584</v>
      </c>
      <c r="BW119" s="211">
        <v>1227</v>
      </c>
      <c r="BX119" s="211">
        <v>7387</v>
      </c>
      <c r="BY119" s="211">
        <v>7</v>
      </c>
      <c r="BZ119" s="211">
        <v>2903</v>
      </c>
      <c r="CA119" s="211">
        <v>78</v>
      </c>
      <c r="CB119" s="211">
        <v>8107</v>
      </c>
      <c r="CC119" s="211">
        <v>154</v>
      </c>
      <c r="CD119" s="211">
        <v>5609</v>
      </c>
      <c r="CE119" s="211">
        <v>238</v>
      </c>
      <c r="CF119" s="211">
        <v>3517</v>
      </c>
      <c r="CG119" s="211">
        <v>335</v>
      </c>
      <c r="CH119" s="211">
        <v>4862</v>
      </c>
      <c r="CI119" s="211">
        <v>313</v>
      </c>
      <c r="CJ119" s="211">
        <v>4640</v>
      </c>
      <c r="CK119" s="211">
        <v>177</v>
      </c>
      <c r="CL119" s="211">
        <v>5956</v>
      </c>
      <c r="CM119" s="211">
        <v>164</v>
      </c>
      <c r="CN119" s="211">
        <v>7387</v>
      </c>
      <c r="CO119" s="211">
        <v>7</v>
      </c>
      <c r="CP119" s="211">
        <v>1466</v>
      </c>
      <c r="CQ119" s="211">
        <v>41515</v>
      </c>
      <c r="CR119" s="211">
        <v>35310</v>
      </c>
      <c r="CS119" s="211">
        <v>12676</v>
      </c>
      <c r="CT119" s="211">
        <v>38722</v>
      </c>
      <c r="CU119" s="211">
        <v>2102</v>
      </c>
      <c r="CV119" s="211">
        <v>639</v>
      </c>
      <c r="CW119" s="211">
        <v>665</v>
      </c>
      <c r="CX119" s="211">
        <v>128</v>
      </c>
      <c r="CY119" s="211">
        <v>416</v>
      </c>
      <c r="CZ119" s="211">
        <v>71</v>
      </c>
      <c r="DA119" s="211">
        <v>237</v>
      </c>
      <c r="DB119" s="211">
        <v>113</v>
      </c>
      <c r="DC119" s="211">
        <v>784</v>
      </c>
      <c r="DD119" s="211">
        <v>327</v>
      </c>
      <c r="DE119" s="211">
        <v>997</v>
      </c>
      <c r="DF119" s="211">
        <v>2256</v>
      </c>
      <c r="DG119" s="211">
        <v>3277</v>
      </c>
      <c r="DH119" s="211">
        <v>524</v>
      </c>
      <c r="DI119" s="211">
        <v>2235</v>
      </c>
      <c r="DJ119" s="211">
        <v>1342</v>
      </c>
      <c r="DK119" s="211">
        <v>196</v>
      </c>
      <c r="DL119" s="211">
        <v>992</v>
      </c>
      <c r="DM119" s="211">
        <v>1508</v>
      </c>
      <c r="DN119" s="211">
        <v>6781</v>
      </c>
      <c r="DO119" s="211">
        <v>1475</v>
      </c>
      <c r="DP119" s="211">
        <v>1033</v>
      </c>
      <c r="DQ119" s="211">
        <v>685</v>
      </c>
      <c r="DR119" s="211">
        <v>423</v>
      </c>
      <c r="DS119" s="211">
        <v>359</v>
      </c>
      <c r="DT119" s="211">
        <v>907</v>
      </c>
      <c r="DU119" s="211">
        <v>15401</v>
      </c>
      <c r="DV119" s="211">
        <v>9179</v>
      </c>
      <c r="DW119" s="211">
        <v>3327</v>
      </c>
      <c r="DX119" s="211">
        <v>1279</v>
      </c>
      <c r="DY119" s="211">
        <v>424</v>
      </c>
      <c r="DZ119" s="211">
        <v>2342</v>
      </c>
      <c r="EA119" s="211">
        <v>183</v>
      </c>
      <c r="EB119" s="211">
        <v>1728</v>
      </c>
      <c r="EC119" s="211">
        <v>2601</v>
      </c>
      <c r="ED119" s="211">
        <v>396</v>
      </c>
      <c r="EE119" s="211">
        <v>1764</v>
      </c>
      <c r="EF119" s="211">
        <v>4541</v>
      </c>
      <c r="EG119" s="211">
        <v>37955</v>
      </c>
      <c r="EH119" s="211">
        <v>4844</v>
      </c>
      <c r="EI119" s="211">
        <v>12833</v>
      </c>
      <c r="EJ119" s="211">
        <v>2568</v>
      </c>
      <c r="EK119" s="211">
        <v>373</v>
      </c>
      <c r="EL119" s="211">
        <v>302</v>
      </c>
      <c r="EM119" s="211">
        <v>215</v>
      </c>
      <c r="EN119" s="211">
        <v>389</v>
      </c>
      <c r="EO119" s="211">
        <v>160</v>
      </c>
      <c r="EP119" s="211">
        <v>887</v>
      </c>
      <c r="EQ119" s="211">
        <v>13565</v>
      </c>
      <c r="ER119" s="211">
        <v>15401</v>
      </c>
      <c r="ES119" s="211">
        <v>600</v>
      </c>
      <c r="ET119" s="211">
        <v>3297</v>
      </c>
      <c r="EU119" s="211">
        <v>6150</v>
      </c>
      <c r="EV119" s="211">
        <v>5354</v>
      </c>
      <c r="EW119" s="211">
        <f t="shared" si="1"/>
        <v>14801</v>
      </c>
      <c r="EX119" s="211">
        <v>15401</v>
      </c>
      <c r="EZ119" s="211"/>
    </row>
    <row r="120" spans="1:156" x14ac:dyDescent="0.25">
      <c r="A120" t="s">
        <v>428</v>
      </c>
      <c r="B120" t="s">
        <v>1335</v>
      </c>
      <c r="C120" t="s">
        <v>232</v>
      </c>
      <c r="D120" t="s">
        <v>232</v>
      </c>
      <c r="E120" t="s">
        <v>232</v>
      </c>
      <c r="F120" t="s">
        <v>232</v>
      </c>
      <c r="G120" t="s">
        <v>232</v>
      </c>
      <c r="H120" s="211">
        <v>42828</v>
      </c>
      <c r="I120" s="211">
        <v>1402</v>
      </c>
      <c r="J120" s="211">
        <v>4834</v>
      </c>
      <c r="K120" s="211">
        <v>114</v>
      </c>
      <c r="L120" s="211">
        <v>2962</v>
      </c>
      <c r="M120" s="211">
        <v>75</v>
      </c>
      <c r="N120" s="211">
        <v>17810</v>
      </c>
      <c r="O120" s="211">
        <v>782</v>
      </c>
      <c r="P120" s="211">
        <v>19897</v>
      </c>
      <c r="Q120" s="211">
        <v>506</v>
      </c>
      <c r="R120" s="211">
        <v>38953</v>
      </c>
      <c r="S120" s="211">
        <v>1190</v>
      </c>
      <c r="T120" s="211">
        <v>588</v>
      </c>
      <c r="U120" s="211">
        <v>43</v>
      </c>
      <c r="V120" s="211">
        <v>70</v>
      </c>
      <c r="W120" s="211">
        <v>9</v>
      </c>
      <c r="X120" s="211">
        <v>457</v>
      </c>
      <c r="Y120" s="211">
        <v>0</v>
      </c>
      <c r="Z120" s="211">
        <v>579</v>
      </c>
      <c r="AA120" s="211">
        <v>51</v>
      </c>
      <c r="AB120" s="211">
        <v>2166</v>
      </c>
      <c r="AC120" s="211">
        <v>96</v>
      </c>
      <c r="AD120" s="211">
        <v>1193</v>
      </c>
      <c r="AE120" s="211">
        <v>92</v>
      </c>
      <c r="AF120" s="211">
        <v>38406</v>
      </c>
      <c r="AG120" s="211">
        <v>1190</v>
      </c>
      <c r="AH120" s="211">
        <v>41742</v>
      </c>
      <c r="AI120" s="211">
        <v>1347</v>
      </c>
      <c r="AJ120" s="211">
        <v>1086</v>
      </c>
      <c r="AK120" s="211">
        <v>55</v>
      </c>
      <c r="AL120" s="211">
        <v>662</v>
      </c>
      <c r="AM120" s="211">
        <v>4</v>
      </c>
      <c r="AN120" s="211">
        <v>424</v>
      </c>
      <c r="AO120" s="211">
        <v>51</v>
      </c>
      <c r="AP120" s="211">
        <v>20690</v>
      </c>
      <c r="AQ120" s="211">
        <v>897</v>
      </c>
      <c r="AR120" s="211">
        <v>22138</v>
      </c>
      <c r="AS120" s="211">
        <v>505</v>
      </c>
      <c r="AT120" s="211">
        <v>5162</v>
      </c>
      <c r="AU120" s="211">
        <v>80</v>
      </c>
      <c r="AV120" s="211">
        <v>37666</v>
      </c>
      <c r="AW120" s="211">
        <v>1322</v>
      </c>
      <c r="AX120" s="211">
        <v>1305</v>
      </c>
      <c r="AY120" s="211">
        <v>52</v>
      </c>
      <c r="AZ120" s="211">
        <v>6216</v>
      </c>
      <c r="BA120" s="211">
        <v>180</v>
      </c>
      <c r="BB120" s="211">
        <v>10276</v>
      </c>
      <c r="BC120" s="211">
        <v>408</v>
      </c>
      <c r="BD120" s="211">
        <v>8807</v>
      </c>
      <c r="BE120" s="211">
        <v>116</v>
      </c>
      <c r="BF120" s="211">
        <v>3133</v>
      </c>
      <c r="BG120" s="211">
        <v>84</v>
      </c>
      <c r="BH120" s="211">
        <v>21540</v>
      </c>
      <c r="BI120" s="211">
        <v>1005</v>
      </c>
      <c r="BJ120" s="211">
        <v>20898</v>
      </c>
      <c r="BK120" s="211">
        <v>903</v>
      </c>
      <c r="BL120" s="211">
        <v>642</v>
      </c>
      <c r="BM120" s="211">
        <v>102</v>
      </c>
      <c r="BN120" s="211">
        <v>15690</v>
      </c>
      <c r="BO120" s="211">
        <v>592</v>
      </c>
      <c r="BP120" s="211">
        <v>6359</v>
      </c>
      <c r="BQ120" s="211">
        <v>428</v>
      </c>
      <c r="BR120" s="211">
        <v>2624</v>
      </c>
      <c r="BS120" s="211">
        <v>69</v>
      </c>
      <c r="BT120" s="211">
        <v>12358</v>
      </c>
      <c r="BU120" s="211">
        <v>313</v>
      </c>
      <c r="BV120" s="211">
        <v>24673</v>
      </c>
      <c r="BW120" s="211">
        <v>1089</v>
      </c>
      <c r="BX120" s="211">
        <v>5797</v>
      </c>
      <c r="BY120" s="211">
        <v>0</v>
      </c>
      <c r="BZ120" s="211">
        <v>3261</v>
      </c>
      <c r="CA120" s="211">
        <v>42</v>
      </c>
      <c r="CB120" s="211">
        <v>9097</v>
      </c>
      <c r="CC120" s="211">
        <v>271</v>
      </c>
      <c r="CD120" s="211">
        <v>3866</v>
      </c>
      <c r="CE120" s="211">
        <v>333</v>
      </c>
      <c r="CF120" s="211">
        <v>4619</v>
      </c>
      <c r="CG120" s="211">
        <v>228</v>
      </c>
      <c r="CH120" s="211">
        <v>6358</v>
      </c>
      <c r="CI120" s="211">
        <v>234</v>
      </c>
      <c r="CJ120" s="211">
        <v>4882</v>
      </c>
      <c r="CK120" s="211">
        <v>149</v>
      </c>
      <c r="CL120" s="211">
        <v>4948</v>
      </c>
      <c r="CM120" s="211">
        <v>145</v>
      </c>
      <c r="CN120" s="211">
        <v>5797</v>
      </c>
      <c r="CO120" s="211">
        <v>0</v>
      </c>
      <c r="CP120" s="211">
        <v>1402</v>
      </c>
      <c r="CQ120" s="211">
        <v>41426</v>
      </c>
      <c r="CR120" s="211">
        <v>34935</v>
      </c>
      <c r="CS120" s="211">
        <v>12740</v>
      </c>
      <c r="CT120" s="211">
        <v>38891</v>
      </c>
      <c r="CU120" s="211">
        <v>1658</v>
      </c>
      <c r="CV120" s="211">
        <v>395</v>
      </c>
      <c r="CW120" s="211">
        <v>446</v>
      </c>
      <c r="CX120" s="211">
        <v>158</v>
      </c>
      <c r="CY120" s="211">
        <v>457</v>
      </c>
      <c r="CZ120" s="211">
        <v>3</v>
      </c>
      <c r="DA120" s="211">
        <v>336</v>
      </c>
      <c r="DB120" s="211">
        <v>172</v>
      </c>
      <c r="DC120" s="211">
        <v>419</v>
      </c>
      <c r="DD120" s="211">
        <v>62</v>
      </c>
      <c r="DE120" s="211">
        <v>321</v>
      </c>
      <c r="DF120" s="211">
        <v>1580</v>
      </c>
      <c r="DG120" s="211">
        <v>2667</v>
      </c>
      <c r="DH120" s="211">
        <v>635</v>
      </c>
      <c r="DI120" s="211">
        <v>2655</v>
      </c>
      <c r="DJ120" s="211">
        <v>1431</v>
      </c>
      <c r="DK120" s="211">
        <v>137</v>
      </c>
      <c r="DL120" s="211">
        <v>1382</v>
      </c>
      <c r="DM120" s="211">
        <v>2000</v>
      </c>
      <c r="DN120" s="211">
        <v>7250</v>
      </c>
      <c r="DO120" s="211">
        <v>1227</v>
      </c>
      <c r="DP120" s="211">
        <v>1009</v>
      </c>
      <c r="DQ120" s="211">
        <v>748</v>
      </c>
      <c r="DR120" s="211">
        <v>463</v>
      </c>
      <c r="DS120" s="211">
        <v>198</v>
      </c>
      <c r="DT120" s="211">
        <v>644</v>
      </c>
      <c r="DU120" s="211">
        <v>17075</v>
      </c>
      <c r="DV120" s="211">
        <v>8494</v>
      </c>
      <c r="DW120" s="211">
        <v>3838</v>
      </c>
      <c r="DX120" s="211">
        <v>1767</v>
      </c>
      <c r="DY120" s="211">
        <v>524</v>
      </c>
      <c r="DZ120" s="211">
        <v>2587</v>
      </c>
      <c r="EA120" s="211">
        <v>272</v>
      </c>
      <c r="EB120" s="211">
        <v>2003</v>
      </c>
      <c r="EC120" s="211">
        <v>4227</v>
      </c>
      <c r="ED120" s="211">
        <v>607</v>
      </c>
      <c r="EE120" s="211">
        <v>3095</v>
      </c>
      <c r="EF120" s="211">
        <v>5458</v>
      </c>
      <c r="EG120" s="211">
        <v>37722</v>
      </c>
      <c r="EH120" s="211">
        <v>5378</v>
      </c>
      <c r="EI120" s="211">
        <v>11619</v>
      </c>
      <c r="EJ120" s="211">
        <v>5456</v>
      </c>
      <c r="EK120" s="211">
        <v>631</v>
      </c>
      <c r="EL120" s="211">
        <v>700</v>
      </c>
      <c r="EM120" s="211">
        <v>1192</v>
      </c>
      <c r="EN120" s="211">
        <v>658</v>
      </c>
      <c r="EO120" s="211">
        <v>313</v>
      </c>
      <c r="EP120" s="211">
        <v>1807</v>
      </c>
      <c r="EQ120" s="211">
        <v>15328</v>
      </c>
      <c r="ER120" s="211">
        <v>17075</v>
      </c>
      <c r="ES120" s="211">
        <v>704</v>
      </c>
      <c r="ET120" s="211">
        <v>5225</v>
      </c>
      <c r="EU120" s="211">
        <v>7303</v>
      </c>
      <c r="EV120" s="211">
        <v>3843</v>
      </c>
      <c r="EW120" s="211">
        <f t="shared" si="1"/>
        <v>16371</v>
      </c>
      <c r="EX120" s="211">
        <v>17075</v>
      </c>
      <c r="EZ120" s="211"/>
    </row>
    <row r="121" spans="1:156" x14ac:dyDescent="0.25">
      <c r="A121" t="s">
        <v>429</v>
      </c>
      <c r="B121" t="s">
        <v>1335</v>
      </c>
      <c r="C121" t="s">
        <v>232</v>
      </c>
      <c r="D121" t="s">
        <v>232</v>
      </c>
      <c r="E121" t="s">
        <v>232</v>
      </c>
      <c r="F121" t="s">
        <v>232</v>
      </c>
      <c r="G121" t="s">
        <v>232</v>
      </c>
      <c r="H121" s="211">
        <v>44117</v>
      </c>
      <c r="I121" s="211">
        <v>2363</v>
      </c>
      <c r="J121" s="211">
        <v>12082</v>
      </c>
      <c r="K121" s="211">
        <v>1125</v>
      </c>
      <c r="L121" s="211">
        <v>8453</v>
      </c>
      <c r="M121" s="211">
        <v>806</v>
      </c>
      <c r="N121" s="211">
        <v>17590</v>
      </c>
      <c r="O121" s="211">
        <v>873</v>
      </c>
      <c r="P121" s="211">
        <v>12216</v>
      </c>
      <c r="Q121" s="211">
        <v>346</v>
      </c>
      <c r="R121" s="211">
        <v>28979</v>
      </c>
      <c r="S121" s="211">
        <v>1291</v>
      </c>
      <c r="T121" s="211">
        <v>9881</v>
      </c>
      <c r="U121" s="211">
        <v>570</v>
      </c>
      <c r="V121" s="211">
        <v>13</v>
      </c>
      <c r="W121" s="211">
        <v>0</v>
      </c>
      <c r="X121" s="211">
        <v>1639</v>
      </c>
      <c r="Y121" s="211">
        <v>174</v>
      </c>
      <c r="Z121" s="211">
        <v>1229</v>
      </c>
      <c r="AA121" s="211">
        <v>156</v>
      </c>
      <c r="AB121" s="211">
        <v>2333</v>
      </c>
      <c r="AC121" s="211">
        <v>172</v>
      </c>
      <c r="AD121" s="211">
        <v>2593</v>
      </c>
      <c r="AE121" s="211">
        <v>236</v>
      </c>
      <c r="AF121" s="211">
        <v>28381</v>
      </c>
      <c r="AG121" s="211">
        <v>1285</v>
      </c>
      <c r="AH121" s="211">
        <v>36617</v>
      </c>
      <c r="AI121" s="211">
        <v>1696</v>
      </c>
      <c r="AJ121" s="211">
        <v>7500</v>
      </c>
      <c r="AK121" s="211">
        <v>667</v>
      </c>
      <c r="AL121" s="211">
        <v>3883</v>
      </c>
      <c r="AM121" s="211">
        <v>435</v>
      </c>
      <c r="AN121" s="211">
        <v>3617</v>
      </c>
      <c r="AO121" s="211">
        <v>232</v>
      </c>
      <c r="AP121" s="211">
        <v>22024</v>
      </c>
      <c r="AQ121" s="211">
        <v>1266</v>
      </c>
      <c r="AR121" s="211">
        <v>22093</v>
      </c>
      <c r="AS121" s="211">
        <v>1097</v>
      </c>
      <c r="AT121" s="211">
        <v>4909</v>
      </c>
      <c r="AU121" s="211">
        <v>321</v>
      </c>
      <c r="AV121" s="211">
        <v>39208</v>
      </c>
      <c r="AW121" s="211">
        <v>2042</v>
      </c>
      <c r="AX121" s="211">
        <v>2322</v>
      </c>
      <c r="AY121" s="211">
        <v>77</v>
      </c>
      <c r="AZ121" s="211">
        <v>6098</v>
      </c>
      <c r="BA121" s="211">
        <v>550</v>
      </c>
      <c r="BB121" s="211">
        <v>8231</v>
      </c>
      <c r="BC121" s="211">
        <v>352</v>
      </c>
      <c r="BD121" s="211">
        <v>7229</v>
      </c>
      <c r="BE121" s="211">
        <v>161</v>
      </c>
      <c r="BF121" s="211">
        <v>5045</v>
      </c>
      <c r="BG121" s="211">
        <v>353</v>
      </c>
      <c r="BH121" s="211">
        <v>22473</v>
      </c>
      <c r="BI121" s="211">
        <v>1827</v>
      </c>
      <c r="BJ121" s="211">
        <v>20907</v>
      </c>
      <c r="BK121" s="211">
        <v>1740</v>
      </c>
      <c r="BL121" s="211">
        <v>1566</v>
      </c>
      <c r="BM121" s="211">
        <v>87</v>
      </c>
      <c r="BN121" s="211">
        <v>13181</v>
      </c>
      <c r="BO121" s="211">
        <v>824</v>
      </c>
      <c r="BP121" s="211">
        <v>10744</v>
      </c>
      <c r="BQ121" s="211">
        <v>1196</v>
      </c>
      <c r="BR121" s="211">
        <v>3593</v>
      </c>
      <c r="BS121" s="211">
        <v>160</v>
      </c>
      <c r="BT121" s="211">
        <v>11235</v>
      </c>
      <c r="BU121" s="211">
        <v>146</v>
      </c>
      <c r="BV121" s="211">
        <v>27518</v>
      </c>
      <c r="BW121" s="211">
        <v>2180</v>
      </c>
      <c r="BX121" s="211">
        <v>5364</v>
      </c>
      <c r="BY121" s="211">
        <v>37</v>
      </c>
      <c r="BZ121" s="211">
        <v>3434</v>
      </c>
      <c r="CA121" s="211">
        <v>72</v>
      </c>
      <c r="CB121" s="211">
        <v>7801</v>
      </c>
      <c r="CC121" s="211">
        <v>74</v>
      </c>
      <c r="CD121" s="211">
        <v>9002</v>
      </c>
      <c r="CE121" s="211">
        <v>1077</v>
      </c>
      <c r="CF121" s="211">
        <v>5415</v>
      </c>
      <c r="CG121" s="211">
        <v>449</v>
      </c>
      <c r="CH121" s="211">
        <v>4613</v>
      </c>
      <c r="CI121" s="211">
        <v>334</v>
      </c>
      <c r="CJ121" s="211">
        <v>4247</v>
      </c>
      <c r="CK121" s="211">
        <v>154</v>
      </c>
      <c r="CL121" s="211">
        <v>4241</v>
      </c>
      <c r="CM121" s="211">
        <v>166</v>
      </c>
      <c r="CN121" s="211">
        <v>5364</v>
      </c>
      <c r="CO121" s="211">
        <v>37</v>
      </c>
      <c r="CP121" s="211">
        <v>2363</v>
      </c>
      <c r="CQ121" s="211">
        <v>41754</v>
      </c>
      <c r="CR121" s="211">
        <v>28743</v>
      </c>
      <c r="CS121" s="211">
        <v>18409</v>
      </c>
      <c r="CT121" s="211">
        <v>31723</v>
      </c>
      <c r="CU121" s="211">
        <v>9537</v>
      </c>
      <c r="CV121" s="211">
        <v>4067</v>
      </c>
      <c r="CW121" s="211">
        <v>1659</v>
      </c>
      <c r="CX121" s="211">
        <v>584</v>
      </c>
      <c r="CY121" s="211">
        <v>669</v>
      </c>
      <c r="CZ121" s="211">
        <v>125</v>
      </c>
      <c r="DA121" s="211">
        <v>1074</v>
      </c>
      <c r="DB121" s="211">
        <v>415</v>
      </c>
      <c r="DC121" s="211">
        <v>6135</v>
      </c>
      <c r="DD121" s="211">
        <v>2943</v>
      </c>
      <c r="DE121" s="211">
        <v>211</v>
      </c>
      <c r="DF121" s="211">
        <v>967</v>
      </c>
      <c r="DG121" s="211">
        <v>2811</v>
      </c>
      <c r="DH121" s="211">
        <v>554</v>
      </c>
      <c r="DI121" s="211">
        <v>3285</v>
      </c>
      <c r="DJ121" s="211">
        <v>1530</v>
      </c>
      <c r="DK121" s="211">
        <v>126</v>
      </c>
      <c r="DL121" s="211">
        <v>867</v>
      </c>
      <c r="DM121" s="211">
        <v>1435</v>
      </c>
      <c r="DN121" s="211">
        <v>7575</v>
      </c>
      <c r="DO121" s="211">
        <v>2363</v>
      </c>
      <c r="DP121" s="211">
        <v>787</v>
      </c>
      <c r="DQ121" s="211">
        <v>345</v>
      </c>
      <c r="DR121" s="211">
        <v>906</v>
      </c>
      <c r="DS121" s="211">
        <v>1018</v>
      </c>
      <c r="DT121" s="211">
        <v>2470</v>
      </c>
      <c r="DU121" s="211">
        <v>16613</v>
      </c>
      <c r="DV121" s="211">
        <v>6846</v>
      </c>
      <c r="DW121" s="211">
        <v>3198</v>
      </c>
      <c r="DX121" s="211">
        <v>1524</v>
      </c>
      <c r="DY121" s="211">
        <v>309</v>
      </c>
      <c r="DZ121" s="211">
        <v>3615</v>
      </c>
      <c r="EA121" s="211">
        <v>182</v>
      </c>
      <c r="EB121" s="211">
        <v>2384</v>
      </c>
      <c r="EC121" s="211">
        <v>4628</v>
      </c>
      <c r="ED121" s="211">
        <v>775</v>
      </c>
      <c r="EE121" s="211">
        <v>2372</v>
      </c>
      <c r="EF121" s="211">
        <v>4817</v>
      </c>
      <c r="EG121" s="211">
        <v>34967</v>
      </c>
      <c r="EH121" s="211">
        <v>8565</v>
      </c>
      <c r="EI121" s="211">
        <v>8518</v>
      </c>
      <c r="EJ121" s="211">
        <v>8095</v>
      </c>
      <c r="EK121" s="211">
        <v>1331</v>
      </c>
      <c r="EL121" s="211">
        <v>947</v>
      </c>
      <c r="EM121" s="211">
        <v>698</v>
      </c>
      <c r="EN121" s="211">
        <v>1072</v>
      </c>
      <c r="EO121" s="211">
        <v>587</v>
      </c>
      <c r="EP121" s="211">
        <v>3287</v>
      </c>
      <c r="EQ121" s="211">
        <v>14953</v>
      </c>
      <c r="ER121" s="211">
        <v>16613</v>
      </c>
      <c r="ES121" s="211">
        <v>1035</v>
      </c>
      <c r="ET121" s="211">
        <v>5129</v>
      </c>
      <c r="EU121" s="211">
        <v>6486</v>
      </c>
      <c r="EV121" s="211">
        <v>3963</v>
      </c>
      <c r="EW121" s="211">
        <f t="shared" si="1"/>
        <v>15578</v>
      </c>
      <c r="EX121" s="211">
        <v>16613</v>
      </c>
      <c r="EZ121" s="211"/>
    </row>
    <row r="122" spans="1:156" x14ac:dyDescent="0.25">
      <c r="A122" t="s">
        <v>430</v>
      </c>
      <c r="B122" t="s">
        <v>1335</v>
      </c>
      <c r="C122" t="s">
        <v>232</v>
      </c>
      <c r="D122" t="s">
        <v>232</v>
      </c>
      <c r="E122" t="s">
        <v>232</v>
      </c>
      <c r="F122" t="s">
        <v>232</v>
      </c>
      <c r="G122" t="s">
        <v>232</v>
      </c>
      <c r="H122" s="211">
        <v>39915</v>
      </c>
      <c r="I122" s="211">
        <v>2214</v>
      </c>
      <c r="J122" s="211">
        <v>9436</v>
      </c>
      <c r="K122" s="211">
        <v>930</v>
      </c>
      <c r="L122" s="211">
        <v>6117</v>
      </c>
      <c r="M122" s="211">
        <v>587</v>
      </c>
      <c r="N122" s="211">
        <v>19108</v>
      </c>
      <c r="O122" s="211">
        <v>1125</v>
      </c>
      <c r="P122" s="211">
        <v>11236</v>
      </c>
      <c r="Q122" s="211">
        <v>159</v>
      </c>
      <c r="R122" s="211">
        <v>29029</v>
      </c>
      <c r="S122" s="211">
        <v>1674</v>
      </c>
      <c r="T122" s="211">
        <v>4998</v>
      </c>
      <c r="U122" s="211">
        <v>134</v>
      </c>
      <c r="V122" s="211">
        <v>317</v>
      </c>
      <c r="W122" s="211">
        <v>0</v>
      </c>
      <c r="X122" s="211">
        <v>1591</v>
      </c>
      <c r="Y122" s="211">
        <v>36</v>
      </c>
      <c r="Z122" s="211">
        <v>794</v>
      </c>
      <c r="AA122" s="211">
        <v>181</v>
      </c>
      <c r="AB122" s="211">
        <v>3186</v>
      </c>
      <c r="AC122" s="211">
        <v>189</v>
      </c>
      <c r="AD122" s="211">
        <v>2237</v>
      </c>
      <c r="AE122" s="211">
        <v>314</v>
      </c>
      <c r="AF122" s="211">
        <v>28434</v>
      </c>
      <c r="AG122" s="211">
        <v>1634</v>
      </c>
      <c r="AH122" s="211">
        <v>36402</v>
      </c>
      <c r="AI122" s="211">
        <v>2007</v>
      </c>
      <c r="AJ122" s="211">
        <v>3513</v>
      </c>
      <c r="AK122" s="211">
        <v>207</v>
      </c>
      <c r="AL122" s="211">
        <v>2105</v>
      </c>
      <c r="AM122" s="211">
        <v>34</v>
      </c>
      <c r="AN122" s="211">
        <v>1408</v>
      </c>
      <c r="AO122" s="211">
        <v>173</v>
      </c>
      <c r="AP122" s="211">
        <v>19973</v>
      </c>
      <c r="AQ122" s="211">
        <v>1450</v>
      </c>
      <c r="AR122" s="211">
        <v>19942</v>
      </c>
      <c r="AS122" s="211">
        <v>764</v>
      </c>
      <c r="AT122" s="211">
        <v>6420</v>
      </c>
      <c r="AU122" s="211">
        <v>411</v>
      </c>
      <c r="AV122" s="211">
        <v>33495</v>
      </c>
      <c r="AW122" s="211">
        <v>1803</v>
      </c>
      <c r="AX122" s="211">
        <v>2249</v>
      </c>
      <c r="AY122" s="211">
        <v>79</v>
      </c>
      <c r="AZ122" s="211">
        <v>6698</v>
      </c>
      <c r="BA122" s="211">
        <v>465</v>
      </c>
      <c r="BB122" s="211">
        <v>9066</v>
      </c>
      <c r="BC122" s="211">
        <v>586</v>
      </c>
      <c r="BD122" s="211">
        <v>7155</v>
      </c>
      <c r="BE122" s="211">
        <v>261</v>
      </c>
      <c r="BF122" s="211">
        <v>4073</v>
      </c>
      <c r="BG122" s="211">
        <v>400</v>
      </c>
      <c r="BH122" s="211">
        <v>20413</v>
      </c>
      <c r="BI122" s="211">
        <v>1659</v>
      </c>
      <c r="BJ122" s="211">
        <v>19279</v>
      </c>
      <c r="BK122" s="211">
        <v>1354</v>
      </c>
      <c r="BL122" s="211">
        <v>1134</v>
      </c>
      <c r="BM122" s="211">
        <v>305</v>
      </c>
      <c r="BN122" s="211">
        <v>12857</v>
      </c>
      <c r="BO122" s="211">
        <v>519</v>
      </c>
      <c r="BP122" s="211">
        <v>7914</v>
      </c>
      <c r="BQ122" s="211">
        <v>1174</v>
      </c>
      <c r="BR122" s="211">
        <v>3715</v>
      </c>
      <c r="BS122" s="211">
        <v>366</v>
      </c>
      <c r="BT122" s="211">
        <v>9222</v>
      </c>
      <c r="BU122" s="211">
        <v>141</v>
      </c>
      <c r="BV122" s="211">
        <v>24486</v>
      </c>
      <c r="BW122" s="211">
        <v>2059</v>
      </c>
      <c r="BX122" s="211">
        <v>6207</v>
      </c>
      <c r="BY122" s="211">
        <v>14</v>
      </c>
      <c r="BZ122" s="211">
        <v>2990</v>
      </c>
      <c r="CA122" s="211">
        <v>68</v>
      </c>
      <c r="CB122" s="211">
        <v>6232</v>
      </c>
      <c r="CC122" s="211">
        <v>73</v>
      </c>
      <c r="CD122" s="211">
        <v>5525</v>
      </c>
      <c r="CE122" s="211">
        <v>682</v>
      </c>
      <c r="CF122" s="211">
        <v>5240</v>
      </c>
      <c r="CG122" s="211">
        <v>430</v>
      </c>
      <c r="CH122" s="211">
        <v>5068</v>
      </c>
      <c r="CI122" s="211">
        <v>613</v>
      </c>
      <c r="CJ122" s="211">
        <v>4187</v>
      </c>
      <c r="CK122" s="211">
        <v>243</v>
      </c>
      <c r="CL122" s="211">
        <v>4466</v>
      </c>
      <c r="CM122" s="211">
        <v>91</v>
      </c>
      <c r="CN122" s="211">
        <v>6207</v>
      </c>
      <c r="CO122" s="211">
        <v>14</v>
      </c>
      <c r="CP122" s="211">
        <v>2214</v>
      </c>
      <c r="CQ122" s="211">
        <v>37701</v>
      </c>
      <c r="CR122" s="211">
        <v>25653</v>
      </c>
      <c r="CS122" s="211">
        <v>17824</v>
      </c>
      <c r="CT122" s="211">
        <v>33947</v>
      </c>
      <c r="CU122" s="211">
        <v>5192</v>
      </c>
      <c r="CV122" s="211">
        <v>1965</v>
      </c>
      <c r="CW122" s="211">
        <v>1825</v>
      </c>
      <c r="CX122" s="211">
        <v>263</v>
      </c>
      <c r="CY122" s="211">
        <v>805</v>
      </c>
      <c r="CZ122" s="211">
        <v>293</v>
      </c>
      <c r="DA122" s="211">
        <v>957</v>
      </c>
      <c r="DB122" s="211">
        <v>603</v>
      </c>
      <c r="DC122" s="211">
        <v>1605</v>
      </c>
      <c r="DD122" s="211">
        <v>806</v>
      </c>
      <c r="DE122" s="211">
        <v>232</v>
      </c>
      <c r="DF122" s="211">
        <v>1897</v>
      </c>
      <c r="DG122" s="211">
        <v>2514</v>
      </c>
      <c r="DH122" s="211">
        <v>483</v>
      </c>
      <c r="DI122" s="211">
        <v>2671</v>
      </c>
      <c r="DJ122" s="211">
        <v>1396</v>
      </c>
      <c r="DK122" s="211">
        <v>147</v>
      </c>
      <c r="DL122" s="211">
        <v>1325</v>
      </c>
      <c r="DM122" s="211">
        <v>1544</v>
      </c>
      <c r="DN122" s="211">
        <v>5604</v>
      </c>
      <c r="DO122" s="211">
        <v>1869</v>
      </c>
      <c r="DP122" s="211">
        <v>985</v>
      </c>
      <c r="DQ122" s="211">
        <v>355</v>
      </c>
      <c r="DR122" s="211">
        <v>991</v>
      </c>
      <c r="DS122" s="211">
        <v>772</v>
      </c>
      <c r="DT122" s="211">
        <v>2538</v>
      </c>
      <c r="DU122" s="211">
        <v>17674</v>
      </c>
      <c r="DV122" s="211">
        <v>5950</v>
      </c>
      <c r="DW122" s="211">
        <v>2042</v>
      </c>
      <c r="DX122" s="211">
        <v>2141</v>
      </c>
      <c r="DY122" s="211">
        <v>740</v>
      </c>
      <c r="DZ122" s="211">
        <v>4437</v>
      </c>
      <c r="EA122" s="211">
        <v>393</v>
      </c>
      <c r="EB122" s="211">
        <v>3271</v>
      </c>
      <c r="EC122" s="211">
        <v>5146</v>
      </c>
      <c r="ED122" s="211">
        <v>992</v>
      </c>
      <c r="EE122" s="211">
        <v>3336</v>
      </c>
      <c r="EF122" s="211">
        <v>4504</v>
      </c>
      <c r="EG122" s="211">
        <v>32825</v>
      </c>
      <c r="EH122" s="211">
        <v>8566</v>
      </c>
      <c r="EI122" s="211">
        <v>9331</v>
      </c>
      <c r="EJ122" s="211">
        <v>8343</v>
      </c>
      <c r="EK122" s="211">
        <v>1604</v>
      </c>
      <c r="EL122" s="211">
        <v>1040</v>
      </c>
      <c r="EM122" s="211">
        <v>935</v>
      </c>
      <c r="EN122" s="211">
        <v>976</v>
      </c>
      <c r="EO122" s="211">
        <v>482</v>
      </c>
      <c r="EP122" s="211">
        <v>2969</v>
      </c>
      <c r="EQ122" s="211">
        <v>15744</v>
      </c>
      <c r="ER122" s="211">
        <v>17674</v>
      </c>
      <c r="ES122" s="211">
        <v>1976</v>
      </c>
      <c r="ET122" s="211">
        <v>6912</v>
      </c>
      <c r="EU122" s="211">
        <v>5976</v>
      </c>
      <c r="EV122" s="211">
        <v>2810</v>
      </c>
      <c r="EW122" s="211">
        <f t="shared" si="1"/>
        <v>15698</v>
      </c>
      <c r="EX122" s="211">
        <v>17674</v>
      </c>
      <c r="EZ122" s="211"/>
    </row>
    <row r="123" spans="1:156" x14ac:dyDescent="0.25">
      <c r="A123" t="s">
        <v>431</v>
      </c>
      <c r="B123" t="s">
        <v>1335</v>
      </c>
      <c r="C123" t="s">
        <v>232</v>
      </c>
      <c r="D123" t="s">
        <v>232</v>
      </c>
      <c r="E123" t="s">
        <v>232</v>
      </c>
      <c r="F123" t="s">
        <v>232</v>
      </c>
      <c r="G123" t="s">
        <v>232</v>
      </c>
      <c r="H123" s="211">
        <v>41945</v>
      </c>
      <c r="I123" s="211">
        <v>2402</v>
      </c>
      <c r="J123" s="211">
        <v>6692</v>
      </c>
      <c r="K123" s="211">
        <v>838</v>
      </c>
      <c r="L123" s="211">
        <v>4522</v>
      </c>
      <c r="M123" s="211">
        <v>582</v>
      </c>
      <c r="N123" s="211">
        <v>18986</v>
      </c>
      <c r="O123" s="211">
        <v>1117</v>
      </c>
      <c r="P123" s="211">
        <v>15665</v>
      </c>
      <c r="Q123" s="211">
        <v>412</v>
      </c>
      <c r="R123" s="211">
        <v>36172</v>
      </c>
      <c r="S123" s="211">
        <v>1295</v>
      </c>
      <c r="T123" s="211">
        <v>732</v>
      </c>
      <c r="U123" s="211">
        <v>5</v>
      </c>
      <c r="V123" s="211">
        <v>496</v>
      </c>
      <c r="W123" s="211">
        <v>158</v>
      </c>
      <c r="X123" s="211">
        <v>1256</v>
      </c>
      <c r="Y123" s="211">
        <v>174</v>
      </c>
      <c r="Z123" s="211">
        <v>1535</v>
      </c>
      <c r="AA123" s="211">
        <v>646</v>
      </c>
      <c r="AB123" s="211">
        <v>1745</v>
      </c>
      <c r="AC123" s="211">
        <v>124</v>
      </c>
      <c r="AD123" s="211">
        <v>2605</v>
      </c>
      <c r="AE123" s="211">
        <v>781</v>
      </c>
      <c r="AF123" s="211">
        <v>35689</v>
      </c>
      <c r="AG123" s="211">
        <v>1199</v>
      </c>
      <c r="AH123" s="211">
        <v>40043</v>
      </c>
      <c r="AI123" s="211">
        <v>1693</v>
      </c>
      <c r="AJ123" s="211">
        <v>1902</v>
      </c>
      <c r="AK123" s="211">
        <v>709</v>
      </c>
      <c r="AL123" s="211">
        <v>751</v>
      </c>
      <c r="AM123" s="211">
        <v>122</v>
      </c>
      <c r="AN123" s="211">
        <v>1151</v>
      </c>
      <c r="AO123" s="211">
        <v>587</v>
      </c>
      <c r="AP123" s="211">
        <v>20848</v>
      </c>
      <c r="AQ123" s="211">
        <v>1168</v>
      </c>
      <c r="AR123" s="211">
        <v>21097</v>
      </c>
      <c r="AS123" s="211">
        <v>1234</v>
      </c>
      <c r="AT123" s="211">
        <v>5648</v>
      </c>
      <c r="AU123" s="211">
        <v>200</v>
      </c>
      <c r="AV123" s="211">
        <v>36297</v>
      </c>
      <c r="AW123" s="211">
        <v>2202</v>
      </c>
      <c r="AX123" s="211">
        <v>1944</v>
      </c>
      <c r="AY123" s="211">
        <v>388</v>
      </c>
      <c r="AZ123" s="211">
        <v>8114</v>
      </c>
      <c r="BA123" s="211">
        <v>419</v>
      </c>
      <c r="BB123" s="211">
        <v>10455</v>
      </c>
      <c r="BC123" s="211">
        <v>595</v>
      </c>
      <c r="BD123" s="211">
        <v>6984</v>
      </c>
      <c r="BE123" s="211">
        <v>168</v>
      </c>
      <c r="BF123" s="211">
        <v>3739</v>
      </c>
      <c r="BG123" s="211">
        <v>452</v>
      </c>
      <c r="BH123" s="211">
        <v>19182</v>
      </c>
      <c r="BI123" s="211">
        <v>1381</v>
      </c>
      <c r="BJ123" s="211">
        <v>18622</v>
      </c>
      <c r="BK123" s="211">
        <v>1288</v>
      </c>
      <c r="BL123" s="211">
        <v>560</v>
      </c>
      <c r="BM123" s="211">
        <v>93</v>
      </c>
      <c r="BN123" s="211">
        <v>14040</v>
      </c>
      <c r="BO123" s="211">
        <v>754</v>
      </c>
      <c r="BP123" s="211">
        <v>6030</v>
      </c>
      <c r="BQ123" s="211">
        <v>768</v>
      </c>
      <c r="BR123" s="211">
        <v>2851</v>
      </c>
      <c r="BS123" s="211">
        <v>311</v>
      </c>
      <c r="BT123" s="211">
        <v>10989</v>
      </c>
      <c r="BU123" s="211">
        <v>548</v>
      </c>
      <c r="BV123" s="211">
        <v>22921</v>
      </c>
      <c r="BW123" s="211">
        <v>1833</v>
      </c>
      <c r="BX123" s="211">
        <v>8035</v>
      </c>
      <c r="BY123" s="211">
        <v>21</v>
      </c>
      <c r="BZ123" s="211">
        <v>3285</v>
      </c>
      <c r="CA123" s="211">
        <v>138</v>
      </c>
      <c r="CB123" s="211">
        <v>7704</v>
      </c>
      <c r="CC123" s="211">
        <v>410</v>
      </c>
      <c r="CD123" s="211">
        <v>3459</v>
      </c>
      <c r="CE123" s="211">
        <v>284</v>
      </c>
      <c r="CF123" s="211">
        <v>4306</v>
      </c>
      <c r="CG123" s="211">
        <v>572</v>
      </c>
      <c r="CH123" s="211">
        <v>4935</v>
      </c>
      <c r="CI123" s="211">
        <v>385</v>
      </c>
      <c r="CJ123" s="211">
        <v>4578</v>
      </c>
      <c r="CK123" s="211">
        <v>272</v>
      </c>
      <c r="CL123" s="211">
        <v>5643</v>
      </c>
      <c r="CM123" s="211">
        <v>320</v>
      </c>
      <c r="CN123" s="211">
        <v>8035</v>
      </c>
      <c r="CO123" s="211">
        <v>21</v>
      </c>
      <c r="CP123" s="211">
        <v>2402</v>
      </c>
      <c r="CQ123" s="211">
        <v>39543</v>
      </c>
      <c r="CR123" s="211">
        <v>29928</v>
      </c>
      <c r="CS123" s="211">
        <v>16817</v>
      </c>
      <c r="CT123" s="211">
        <v>36588</v>
      </c>
      <c r="CU123" s="211">
        <v>3064</v>
      </c>
      <c r="CV123" s="211">
        <v>1580</v>
      </c>
      <c r="CW123" s="211">
        <v>1724</v>
      </c>
      <c r="CX123" s="211">
        <v>924</v>
      </c>
      <c r="CY123" s="211">
        <v>360</v>
      </c>
      <c r="CZ123" s="211">
        <v>52</v>
      </c>
      <c r="DA123" s="211">
        <v>834</v>
      </c>
      <c r="DB123" s="211">
        <v>524</v>
      </c>
      <c r="DC123" s="211">
        <v>146</v>
      </c>
      <c r="DD123" s="211">
        <v>80</v>
      </c>
      <c r="DE123" s="211">
        <v>1989</v>
      </c>
      <c r="DF123" s="211">
        <v>1524</v>
      </c>
      <c r="DG123" s="211">
        <v>2526</v>
      </c>
      <c r="DH123" s="211">
        <v>620</v>
      </c>
      <c r="DI123" s="211">
        <v>2307</v>
      </c>
      <c r="DJ123" s="211">
        <v>1041</v>
      </c>
      <c r="DK123" s="211">
        <v>169</v>
      </c>
      <c r="DL123" s="211">
        <v>1650</v>
      </c>
      <c r="DM123" s="211">
        <v>1023</v>
      </c>
      <c r="DN123" s="211">
        <v>5408</v>
      </c>
      <c r="DO123" s="211">
        <v>1273</v>
      </c>
      <c r="DP123" s="211">
        <v>881</v>
      </c>
      <c r="DQ123" s="211">
        <v>673</v>
      </c>
      <c r="DR123" s="211">
        <v>795</v>
      </c>
      <c r="DS123" s="211">
        <v>628</v>
      </c>
      <c r="DT123" s="211">
        <v>1470</v>
      </c>
      <c r="DU123" s="211">
        <v>17311</v>
      </c>
      <c r="DV123" s="211">
        <v>8809</v>
      </c>
      <c r="DW123" s="211">
        <v>3360</v>
      </c>
      <c r="DX123" s="211">
        <v>1098</v>
      </c>
      <c r="DY123" s="211">
        <v>441</v>
      </c>
      <c r="DZ123" s="211">
        <v>3367</v>
      </c>
      <c r="EA123" s="211">
        <v>222</v>
      </c>
      <c r="EB123" s="211">
        <v>2612</v>
      </c>
      <c r="EC123" s="211">
        <v>4037</v>
      </c>
      <c r="ED123" s="211">
        <v>699</v>
      </c>
      <c r="EE123" s="211">
        <v>2734</v>
      </c>
      <c r="EF123" s="211">
        <v>4951</v>
      </c>
      <c r="EG123" s="211">
        <v>38395</v>
      </c>
      <c r="EH123" s="211">
        <v>3707</v>
      </c>
      <c r="EI123" s="211">
        <v>13101</v>
      </c>
      <c r="EJ123" s="211">
        <v>4210</v>
      </c>
      <c r="EK123" s="211">
        <v>865</v>
      </c>
      <c r="EL123" s="211">
        <v>602</v>
      </c>
      <c r="EM123" s="211">
        <v>374</v>
      </c>
      <c r="EN123" s="211">
        <v>277</v>
      </c>
      <c r="EO123" s="211">
        <v>388</v>
      </c>
      <c r="EP123" s="211">
        <v>1171</v>
      </c>
      <c r="EQ123" s="211">
        <v>15145</v>
      </c>
      <c r="ER123" s="211">
        <v>17311</v>
      </c>
      <c r="ES123" s="211">
        <v>1215</v>
      </c>
      <c r="ET123" s="211">
        <v>4646</v>
      </c>
      <c r="EU123" s="211">
        <v>6428</v>
      </c>
      <c r="EV123" s="211">
        <v>5022</v>
      </c>
      <c r="EW123" s="211">
        <f t="shared" si="1"/>
        <v>16096</v>
      </c>
      <c r="EX123" s="211">
        <v>17311</v>
      </c>
      <c r="EZ123" s="211"/>
    </row>
    <row r="124" spans="1:156" x14ac:dyDescent="0.25">
      <c r="A124" t="s">
        <v>432</v>
      </c>
      <c r="B124" t="s">
        <v>1335</v>
      </c>
      <c r="C124" t="s">
        <v>232</v>
      </c>
      <c r="D124" t="s">
        <v>232</v>
      </c>
      <c r="E124" t="s">
        <v>232</v>
      </c>
      <c r="F124" t="s">
        <v>232</v>
      </c>
      <c r="G124" t="s">
        <v>232</v>
      </c>
      <c r="H124" s="211">
        <v>41776</v>
      </c>
      <c r="I124" s="211">
        <v>2079</v>
      </c>
      <c r="J124" s="211">
        <v>6577</v>
      </c>
      <c r="K124" s="211">
        <v>643</v>
      </c>
      <c r="L124" s="211">
        <v>3778</v>
      </c>
      <c r="M124" s="211">
        <v>318</v>
      </c>
      <c r="N124" s="211">
        <v>18417</v>
      </c>
      <c r="O124" s="211">
        <v>1078</v>
      </c>
      <c r="P124" s="211">
        <v>16022</v>
      </c>
      <c r="Q124" s="211">
        <v>349</v>
      </c>
      <c r="R124" s="211">
        <v>38134</v>
      </c>
      <c r="S124" s="211">
        <v>1627</v>
      </c>
      <c r="T124" s="211">
        <v>316</v>
      </c>
      <c r="U124" s="211">
        <v>26</v>
      </c>
      <c r="V124" s="211">
        <v>724</v>
      </c>
      <c r="W124" s="211">
        <v>140</v>
      </c>
      <c r="X124" s="211">
        <v>554</v>
      </c>
      <c r="Y124" s="211">
        <v>114</v>
      </c>
      <c r="Z124" s="211">
        <v>600</v>
      </c>
      <c r="AA124" s="211">
        <v>30</v>
      </c>
      <c r="AB124" s="211">
        <v>1437</v>
      </c>
      <c r="AC124" s="211">
        <v>142</v>
      </c>
      <c r="AD124" s="211">
        <v>1868</v>
      </c>
      <c r="AE124" s="211">
        <v>225</v>
      </c>
      <c r="AF124" s="211">
        <v>37491</v>
      </c>
      <c r="AG124" s="211">
        <v>1592</v>
      </c>
      <c r="AH124" s="211">
        <v>40607</v>
      </c>
      <c r="AI124" s="211">
        <v>1932</v>
      </c>
      <c r="AJ124" s="211">
        <v>1169</v>
      </c>
      <c r="AK124" s="211">
        <v>147</v>
      </c>
      <c r="AL124" s="211">
        <v>693</v>
      </c>
      <c r="AM124" s="211">
        <v>44</v>
      </c>
      <c r="AN124" s="211">
        <v>476</v>
      </c>
      <c r="AO124" s="211">
        <v>103</v>
      </c>
      <c r="AP124" s="211">
        <v>21012</v>
      </c>
      <c r="AQ124" s="211">
        <v>1251</v>
      </c>
      <c r="AR124" s="211">
        <v>20764</v>
      </c>
      <c r="AS124" s="211">
        <v>828</v>
      </c>
      <c r="AT124" s="211">
        <v>4992</v>
      </c>
      <c r="AU124" s="211">
        <v>151</v>
      </c>
      <c r="AV124" s="211">
        <v>36784</v>
      </c>
      <c r="AW124" s="211">
        <v>1928</v>
      </c>
      <c r="AX124" s="211">
        <v>1903</v>
      </c>
      <c r="AY124" s="211">
        <v>263</v>
      </c>
      <c r="AZ124" s="211">
        <v>9840</v>
      </c>
      <c r="BA124" s="211">
        <v>427</v>
      </c>
      <c r="BB124" s="211">
        <v>9772</v>
      </c>
      <c r="BC124" s="211">
        <v>412</v>
      </c>
      <c r="BD124" s="211">
        <v>6600</v>
      </c>
      <c r="BE124" s="211">
        <v>263</v>
      </c>
      <c r="BF124" s="211">
        <v>3643</v>
      </c>
      <c r="BG124" s="211">
        <v>301</v>
      </c>
      <c r="BH124" s="211">
        <v>18955</v>
      </c>
      <c r="BI124" s="211">
        <v>1306</v>
      </c>
      <c r="BJ124" s="211">
        <v>18531</v>
      </c>
      <c r="BK124" s="211">
        <v>1231</v>
      </c>
      <c r="BL124" s="211">
        <v>424</v>
      </c>
      <c r="BM124" s="211">
        <v>75</v>
      </c>
      <c r="BN124" s="211">
        <v>13760</v>
      </c>
      <c r="BO124" s="211">
        <v>838</v>
      </c>
      <c r="BP124" s="211">
        <v>5932</v>
      </c>
      <c r="BQ124" s="211">
        <v>516</v>
      </c>
      <c r="BR124" s="211">
        <v>2906</v>
      </c>
      <c r="BS124" s="211">
        <v>253</v>
      </c>
      <c r="BT124" s="211">
        <v>10360</v>
      </c>
      <c r="BU124" s="211">
        <v>455</v>
      </c>
      <c r="BV124" s="211">
        <v>22598</v>
      </c>
      <c r="BW124" s="211">
        <v>1607</v>
      </c>
      <c r="BX124" s="211">
        <v>8818</v>
      </c>
      <c r="BY124" s="211">
        <v>17</v>
      </c>
      <c r="BZ124" s="211">
        <v>3002</v>
      </c>
      <c r="CA124" s="211">
        <v>142</v>
      </c>
      <c r="CB124" s="211">
        <v>7358</v>
      </c>
      <c r="CC124" s="211">
        <v>313</v>
      </c>
      <c r="CD124" s="211">
        <v>3301</v>
      </c>
      <c r="CE124" s="211">
        <v>259</v>
      </c>
      <c r="CF124" s="211">
        <v>4068</v>
      </c>
      <c r="CG124" s="211">
        <v>412</v>
      </c>
      <c r="CH124" s="211">
        <v>4877</v>
      </c>
      <c r="CI124" s="211">
        <v>432</v>
      </c>
      <c r="CJ124" s="211">
        <v>4411</v>
      </c>
      <c r="CK124" s="211">
        <v>218</v>
      </c>
      <c r="CL124" s="211">
        <v>5941</v>
      </c>
      <c r="CM124" s="211">
        <v>286</v>
      </c>
      <c r="CN124" s="211">
        <v>8818</v>
      </c>
      <c r="CO124" s="211">
        <v>17</v>
      </c>
      <c r="CP124" s="211">
        <v>2079</v>
      </c>
      <c r="CQ124" s="211">
        <v>39697</v>
      </c>
      <c r="CR124" s="211">
        <v>31649</v>
      </c>
      <c r="CS124" s="211">
        <v>15560</v>
      </c>
      <c r="CT124" s="211">
        <v>37936</v>
      </c>
      <c r="CU124" s="211">
        <v>1990</v>
      </c>
      <c r="CV124" s="211">
        <v>851</v>
      </c>
      <c r="CW124" s="211">
        <v>1056</v>
      </c>
      <c r="CX124" s="211">
        <v>429</v>
      </c>
      <c r="CY124" s="211">
        <v>368</v>
      </c>
      <c r="CZ124" s="211">
        <v>99</v>
      </c>
      <c r="DA124" s="211">
        <v>416</v>
      </c>
      <c r="DB124" s="211">
        <v>267</v>
      </c>
      <c r="DC124" s="211">
        <v>150</v>
      </c>
      <c r="DD124" s="211">
        <v>56</v>
      </c>
      <c r="DE124" s="211">
        <v>1680</v>
      </c>
      <c r="DF124" s="211">
        <v>1346</v>
      </c>
      <c r="DG124" s="211">
        <v>3211</v>
      </c>
      <c r="DH124" s="211">
        <v>661</v>
      </c>
      <c r="DI124" s="211">
        <v>2022</v>
      </c>
      <c r="DJ124" s="211">
        <v>1107</v>
      </c>
      <c r="DK124" s="211">
        <v>298</v>
      </c>
      <c r="DL124" s="211">
        <v>878</v>
      </c>
      <c r="DM124" s="211">
        <v>1530</v>
      </c>
      <c r="DN124" s="211">
        <v>5261</v>
      </c>
      <c r="DO124" s="211">
        <v>1438</v>
      </c>
      <c r="DP124" s="211">
        <v>959</v>
      </c>
      <c r="DQ124" s="211">
        <v>771</v>
      </c>
      <c r="DR124" s="211">
        <v>571</v>
      </c>
      <c r="DS124" s="211">
        <v>372</v>
      </c>
      <c r="DT124" s="211">
        <v>1169</v>
      </c>
      <c r="DU124" s="211">
        <v>17577</v>
      </c>
      <c r="DV124" s="211">
        <v>9096</v>
      </c>
      <c r="DW124" s="211">
        <v>3160</v>
      </c>
      <c r="DX124" s="211">
        <v>1214</v>
      </c>
      <c r="DY124" s="211">
        <v>501</v>
      </c>
      <c r="DZ124" s="211">
        <v>3280</v>
      </c>
      <c r="EA124" s="211">
        <v>221</v>
      </c>
      <c r="EB124" s="211">
        <v>2691</v>
      </c>
      <c r="EC124" s="211">
        <v>3987</v>
      </c>
      <c r="ED124" s="211">
        <v>499</v>
      </c>
      <c r="EE124" s="211">
        <v>2920</v>
      </c>
      <c r="EF124" s="211">
        <v>4619</v>
      </c>
      <c r="EG124" s="211">
        <v>38135</v>
      </c>
      <c r="EH124" s="211">
        <v>3855</v>
      </c>
      <c r="EI124" s="211">
        <v>14020</v>
      </c>
      <c r="EJ124" s="211">
        <v>3557</v>
      </c>
      <c r="EK124" s="211">
        <v>730</v>
      </c>
      <c r="EL124" s="211">
        <v>428</v>
      </c>
      <c r="EM124" s="211">
        <v>297</v>
      </c>
      <c r="EN124" s="211">
        <v>242</v>
      </c>
      <c r="EO124" s="211">
        <v>314</v>
      </c>
      <c r="EP124" s="211">
        <v>1129</v>
      </c>
      <c r="EQ124" s="211">
        <v>15039</v>
      </c>
      <c r="ER124" s="211">
        <v>17577</v>
      </c>
      <c r="ES124" s="211">
        <v>824</v>
      </c>
      <c r="ET124" s="211">
        <v>5098</v>
      </c>
      <c r="EU124" s="211">
        <v>6940</v>
      </c>
      <c r="EV124" s="211">
        <v>4715</v>
      </c>
      <c r="EW124" s="211">
        <f t="shared" si="1"/>
        <v>16753</v>
      </c>
      <c r="EX124" s="211">
        <v>17577</v>
      </c>
      <c r="EZ124" s="211"/>
    </row>
    <row r="125" spans="1:156" x14ac:dyDescent="0.25">
      <c r="A125" t="s">
        <v>433</v>
      </c>
      <c r="B125" t="s">
        <v>1335</v>
      </c>
      <c r="C125" t="s">
        <v>232</v>
      </c>
      <c r="D125" t="s">
        <v>232</v>
      </c>
      <c r="E125" t="s">
        <v>232</v>
      </c>
      <c r="F125" t="s">
        <v>232</v>
      </c>
      <c r="G125" t="s">
        <v>232</v>
      </c>
      <c r="H125" s="211">
        <v>41799</v>
      </c>
      <c r="I125" s="211">
        <v>2336</v>
      </c>
      <c r="J125" s="211">
        <v>7395</v>
      </c>
      <c r="K125" s="211">
        <v>610</v>
      </c>
      <c r="L125" s="211">
        <v>4600</v>
      </c>
      <c r="M125" s="211">
        <v>539</v>
      </c>
      <c r="N125" s="211">
        <v>19158</v>
      </c>
      <c r="O125" s="211">
        <v>1317</v>
      </c>
      <c r="P125" s="211">
        <v>15134</v>
      </c>
      <c r="Q125" s="211">
        <v>406</v>
      </c>
      <c r="R125" s="211">
        <v>37470</v>
      </c>
      <c r="S125" s="211">
        <v>1453</v>
      </c>
      <c r="T125" s="211">
        <v>251</v>
      </c>
      <c r="U125" s="211">
        <v>99</v>
      </c>
      <c r="V125" s="211">
        <v>296</v>
      </c>
      <c r="W125" s="211">
        <v>44</v>
      </c>
      <c r="X125" s="211">
        <v>307</v>
      </c>
      <c r="Y125" s="211">
        <v>31</v>
      </c>
      <c r="Z125" s="211">
        <v>1659</v>
      </c>
      <c r="AA125" s="211">
        <v>350</v>
      </c>
      <c r="AB125" s="211">
        <v>1608</v>
      </c>
      <c r="AC125" s="211">
        <v>268</v>
      </c>
      <c r="AD125" s="211">
        <v>3344</v>
      </c>
      <c r="AE125" s="211">
        <v>639</v>
      </c>
      <c r="AF125" s="211">
        <v>36691</v>
      </c>
      <c r="AG125" s="211">
        <v>1405</v>
      </c>
      <c r="AH125" s="211">
        <v>40271</v>
      </c>
      <c r="AI125" s="211">
        <v>1786</v>
      </c>
      <c r="AJ125" s="211">
        <v>1528</v>
      </c>
      <c r="AK125" s="211">
        <v>550</v>
      </c>
      <c r="AL125" s="211">
        <v>323</v>
      </c>
      <c r="AM125" s="211">
        <v>26</v>
      </c>
      <c r="AN125" s="211">
        <v>1205</v>
      </c>
      <c r="AO125" s="211">
        <v>524</v>
      </c>
      <c r="AP125" s="211">
        <v>21393</v>
      </c>
      <c r="AQ125" s="211">
        <v>1348</v>
      </c>
      <c r="AR125" s="211">
        <v>20406</v>
      </c>
      <c r="AS125" s="211">
        <v>988</v>
      </c>
      <c r="AT125" s="211">
        <v>5597</v>
      </c>
      <c r="AU125" s="211">
        <v>235</v>
      </c>
      <c r="AV125" s="211">
        <v>36202</v>
      </c>
      <c r="AW125" s="211">
        <v>2101</v>
      </c>
      <c r="AX125" s="211">
        <v>2235</v>
      </c>
      <c r="AY125" s="211">
        <v>379</v>
      </c>
      <c r="AZ125" s="211">
        <v>9547</v>
      </c>
      <c r="BA125" s="211">
        <v>584</v>
      </c>
      <c r="BB125" s="211">
        <v>10955</v>
      </c>
      <c r="BC125" s="211">
        <v>489</v>
      </c>
      <c r="BD125" s="211">
        <v>5385</v>
      </c>
      <c r="BE125" s="211">
        <v>143</v>
      </c>
      <c r="BF125" s="211">
        <v>3841</v>
      </c>
      <c r="BG125" s="211">
        <v>375</v>
      </c>
      <c r="BH125" s="211">
        <v>19183</v>
      </c>
      <c r="BI125" s="211">
        <v>1516</v>
      </c>
      <c r="BJ125" s="211">
        <v>18630</v>
      </c>
      <c r="BK125" s="211">
        <v>1384</v>
      </c>
      <c r="BL125" s="211">
        <v>553</v>
      </c>
      <c r="BM125" s="211">
        <v>132</v>
      </c>
      <c r="BN125" s="211">
        <v>13911</v>
      </c>
      <c r="BO125" s="211">
        <v>895</v>
      </c>
      <c r="BP125" s="211">
        <v>5864</v>
      </c>
      <c r="BQ125" s="211">
        <v>656</v>
      </c>
      <c r="BR125" s="211">
        <v>3249</v>
      </c>
      <c r="BS125" s="211">
        <v>340</v>
      </c>
      <c r="BT125" s="211">
        <v>10436</v>
      </c>
      <c r="BU125" s="211">
        <v>405</v>
      </c>
      <c r="BV125" s="211">
        <v>23024</v>
      </c>
      <c r="BW125" s="211">
        <v>1891</v>
      </c>
      <c r="BX125" s="211">
        <v>8339</v>
      </c>
      <c r="BY125" s="211">
        <v>40</v>
      </c>
      <c r="BZ125" s="211">
        <v>3045</v>
      </c>
      <c r="CA125" s="211">
        <v>120</v>
      </c>
      <c r="CB125" s="211">
        <v>7391</v>
      </c>
      <c r="CC125" s="211">
        <v>285</v>
      </c>
      <c r="CD125" s="211">
        <v>3241</v>
      </c>
      <c r="CE125" s="211">
        <v>336</v>
      </c>
      <c r="CF125" s="211">
        <v>4066</v>
      </c>
      <c r="CG125" s="211">
        <v>506</v>
      </c>
      <c r="CH125" s="211">
        <v>4963</v>
      </c>
      <c r="CI125" s="211">
        <v>455</v>
      </c>
      <c r="CJ125" s="211">
        <v>4670</v>
      </c>
      <c r="CK125" s="211">
        <v>299</v>
      </c>
      <c r="CL125" s="211">
        <v>6084</v>
      </c>
      <c r="CM125" s="211">
        <v>295</v>
      </c>
      <c r="CN125" s="211">
        <v>8339</v>
      </c>
      <c r="CO125" s="211">
        <v>40</v>
      </c>
      <c r="CP125" s="211">
        <v>2336</v>
      </c>
      <c r="CQ125" s="211">
        <v>39463</v>
      </c>
      <c r="CR125" s="211">
        <v>29374</v>
      </c>
      <c r="CS125" s="211">
        <v>17438</v>
      </c>
      <c r="CT125" s="211">
        <v>37597</v>
      </c>
      <c r="CU125" s="211">
        <v>2512</v>
      </c>
      <c r="CV125" s="211">
        <v>1068</v>
      </c>
      <c r="CW125" s="211">
        <v>1872</v>
      </c>
      <c r="CX125" s="211">
        <v>727</v>
      </c>
      <c r="CY125" s="211">
        <v>188</v>
      </c>
      <c r="CZ125" s="211">
        <v>71</v>
      </c>
      <c r="DA125" s="211">
        <v>415</v>
      </c>
      <c r="DB125" s="211">
        <v>262</v>
      </c>
      <c r="DC125" s="211">
        <v>37</v>
      </c>
      <c r="DD125" s="211">
        <v>8</v>
      </c>
      <c r="DE125" s="211">
        <v>1875</v>
      </c>
      <c r="DF125" s="211">
        <v>1653</v>
      </c>
      <c r="DG125" s="211">
        <v>3813</v>
      </c>
      <c r="DH125" s="211">
        <v>515</v>
      </c>
      <c r="DI125" s="211">
        <v>2150</v>
      </c>
      <c r="DJ125" s="211">
        <v>1176</v>
      </c>
      <c r="DK125" s="211">
        <v>154</v>
      </c>
      <c r="DL125" s="211">
        <v>869</v>
      </c>
      <c r="DM125" s="211">
        <v>927</v>
      </c>
      <c r="DN125" s="211">
        <v>5040</v>
      </c>
      <c r="DO125" s="211">
        <v>1038</v>
      </c>
      <c r="DP125" s="211">
        <v>1053</v>
      </c>
      <c r="DQ125" s="211">
        <v>819</v>
      </c>
      <c r="DR125" s="211">
        <v>572</v>
      </c>
      <c r="DS125" s="211">
        <v>351</v>
      </c>
      <c r="DT125" s="211">
        <v>1419</v>
      </c>
      <c r="DU125" s="211">
        <v>17355</v>
      </c>
      <c r="DV125" s="211">
        <v>8692</v>
      </c>
      <c r="DW125" s="211">
        <v>3121</v>
      </c>
      <c r="DX125" s="211">
        <v>1261</v>
      </c>
      <c r="DY125" s="211">
        <v>560</v>
      </c>
      <c r="DZ125" s="211">
        <v>3657</v>
      </c>
      <c r="EA125" s="211">
        <v>297</v>
      </c>
      <c r="EB125" s="211">
        <v>2953</v>
      </c>
      <c r="EC125" s="211">
        <v>3745</v>
      </c>
      <c r="ED125" s="211">
        <v>656</v>
      </c>
      <c r="EE125" s="211">
        <v>2621</v>
      </c>
      <c r="EF125" s="211">
        <v>4909</v>
      </c>
      <c r="EG125" s="211">
        <v>38501</v>
      </c>
      <c r="EH125" s="211">
        <v>3626</v>
      </c>
      <c r="EI125" s="211">
        <v>13299</v>
      </c>
      <c r="EJ125" s="211">
        <v>4056</v>
      </c>
      <c r="EK125" s="211">
        <v>571</v>
      </c>
      <c r="EL125" s="211">
        <v>576</v>
      </c>
      <c r="EM125" s="211">
        <v>457</v>
      </c>
      <c r="EN125" s="211">
        <v>374</v>
      </c>
      <c r="EO125" s="211">
        <v>195</v>
      </c>
      <c r="EP125" s="211">
        <v>1381</v>
      </c>
      <c r="EQ125" s="211">
        <v>14814</v>
      </c>
      <c r="ER125" s="211">
        <v>17355</v>
      </c>
      <c r="ES125" s="211">
        <v>1011</v>
      </c>
      <c r="ET125" s="211">
        <v>4589</v>
      </c>
      <c r="EU125" s="211">
        <v>6512</v>
      </c>
      <c r="EV125" s="211">
        <v>5243</v>
      </c>
      <c r="EW125" s="211">
        <f t="shared" si="1"/>
        <v>16344</v>
      </c>
      <c r="EX125" s="211">
        <v>17355</v>
      </c>
      <c r="EZ125" s="211"/>
    </row>
    <row r="126" spans="1:156" x14ac:dyDescent="0.25">
      <c r="A126" t="s">
        <v>434</v>
      </c>
      <c r="B126" t="s">
        <v>1335</v>
      </c>
      <c r="C126" t="s">
        <v>232</v>
      </c>
      <c r="D126" t="s">
        <v>232</v>
      </c>
      <c r="E126" t="s">
        <v>232</v>
      </c>
      <c r="F126" t="s">
        <v>232</v>
      </c>
      <c r="G126" t="s">
        <v>232</v>
      </c>
      <c r="H126" s="211">
        <v>41971</v>
      </c>
      <c r="I126" s="211">
        <v>2909</v>
      </c>
      <c r="J126" s="211">
        <v>6877</v>
      </c>
      <c r="K126" s="211">
        <v>1105</v>
      </c>
      <c r="L126" s="211">
        <v>4222</v>
      </c>
      <c r="M126" s="211">
        <v>467</v>
      </c>
      <c r="N126" s="211">
        <v>18837</v>
      </c>
      <c r="O126" s="211">
        <v>1262</v>
      </c>
      <c r="P126" s="211">
        <v>15826</v>
      </c>
      <c r="Q126" s="211">
        <v>484</v>
      </c>
      <c r="R126" s="211">
        <v>33806</v>
      </c>
      <c r="S126" s="211">
        <v>1607</v>
      </c>
      <c r="T126" s="211">
        <v>2409</v>
      </c>
      <c r="U126" s="211">
        <v>155</v>
      </c>
      <c r="V126" s="211">
        <v>232</v>
      </c>
      <c r="W126" s="211">
        <v>0</v>
      </c>
      <c r="X126" s="211">
        <v>564</v>
      </c>
      <c r="Y126" s="211">
        <v>2</v>
      </c>
      <c r="Z126" s="211">
        <v>2658</v>
      </c>
      <c r="AA126" s="211">
        <v>579</v>
      </c>
      <c r="AB126" s="211">
        <v>2224</v>
      </c>
      <c r="AC126" s="211">
        <v>566</v>
      </c>
      <c r="AD126" s="211">
        <v>6050</v>
      </c>
      <c r="AE126" s="211">
        <v>1444</v>
      </c>
      <c r="AF126" s="211">
        <v>31759</v>
      </c>
      <c r="AG126" s="211">
        <v>1232</v>
      </c>
      <c r="AH126" s="211">
        <v>37934</v>
      </c>
      <c r="AI126" s="211">
        <v>1933</v>
      </c>
      <c r="AJ126" s="211">
        <v>4037</v>
      </c>
      <c r="AK126" s="211">
        <v>976</v>
      </c>
      <c r="AL126" s="211">
        <v>1465</v>
      </c>
      <c r="AM126" s="211">
        <v>42</v>
      </c>
      <c r="AN126" s="211">
        <v>2572</v>
      </c>
      <c r="AO126" s="211">
        <v>934</v>
      </c>
      <c r="AP126" s="211">
        <v>21210</v>
      </c>
      <c r="AQ126" s="211">
        <v>1812</v>
      </c>
      <c r="AR126" s="211">
        <v>20761</v>
      </c>
      <c r="AS126" s="211">
        <v>1097</v>
      </c>
      <c r="AT126" s="211">
        <v>5938</v>
      </c>
      <c r="AU126" s="211">
        <v>439</v>
      </c>
      <c r="AV126" s="211">
        <v>36033</v>
      </c>
      <c r="AW126" s="211">
        <v>2470</v>
      </c>
      <c r="AX126" s="211">
        <v>2465</v>
      </c>
      <c r="AY126" s="211">
        <v>278</v>
      </c>
      <c r="AZ126" s="211">
        <v>7521</v>
      </c>
      <c r="BA126" s="211">
        <v>690</v>
      </c>
      <c r="BB126" s="211">
        <v>10118</v>
      </c>
      <c r="BC126" s="211">
        <v>381</v>
      </c>
      <c r="BD126" s="211">
        <v>7634</v>
      </c>
      <c r="BE126" s="211">
        <v>271</v>
      </c>
      <c r="BF126" s="211">
        <v>3600</v>
      </c>
      <c r="BG126" s="211">
        <v>412</v>
      </c>
      <c r="BH126" s="211">
        <v>19546</v>
      </c>
      <c r="BI126" s="211">
        <v>1568</v>
      </c>
      <c r="BJ126" s="211">
        <v>18816</v>
      </c>
      <c r="BK126" s="211">
        <v>1442</v>
      </c>
      <c r="BL126" s="211">
        <v>730</v>
      </c>
      <c r="BM126" s="211">
        <v>126</v>
      </c>
      <c r="BN126" s="211">
        <v>13913</v>
      </c>
      <c r="BO126" s="211">
        <v>1131</v>
      </c>
      <c r="BP126" s="211">
        <v>6233</v>
      </c>
      <c r="BQ126" s="211">
        <v>534</v>
      </c>
      <c r="BR126" s="211">
        <v>3000</v>
      </c>
      <c r="BS126" s="211">
        <v>315</v>
      </c>
      <c r="BT126" s="211">
        <v>10811</v>
      </c>
      <c r="BU126" s="211">
        <v>922</v>
      </c>
      <c r="BV126" s="211">
        <v>23146</v>
      </c>
      <c r="BW126" s="211">
        <v>1980</v>
      </c>
      <c r="BX126" s="211">
        <v>8014</v>
      </c>
      <c r="BY126" s="211">
        <v>7</v>
      </c>
      <c r="BZ126" s="211">
        <v>3472</v>
      </c>
      <c r="CA126" s="211">
        <v>181</v>
      </c>
      <c r="CB126" s="211">
        <v>7339</v>
      </c>
      <c r="CC126" s="211">
        <v>741</v>
      </c>
      <c r="CD126" s="211">
        <v>3422</v>
      </c>
      <c r="CE126" s="211">
        <v>367</v>
      </c>
      <c r="CF126" s="211">
        <v>4547</v>
      </c>
      <c r="CG126" s="211">
        <v>730</v>
      </c>
      <c r="CH126" s="211">
        <v>5015</v>
      </c>
      <c r="CI126" s="211">
        <v>466</v>
      </c>
      <c r="CJ126" s="211">
        <v>4562</v>
      </c>
      <c r="CK126" s="211">
        <v>200</v>
      </c>
      <c r="CL126" s="211">
        <v>5600</v>
      </c>
      <c r="CM126" s="211">
        <v>217</v>
      </c>
      <c r="CN126" s="211">
        <v>8014</v>
      </c>
      <c r="CO126" s="211">
        <v>7</v>
      </c>
      <c r="CP126" s="211">
        <v>2909</v>
      </c>
      <c r="CQ126" s="211">
        <v>39062</v>
      </c>
      <c r="CR126" s="211">
        <v>27390</v>
      </c>
      <c r="CS126" s="211">
        <v>18171</v>
      </c>
      <c r="CT126" s="211">
        <v>34308</v>
      </c>
      <c r="CU126" s="211">
        <v>5554</v>
      </c>
      <c r="CV126" s="211">
        <v>2714</v>
      </c>
      <c r="CW126" s="211">
        <v>3656</v>
      </c>
      <c r="CX126" s="211">
        <v>1670</v>
      </c>
      <c r="CY126" s="211">
        <v>258</v>
      </c>
      <c r="CZ126" s="211">
        <v>64</v>
      </c>
      <c r="DA126" s="211">
        <v>425</v>
      </c>
      <c r="DB126" s="211">
        <v>153</v>
      </c>
      <c r="DC126" s="211">
        <v>1215</v>
      </c>
      <c r="DD126" s="211">
        <v>827</v>
      </c>
      <c r="DE126" s="211">
        <v>911</v>
      </c>
      <c r="DF126" s="211">
        <v>1556</v>
      </c>
      <c r="DG126" s="211">
        <v>2978</v>
      </c>
      <c r="DH126" s="211">
        <v>389</v>
      </c>
      <c r="DI126" s="211">
        <v>2652</v>
      </c>
      <c r="DJ126" s="211">
        <v>1132</v>
      </c>
      <c r="DK126" s="211">
        <v>185</v>
      </c>
      <c r="DL126" s="211">
        <v>950</v>
      </c>
      <c r="DM126" s="211">
        <v>1408</v>
      </c>
      <c r="DN126" s="211">
        <v>5909</v>
      </c>
      <c r="DO126" s="211">
        <v>1647</v>
      </c>
      <c r="DP126" s="211">
        <v>1165</v>
      </c>
      <c r="DQ126" s="211">
        <v>751</v>
      </c>
      <c r="DR126" s="211">
        <v>804</v>
      </c>
      <c r="DS126" s="211">
        <v>561</v>
      </c>
      <c r="DT126" s="211">
        <v>1844</v>
      </c>
      <c r="DU126" s="211">
        <v>16986</v>
      </c>
      <c r="DV126" s="211">
        <v>8939</v>
      </c>
      <c r="DW126" s="211">
        <v>3173</v>
      </c>
      <c r="DX126" s="211">
        <v>1130</v>
      </c>
      <c r="DY126" s="211">
        <v>455</v>
      </c>
      <c r="DZ126" s="211">
        <v>3032</v>
      </c>
      <c r="EA126" s="211">
        <v>247</v>
      </c>
      <c r="EB126" s="211">
        <v>2000</v>
      </c>
      <c r="EC126" s="211">
        <v>3885</v>
      </c>
      <c r="ED126" s="211">
        <v>496</v>
      </c>
      <c r="EE126" s="211">
        <v>2605</v>
      </c>
      <c r="EF126" s="211">
        <v>4994</v>
      </c>
      <c r="EG126" s="211">
        <v>37031</v>
      </c>
      <c r="EH126" s="211">
        <v>4945</v>
      </c>
      <c r="EI126" s="211">
        <v>12209</v>
      </c>
      <c r="EJ126" s="211">
        <v>4777</v>
      </c>
      <c r="EK126" s="211">
        <v>1097</v>
      </c>
      <c r="EL126" s="211">
        <v>524</v>
      </c>
      <c r="EM126" s="211">
        <v>562</v>
      </c>
      <c r="EN126" s="211">
        <v>602</v>
      </c>
      <c r="EO126" s="211">
        <v>341</v>
      </c>
      <c r="EP126" s="211">
        <v>1277</v>
      </c>
      <c r="EQ126" s="211">
        <v>14848</v>
      </c>
      <c r="ER126" s="211">
        <v>16986</v>
      </c>
      <c r="ES126" s="211">
        <v>1069</v>
      </c>
      <c r="ET126" s="211">
        <v>4839</v>
      </c>
      <c r="EU126" s="211">
        <v>6454</v>
      </c>
      <c r="EV126" s="211">
        <v>4624</v>
      </c>
      <c r="EW126" s="211">
        <f t="shared" si="1"/>
        <v>15917</v>
      </c>
      <c r="EX126" s="211">
        <v>16986</v>
      </c>
      <c r="EZ126" s="211"/>
    </row>
    <row r="127" spans="1:156" x14ac:dyDescent="0.25">
      <c r="A127" t="s">
        <v>435</v>
      </c>
      <c r="B127" t="s">
        <v>1335</v>
      </c>
      <c r="C127" t="s">
        <v>232</v>
      </c>
      <c r="D127" t="s">
        <v>232</v>
      </c>
      <c r="E127" t="s">
        <v>232</v>
      </c>
      <c r="F127" t="s">
        <v>232</v>
      </c>
      <c r="G127" t="s">
        <v>232</v>
      </c>
      <c r="H127" s="211">
        <v>41072</v>
      </c>
      <c r="I127" s="211">
        <v>2524</v>
      </c>
      <c r="J127" s="211">
        <v>5083</v>
      </c>
      <c r="K127" s="211">
        <v>509</v>
      </c>
      <c r="L127" s="211">
        <v>3196</v>
      </c>
      <c r="M127" s="211">
        <v>382</v>
      </c>
      <c r="N127" s="211">
        <v>18566</v>
      </c>
      <c r="O127" s="211">
        <v>1211</v>
      </c>
      <c r="P127" s="211">
        <v>17199</v>
      </c>
      <c r="Q127" s="211">
        <v>662</v>
      </c>
      <c r="R127" s="211">
        <v>37593</v>
      </c>
      <c r="S127" s="211">
        <v>1834</v>
      </c>
      <c r="T127" s="211">
        <v>121</v>
      </c>
      <c r="U127" s="211">
        <v>21</v>
      </c>
      <c r="V127" s="211">
        <v>112</v>
      </c>
      <c r="W127" s="211">
        <v>0</v>
      </c>
      <c r="X127" s="211">
        <v>239</v>
      </c>
      <c r="Y127" s="211">
        <v>0</v>
      </c>
      <c r="Z127" s="211">
        <v>1220</v>
      </c>
      <c r="AA127" s="211">
        <v>273</v>
      </c>
      <c r="AB127" s="211">
        <v>1787</v>
      </c>
      <c r="AC127" s="211">
        <v>396</v>
      </c>
      <c r="AD127" s="211">
        <v>2821</v>
      </c>
      <c r="AE127" s="211">
        <v>797</v>
      </c>
      <c r="AF127" s="211">
        <v>36894</v>
      </c>
      <c r="AG127" s="211">
        <v>1667</v>
      </c>
      <c r="AH127" s="211">
        <v>39631</v>
      </c>
      <c r="AI127" s="211">
        <v>2015</v>
      </c>
      <c r="AJ127" s="211">
        <v>1441</v>
      </c>
      <c r="AK127" s="211">
        <v>509</v>
      </c>
      <c r="AL127" s="211">
        <v>835</v>
      </c>
      <c r="AM127" s="211">
        <v>112</v>
      </c>
      <c r="AN127" s="211">
        <v>606</v>
      </c>
      <c r="AO127" s="211">
        <v>397</v>
      </c>
      <c r="AP127" s="211">
        <v>20770</v>
      </c>
      <c r="AQ127" s="211">
        <v>1464</v>
      </c>
      <c r="AR127" s="211">
        <v>20302</v>
      </c>
      <c r="AS127" s="211">
        <v>1060</v>
      </c>
      <c r="AT127" s="211">
        <v>5429</v>
      </c>
      <c r="AU127" s="211">
        <v>207</v>
      </c>
      <c r="AV127" s="211">
        <v>35643</v>
      </c>
      <c r="AW127" s="211">
        <v>2317</v>
      </c>
      <c r="AX127" s="211">
        <v>1695</v>
      </c>
      <c r="AY127" s="211">
        <v>265</v>
      </c>
      <c r="AZ127" s="211">
        <v>9586</v>
      </c>
      <c r="BA127" s="211">
        <v>928</v>
      </c>
      <c r="BB127" s="211">
        <v>10665</v>
      </c>
      <c r="BC127" s="211">
        <v>459</v>
      </c>
      <c r="BD127" s="211">
        <v>5968</v>
      </c>
      <c r="BE127" s="211">
        <v>119</v>
      </c>
      <c r="BF127" s="211">
        <v>3595</v>
      </c>
      <c r="BG127" s="211">
        <v>527</v>
      </c>
      <c r="BH127" s="211">
        <v>19133</v>
      </c>
      <c r="BI127" s="211">
        <v>1421</v>
      </c>
      <c r="BJ127" s="211">
        <v>18584</v>
      </c>
      <c r="BK127" s="211">
        <v>1305</v>
      </c>
      <c r="BL127" s="211">
        <v>549</v>
      </c>
      <c r="BM127" s="211">
        <v>116</v>
      </c>
      <c r="BN127" s="211">
        <v>14276</v>
      </c>
      <c r="BO127" s="211">
        <v>991</v>
      </c>
      <c r="BP127" s="211">
        <v>5289</v>
      </c>
      <c r="BQ127" s="211">
        <v>463</v>
      </c>
      <c r="BR127" s="211">
        <v>3163</v>
      </c>
      <c r="BS127" s="211">
        <v>494</v>
      </c>
      <c r="BT127" s="211">
        <v>10331</v>
      </c>
      <c r="BU127" s="211">
        <v>554</v>
      </c>
      <c r="BV127" s="211">
        <v>22728</v>
      </c>
      <c r="BW127" s="211">
        <v>1948</v>
      </c>
      <c r="BX127" s="211">
        <v>8013</v>
      </c>
      <c r="BY127" s="211">
        <v>22</v>
      </c>
      <c r="BZ127" s="211">
        <v>2995</v>
      </c>
      <c r="CA127" s="211">
        <v>90</v>
      </c>
      <c r="CB127" s="211">
        <v>7336</v>
      </c>
      <c r="CC127" s="211">
        <v>464</v>
      </c>
      <c r="CD127" s="211">
        <v>2827</v>
      </c>
      <c r="CE127" s="211">
        <v>199</v>
      </c>
      <c r="CF127" s="211">
        <v>4252</v>
      </c>
      <c r="CG127" s="211">
        <v>467</v>
      </c>
      <c r="CH127" s="211">
        <v>5077</v>
      </c>
      <c r="CI127" s="211">
        <v>711</v>
      </c>
      <c r="CJ127" s="211">
        <v>4803</v>
      </c>
      <c r="CK127" s="211">
        <v>256</v>
      </c>
      <c r="CL127" s="211">
        <v>5769</v>
      </c>
      <c r="CM127" s="211">
        <v>315</v>
      </c>
      <c r="CN127" s="211">
        <v>8013</v>
      </c>
      <c r="CO127" s="211">
        <v>22</v>
      </c>
      <c r="CP127" s="211">
        <v>2524</v>
      </c>
      <c r="CQ127" s="211">
        <v>38548</v>
      </c>
      <c r="CR127" s="211">
        <v>30238</v>
      </c>
      <c r="CS127" s="211">
        <v>15843</v>
      </c>
      <c r="CT127" s="211">
        <v>37167</v>
      </c>
      <c r="CU127" s="211">
        <v>1999</v>
      </c>
      <c r="CV127" s="211">
        <v>687</v>
      </c>
      <c r="CW127" s="211">
        <v>1526</v>
      </c>
      <c r="CX127" s="211">
        <v>648</v>
      </c>
      <c r="CY127" s="211">
        <v>219</v>
      </c>
      <c r="CZ127" s="211">
        <v>25</v>
      </c>
      <c r="DA127" s="211">
        <v>166</v>
      </c>
      <c r="DB127" s="211">
        <v>2</v>
      </c>
      <c r="DC127" s="211">
        <v>88</v>
      </c>
      <c r="DD127" s="211">
        <v>12</v>
      </c>
      <c r="DE127" s="211">
        <v>687</v>
      </c>
      <c r="DF127" s="211">
        <v>1945</v>
      </c>
      <c r="DG127" s="211">
        <v>4915</v>
      </c>
      <c r="DH127" s="211">
        <v>306</v>
      </c>
      <c r="DI127" s="211">
        <v>2232</v>
      </c>
      <c r="DJ127" s="211">
        <v>1114</v>
      </c>
      <c r="DK127" s="211">
        <v>264</v>
      </c>
      <c r="DL127" s="211">
        <v>943</v>
      </c>
      <c r="DM127" s="211">
        <v>1278</v>
      </c>
      <c r="DN127" s="211">
        <v>4369</v>
      </c>
      <c r="DO127" s="211">
        <v>1219</v>
      </c>
      <c r="DP127" s="211">
        <v>1002</v>
      </c>
      <c r="DQ127" s="211">
        <v>671</v>
      </c>
      <c r="DR127" s="211">
        <v>530</v>
      </c>
      <c r="DS127" s="211">
        <v>296</v>
      </c>
      <c r="DT127" s="211">
        <v>1092</v>
      </c>
      <c r="DU127" s="211">
        <v>16623</v>
      </c>
      <c r="DV127" s="211">
        <v>8997</v>
      </c>
      <c r="DW127" s="211">
        <v>3099</v>
      </c>
      <c r="DX127" s="211">
        <v>1108</v>
      </c>
      <c r="DY127" s="211">
        <v>412</v>
      </c>
      <c r="DZ127" s="211">
        <v>2981</v>
      </c>
      <c r="EA127" s="211">
        <v>117</v>
      </c>
      <c r="EB127" s="211">
        <v>2387</v>
      </c>
      <c r="EC127" s="211">
        <v>3537</v>
      </c>
      <c r="ED127" s="211">
        <v>560</v>
      </c>
      <c r="EE127" s="211">
        <v>2461</v>
      </c>
      <c r="EF127" s="211">
        <v>4497</v>
      </c>
      <c r="EG127" s="211">
        <v>37803</v>
      </c>
      <c r="EH127" s="211">
        <v>3490</v>
      </c>
      <c r="EI127" s="211">
        <v>12985</v>
      </c>
      <c r="EJ127" s="211">
        <v>3638</v>
      </c>
      <c r="EK127" s="211">
        <v>682</v>
      </c>
      <c r="EL127" s="211">
        <v>445</v>
      </c>
      <c r="EM127" s="211">
        <v>572</v>
      </c>
      <c r="EN127" s="211">
        <v>327</v>
      </c>
      <c r="EO127" s="211">
        <v>319</v>
      </c>
      <c r="EP127" s="211">
        <v>1049</v>
      </c>
      <c r="EQ127" s="211">
        <v>14563</v>
      </c>
      <c r="ER127" s="211">
        <v>16623</v>
      </c>
      <c r="ES127" s="211">
        <v>696</v>
      </c>
      <c r="ET127" s="211">
        <v>4737</v>
      </c>
      <c r="EU127" s="211">
        <v>6613</v>
      </c>
      <c r="EV127" s="211">
        <v>4577</v>
      </c>
      <c r="EW127" s="211">
        <f t="shared" si="1"/>
        <v>15927</v>
      </c>
      <c r="EX127" s="211">
        <v>16623</v>
      </c>
      <c r="EZ127" s="211"/>
    </row>
    <row r="128" spans="1:156" x14ac:dyDescent="0.25">
      <c r="A128" t="s">
        <v>436</v>
      </c>
      <c r="B128" t="s">
        <v>1335</v>
      </c>
      <c r="C128" t="s">
        <v>232</v>
      </c>
      <c r="D128" t="s">
        <v>232</v>
      </c>
      <c r="E128" t="s">
        <v>232</v>
      </c>
      <c r="F128" t="s">
        <v>232</v>
      </c>
      <c r="G128" t="s">
        <v>232</v>
      </c>
      <c r="H128" s="211">
        <v>42759</v>
      </c>
      <c r="I128" s="211">
        <v>1439</v>
      </c>
      <c r="J128" s="211">
        <v>4530</v>
      </c>
      <c r="K128" s="211">
        <v>257</v>
      </c>
      <c r="L128" s="211">
        <v>3103</v>
      </c>
      <c r="M128" s="211">
        <v>216</v>
      </c>
      <c r="N128" s="211">
        <v>17487</v>
      </c>
      <c r="O128" s="211">
        <v>833</v>
      </c>
      <c r="P128" s="211">
        <v>20644</v>
      </c>
      <c r="Q128" s="211">
        <v>349</v>
      </c>
      <c r="R128" s="211">
        <v>38831</v>
      </c>
      <c r="S128" s="211">
        <v>1148</v>
      </c>
      <c r="T128" s="211">
        <v>242</v>
      </c>
      <c r="U128" s="211">
        <v>4</v>
      </c>
      <c r="V128" s="211">
        <v>66</v>
      </c>
      <c r="W128" s="211">
        <v>1</v>
      </c>
      <c r="X128" s="211">
        <v>494</v>
      </c>
      <c r="Y128" s="211">
        <v>23</v>
      </c>
      <c r="Z128" s="211">
        <v>825</v>
      </c>
      <c r="AA128" s="211">
        <v>131</v>
      </c>
      <c r="AB128" s="211">
        <v>2273</v>
      </c>
      <c r="AC128" s="211">
        <v>132</v>
      </c>
      <c r="AD128" s="211">
        <v>2600</v>
      </c>
      <c r="AE128" s="211">
        <v>225</v>
      </c>
      <c r="AF128" s="211">
        <v>38173</v>
      </c>
      <c r="AG128" s="211">
        <v>1100</v>
      </c>
      <c r="AH128" s="211">
        <v>41302</v>
      </c>
      <c r="AI128" s="211">
        <v>1252</v>
      </c>
      <c r="AJ128" s="211">
        <v>1457</v>
      </c>
      <c r="AK128" s="211">
        <v>187</v>
      </c>
      <c r="AL128" s="211">
        <v>733</v>
      </c>
      <c r="AM128" s="211">
        <v>3</v>
      </c>
      <c r="AN128" s="211">
        <v>724</v>
      </c>
      <c r="AO128" s="211">
        <v>184</v>
      </c>
      <c r="AP128" s="211">
        <v>21640</v>
      </c>
      <c r="AQ128" s="211">
        <v>796</v>
      </c>
      <c r="AR128" s="211">
        <v>21119</v>
      </c>
      <c r="AS128" s="211">
        <v>643</v>
      </c>
      <c r="AT128" s="211">
        <v>4484</v>
      </c>
      <c r="AU128" s="211">
        <v>58</v>
      </c>
      <c r="AV128" s="211">
        <v>38275</v>
      </c>
      <c r="AW128" s="211">
        <v>1381</v>
      </c>
      <c r="AX128" s="211">
        <v>1547</v>
      </c>
      <c r="AY128" s="211">
        <v>197</v>
      </c>
      <c r="AZ128" s="211">
        <v>9211</v>
      </c>
      <c r="BA128" s="211">
        <v>490</v>
      </c>
      <c r="BB128" s="211">
        <v>10433</v>
      </c>
      <c r="BC128" s="211">
        <v>272</v>
      </c>
      <c r="BD128" s="211">
        <v>7440</v>
      </c>
      <c r="BE128" s="211">
        <v>53</v>
      </c>
      <c r="BF128" s="211">
        <v>3537</v>
      </c>
      <c r="BG128" s="211">
        <v>194</v>
      </c>
      <c r="BH128" s="211">
        <v>21574</v>
      </c>
      <c r="BI128" s="211">
        <v>951</v>
      </c>
      <c r="BJ128" s="211">
        <v>20951</v>
      </c>
      <c r="BK128" s="211">
        <v>779</v>
      </c>
      <c r="BL128" s="211">
        <v>623</v>
      </c>
      <c r="BM128" s="211">
        <v>172</v>
      </c>
      <c r="BN128" s="211">
        <v>16238</v>
      </c>
      <c r="BO128" s="211">
        <v>455</v>
      </c>
      <c r="BP128" s="211">
        <v>6006</v>
      </c>
      <c r="BQ128" s="211">
        <v>514</v>
      </c>
      <c r="BR128" s="211">
        <v>2867</v>
      </c>
      <c r="BS128" s="211">
        <v>176</v>
      </c>
      <c r="BT128" s="211">
        <v>10816</v>
      </c>
      <c r="BU128" s="211">
        <v>242</v>
      </c>
      <c r="BV128" s="211">
        <v>25111</v>
      </c>
      <c r="BW128" s="211">
        <v>1145</v>
      </c>
      <c r="BX128" s="211">
        <v>6832</v>
      </c>
      <c r="BY128" s="211">
        <v>52</v>
      </c>
      <c r="BZ128" s="211">
        <v>2839</v>
      </c>
      <c r="CA128" s="211">
        <v>20</v>
      </c>
      <c r="CB128" s="211">
        <v>7977</v>
      </c>
      <c r="CC128" s="211">
        <v>222</v>
      </c>
      <c r="CD128" s="211">
        <v>3312</v>
      </c>
      <c r="CE128" s="211">
        <v>185</v>
      </c>
      <c r="CF128" s="211">
        <v>4359</v>
      </c>
      <c r="CG128" s="211">
        <v>272</v>
      </c>
      <c r="CH128" s="211">
        <v>5745</v>
      </c>
      <c r="CI128" s="211">
        <v>223</v>
      </c>
      <c r="CJ128" s="211">
        <v>5357</v>
      </c>
      <c r="CK128" s="211">
        <v>201</v>
      </c>
      <c r="CL128" s="211">
        <v>6338</v>
      </c>
      <c r="CM128" s="211">
        <v>264</v>
      </c>
      <c r="CN128" s="211">
        <v>6832</v>
      </c>
      <c r="CO128" s="211">
        <v>52</v>
      </c>
      <c r="CP128" s="211">
        <v>1439</v>
      </c>
      <c r="CQ128" s="211">
        <v>41320</v>
      </c>
      <c r="CR128" s="211">
        <v>33871</v>
      </c>
      <c r="CS128" s="211">
        <v>13432</v>
      </c>
      <c r="CT128" s="211">
        <v>38344</v>
      </c>
      <c r="CU128" s="211">
        <v>2383</v>
      </c>
      <c r="CV128" s="211">
        <v>944</v>
      </c>
      <c r="CW128" s="211">
        <v>1575</v>
      </c>
      <c r="CX128" s="211">
        <v>789</v>
      </c>
      <c r="CY128" s="211">
        <v>606</v>
      </c>
      <c r="CZ128" s="211">
        <v>52</v>
      </c>
      <c r="DA128" s="211">
        <v>180</v>
      </c>
      <c r="DB128" s="211">
        <v>97</v>
      </c>
      <c r="DC128" s="211">
        <v>22</v>
      </c>
      <c r="DD128" s="211">
        <v>6</v>
      </c>
      <c r="DE128" s="211">
        <v>1150</v>
      </c>
      <c r="DF128" s="211">
        <v>2193</v>
      </c>
      <c r="DG128" s="211">
        <v>4393</v>
      </c>
      <c r="DH128" s="211">
        <v>659</v>
      </c>
      <c r="DI128" s="211">
        <v>2386</v>
      </c>
      <c r="DJ128" s="211">
        <v>1176</v>
      </c>
      <c r="DK128" s="211">
        <v>208</v>
      </c>
      <c r="DL128" s="211">
        <v>1359</v>
      </c>
      <c r="DM128" s="211">
        <v>2189</v>
      </c>
      <c r="DN128" s="211">
        <v>5014</v>
      </c>
      <c r="DO128" s="211">
        <v>1131</v>
      </c>
      <c r="DP128" s="211">
        <v>898</v>
      </c>
      <c r="DQ128" s="211">
        <v>679</v>
      </c>
      <c r="DR128" s="211">
        <v>501</v>
      </c>
      <c r="DS128" s="211">
        <v>398</v>
      </c>
      <c r="DT128" s="211">
        <v>734</v>
      </c>
      <c r="DU128" s="211">
        <v>16433</v>
      </c>
      <c r="DV128" s="211">
        <v>9473</v>
      </c>
      <c r="DW128" s="211">
        <v>3689</v>
      </c>
      <c r="DX128" s="211">
        <v>1173</v>
      </c>
      <c r="DY128" s="211">
        <v>507</v>
      </c>
      <c r="DZ128" s="211">
        <v>2693</v>
      </c>
      <c r="EA128" s="211">
        <v>179</v>
      </c>
      <c r="EB128" s="211">
        <v>2148</v>
      </c>
      <c r="EC128" s="211">
        <v>3094</v>
      </c>
      <c r="ED128" s="211">
        <v>384</v>
      </c>
      <c r="EE128" s="211">
        <v>2052</v>
      </c>
      <c r="EF128" s="211">
        <v>5016</v>
      </c>
      <c r="EG128" s="211">
        <v>39786</v>
      </c>
      <c r="EH128" s="211">
        <v>2847</v>
      </c>
      <c r="EI128" s="211">
        <v>13806</v>
      </c>
      <c r="EJ128" s="211">
        <v>2627</v>
      </c>
      <c r="EK128" s="211">
        <v>452</v>
      </c>
      <c r="EL128" s="211">
        <v>365</v>
      </c>
      <c r="EM128" s="211">
        <v>349</v>
      </c>
      <c r="EN128" s="211">
        <v>275</v>
      </c>
      <c r="EO128" s="211">
        <v>176</v>
      </c>
      <c r="EP128" s="211">
        <v>782</v>
      </c>
      <c r="EQ128" s="211">
        <v>14559</v>
      </c>
      <c r="ER128" s="211">
        <v>16433</v>
      </c>
      <c r="ES128" s="211">
        <v>578</v>
      </c>
      <c r="ET128" s="211">
        <v>3656</v>
      </c>
      <c r="EU128" s="211">
        <v>6129</v>
      </c>
      <c r="EV128" s="211">
        <v>6070</v>
      </c>
      <c r="EW128" s="211">
        <f t="shared" si="1"/>
        <v>15855</v>
      </c>
      <c r="EX128" s="211">
        <v>16433</v>
      </c>
      <c r="EZ128" s="211"/>
    </row>
    <row r="129" spans="1:156" x14ac:dyDescent="0.25">
      <c r="A129" t="s">
        <v>437</v>
      </c>
      <c r="B129" t="s">
        <v>1335</v>
      </c>
      <c r="C129" t="s">
        <v>232</v>
      </c>
      <c r="D129" t="s">
        <v>232</v>
      </c>
      <c r="E129" t="s">
        <v>232</v>
      </c>
      <c r="F129" t="s">
        <v>232</v>
      </c>
      <c r="G129" t="s">
        <v>232</v>
      </c>
      <c r="H129" s="211">
        <v>42160</v>
      </c>
      <c r="I129" s="211">
        <v>1497</v>
      </c>
      <c r="J129" s="211">
        <v>6369</v>
      </c>
      <c r="K129" s="211">
        <v>372</v>
      </c>
      <c r="L129" s="211">
        <v>3940</v>
      </c>
      <c r="M129" s="211">
        <v>359</v>
      </c>
      <c r="N129" s="211">
        <v>15183</v>
      </c>
      <c r="O129" s="211">
        <v>870</v>
      </c>
      <c r="P129" s="211">
        <v>18373</v>
      </c>
      <c r="Q129" s="211">
        <v>168</v>
      </c>
      <c r="R129" s="211">
        <v>36714</v>
      </c>
      <c r="S129" s="211">
        <v>1073</v>
      </c>
      <c r="T129" s="211">
        <v>1870</v>
      </c>
      <c r="U129" s="211">
        <v>136</v>
      </c>
      <c r="V129" s="211">
        <v>124</v>
      </c>
      <c r="W129" s="211">
        <v>3</v>
      </c>
      <c r="X129" s="211">
        <v>522</v>
      </c>
      <c r="Y129" s="211">
        <v>7</v>
      </c>
      <c r="Z129" s="211">
        <v>746</v>
      </c>
      <c r="AA129" s="211">
        <v>131</v>
      </c>
      <c r="AB129" s="211">
        <v>2184</v>
      </c>
      <c r="AC129" s="211">
        <v>147</v>
      </c>
      <c r="AD129" s="211">
        <v>2141</v>
      </c>
      <c r="AE129" s="211">
        <v>299</v>
      </c>
      <c r="AF129" s="211">
        <v>36052</v>
      </c>
      <c r="AG129" s="211">
        <v>1005</v>
      </c>
      <c r="AH129" s="211">
        <v>40211</v>
      </c>
      <c r="AI129" s="211">
        <v>1116</v>
      </c>
      <c r="AJ129" s="211">
        <v>1949</v>
      </c>
      <c r="AK129" s="211">
        <v>381</v>
      </c>
      <c r="AL129" s="211">
        <v>1097</v>
      </c>
      <c r="AM129" s="211">
        <v>100</v>
      </c>
      <c r="AN129" s="211">
        <v>852</v>
      </c>
      <c r="AO129" s="211">
        <v>281</v>
      </c>
      <c r="AP129" s="211">
        <v>21545</v>
      </c>
      <c r="AQ129" s="211">
        <v>963</v>
      </c>
      <c r="AR129" s="211">
        <v>20615</v>
      </c>
      <c r="AS129" s="211">
        <v>534</v>
      </c>
      <c r="AT129" s="211">
        <v>4722</v>
      </c>
      <c r="AU129" s="211">
        <v>106</v>
      </c>
      <c r="AV129" s="211">
        <v>37438</v>
      </c>
      <c r="AW129" s="211">
        <v>1391</v>
      </c>
      <c r="AX129" s="211">
        <v>1485</v>
      </c>
      <c r="AY129" s="211">
        <v>144</v>
      </c>
      <c r="AZ129" s="211">
        <v>6777</v>
      </c>
      <c r="BA129" s="211">
        <v>442</v>
      </c>
      <c r="BB129" s="211">
        <v>9284</v>
      </c>
      <c r="BC129" s="211">
        <v>268</v>
      </c>
      <c r="BD129" s="211">
        <v>9307</v>
      </c>
      <c r="BE129" s="211">
        <v>108</v>
      </c>
      <c r="BF129" s="211">
        <v>3561</v>
      </c>
      <c r="BG129" s="211">
        <v>281</v>
      </c>
      <c r="BH129" s="211">
        <v>21080</v>
      </c>
      <c r="BI129" s="211">
        <v>904</v>
      </c>
      <c r="BJ129" s="211">
        <v>20646</v>
      </c>
      <c r="BK129" s="211">
        <v>855</v>
      </c>
      <c r="BL129" s="211">
        <v>434</v>
      </c>
      <c r="BM129" s="211">
        <v>49</v>
      </c>
      <c r="BN129" s="211">
        <v>14532</v>
      </c>
      <c r="BO129" s="211">
        <v>494</v>
      </c>
      <c r="BP129" s="211">
        <v>7192</v>
      </c>
      <c r="BQ129" s="211">
        <v>437</v>
      </c>
      <c r="BR129" s="211">
        <v>2917</v>
      </c>
      <c r="BS129" s="211">
        <v>254</v>
      </c>
      <c r="BT129" s="211">
        <v>10761</v>
      </c>
      <c r="BU129" s="211">
        <v>309</v>
      </c>
      <c r="BV129" s="211">
        <v>24641</v>
      </c>
      <c r="BW129" s="211">
        <v>1185</v>
      </c>
      <c r="BX129" s="211">
        <v>6758</v>
      </c>
      <c r="BY129" s="211">
        <v>3</v>
      </c>
      <c r="BZ129" s="211">
        <v>3075</v>
      </c>
      <c r="CA129" s="211">
        <v>89</v>
      </c>
      <c r="CB129" s="211">
        <v>7686</v>
      </c>
      <c r="CC129" s="211">
        <v>220</v>
      </c>
      <c r="CD129" s="211">
        <v>4546</v>
      </c>
      <c r="CE129" s="211">
        <v>226</v>
      </c>
      <c r="CF129" s="211">
        <v>4763</v>
      </c>
      <c r="CG129" s="211">
        <v>319</v>
      </c>
      <c r="CH129" s="211">
        <v>5654</v>
      </c>
      <c r="CI129" s="211">
        <v>229</v>
      </c>
      <c r="CJ129" s="211">
        <v>4492</v>
      </c>
      <c r="CK129" s="211">
        <v>165</v>
      </c>
      <c r="CL129" s="211">
        <v>5186</v>
      </c>
      <c r="CM129" s="211">
        <v>246</v>
      </c>
      <c r="CN129" s="211">
        <v>6758</v>
      </c>
      <c r="CO129" s="211">
        <v>3</v>
      </c>
      <c r="CP129" s="211">
        <v>1497</v>
      </c>
      <c r="CQ129" s="211">
        <v>40663</v>
      </c>
      <c r="CR129" s="211">
        <v>32567</v>
      </c>
      <c r="CS129" s="211">
        <v>14567</v>
      </c>
      <c r="CT129" s="211">
        <v>37193</v>
      </c>
      <c r="CU129" s="211">
        <v>2827</v>
      </c>
      <c r="CV129" s="211">
        <v>951</v>
      </c>
      <c r="CW129" s="211">
        <v>1154</v>
      </c>
      <c r="CX129" s="211">
        <v>293</v>
      </c>
      <c r="CY129" s="211">
        <v>532</v>
      </c>
      <c r="CZ129" s="211">
        <v>301</v>
      </c>
      <c r="DA129" s="211">
        <v>182</v>
      </c>
      <c r="DB129" s="211">
        <v>39</v>
      </c>
      <c r="DC129" s="211">
        <v>959</v>
      </c>
      <c r="DD129" s="211">
        <v>318</v>
      </c>
      <c r="DE129" s="211">
        <v>742</v>
      </c>
      <c r="DF129" s="211">
        <v>1354</v>
      </c>
      <c r="DG129" s="211">
        <v>3811</v>
      </c>
      <c r="DH129" s="211">
        <v>481</v>
      </c>
      <c r="DI129" s="211">
        <v>2408</v>
      </c>
      <c r="DJ129" s="211">
        <v>1104</v>
      </c>
      <c r="DK129" s="211">
        <v>392</v>
      </c>
      <c r="DL129" s="211">
        <v>1082</v>
      </c>
      <c r="DM129" s="211">
        <v>1420</v>
      </c>
      <c r="DN129" s="211">
        <v>7124</v>
      </c>
      <c r="DO129" s="211">
        <v>1320</v>
      </c>
      <c r="DP129" s="211">
        <v>1006</v>
      </c>
      <c r="DQ129" s="211">
        <v>940</v>
      </c>
      <c r="DR129" s="211">
        <v>403</v>
      </c>
      <c r="DS129" s="211">
        <v>524</v>
      </c>
      <c r="DT129" s="211">
        <v>1176</v>
      </c>
      <c r="DU129" s="211">
        <v>16056</v>
      </c>
      <c r="DV129" s="211">
        <v>8135</v>
      </c>
      <c r="DW129" s="211">
        <v>3471</v>
      </c>
      <c r="DX129" s="211">
        <v>1282</v>
      </c>
      <c r="DY129" s="211">
        <v>476</v>
      </c>
      <c r="DZ129" s="211">
        <v>3039</v>
      </c>
      <c r="EA129" s="211">
        <v>303</v>
      </c>
      <c r="EB129" s="211">
        <v>2399</v>
      </c>
      <c r="EC129" s="211">
        <v>3600</v>
      </c>
      <c r="ED129" s="211">
        <v>731</v>
      </c>
      <c r="EE129" s="211">
        <v>2342</v>
      </c>
      <c r="EF129" s="211">
        <v>5261</v>
      </c>
      <c r="EG129" s="211">
        <v>36342</v>
      </c>
      <c r="EH129" s="211">
        <v>5696</v>
      </c>
      <c r="EI129" s="211">
        <v>11682</v>
      </c>
      <c r="EJ129" s="211">
        <v>4374</v>
      </c>
      <c r="EK129" s="211">
        <v>470</v>
      </c>
      <c r="EL129" s="211">
        <v>684</v>
      </c>
      <c r="EM129" s="211">
        <v>654</v>
      </c>
      <c r="EN129" s="211">
        <v>472</v>
      </c>
      <c r="EO129" s="211">
        <v>396</v>
      </c>
      <c r="EP129" s="211">
        <v>1437</v>
      </c>
      <c r="EQ129" s="211">
        <v>14097</v>
      </c>
      <c r="ER129" s="211">
        <v>16056</v>
      </c>
      <c r="ES129" s="211">
        <v>833</v>
      </c>
      <c r="ET129" s="211">
        <v>4446</v>
      </c>
      <c r="EU129" s="211">
        <v>7161</v>
      </c>
      <c r="EV129" s="211">
        <v>3616</v>
      </c>
      <c r="EW129" s="211">
        <f t="shared" si="1"/>
        <v>15223</v>
      </c>
      <c r="EX129" s="211">
        <v>16056</v>
      </c>
      <c r="EZ129" s="211"/>
    </row>
    <row r="130" spans="1:156" x14ac:dyDescent="0.25">
      <c r="A130" t="s">
        <v>438</v>
      </c>
      <c r="B130" t="s">
        <v>1335</v>
      </c>
      <c r="C130" t="s">
        <v>232</v>
      </c>
      <c r="D130" t="s">
        <v>232</v>
      </c>
      <c r="E130" t="s">
        <v>232</v>
      </c>
      <c r="F130" t="s">
        <v>232</v>
      </c>
      <c r="G130" t="s">
        <v>232</v>
      </c>
      <c r="H130" s="211">
        <v>42435</v>
      </c>
      <c r="I130" s="211">
        <v>2292</v>
      </c>
      <c r="J130" s="211">
        <v>11224</v>
      </c>
      <c r="K130" s="211">
        <v>735</v>
      </c>
      <c r="L130" s="211">
        <v>8519</v>
      </c>
      <c r="M130" s="211">
        <v>610</v>
      </c>
      <c r="N130" s="211">
        <v>16658</v>
      </c>
      <c r="O130" s="211">
        <v>1135</v>
      </c>
      <c r="P130" s="211">
        <v>11647</v>
      </c>
      <c r="Q130" s="211">
        <v>293</v>
      </c>
      <c r="R130" s="211">
        <v>35547</v>
      </c>
      <c r="S130" s="211">
        <v>1747</v>
      </c>
      <c r="T130" s="211">
        <v>2410</v>
      </c>
      <c r="U130" s="211">
        <v>260</v>
      </c>
      <c r="V130" s="211">
        <v>119</v>
      </c>
      <c r="W130" s="211">
        <v>3</v>
      </c>
      <c r="X130" s="211">
        <v>1587</v>
      </c>
      <c r="Y130" s="211">
        <v>85</v>
      </c>
      <c r="Z130" s="211">
        <v>800</v>
      </c>
      <c r="AA130" s="211">
        <v>64</v>
      </c>
      <c r="AB130" s="211">
        <v>1972</v>
      </c>
      <c r="AC130" s="211">
        <v>133</v>
      </c>
      <c r="AD130" s="211">
        <v>2315</v>
      </c>
      <c r="AE130" s="211">
        <v>258</v>
      </c>
      <c r="AF130" s="211">
        <v>34774</v>
      </c>
      <c r="AG130" s="211">
        <v>1621</v>
      </c>
      <c r="AH130" s="211">
        <v>38986</v>
      </c>
      <c r="AI130" s="211">
        <v>1933</v>
      </c>
      <c r="AJ130" s="211">
        <v>3449</v>
      </c>
      <c r="AK130" s="211">
        <v>359</v>
      </c>
      <c r="AL130" s="211">
        <v>1296</v>
      </c>
      <c r="AM130" s="211">
        <v>97</v>
      </c>
      <c r="AN130" s="211">
        <v>2153</v>
      </c>
      <c r="AO130" s="211">
        <v>262</v>
      </c>
      <c r="AP130" s="211">
        <v>21260</v>
      </c>
      <c r="AQ130" s="211">
        <v>1604</v>
      </c>
      <c r="AR130" s="211">
        <v>21175</v>
      </c>
      <c r="AS130" s="211">
        <v>688</v>
      </c>
      <c r="AT130" s="211">
        <v>5023</v>
      </c>
      <c r="AU130" s="211">
        <v>175</v>
      </c>
      <c r="AV130" s="211">
        <v>37412</v>
      </c>
      <c r="AW130" s="211">
        <v>2117</v>
      </c>
      <c r="AX130" s="211">
        <v>1194</v>
      </c>
      <c r="AY130" s="211">
        <v>248</v>
      </c>
      <c r="AZ130" s="211">
        <v>4598</v>
      </c>
      <c r="BA130" s="211">
        <v>241</v>
      </c>
      <c r="BB130" s="211">
        <v>7621</v>
      </c>
      <c r="BC130" s="211">
        <v>527</v>
      </c>
      <c r="BD130" s="211">
        <v>8216</v>
      </c>
      <c r="BE130" s="211">
        <v>399</v>
      </c>
      <c r="BF130" s="211">
        <v>5410</v>
      </c>
      <c r="BG130" s="211">
        <v>492</v>
      </c>
      <c r="BH130" s="211">
        <v>23274</v>
      </c>
      <c r="BI130" s="211">
        <v>1602</v>
      </c>
      <c r="BJ130" s="211">
        <v>22220</v>
      </c>
      <c r="BK130" s="211">
        <v>1415</v>
      </c>
      <c r="BL130" s="211">
        <v>1054</v>
      </c>
      <c r="BM130" s="211">
        <v>187</v>
      </c>
      <c r="BN130" s="211">
        <v>12916</v>
      </c>
      <c r="BO130" s="211">
        <v>865</v>
      </c>
      <c r="BP130" s="211">
        <v>12223</v>
      </c>
      <c r="BQ130" s="211">
        <v>1038</v>
      </c>
      <c r="BR130" s="211">
        <v>3545</v>
      </c>
      <c r="BS130" s="211">
        <v>191</v>
      </c>
      <c r="BT130" s="211">
        <v>8641</v>
      </c>
      <c r="BU130" s="211">
        <v>198</v>
      </c>
      <c r="BV130" s="211">
        <v>28684</v>
      </c>
      <c r="BW130" s="211">
        <v>2094</v>
      </c>
      <c r="BX130" s="211">
        <v>5110</v>
      </c>
      <c r="BY130" s="211">
        <v>0</v>
      </c>
      <c r="BZ130" s="211">
        <v>2273</v>
      </c>
      <c r="CA130" s="211">
        <v>117</v>
      </c>
      <c r="CB130" s="211">
        <v>6368</v>
      </c>
      <c r="CC130" s="211">
        <v>81</v>
      </c>
      <c r="CD130" s="211">
        <v>12165</v>
      </c>
      <c r="CE130" s="211">
        <v>679</v>
      </c>
      <c r="CF130" s="211">
        <v>4961</v>
      </c>
      <c r="CG130" s="211">
        <v>501</v>
      </c>
      <c r="CH130" s="211">
        <v>4705</v>
      </c>
      <c r="CI130" s="211">
        <v>701</v>
      </c>
      <c r="CJ130" s="211">
        <v>3565</v>
      </c>
      <c r="CK130" s="211">
        <v>87</v>
      </c>
      <c r="CL130" s="211">
        <v>3288</v>
      </c>
      <c r="CM130" s="211">
        <v>126</v>
      </c>
      <c r="CN130" s="211">
        <v>5110</v>
      </c>
      <c r="CO130" s="211">
        <v>0</v>
      </c>
      <c r="CP130" s="211">
        <v>2292</v>
      </c>
      <c r="CQ130" s="211">
        <v>40143</v>
      </c>
      <c r="CR130" s="211">
        <v>32358</v>
      </c>
      <c r="CS130" s="211">
        <v>12868</v>
      </c>
      <c r="CT130" s="211">
        <v>36614</v>
      </c>
      <c r="CU130" s="211">
        <v>4259</v>
      </c>
      <c r="CV130" s="211">
        <v>1361</v>
      </c>
      <c r="CW130" s="211">
        <v>1195</v>
      </c>
      <c r="CX130" s="211">
        <v>379</v>
      </c>
      <c r="CY130" s="211">
        <v>744</v>
      </c>
      <c r="CZ130" s="211">
        <v>116</v>
      </c>
      <c r="DA130" s="211">
        <v>1064</v>
      </c>
      <c r="DB130" s="211">
        <v>364</v>
      </c>
      <c r="DC130" s="211">
        <v>1256</v>
      </c>
      <c r="DD130" s="211">
        <v>502</v>
      </c>
      <c r="DE130" s="211">
        <v>272</v>
      </c>
      <c r="DF130" s="211">
        <v>986</v>
      </c>
      <c r="DG130" s="211">
        <v>3207</v>
      </c>
      <c r="DH130" s="211">
        <v>354</v>
      </c>
      <c r="DI130" s="211">
        <v>3872</v>
      </c>
      <c r="DJ130" s="211">
        <v>733</v>
      </c>
      <c r="DK130" s="211">
        <v>415</v>
      </c>
      <c r="DL130" s="211">
        <v>739</v>
      </c>
      <c r="DM130" s="211">
        <v>1573</v>
      </c>
      <c r="DN130" s="211">
        <v>7824</v>
      </c>
      <c r="DO130" s="211">
        <v>2778</v>
      </c>
      <c r="DP130" s="211">
        <v>942</v>
      </c>
      <c r="DQ130" s="211">
        <v>465</v>
      </c>
      <c r="DR130" s="211">
        <v>886</v>
      </c>
      <c r="DS130" s="211">
        <v>656</v>
      </c>
      <c r="DT130" s="211">
        <v>1590</v>
      </c>
      <c r="DU130" s="211">
        <v>16842</v>
      </c>
      <c r="DV130" s="211">
        <v>5648</v>
      </c>
      <c r="DW130" s="211">
        <v>2110</v>
      </c>
      <c r="DX130" s="211">
        <v>2280</v>
      </c>
      <c r="DY130" s="211">
        <v>488</v>
      </c>
      <c r="DZ130" s="211">
        <v>4348</v>
      </c>
      <c r="EA130" s="211">
        <v>187</v>
      </c>
      <c r="EB130" s="211">
        <v>2683</v>
      </c>
      <c r="EC130" s="211">
        <v>4566</v>
      </c>
      <c r="ED130" s="211">
        <v>621</v>
      </c>
      <c r="EE130" s="211">
        <v>2411</v>
      </c>
      <c r="EF130" s="211">
        <v>3640</v>
      </c>
      <c r="EG130" s="211">
        <v>29690</v>
      </c>
      <c r="EH130" s="211">
        <v>12432</v>
      </c>
      <c r="EI130" s="211">
        <v>8321</v>
      </c>
      <c r="EJ130" s="211">
        <v>8521</v>
      </c>
      <c r="EK130" s="211">
        <v>1132</v>
      </c>
      <c r="EL130" s="211">
        <v>998</v>
      </c>
      <c r="EM130" s="211">
        <v>1147</v>
      </c>
      <c r="EN130" s="211">
        <v>993</v>
      </c>
      <c r="EO130" s="211">
        <v>468</v>
      </c>
      <c r="EP130" s="211">
        <v>3383</v>
      </c>
      <c r="EQ130" s="211">
        <v>14516</v>
      </c>
      <c r="ER130" s="211">
        <v>16842</v>
      </c>
      <c r="ES130" s="211">
        <v>1687</v>
      </c>
      <c r="ET130" s="211">
        <v>5249</v>
      </c>
      <c r="EU130" s="211">
        <v>6562</v>
      </c>
      <c r="EV130" s="211">
        <v>3344</v>
      </c>
      <c r="EW130" s="211">
        <f t="shared" si="1"/>
        <v>15155</v>
      </c>
      <c r="EX130" s="211">
        <v>16842</v>
      </c>
      <c r="EZ130" s="211"/>
    </row>
    <row r="131" spans="1:156" x14ac:dyDescent="0.25">
      <c r="A131" t="s">
        <v>439</v>
      </c>
      <c r="B131" t="s">
        <v>1335</v>
      </c>
      <c r="C131" t="s">
        <v>232</v>
      </c>
      <c r="D131" t="s">
        <v>232</v>
      </c>
      <c r="E131" t="s">
        <v>232</v>
      </c>
      <c r="F131" t="s">
        <v>232</v>
      </c>
      <c r="G131" t="s">
        <v>232</v>
      </c>
      <c r="H131" s="211">
        <v>40307</v>
      </c>
      <c r="I131" s="211">
        <v>2581</v>
      </c>
      <c r="J131" s="211">
        <v>7375</v>
      </c>
      <c r="K131" s="211">
        <v>632</v>
      </c>
      <c r="L131" s="211">
        <v>4782</v>
      </c>
      <c r="M131" s="211">
        <v>438</v>
      </c>
      <c r="N131" s="211">
        <v>17700</v>
      </c>
      <c r="O131" s="211">
        <v>1439</v>
      </c>
      <c r="P131" s="211">
        <v>15131</v>
      </c>
      <c r="Q131" s="211">
        <v>510</v>
      </c>
      <c r="R131" s="211">
        <v>32364</v>
      </c>
      <c r="S131" s="211">
        <v>1224</v>
      </c>
      <c r="T131" s="211">
        <v>3428</v>
      </c>
      <c r="U131" s="211">
        <v>582</v>
      </c>
      <c r="V131" s="211">
        <v>171</v>
      </c>
      <c r="W131" s="211">
        <v>38</v>
      </c>
      <c r="X131" s="211">
        <v>382</v>
      </c>
      <c r="Y131" s="211">
        <v>0</v>
      </c>
      <c r="Z131" s="211">
        <v>1783</v>
      </c>
      <c r="AA131" s="211">
        <v>700</v>
      </c>
      <c r="AB131" s="211">
        <v>2179</v>
      </c>
      <c r="AC131" s="211">
        <v>37</v>
      </c>
      <c r="AD131" s="211">
        <v>4055</v>
      </c>
      <c r="AE131" s="211">
        <v>767</v>
      </c>
      <c r="AF131" s="211">
        <v>31608</v>
      </c>
      <c r="AG131" s="211">
        <v>1209</v>
      </c>
      <c r="AH131" s="211">
        <v>36799</v>
      </c>
      <c r="AI131" s="211">
        <v>1682</v>
      </c>
      <c r="AJ131" s="211">
        <v>3508</v>
      </c>
      <c r="AK131" s="211">
        <v>899</v>
      </c>
      <c r="AL131" s="211">
        <v>1303</v>
      </c>
      <c r="AM131" s="211">
        <v>118</v>
      </c>
      <c r="AN131" s="211">
        <v>2205</v>
      </c>
      <c r="AO131" s="211">
        <v>781</v>
      </c>
      <c r="AP131" s="211">
        <v>20370</v>
      </c>
      <c r="AQ131" s="211">
        <v>1599</v>
      </c>
      <c r="AR131" s="211">
        <v>19937</v>
      </c>
      <c r="AS131" s="211">
        <v>982</v>
      </c>
      <c r="AT131" s="211">
        <v>4794</v>
      </c>
      <c r="AU131" s="211">
        <v>46</v>
      </c>
      <c r="AV131" s="211">
        <v>35513</v>
      </c>
      <c r="AW131" s="211">
        <v>2535</v>
      </c>
      <c r="AX131" s="211">
        <v>2540</v>
      </c>
      <c r="AY131" s="211">
        <v>708</v>
      </c>
      <c r="AZ131" s="211">
        <v>9521</v>
      </c>
      <c r="BA131" s="211">
        <v>617</v>
      </c>
      <c r="BB131" s="211">
        <v>9206</v>
      </c>
      <c r="BC131" s="211">
        <v>370</v>
      </c>
      <c r="BD131" s="211">
        <v>6141</v>
      </c>
      <c r="BE131" s="211">
        <v>157</v>
      </c>
      <c r="BF131" s="211">
        <v>3699</v>
      </c>
      <c r="BG131" s="211">
        <v>547</v>
      </c>
      <c r="BH131" s="211">
        <v>19446</v>
      </c>
      <c r="BI131" s="211">
        <v>1803</v>
      </c>
      <c r="BJ131" s="211">
        <v>18613</v>
      </c>
      <c r="BK131" s="211">
        <v>1607</v>
      </c>
      <c r="BL131" s="211">
        <v>833</v>
      </c>
      <c r="BM131" s="211">
        <v>196</v>
      </c>
      <c r="BN131" s="211">
        <v>13580</v>
      </c>
      <c r="BO131" s="211">
        <v>1056</v>
      </c>
      <c r="BP131" s="211">
        <v>6402</v>
      </c>
      <c r="BQ131" s="211">
        <v>858</v>
      </c>
      <c r="BR131" s="211">
        <v>3163</v>
      </c>
      <c r="BS131" s="211">
        <v>436</v>
      </c>
      <c r="BT131" s="211">
        <v>9755</v>
      </c>
      <c r="BU131" s="211">
        <v>201</v>
      </c>
      <c r="BV131" s="211">
        <v>23145</v>
      </c>
      <c r="BW131" s="211">
        <v>2350</v>
      </c>
      <c r="BX131" s="211">
        <v>7407</v>
      </c>
      <c r="BY131" s="211">
        <v>30</v>
      </c>
      <c r="BZ131" s="211">
        <v>2850</v>
      </c>
      <c r="CA131" s="211">
        <v>18</v>
      </c>
      <c r="CB131" s="211">
        <v>6905</v>
      </c>
      <c r="CC131" s="211">
        <v>183</v>
      </c>
      <c r="CD131" s="211">
        <v>3144</v>
      </c>
      <c r="CE131" s="211">
        <v>528</v>
      </c>
      <c r="CF131" s="211">
        <v>4629</v>
      </c>
      <c r="CG131" s="211">
        <v>696</v>
      </c>
      <c r="CH131" s="211">
        <v>4983</v>
      </c>
      <c r="CI131" s="211">
        <v>528</v>
      </c>
      <c r="CJ131" s="211">
        <v>4687</v>
      </c>
      <c r="CK131" s="211">
        <v>402</v>
      </c>
      <c r="CL131" s="211">
        <v>5702</v>
      </c>
      <c r="CM131" s="211">
        <v>196</v>
      </c>
      <c r="CN131" s="211">
        <v>7407</v>
      </c>
      <c r="CO131" s="211">
        <v>30</v>
      </c>
      <c r="CP131" s="211">
        <v>2581</v>
      </c>
      <c r="CQ131" s="211">
        <v>37726</v>
      </c>
      <c r="CR131" s="211">
        <v>27316</v>
      </c>
      <c r="CS131" s="211">
        <v>16654</v>
      </c>
      <c r="CT131" s="211">
        <v>34705</v>
      </c>
      <c r="CU131" s="211">
        <v>5520</v>
      </c>
      <c r="CV131" s="211">
        <v>2636</v>
      </c>
      <c r="CW131" s="211">
        <v>2979</v>
      </c>
      <c r="CX131" s="211">
        <v>1144</v>
      </c>
      <c r="CY131" s="211">
        <v>245</v>
      </c>
      <c r="CZ131" s="211">
        <v>50</v>
      </c>
      <c r="DA131" s="211">
        <v>283</v>
      </c>
      <c r="DB131" s="211">
        <v>93</v>
      </c>
      <c r="DC131" s="211">
        <v>2013</v>
      </c>
      <c r="DD131" s="211">
        <v>1349</v>
      </c>
      <c r="DE131" s="211">
        <v>936</v>
      </c>
      <c r="DF131" s="211">
        <v>1621</v>
      </c>
      <c r="DG131" s="211">
        <v>4084</v>
      </c>
      <c r="DH131" s="211">
        <v>647</v>
      </c>
      <c r="DI131" s="211">
        <v>2194</v>
      </c>
      <c r="DJ131" s="211">
        <v>1125</v>
      </c>
      <c r="DK131" s="211">
        <v>173</v>
      </c>
      <c r="DL131" s="211">
        <v>835</v>
      </c>
      <c r="DM131" s="211">
        <v>1308</v>
      </c>
      <c r="DN131" s="211">
        <v>4662</v>
      </c>
      <c r="DO131" s="211">
        <v>1284</v>
      </c>
      <c r="DP131" s="211">
        <v>760</v>
      </c>
      <c r="DQ131" s="211">
        <v>966</v>
      </c>
      <c r="DR131" s="211">
        <v>652</v>
      </c>
      <c r="DS131" s="211">
        <v>359</v>
      </c>
      <c r="DT131" s="211">
        <v>1411</v>
      </c>
      <c r="DU131" s="211">
        <v>16155</v>
      </c>
      <c r="DV131" s="211">
        <v>7604</v>
      </c>
      <c r="DW131" s="211">
        <v>2705</v>
      </c>
      <c r="DX131" s="211">
        <v>1415</v>
      </c>
      <c r="DY131" s="211">
        <v>491</v>
      </c>
      <c r="DZ131" s="211">
        <v>3399</v>
      </c>
      <c r="EA131" s="211">
        <v>173</v>
      </c>
      <c r="EB131" s="211">
        <v>2703</v>
      </c>
      <c r="EC131" s="211">
        <v>3737</v>
      </c>
      <c r="ED131" s="211">
        <v>867</v>
      </c>
      <c r="EE131" s="211">
        <v>2251</v>
      </c>
      <c r="EF131" s="211">
        <v>4618</v>
      </c>
      <c r="EG131" s="211">
        <v>38296</v>
      </c>
      <c r="EH131" s="211">
        <v>3819</v>
      </c>
      <c r="EI131" s="211">
        <v>12210</v>
      </c>
      <c r="EJ131" s="211">
        <v>3945</v>
      </c>
      <c r="EK131" s="211">
        <v>332</v>
      </c>
      <c r="EL131" s="211">
        <v>382</v>
      </c>
      <c r="EM131" s="211">
        <v>489</v>
      </c>
      <c r="EN131" s="211">
        <v>683</v>
      </c>
      <c r="EO131" s="211">
        <v>324</v>
      </c>
      <c r="EP131" s="211">
        <v>1541</v>
      </c>
      <c r="EQ131" s="211">
        <v>14521</v>
      </c>
      <c r="ER131" s="211">
        <v>16155</v>
      </c>
      <c r="ES131" s="211">
        <v>1076</v>
      </c>
      <c r="ET131" s="211">
        <v>4496</v>
      </c>
      <c r="EU131" s="211">
        <v>6008</v>
      </c>
      <c r="EV131" s="211">
        <v>4575</v>
      </c>
      <c r="EW131" s="211">
        <f t="shared" si="1"/>
        <v>15079</v>
      </c>
      <c r="EX131" s="211">
        <v>16155</v>
      </c>
      <c r="EZ131" s="211"/>
    </row>
    <row r="132" spans="1:156" x14ac:dyDescent="0.25">
      <c r="A132" t="s">
        <v>440</v>
      </c>
      <c r="B132" t="s">
        <v>1335</v>
      </c>
      <c r="C132" t="s">
        <v>232</v>
      </c>
      <c r="D132" t="s">
        <v>232</v>
      </c>
      <c r="E132" t="s">
        <v>232</v>
      </c>
      <c r="F132" t="s">
        <v>232</v>
      </c>
      <c r="G132" t="s">
        <v>232</v>
      </c>
      <c r="H132" s="211">
        <v>41558</v>
      </c>
      <c r="I132" s="211">
        <v>1513</v>
      </c>
      <c r="J132" s="211">
        <v>6086</v>
      </c>
      <c r="K132" s="211">
        <v>281</v>
      </c>
      <c r="L132" s="211">
        <v>3344</v>
      </c>
      <c r="M132" s="211">
        <v>238</v>
      </c>
      <c r="N132" s="211">
        <v>17845</v>
      </c>
      <c r="O132" s="211">
        <v>917</v>
      </c>
      <c r="P132" s="211">
        <v>17522</v>
      </c>
      <c r="Q132" s="211">
        <v>315</v>
      </c>
      <c r="R132" s="211">
        <v>35895</v>
      </c>
      <c r="S132" s="211">
        <v>1087</v>
      </c>
      <c r="T132" s="211">
        <v>1309</v>
      </c>
      <c r="U132" s="211">
        <v>1</v>
      </c>
      <c r="V132" s="211">
        <v>142</v>
      </c>
      <c r="W132" s="211">
        <v>20</v>
      </c>
      <c r="X132" s="211">
        <v>368</v>
      </c>
      <c r="Y132" s="211">
        <v>5</v>
      </c>
      <c r="Z132" s="211">
        <v>1738</v>
      </c>
      <c r="AA132" s="211">
        <v>344</v>
      </c>
      <c r="AB132" s="211">
        <v>2106</v>
      </c>
      <c r="AC132" s="211">
        <v>56</v>
      </c>
      <c r="AD132" s="211">
        <v>3748</v>
      </c>
      <c r="AE132" s="211">
        <v>573</v>
      </c>
      <c r="AF132" s="211">
        <v>34856</v>
      </c>
      <c r="AG132" s="211">
        <v>899</v>
      </c>
      <c r="AH132" s="211">
        <v>39498</v>
      </c>
      <c r="AI132" s="211">
        <v>1139</v>
      </c>
      <c r="AJ132" s="211">
        <v>2060</v>
      </c>
      <c r="AK132" s="211">
        <v>374</v>
      </c>
      <c r="AL132" s="211">
        <v>875</v>
      </c>
      <c r="AM132" s="211">
        <v>9</v>
      </c>
      <c r="AN132" s="211">
        <v>1185</v>
      </c>
      <c r="AO132" s="211">
        <v>365</v>
      </c>
      <c r="AP132" s="211">
        <v>20592</v>
      </c>
      <c r="AQ132" s="211">
        <v>933</v>
      </c>
      <c r="AR132" s="211">
        <v>20966</v>
      </c>
      <c r="AS132" s="211">
        <v>580</v>
      </c>
      <c r="AT132" s="211">
        <v>4781</v>
      </c>
      <c r="AU132" s="211">
        <v>116</v>
      </c>
      <c r="AV132" s="211">
        <v>36777</v>
      </c>
      <c r="AW132" s="211">
        <v>1397</v>
      </c>
      <c r="AX132" s="211">
        <v>1611</v>
      </c>
      <c r="AY132" s="211">
        <v>175</v>
      </c>
      <c r="AZ132" s="211">
        <v>8800</v>
      </c>
      <c r="BA132" s="211">
        <v>490</v>
      </c>
      <c r="BB132" s="211">
        <v>9454</v>
      </c>
      <c r="BC132" s="211">
        <v>275</v>
      </c>
      <c r="BD132" s="211">
        <v>7819</v>
      </c>
      <c r="BE132" s="211">
        <v>180</v>
      </c>
      <c r="BF132" s="211">
        <v>3719</v>
      </c>
      <c r="BG132" s="211">
        <v>275</v>
      </c>
      <c r="BH132" s="211">
        <v>19622</v>
      </c>
      <c r="BI132" s="211">
        <v>1055</v>
      </c>
      <c r="BJ132" s="211">
        <v>18985</v>
      </c>
      <c r="BK132" s="211">
        <v>963</v>
      </c>
      <c r="BL132" s="211">
        <v>637</v>
      </c>
      <c r="BM132" s="211">
        <v>92</v>
      </c>
      <c r="BN132" s="211">
        <v>14777</v>
      </c>
      <c r="BO132" s="211">
        <v>775</v>
      </c>
      <c r="BP132" s="211">
        <v>5613</v>
      </c>
      <c r="BQ132" s="211">
        <v>336</v>
      </c>
      <c r="BR132" s="211">
        <v>2951</v>
      </c>
      <c r="BS132" s="211">
        <v>219</v>
      </c>
      <c r="BT132" s="211">
        <v>10735</v>
      </c>
      <c r="BU132" s="211">
        <v>183</v>
      </c>
      <c r="BV132" s="211">
        <v>23341</v>
      </c>
      <c r="BW132" s="211">
        <v>1330</v>
      </c>
      <c r="BX132" s="211">
        <v>7482</v>
      </c>
      <c r="BY132" s="211">
        <v>0</v>
      </c>
      <c r="BZ132" s="211">
        <v>2940</v>
      </c>
      <c r="CA132" s="211">
        <v>70</v>
      </c>
      <c r="CB132" s="211">
        <v>7795</v>
      </c>
      <c r="CC132" s="211">
        <v>113</v>
      </c>
      <c r="CD132" s="211">
        <v>3139</v>
      </c>
      <c r="CE132" s="211">
        <v>210</v>
      </c>
      <c r="CF132" s="211">
        <v>4296</v>
      </c>
      <c r="CG132" s="211">
        <v>170</v>
      </c>
      <c r="CH132" s="211">
        <v>5523</v>
      </c>
      <c r="CI132" s="211">
        <v>305</v>
      </c>
      <c r="CJ132" s="211">
        <v>5029</v>
      </c>
      <c r="CK132" s="211">
        <v>294</v>
      </c>
      <c r="CL132" s="211">
        <v>5354</v>
      </c>
      <c r="CM132" s="211">
        <v>351</v>
      </c>
      <c r="CN132" s="211">
        <v>7482</v>
      </c>
      <c r="CO132" s="211">
        <v>0</v>
      </c>
      <c r="CP132" s="211">
        <v>1513</v>
      </c>
      <c r="CQ132" s="211">
        <v>40045</v>
      </c>
      <c r="CR132" s="211">
        <v>30622</v>
      </c>
      <c r="CS132" s="211">
        <v>15822</v>
      </c>
      <c r="CT132" s="211">
        <v>37095</v>
      </c>
      <c r="CU132" s="211">
        <v>3272</v>
      </c>
      <c r="CV132" s="211">
        <v>1516</v>
      </c>
      <c r="CW132" s="211">
        <v>2190</v>
      </c>
      <c r="CX132" s="211">
        <v>1084</v>
      </c>
      <c r="CY132" s="211">
        <v>197</v>
      </c>
      <c r="CZ132" s="211">
        <v>10</v>
      </c>
      <c r="DA132" s="211">
        <v>318</v>
      </c>
      <c r="DB132" s="211">
        <v>174</v>
      </c>
      <c r="DC132" s="211">
        <v>567</v>
      </c>
      <c r="DD132" s="211">
        <v>248</v>
      </c>
      <c r="DE132" s="211">
        <v>714</v>
      </c>
      <c r="DF132" s="211">
        <v>1441</v>
      </c>
      <c r="DG132" s="211">
        <v>4300</v>
      </c>
      <c r="DH132" s="211">
        <v>436</v>
      </c>
      <c r="DI132" s="211">
        <v>2499</v>
      </c>
      <c r="DJ132" s="211">
        <v>795</v>
      </c>
      <c r="DK132" s="211">
        <v>388</v>
      </c>
      <c r="DL132" s="211">
        <v>1561</v>
      </c>
      <c r="DM132" s="211">
        <v>1037</v>
      </c>
      <c r="DN132" s="211">
        <v>4206</v>
      </c>
      <c r="DO132" s="211">
        <v>1208</v>
      </c>
      <c r="DP132" s="211">
        <v>961</v>
      </c>
      <c r="DQ132" s="211">
        <v>1366</v>
      </c>
      <c r="DR132" s="211">
        <v>761</v>
      </c>
      <c r="DS132" s="211">
        <v>384</v>
      </c>
      <c r="DT132" s="211">
        <v>1294</v>
      </c>
      <c r="DU132" s="211">
        <v>17082</v>
      </c>
      <c r="DV132" s="211">
        <v>9237</v>
      </c>
      <c r="DW132" s="211">
        <v>3760</v>
      </c>
      <c r="DX132" s="211">
        <v>1068</v>
      </c>
      <c r="DY132" s="211">
        <v>464</v>
      </c>
      <c r="DZ132" s="211">
        <v>2918</v>
      </c>
      <c r="EA132" s="211">
        <v>160</v>
      </c>
      <c r="EB132" s="211">
        <v>2430</v>
      </c>
      <c r="EC132" s="211">
        <v>3859</v>
      </c>
      <c r="ED132" s="211">
        <v>906</v>
      </c>
      <c r="EE132" s="211">
        <v>2494</v>
      </c>
      <c r="EF132" s="211">
        <v>5548</v>
      </c>
      <c r="EG132" s="211">
        <v>37190</v>
      </c>
      <c r="EH132" s="211">
        <v>5052</v>
      </c>
      <c r="EI132" s="211">
        <v>13158</v>
      </c>
      <c r="EJ132" s="211">
        <v>3924</v>
      </c>
      <c r="EK132" s="211">
        <v>472</v>
      </c>
      <c r="EL132" s="211">
        <v>447</v>
      </c>
      <c r="EM132" s="211">
        <v>426</v>
      </c>
      <c r="EN132" s="211">
        <v>272</v>
      </c>
      <c r="EO132" s="211">
        <v>338</v>
      </c>
      <c r="EP132" s="211">
        <v>1656</v>
      </c>
      <c r="EQ132" s="211">
        <v>15099</v>
      </c>
      <c r="ER132" s="211">
        <v>17082</v>
      </c>
      <c r="ES132" s="211">
        <v>1131</v>
      </c>
      <c r="ET132" s="211">
        <v>4520</v>
      </c>
      <c r="EU132" s="211">
        <v>6701</v>
      </c>
      <c r="EV132" s="211">
        <v>4730</v>
      </c>
      <c r="EW132" s="211">
        <f t="shared" si="1"/>
        <v>15951</v>
      </c>
      <c r="EX132" s="211">
        <v>17082</v>
      </c>
      <c r="EZ132" s="211"/>
    </row>
    <row r="133" spans="1:156" x14ac:dyDescent="0.25">
      <c r="A133" t="s">
        <v>441</v>
      </c>
      <c r="B133" t="s">
        <v>1335</v>
      </c>
      <c r="C133" t="s">
        <v>232</v>
      </c>
      <c r="D133" t="s">
        <v>232</v>
      </c>
      <c r="E133" t="s">
        <v>232</v>
      </c>
      <c r="F133" t="s">
        <v>232</v>
      </c>
      <c r="G133" t="s">
        <v>232</v>
      </c>
      <c r="H133" s="211">
        <v>41607</v>
      </c>
      <c r="I133" s="211">
        <v>2328</v>
      </c>
      <c r="J133" s="211">
        <v>6113</v>
      </c>
      <c r="K133" s="211">
        <v>602</v>
      </c>
      <c r="L133" s="211">
        <v>3951</v>
      </c>
      <c r="M133" s="211">
        <v>436</v>
      </c>
      <c r="N133" s="211">
        <v>16845</v>
      </c>
      <c r="O133" s="211">
        <v>1153</v>
      </c>
      <c r="P133" s="211">
        <v>18545</v>
      </c>
      <c r="Q133" s="211">
        <v>554</v>
      </c>
      <c r="R133" s="211">
        <v>37754</v>
      </c>
      <c r="S133" s="211">
        <v>1750</v>
      </c>
      <c r="T133" s="211">
        <v>605</v>
      </c>
      <c r="U133" s="211">
        <v>8</v>
      </c>
      <c r="V133" s="211">
        <v>424</v>
      </c>
      <c r="W133" s="211">
        <v>100</v>
      </c>
      <c r="X133" s="211">
        <v>330</v>
      </c>
      <c r="Y133" s="211">
        <v>23</v>
      </c>
      <c r="Z133" s="211">
        <v>941</v>
      </c>
      <c r="AA133" s="211">
        <v>216</v>
      </c>
      <c r="AB133" s="211">
        <v>1504</v>
      </c>
      <c r="AC133" s="211">
        <v>231</v>
      </c>
      <c r="AD133" s="211">
        <v>1554</v>
      </c>
      <c r="AE133" s="211">
        <v>359</v>
      </c>
      <c r="AF133" s="211">
        <v>37454</v>
      </c>
      <c r="AG133" s="211">
        <v>1747</v>
      </c>
      <c r="AH133" s="211">
        <v>40523</v>
      </c>
      <c r="AI133" s="211">
        <v>1998</v>
      </c>
      <c r="AJ133" s="211">
        <v>1084</v>
      </c>
      <c r="AK133" s="211">
        <v>330</v>
      </c>
      <c r="AL133" s="211">
        <v>383</v>
      </c>
      <c r="AM133" s="211">
        <v>40</v>
      </c>
      <c r="AN133" s="211">
        <v>701</v>
      </c>
      <c r="AO133" s="211">
        <v>290</v>
      </c>
      <c r="AP133" s="211">
        <v>20937</v>
      </c>
      <c r="AQ133" s="211">
        <v>1324</v>
      </c>
      <c r="AR133" s="211">
        <v>20670</v>
      </c>
      <c r="AS133" s="211">
        <v>1004</v>
      </c>
      <c r="AT133" s="211">
        <v>4783</v>
      </c>
      <c r="AU133" s="211">
        <v>181</v>
      </c>
      <c r="AV133" s="211">
        <v>36824</v>
      </c>
      <c r="AW133" s="211">
        <v>2147</v>
      </c>
      <c r="AX133" s="211">
        <v>1832</v>
      </c>
      <c r="AY133" s="211">
        <v>282</v>
      </c>
      <c r="AZ133" s="211">
        <v>9829</v>
      </c>
      <c r="BA133" s="211">
        <v>790</v>
      </c>
      <c r="BB133" s="211">
        <v>9927</v>
      </c>
      <c r="BC133" s="211">
        <v>380</v>
      </c>
      <c r="BD133" s="211">
        <v>7998</v>
      </c>
      <c r="BE133" s="211">
        <v>228</v>
      </c>
      <c r="BF133" s="211">
        <v>4041</v>
      </c>
      <c r="BG133" s="211">
        <v>505</v>
      </c>
      <c r="BH133" s="211">
        <v>19475</v>
      </c>
      <c r="BI133" s="211">
        <v>1457</v>
      </c>
      <c r="BJ133" s="211">
        <v>18870</v>
      </c>
      <c r="BK133" s="211">
        <v>1366</v>
      </c>
      <c r="BL133" s="211">
        <v>605</v>
      </c>
      <c r="BM133" s="211">
        <v>91</v>
      </c>
      <c r="BN133" s="211">
        <v>13852</v>
      </c>
      <c r="BO133" s="211">
        <v>895</v>
      </c>
      <c r="BP133" s="211">
        <v>6465</v>
      </c>
      <c r="BQ133" s="211">
        <v>663</v>
      </c>
      <c r="BR133" s="211">
        <v>3199</v>
      </c>
      <c r="BS133" s="211">
        <v>404</v>
      </c>
      <c r="BT133" s="211">
        <v>9283</v>
      </c>
      <c r="BU133" s="211">
        <v>356</v>
      </c>
      <c r="BV133" s="211">
        <v>23516</v>
      </c>
      <c r="BW133" s="211">
        <v>1962</v>
      </c>
      <c r="BX133" s="211">
        <v>8808</v>
      </c>
      <c r="BY133" s="211">
        <v>10</v>
      </c>
      <c r="BZ133" s="211">
        <v>2420</v>
      </c>
      <c r="CA133" s="211">
        <v>167</v>
      </c>
      <c r="CB133" s="211">
        <v>6863</v>
      </c>
      <c r="CC133" s="211">
        <v>189</v>
      </c>
      <c r="CD133" s="211">
        <v>2738</v>
      </c>
      <c r="CE133" s="211">
        <v>292</v>
      </c>
      <c r="CF133" s="211">
        <v>4144</v>
      </c>
      <c r="CG133" s="211">
        <v>443</v>
      </c>
      <c r="CH133" s="211">
        <v>5155</v>
      </c>
      <c r="CI133" s="211">
        <v>540</v>
      </c>
      <c r="CJ133" s="211">
        <v>4771</v>
      </c>
      <c r="CK133" s="211">
        <v>328</v>
      </c>
      <c r="CL133" s="211">
        <v>6708</v>
      </c>
      <c r="CM133" s="211">
        <v>359</v>
      </c>
      <c r="CN133" s="211">
        <v>8808</v>
      </c>
      <c r="CO133" s="211">
        <v>10</v>
      </c>
      <c r="CP133" s="211">
        <v>2328</v>
      </c>
      <c r="CQ133" s="211">
        <v>39279</v>
      </c>
      <c r="CR133" s="211">
        <v>30342</v>
      </c>
      <c r="CS133" s="211">
        <v>16247</v>
      </c>
      <c r="CT133" s="211">
        <v>38818</v>
      </c>
      <c r="CU133" s="211">
        <v>1473</v>
      </c>
      <c r="CV133" s="211">
        <v>551</v>
      </c>
      <c r="CW133" s="211">
        <v>950</v>
      </c>
      <c r="CX133" s="211">
        <v>381</v>
      </c>
      <c r="CY133" s="211">
        <v>156</v>
      </c>
      <c r="CZ133" s="211">
        <v>11</v>
      </c>
      <c r="DA133" s="211">
        <v>134</v>
      </c>
      <c r="DB133" s="211">
        <v>71</v>
      </c>
      <c r="DC133" s="211">
        <v>233</v>
      </c>
      <c r="DD133" s="211">
        <v>88</v>
      </c>
      <c r="DE133" s="211">
        <v>1157</v>
      </c>
      <c r="DF133" s="211">
        <v>1494</v>
      </c>
      <c r="DG133" s="211">
        <v>3406</v>
      </c>
      <c r="DH133" s="211">
        <v>417</v>
      </c>
      <c r="DI133" s="211">
        <v>2052</v>
      </c>
      <c r="DJ133" s="211">
        <v>1175</v>
      </c>
      <c r="DK133" s="211">
        <v>209</v>
      </c>
      <c r="DL133" s="211">
        <v>929</v>
      </c>
      <c r="DM133" s="211">
        <v>1249</v>
      </c>
      <c r="DN133" s="211">
        <v>5347</v>
      </c>
      <c r="DO133" s="211">
        <v>1975</v>
      </c>
      <c r="DP133" s="211">
        <v>916</v>
      </c>
      <c r="DQ133" s="211">
        <v>873</v>
      </c>
      <c r="DR133" s="211">
        <v>720</v>
      </c>
      <c r="DS133" s="211">
        <v>550</v>
      </c>
      <c r="DT133" s="211">
        <v>1261</v>
      </c>
      <c r="DU133" s="211">
        <v>17934</v>
      </c>
      <c r="DV133" s="211">
        <v>9095</v>
      </c>
      <c r="DW133" s="211">
        <v>3029</v>
      </c>
      <c r="DX133" s="211">
        <v>1220</v>
      </c>
      <c r="DY133" s="211">
        <v>520</v>
      </c>
      <c r="DZ133" s="211">
        <v>3277</v>
      </c>
      <c r="EA133" s="211">
        <v>110</v>
      </c>
      <c r="EB133" s="211">
        <v>2717</v>
      </c>
      <c r="EC133" s="211">
        <v>4342</v>
      </c>
      <c r="ED133" s="211">
        <v>634</v>
      </c>
      <c r="EE133" s="211">
        <v>3073</v>
      </c>
      <c r="EF133" s="211">
        <v>4578</v>
      </c>
      <c r="EG133" s="211">
        <v>37295</v>
      </c>
      <c r="EH133" s="211">
        <v>4669</v>
      </c>
      <c r="EI133" s="211">
        <v>13919</v>
      </c>
      <c r="EJ133" s="211">
        <v>4015</v>
      </c>
      <c r="EK133" s="211">
        <v>436</v>
      </c>
      <c r="EL133" s="211">
        <v>492</v>
      </c>
      <c r="EM133" s="211">
        <v>360</v>
      </c>
      <c r="EN133" s="211">
        <v>614</v>
      </c>
      <c r="EO133" s="211">
        <v>332</v>
      </c>
      <c r="EP133" s="211">
        <v>1399</v>
      </c>
      <c r="EQ133" s="211">
        <v>16031</v>
      </c>
      <c r="ER133" s="211">
        <v>17934</v>
      </c>
      <c r="ES133" s="211">
        <v>1298</v>
      </c>
      <c r="ET133" s="211">
        <v>5270</v>
      </c>
      <c r="EU133" s="211">
        <v>6439</v>
      </c>
      <c r="EV133" s="211">
        <v>4927</v>
      </c>
      <c r="EW133" s="211">
        <f t="shared" si="1"/>
        <v>16636</v>
      </c>
      <c r="EX133" s="211">
        <v>17934</v>
      </c>
      <c r="EZ133" s="211"/>
    </row>
    <row r="134" spans="1:156" x14ac:dyDescent="0.25">
      <c r="A134" t="s">
        <v>442</v>
      </c>
      <c r="B134" t="s">
        <v>1335</v>
      </c>
      <c r="C134" t="s">
        <v>232</v>
      </c>
      <c r="D134" t="s">
        <v>232</v>
      </c>
      <c r="E134" t="s">
        <v>232</v>
      </c>
      <c r="F134" t="s">
        <v>232</v>
      </c>
      <c r="G134" t="s">
        <v>232</v>
      </c>
      <c r="H134" s="211">
        <v>42274</v>
      </c>
      <c r="I134" s="211">
        <v>1768</v>
      </c>
      <c r="J134" s="211">
        <v>3919</v>
      </c>
      <c r="K134" s="211">
        <v>555</v>
      </c>
      <c r="L134" s="211">
        <v>2634</v>
      </c>
      <c r="M134" s="211">
        <v>428</v>
      </c>
      <c r="N134" s="211">
        <v>16472</v>
      </c>
      <c r="O134" s="211">
        <v>977</v>
      </c>
      <c r="P134" s="211">
        <v>21768</v>
      </c>
      <c r="Q134" s="211">
        <v>235</v>
      </c>
      <c r="R134" s="211">
        <v>39733</v>
      </c>
      <c r="S134" s="211">
        <v>1660</v>
      </c>
      <c r="T134" s="211">
        <v>181</v>
      </c>
      <c r="U134" s="211">
        <v>7</v>
      </c>
      <c r="V134" s="211">
        <v>88</v>
      </c>
      <c r="W134" s="211">
        <v>5</v>
      </c>
      <c r="X134" s="211">
        <v>577</v>
      </c>
      <c r="Y134" s="211">
        <v>66</v>
      </c>
      <c r="Z134" s="211">
        <v>399</v>
      </c>
      <c r="AA134" s="211">
        <v>6</v>
      </c>
      <c r="AB134" s="211">
        <v>1296</v>
      </c>
      <c r="AC134" s="211">
        <v>24</v>
      </c>
      <c r="AD134" s="211">
        <v>1488</v>
      </c>
      <c r="AE134" s="211">
        <v>237</v>
      </c>
      <c r="AF134" s="211">
        <v>39131</v>
      </c>
      <c r="AG134" s="211">
        <v>1446</v>
      </c>
      <c r="AH134" s="211">
        <v>41429</v>
      </c>
      <c r="AI134" s="211">
        <v>1695</v>
      </c>
      <c r="AJ134" s="211">
        <v>845</v>
      </c>
      <c r="AK134" s="211">
        <v>73</v>
      </c>
      <c r="AL134" s="211">
        <v>472</v>
      </c>
      <c r="AM134" s="211">
        <v>3</v>
      </c>
      <c r="AN134" s="211">
        <v>373</v>
      </c>
      <c r="AO134" s="211">
        <v>70</v>
      </c>
      <c r="AP134" s="211">
        <v>21727</v>
      </c>
      <c r="AQ134" s="211">
        <v>1108</v>
      </c>
      <c r="AR134" s="211">
        <v>20547</v>
      </c>
      <c r="AS134" s="211">
        <v>660</v>
      </c>
      <c r="AT134" s="211">
        <v>3984</v>
      </c>
      <c r="AU134" s="211">
        <v>166</v>
      </c>
      <c r="AV134" s="211">
        <v>38290</v>
      </c>
      <c r="AW134" s="211">
        <v>1602</v>
      </c>
      <c r="AX134" s="211">
        <v>1459</v>
      </c>
      <c r="AY134" s="211">
        <v>238</v>
      </c>
      <c r="AZ134" s="211">
        <v>8112</v>
      </c>
      <c r="BA134" s="211">
        <v>313</v>
      </c>
      <c r="BB134" s="211">
        <v>9970</v>
      </c>
      <c r="BC134" s="211">
        <v>284</v>
      </c>
      <c r="BD134" s="211">
        <v>9096</v>
      </c>
      <c r="BE134" s="211">
        <v>141</v>
      </c>
      <c r="BF134" s="211">
        <v>3093</v>
      </c>
      <c r="BG134" s="211">
        <v>302</v>
      </c>
      <c r="BH134" s="211">
        <v>20683</v>
      </c>
      <c r="BI134" s="211">
        <v>859</v>
      </c>
      <c r="BJ134" s="211">
        <v>20226</v>
      </c>
      <c r="BK134" s="211">
        <v>783</v>
      </c>
      <c r="BL134" s="211">
        <v>457</v>
      </c>
      <c r="BM134" s="211">
        <v>76</v>
      </c>
      <c r="BN134" s="211">
        <v>15367</v>
      </c>
      <c r="BO134" s="211">
        <v>481</v>
      </c>
      <c r="BP134" s="211">
        <v>6111</v>
      </c>
      <c r="BQ134" s="211">
        <v>407</v>
      </c>
      <c r="BR134" s="211">
        <v>2298</v>
      </c>
      <c r="BS134" s="211">
        <v>273</v>
      </c>
      <c r="BT134" s="211">
        <v>10776</v>
      </c>
      <c r="BU134" s="211">
        <v>605</v>
      </c>
      <c r="BV134" s="211">
        <v>23776</v>
      </c>
      <c r="BW134" s="211">
        <v>1161</v>
      </c>
      <c r="BX134" s="211">
        <v>7722</v>
      </c>
      <c r="BY134" s="211">
        <v>2</v>
      </c>
      <c r="BZ134" s="211">
        <v>3209</v>
      </c>
      <c r="CA134" s="211">
        <v>139</v>
      </c>
      <c r="CB134" s="211">
        <v>7567</v>
      </c>
      <c r="CC134" s="211">
        <v>466</v>
      </c>
      <c r="CD134" s="211">
        <v>2861</v>
      </c>
      <c r="CE134" s="211">
        <v>187</v>
      </c>
      <c r="CF134" s="211">
        <v>4256</v>
      </c>
      <c r="CG134" s="211">
        <v>277</v>
      </c>
      <c r="CH134" s="211">
        <v>5458</v>
      </c>
      <c r="CI134" s="211">
        <v>336</v>
      </c>
      <c r="CJ134" s="211">
        <v>5171</v>
      </c>
      <c r="CK134" s="211">
        <v>158</v>
      </c>
      <c r="CL134" s="211">
        <v>6030</v>
      </c>
      <c r="CM134" s="211">
        <v>203</v>
      </c>
      <c r="CN134" s="211">
        <v>7722</v>
      </c>
      <c r="CO134" s="211">
        <v>2</v>
      </c>
      <c r="CP134" s="211">
        <v>1768</v>
      </c>
      <c r="CQ134" s="211">
        <v>40506</v>
      </c>
      <c r="CR134" s="211">
        <v>33996</v>
      </c>
      <c r="CS134" s="211">
        <v>13344</v>
      </c>
      <c r="CT134" s="211">
        <v>38116</v>
      </c>
      <c r="CU134" s="211">
        <v>1721</v>
      </c>
      <c r="CV134" s="211">
        <v>594</v>
      </c>
      <c r="CW134" s="211">
        <v>643</v>
      </c>
      <c r="CX134" s="211">
        <v>235</v>
      </c>
      <c r="CY134" s="211">
        <v>660</v>
      </c>
      <c r="CZ134" s="211">
        <v>123</v>
      </c>
      <c r="DA134" s="211">
        <v>382</v>
      </c>
      <c r="DB134" s="211">
        <v>220</v>
      </c>
      <c r="DC134" s="211">
        <v>36</v>
      </c>
      <c r="DD134" s="211">
        <v>16</v>
      </c>
      <c r="DE134" s="211">
        <v>1079</v>
      </c>
      <c r="DF134" s="211">
        <v>2030</v>
      </c>
      <c r="DG134" s="211">
        <v>2828</v>
      </c>
      <c r="DH134" s="211">
        <v>457</v>
      </c>
      <c r="DI134" s="211">
        <v>2013</v>
      </c>
      <c r="DJ134" s="211">
        <v>990</v>
      </c>
      <c r="DK134" s="211">
        <v>191</v>
      </c>
      <c r="DL134" s="211">
        <v>799</v>
      </c>
      <c r="DM134" s="211">
        <v>1287</v>
      </c>
      <c r="DN134" s="211">
        <v>8218</v>
      </c>
      <c r="DO134" s="211">
        <v>810</v>
      </c>
      <c r="DP134" s="211">
        <v>916</v>
      </c>
      <c r="DQ134" s="211">
        <v>851</v>
      </c>
      <c r="DR134" s="211">
        <v>499</v>
      </c>
      <c r="DS134" s="211">
        <v>312</v>
      </c>
      <c r="DT134" s="211">
        <v>760</v>
      </c>
      <c r="DU134" s="211">
        <v>16691</v>
      </c>
      <c r="DV134" s="211">
        <v>10425</v>
      </c>
      <c r="DW134" s="211">
        <v>3818</v>
      </c>
      <c r="DX134" s="211">
        <v>1196</v>
      </c>
      <c r="DY134" s="211">
        <v>269</v>
      </c>
      <c r="DZ134" s="211">
        <v>2575</v>
      </c>
      <c r="EA134" s="211">
        <v>391</v>
      </c>
      <c r="EB134" s="211">
        <v>1879</v>
      </c>
      <c r="EC134" s="211">
        <v>2495</v>
      </c>
      <c r="ED134" s="211">
        <v>408</v>
      </c>
      <c r="EE134" s="211">
        <v>1618</v>
      </c>
      <c r="EF134" s="211">
        <v>5159</v>
      </c>
      <c r="EG134" s="211">
        <v>38246</v>
      </c>
      <c r="EH134" s="211">
        <v>3834</v>
      </c>
      <c r="EI134" s="211">
        <v>14040</v>
      </c>
      <c r="EJ134" s="211">
        <v>2651</v>
      </c>
      <c r="EK134" s="211">
        <v>477</v>
      </c>
      <c r="EL134" s="211">
        <v>397</v>
      </c>
      <c r="EM134" s="211">
        <v>227</v>
      </c>
      <c r="EN134" s="211">
        <v>394</v>
      </c>
      <c r="EO134" s="211">
        <v>224</v>
      </c>
      <c r="EP134" s="211">
        <v>637</v>
      </c>
      <c r="EQ134" s="211">
        <v>14636</v>
      </c>
      <c r="ER134" s="211">
        <v>16691</v>
      </c>
      <c r="ES134" s="211">
        <v>545</v>
      </c>
      <c r="ET134" s="211">
        <v>3377</v>
      </c>
      <c r="EU134" s="211">
        <v>6798</v>
      </c>
      <c r="EV134" s="211">
        <v>5971</v>
      </c>
      <c r="EW134" s="211">
        <f t="shared" si="1"/>
        <v>16146</v>
      </c>
      <c r="EX134" s="211">
        <v>16691</v>
      </c>
      <c r="EZ134" s="211"/>
    </row>
    <row r="135" spans="1:156" x14ac:dyDescent="0.25">
      <c r="A135" t="s">
        <v>443</v>
      </c>
      <c r="B135" t="s">
        <v>1335</v>
      </c>
      <c r="C135" t="s">
        <v>232</v>
      </c>
      <c r="D135" t="s">
        <v>232</v>
      </c>
      <c r="E135" t="s">
        <v>232</v>
      </c>
      <c r="F135" t="s">
        <v>232</v>
      </c>
      <c r="G135" t="s">
        <v>232</v>
      </c>
      <c r="H135" s="211">
        <v>40958</v>
      </c>
      <c r="I135" s="211">
        <v>2227</v>
      </c>
      <c r="J135" s="211">
        <v>6809</v>
      </c>
      <c r="K135" s="211">
        <v>545</v>
      </c>
      <c r="L135" s="211">
        <v>4206</v>
      </c>
      <c r="M135" s="211">
        <v>340</v>
      </c>
      <c r="N135" s="211">
        <v>19303</v>
      </c>
      <c r="O135" s="211">
        <v>1194</v>
      </c>
      <c r="P135" s="211">
        <v>14738</v>
      </c>
      <c r="Q135" s="211">
        <v>485</v>
      </c>
      <c r="R135" s="211">
        <v>36968</v>
      </c>
      <c r="S135" s="211">
        <v>1667</v>
      </c>
      <c r="T135" s="211">
        <v>241</v>
      </c>
      <c r="U135" s="211">
        <v>33</v>
      </c>
      <c r="V135" s="211">
        <v>215</v>
      </c>
      <c r="W135" s="211">
        <v>32</v>
      </c>
      <c r="X135" s="211">
        <v>655</v>
      </c>
      <c r="Y135" s="211">
        <v>67</v>
      </c>
      <c r="Z135" s="211">
        <v>914</v>
      </c>
      <c r="AA135" s="211">
        <v>181</v>
      </c>
      <c r="AB135" s="211">
        <v>1922</v>
      </c>
      <c r="AC135" s="211">
        <v>210</v>
      </c>
      <c r="AD135" s="211">
        <v>2616</v>
      </c>
      <c r="AE135" s="211">
        <v>529</v>
      </c>
      <c r="AF135" s="211">
        <v>36068</v>
      </c>
      <c r="AG135" s="211">
        <v>1540</v>
      </c>
      <c r="AH135" s="211">
        <v>39487</v>
      </c>
      <c r="AI135" s="211">
        <v>1807</v>
      </c>
      <c r="AJ135" s="211">
        <v>1471</v>
      </c>
      <c r="AK135" s="211">
        <v>420</v>
      </c>
      <c r="AL135" s="211">
        <v>569</v>
      </c>
      <c r="AM135" s="211">
        <v>31</v>
      </c>
      <c r="AN135" s="211">
        <v>902</v>
      </c>
      <c r="AO135" s="211">
        <v>389</v>
      </c>
      <c r="AP135" s="211">
        <v>20618</v>
      </c>
      <c r="AQ135" s="211">
        <v>1246</v>
      </c>
      <c r="AR135" s="211">
        <v>20340</v>
      </c>
      <c r="AS135" s="211">
        <v>981</v>
      </c>
      <c r="AT135" s="211">
        <v>5012</v>
      </c>
      <c r="AU135" s="211">
        <v>170</v>
      </c>
      <c r="AV135" s="211">
        <v>35946</v>
      </c>
      <c r="AW135" s="211">
        <v>2057</v>
      </c>
      <c r="AX135" s="211">
        <v>1969</v>
      </c>
      <c r="AY135" s="211">
        <v>349</v>
      </c>
      <c r="AZ135" s="211">
        <v>9371</v>
      </c>
      <c r="BA135" s="211">
        <v>475</v>
      </c>
      <c r="BB135" s="211">
        <v>9656</v>
      </c>
      <c r="BC135" s="211">
        <v>499</v>
      </c>
      <c r="BD135" s="211">
        <v>6384</v>
      </c>
      <c r="BE135" s="211">
        <v>239</v>
      </c>
      <c r="BF135" s="211">
        <v>3158</v>
      </c>
      <c r="BG135" s="211">
        <v>349</v>
      </c>
      <c r="BH135" s="211">
        <v>18343</v>
      </c>
      <c r="BI135" s="211">
        <v>1524</v>
      </c>
      <c r="BJ135" s="211">
        <v>17836</v>
      </c>
      <c r="BK135" s="211">
        <v>1357</v>
      </c>
      <c r="BL135" s="211">
        <v>507</v>
      </c>
      <c r="BM135" s="211">
        <v>167</v>
      </c>
      <c r="BN135" s="211">
        <v>13549</v>
      </c>
      <c r="BO135" s="211">
        <v>898</v>
      </c>
      <c r="BP135" s="211">
        <v>5664</v>
      </c>
      <c r="BQ135" s="211">
        <v>701</v>
      </c>
      <c r="BR135" s="211">
        <v>2288</v>
      </c>
      <c r="BS135" s="211">
        <v>274</v>
      </c>
      <c r="BT135" s="211">
        <v>10819</v>
      </c>
      <c r="BU135" s="211">
        <v>339</v>
      </c>
      <c r="BV135" s="211">
        <v>21501</v>
      </c>
      <c r="BW135" s="211">
        <v>1873</v>
      </c>
      <c r="BX135" s="211">
        <v>8638</v>
      </c>
      <c r="BY135" s="211">
        <v>15</v>
      </c>
      <c r="BZ135" s="211">
        <v>3150</v>
      </c>
      <c r="CA135" s="211">
        <v>68</v>
      </c>
      <c r="CB135" s="211">
        <v>7669</v>
      </c>
      <c r="CC135" s="211">
        <v>271</v>
      </c>
      <c r="CD135" s="211">
        <v>2759</v>
      </c>
      <c r="CE135" s="211">
        <v>326</v>
      </c>
      <c r="CF135" s="211">
        <v>3893</v>
      </c>
      <c r="CG135" s="211">
        <v>342</v>
      </c>
      <c r="CH135" s="211">
        <v>4610</v>
      </c>
      <c r="CI135" s="211">
        <v>422</v>
      </c>
      <c r="CJ135" s="211">
        <v>4558</v>
      </c>
      <c r="CK135" s="211">
        <v>469</v>
      </c>
      <c r="CL135" s="211">
        <v>5681</v>
      </c>
      <c r="CM135" s="211">
        <v>314</v>
      </c>
      <c r="CN135" s="211">
        <v>8638</v>
      </c>
      <c r="CO135" s="211">
        <v>15</v>
      </c>
      <c r="CP135" s="211">
        <v>2227</v>
      </c>
      <c r="CQ135" s="211">
        <v>38731</v>
      </c>
      <c r="CR135" s="211">
        <v>29240</v>
      </c>
      <c r="CS135" s="211">
        <v>16895</v>
      </c>
      <c r="CT135" s="211">
        <v>36891</v>
      </c>
      <c r="CU135" s="211">
        <v>2214</v>
      </c>
      <c r="CV135" s="211">
        <v>859</v>
      </c>
      <c r="CW135" s="211">
        <v>1444</v>
      </c>
      <c r="CX135" s="211">
        <v>590</v>
      </c>
      <c r="CY135" s="211">
        <v>238</v>
      </c>
      <c r="CZ135" s="211">
        <v>23</v>
      </c>
      <c r="DA135" s="211">
        <v>477</v>
      </c>
      <c r="DB135" s="211">
        <v>243</v>
      </c>
      <c r="DC135" s="211">
        <v>55</v>
      </c>
      <c r="DD135" s="211">
        <v>3</v>
      </c>
      <c r="DE135" s="211">
        <v>2502</v>
      </c>
      <c r="DF135" s="211">
        <v>1604</v>
      </c>
      <c r="DG135" s="211">
        <v>2350</v>
      </c>
      <c r="DH135" s="211">
        <v>770</v>
      </c>
      <c r="DI135" s="211">
        <v>1816</v>
      </c>
      <c r="DJ135" s="211">
        <v>1185</v>
      </c>
      <c r="DK135" s="211">
        <v>195</v>
      </c>
      <c r="DL135" s="211">
        <v>1040</v>
      </c>
      <c r="DM135" s="211">
        <v>1040</v>
      </c>
      <c r="DN135" s="211">
        <v>5368</v>
      </c>
      <c r="DO135" s="211">
        <v>1085</v>
      </c>
      <c r="DP135" s="211">
        <v>969</v>
      </c>
      <c r="DQ135" s="211">
        <v>724</v>
      </c>
      <c r="DR135" s="211">
        <v>627</v>
      </c>
      <c r="DS135" s="211">
        <v>459</v>
      </c>
      <c r="DT135" s="211">
        <v>1377</v>
      </c>
      <c r="DU135" s="211">
        <v>17657</v>
      </c>
      <c r="DV135" s="211">
        <v>9416</v>
      </c>
      <c r="DW135" s="211">
        <v>3339</v>
      </c>
      <c r="DX135" s="211">
        <v>1120</v>
      </c>
      <c r="DY135" s="211">
        <v>432</v>
      </c>
      <c r="DZ135" s="211">
        <v>3227</v>
      </c>
      <c r="EA135" s="211">
        <v>164</v>
      </c>
      <c r="EB135" s="211">
        <v>2700</v>
      </c>
      <c r="EC135" s="211">
        <v>3894</v>
      </c>
      <c r="ED135" s="211">
        <v>597</v>
      </c>
      <c r="EE135" s="211">
        <v>2879</v>
      </c>
      <c r="EF135" s="211">
        <v>4707</v>
      </c>
      <c r="EG135" s="211">
        <v>37095</v>
      </c>
      <c r="EH135" s="211">
        <v>4044</v>
      </c>
      <c r="EI135" s="211">
        <v>14197</v>
      </c>
      <c r="EJ135" s="211">
        <v>3460</v>
      </c>
      <c r="EK135" s="211">
        <v>652</v>
      </c>
      <c r="EL135" s="211">
        <v>427</v>
      </c>
      <c r="EM135" s="211">
        <v>383</v>
      </c>
      <c r="EN135" s="211">
        <v>228</v>
      </c>
      <c r="EO135" s="211">
        <v>242</v>
      </c>
      <c r="EP135" s="211">
        <v>911</v>
      </c>
      <c r="EQ135" s="211">
        <v>15122</v>
      </c>
      <c r="ER135" s="211">
        <v>17657</v>
      </c>
      <c r="ES135" s="211">
        <v>803</v>
      </c>
      <c r="ET135" s="211">
        <v>4391</v>
      </c>
      <c r="EU135" s="211">
        <v>6416</v>
      </c>
      <c r="EV135" s="211">
        <v>6047</v>
      </c>
      <c r="EW135" s="211">
        <f t="shared" ref="EW135:EW198" si="2">ET135+EU135+EV135</f>
        <v>16854</v>
      </c>
      <c r="EX135" s="211">
        <v>17657</v>
      </c>
      <c r="EZ135" s="211"/>
    </row>
    <row r="136" spans="1:156" x14ac:dyDescent="0.25">
      <c r="A136" t="s">
        <v>444</v>
      </c>
      <c r="B136" t="s">
        <v>1335</v>
      </c>
      <c r="C136" t="s">
        <v>232</v>
      </c>
      <c r="D136" t="s">
        <v>232</v>
      </c>
      <c r="E136" t="s">
        <v>232</v>
      </c>
      <c r="F136" t="s">
        <v>232</v>
      </c>
      <c r="G136" t="s">
        <v>232</v>
      </c>
      <c r="H136" s="211">
        <v>42077</v>
      </c>
      <c r="I136" s="211">
        <v>4378</v>
      </c>
      <c r="J136" s="211">
        <v>8431</v>
      </c>
      <c r="K136" s="211">
        <v>1875</v>
      </c>
      <c r="L136" s="211">
        <v>5320</v>
      </c>
      <c r="M136" s="211">
        <v>1254</v>
      </c>
      <c r="N136" s="211">
        <v>19389</v>
      </c>
      <c r="O136" s="211">
        <v>1710</v>
      </c>
      <c r="P136" s="211">
        <v>14120</v>
      </c>
      <c r="Q136" s="211">
        <v>791</v>
      </c>
      <c r="R136" s="211">
        <v>30526</v>
      </c>
      <c r="S136" s="211">
        <v>1821</v>
      </c>
      <c r="T136" s="211">
        <v>1395</v>
      </c>
      <c r="U136" s="211">
        <v>70</v>
      </c>
      <c r="V136" s="211">
        <v>671</v>
      </c>
      <c r="W136" s="211">
        <v>253</v>
      </c>
      <c r="X136" s="211">
        <v>1268</v>
      </c>
      <c r="Y136" s="211">
        <v>126</v>
      </c>
      <c r="Z136" s="211">
        <v>4362</v>
      </c>
      <c r="AA136" s="211">
        <v>1143</v>
      </c>
      <c r="AB136" s="211">
        <v>3760</v>
      </c>
      <c r="AC136" s="211">
        <v>932</v>
      </c>
      <c r="AD136" s="211">
        <v>10440</v>
      </c>
      <c r="AE136" s="211">
        <v>2928</v>
      </c>
      <c r="AF136" s="211">
        <v>27676</v>
      </c>
      <c r="AG136" s="211">
        <v>1055</v>
      </c>
      <c r="AH136" s="211">
        <v>35769</v>
      </c>
      <c r="AI136" s="211">
        <v>2113</v>
      </c>
      <c r="AJ136" s="211">
        <v>6308</v>
      </c>
      <c r="AK136" s="211">
        <v>2265</v>
      </c>
      <c r="AL136" s="211">
        <v>2102</v>
      </c>
      <c r="AM136" s="211">
        <v>119</v>
      </c>
      <c r="AN136" s="211">
        <v>4206</v>
      </c>
      <c r="AO136" s="211">
        <v>2146</v>
      </c>
      <c r="AP136" s="211">
        <v>21445</v>
      </c>
      <c r="AQ136" s="211">
        <v>2131</v>
      </c>
      <c r="AR136" s="211">
        <v>20632</v>
      </c>
      <c r="AS136" s="211">
        <v>2247</v>
      </c>
      <c r="AT136" s="211">
        <v>5354</v>
      </c>
      <c r="AU136" s="211">
        <v>315</v>
      </c>
      <c r="AV136" s="211">
        <v>36723</v>
      </c>
      <c r="AW136" s="211">
        <v>4063</v>
      </c>
      <c r="AX136" s="211">
        <v>4091</v>
      </c>
      <c r="AY136" s="211">
        <v>1044</v>
      </c>
      <c r="AZ136" s="211">
        <v>8297</v>
      </c>
      <c r="BA136" s="211">
        <v>729</v>
      </c>
      <c r="BB136" s="211">
        <v>9140</v>
      </c>
      <c r="BC136" s="211">
        <v>765</v>
      </c>
      <c r="BD136" s="211">
        <v>5653</v>
      </c>
      <c r="BE136" s="211">
        <v>231</v>
      </c>
      <c r="BF136" s="211">
        <v>3722</v>
      </c>
      <c r="BG136" s="211">
        <v>1007</v>
      </c>
      <c r="BH136" s="211">
        <v>18463</v>
      </c>
      <c r="BI136" s="211">
        <v>2123</v>
      </c>
      <c r="BJ136" s="211">
        <v>17875</v>
      </c>
      <c r="BK136" s="211">
        <v>1976</v>
      </c>
      <c r="BL136" s="211">
        <v>588</v>
      </c>
      <c r="BM136" s="211">
        <v>147</v>
      </c>
      <c r="BN136" s="211">
        <v>13616</v>
      </c>
      <c r="BO136" s="211">
        <v>1366</v>
      </c>
      <c r="BP136" s="211">
        <v>5767</v>
      </c>
      <c r="BQ136" s="211">
        <v>995</v>
      </c>
      <c r="BR136" s="211">
        <v>2802</v>
      </c>
      <c r="BS136" s="211">
        <v>769</v>
      </c>
      <c r="BT136" s="211">
        <v>11881</v>
      </c>
      <c r="BU136" s="211">
        <v>1236</v>
      </c>
      <c r="BV136" s="211">
        <v>22185</v>
      </c>
      <c r="BW136" s="211">
        <v>3130</v>
      </c>
      <c r="BX136" s="211">
        <v>8011</v>
      </c>
      <c r="BY136" s="211">
        <v>12</v>
      </c>
      <c r="BZ136" s="211">
        <v>3669</v>
      </c>
      <c r="CA136" s="211">
        <v>348</v>
      </c>
      <c r="CB136" s="211">
        <v>8212</v>
      </c>
      <c r="CC136" s="211">
        <v>888</v>
      </c>
      <c r="CD136" s="211">
        <v>3015</v>
      </c>
      <c r="CE136" s="211">
        <v>373</v>
      </c>
      <c r="CF136" s="211">
        <v>4295</v>
      </c>
      <c r="CG136" s="211">
        <v>1119</v>
      </c>
      <c r="CH136" s="211">
        <v>5055</v>
      </c>
      <c r="CI136" s="211">
        <v>766</v>
      </c>
      <c r="CJ136" s="211">
        <v>4409</v>
      </c>
      <c r="CK136" s="211">
        <v>482</v>
      </c>
      <c r="CL136" s="211">
        <v>5411</v>
      </c>
      <c r="CM136" s="211">
        <v>390</v>
      </c>
      <c r="CN136" s="211">
        <v>8011</v>
      </c>
      <c r="CO136" s="211">
        <v>12</v>
      </c>
      <c r="CP136" s="211">
        <v>4378</v>
      </c>
      <c r="CQ136" s="211">
        <v>37699</v>
      </c>
      <c r="CR136" s="211">
        <v>28127</v>
      </c>
      <c r="CS136" s="211">
        <v>16136</v>
      </c>
      <c r="CT136" s="211">
        <v>30079</v>
      </c>
      <c r="CU136" s="211">
        <v>9636</v>
      </c>
      <c r="CV136" s="211">
        <v>5106</v>
      </c>
      <c r="CW136" s="211">
        <v>7550</v>
      </c>
      <c r="CX136" s="211">
        <v>4061</v>
      </c>
      <c r="CY136" s="211">
        <v>173</v>
      </c>
      <c r="CZ136" s="211">
        <v>18</v>
      </c>
      <c r="DA136" s="211">
        <v>1141</v>
      </c>
      <c r="DB136" s="211">
        <v>626</v>
      </c>
      <c r="DC136" s="211">
        <v>772</v>
      </c>
      <c r="DD136" s="211">
        <v>401</v>
      </c>
      <c r="DE136" s="211">
        <v>1602</v>
      </c>
      <c r="DF136" s="211">
        <v>1464</v>
      </c>
      <c r="DG136" s="211">
        <v>4192</v>
      </c>
      <c r="DH136" s="211">
        <v>501</v>
      </c>
      <c r="DI136" s="211">
        <v>2100</v>
      </c>
      <c r="DJ136" s="211">
        <v>1088</v>
      </c>
      <c r="DK136" s="211">
        <v>219</v>
      </c>
      <c r="DL136" s="211">
        <v>908</v>
      </c>
      <c r="DM136" s="211">
        <v>822</v>
      </c>
      <c r="DN136" s="211">
        <v>4780</v>
      </c>
      <c r="DO136" s="211">
        <v>957</v>
      </c>
      <c r="DP136" s="211">
        <v>782</v>
      </c>
      <c r="DQ136" s="211">
        <v>872</v>
      </c>
      <c r="DR136" s="211">
        <v>766</v>
      </c>
      <c r="DS136" s="211">
        <v>372</v>
      </c>
      <c r="DT136" s="211">
        <v>1228</v>
      </c>
      <c r="DU136" s="211">
        <v>16445</v>
      </c>
      <c r="DV136" s="211">
        <v>7876</v>
      </c>
      <c r="DW136" s="211">
        <v>2974</v>
      </c>
      <c r="DX136" s="211">
        <v>1145</v>
      </c>
      <c r="DY136" s="211">
        <v>438</v>
      </c>
      <c r="DZ136" s="211">
        <v>3508</v>
      </c>
      <c r="EA136" s="211">
        <v>296</v>
      </c>
      <c r="EB136" s="211">
        <v>2625</v>
      </c>
      <c r="EC136" s="211">
        <v>3916</v>
      </c>
      <c r="ED136" s="211">
        <v>838</v>
      </c>
      <c r="EE136" s="211">
        <v>2446</v>
      </c>
      <c r="EF136" s="211">
        <v>4908</v>
      </c>
      <c r="EG136" s="211">
        <v>38188</v>
      </c>
      <c r="EH136" s="211">
        <v>4094</v>
      </c>
      <c r="EI136" s="211">
        <v>12269</v>
      </c>
      <c r="EJ136" s="211">
        <v>4176</v>
      </c>
      <c r="EK136" s="211">
        <v>892</v>
      </c>
      <c r="EL136" s="211">
        <v>548</v>
      </c>
      <c r="EM136" s="211">
        <v>580</v>
      </c>
      <c r="EN136" s="211">
        <v>289</v>
      </c>
      <c r="EO136" s="211">
        <v>322</v>
      </c>
      <c r="EP136" s="211">
        <v>1032</v>
      </c>
      <c r="EQ136" s="211">
        <v>14205</v>
      </c>
      <c r="ER136" s="211">
        <v>16445</v>
      </c>
      <c r="ES136" s="211">
        <v>1098</v>
      </c>
      <c r="ET136" s="211">
        <v>4377</v>
      </c>
      <c r="EU136" s="211">
        <v>6391</v>
      </c>
      <c r="EV136" s="211">
        <v>4579</v>
      </c>
      <c r="EW136" s="211">
        <f t="shared" si="2"/>
        <v>15347</v>
      </c>
      <c r="EX136" s="211">
        <v>16445</v>
      </c>
      <c r="EZ136" s="211"/>
    </row>
    <row r="137" spans="1:156" x14ac:dyDescent="0.25">
      <c r="A137" t="s">
        <v>445</v>
      </c>
      <c r="B137" t="s">
        <v>1335</v>
      </c>
      <c r="C137" t="s">
        <v>232</v>
      </c>
      <c r="D137" t="s">
        <v>232</v>
      </c>
      <c r="E137" t="s">
        <v>232</v>
      </c>
      <c r="F137" t="s">
        <v>232</v>
      </c>
      <c r="G137" t="s">
        <v>232</v>
      </c>
      <c r="H137" s="211">
        <v>41806</v>
      </c>
      <c r="I137" s="211">
        <v>2065</v>
      </c>
      <c r="J137" s="211">
        <v>6473</v>
      </c>
      <c r="K137" s="211">
        <v>356</v>
      </c>
      <c r="L137" s="211">
        <v>4038</v>
      </c>
      <c r="M137" s="211">
        <v>228</v>
      </c>
      <c r="N137" s="211">
        <v>18680</v>
      </c>
      <c r="O137" s="211">
        <v>1216</v>
      </c>
      <c r="P137" s="211">
        <v>16584</v>
      </c>
      <c r="Q137" s="211">
        <v>493</v>
      </c>
      <c r="R137" s="211">
        <v>37906</v>
      </c>
      <c r="S137" s="211">
        <v>1566</v>
      </c>
      <c r="T137" s="211">
        <v>207</v>
      </c>
      <c r="U137" s="211">
        <v>12</v>
      </c>
      <c r="V137" s="211">
        <v>73</v>
      </c>
      <c r="W137" s="211">
        <v>12</v>
      </c>
      <c r="X137" s="211">
        <v>204</v>
      </c>
      <c r="Y137" s="211">
        <v>8</v>
      </c>
      <c r="Z137" s="211">
        <v>1070</v>
      </c>
      <c r="AA137" s="211">
        <v>217</v>
      </c>
      <c r="AB137" s="211">
        <v>2346</v>
      </c>
      <c r="AC137" s="211">
        <v>250</v>
      </c>
      <c r="AD137" s="211">
        <v>3389</v>
      </c>
      <c r="AE137" s="211">
        <v>516</v>
      </c>
      <c r="AF137" s="211">
        <v>36839</v>
      </c>
      <c r="AG137" s="211">
        <v>1467</v>
      </c>
      <c r="AH137" s="211">
        <v>40625</v>
      </c>
      <c r="AI137" s="211">
        <v>1773</v>
      </c>
      <c r="AJ137" s="211">
        <v>1181</v>
      </c>
      <c r="AK137" s="211">
        <v>292</v>
      </c>
      <c r="AL137" s="211">
        <v>521</v>
      </c>
      <c r="AM137" s="211">
        <v>91</v>
      </c>
      <c r="AN137" s="211">
        <v>660</v>
      </c>
      <c r="AO137" s="211">
        <v>201</v>
      </c>
      <c r="AP137" s="211">
        <v>21012</v>
      </c>
      <c r="AQ137" s="211">
        <v>1207</v>
      </c>
      <c r="AR137" s="211">
        <v>20794</v>
      </c>
      <c r="AS137" s="211">
        <v>858</v>
      </c>
      <c r="AT137" s="211">
        <v>5594</v>
      </c>
      <c r="AU137" s="211">
        <v>207</v>
      </c>
      <c r="AV137" s="211">
        <v>36212</v>
      </c>
      <c r="AW137" s="211">
        <v>1858</v>
      </c>
      <c r="AX137" s="211">
        <v>1714</v>
      </c>
      <c r="AY137" s="211">
        <v>361</v>
      </c>
      <c r="AZ137" s="211">
        <v>9436</v>
      </c>
      <c r="BA137" s="211">
        <v>472</v>
      </c>
      <c r="BB137" s="211">
        <v>10697</v>
      </c>
      <c r="BC137" s="211">
        <v>475</v>
      </c>
      <c r="BD137" s="211">
        <v>7120</v>
      </c>
      <c r="BE137" s="211">
        <v>141</v>
      </c>
      <c r="BF137" s="211">
        <v>3123</v>
      </c>
      <c r="BG137" s="211">
        <v>245</v>
      </c>
      <c r="BH137" s="211">
        <v>19750</v>
      </c>
      <c r="BI137" s="211">
        <v>1405</v>
      </c>
      <c r="BJ137" s="211">
        <v>19092</v>
      </c>
      <c r="BK137" s="211">
        <v>1230</v>
      </c>
      <c r="BL137" s="211">
        <v>658</v>
      </c>
      <c r="BM137" s="211">
        <v>175</v>
      </c>
      <c r="BN137" s="211">
        <v>14701</v>
      </c>
      <c r="BO137" s="211">
        <v>908</v>
      </c>
      <c r="BP137" s="211">
        <v>5529</v>
      </c>
      <c r="BQ137" s="211">
        <v>594</v>
      </c>
      <c r="BR137" s="211">
        <v>2643</v>
      </c>
      <c r="BS137" s="211">
        <v>148</v>
      </c>
      <c r="BT137" s="211">
        <v>10117</v>
      </c>
      <c r="BU137" s="211">
        <v>407</v>
      </c>
      <c r="BV137" s="211">
        <v>22873</v>
      </c>
      <c r="BW137" s="211">
        <v>1650</v>
      </c>
      <c r="BX137" s="211">
        <v>8816</v>
      </c>
      <c r="BY137" s="211">
        <v>8</v>
      </c>
      <c r="BZ137" s="211">
        <v>3072</v>
      </c>
      <c r="CA137" s="211">
        <v>94</v>
      </c>
      <c r="CB137" s="211">
        <v>7045</v>
      </c>
      <c r="CC137" s="211">
        <v>313</v>
      </c>
      <c r="CD137" s="211">
        <v>2722</v>
      </c>
      <c r="CE137" s="211">
        <v>209</v>
      </c>
      <c r="CF137" s="211">
        <v>4136</v>
      </c>
      <c r="CG137" s="211">
        <v>546</v>
      </c>
      <c r="CH137" s="211">
        <v>4876</v>
      </c>
      <c r="CI137" s="211">
        <v>302</v>
      </c>
      <c r="CJ137" s="211">
        <v>4805</v>
      </c>
      <c r="CK137" s="211">
        <v>295</v>
      </c>
      <c r="CL137" s="211">
        <v>6334</v>
      </c>
      <c r="CM137" s="211">
        <v>298</v>
      </c>
      <c r="CN137" s="211">
        <v>8816</v>
      </c>
      <c r="CO137" s="211">
        <v>8</v>
      </c>
      <c r="CP137" s="211">
        <v>2065</v>
      </c>
      <c r="CQ137" s="211">
        <v>39741</v>
      </c>
      <c r="CR137" s="211">
        <v>29359</v>
      </c>
      <c r="CS137" s="211">
        <v>17842</v>
      </c>
      <c r="CT137" s="211">
        <v>37708</v>
      </c>
      <c r="CU137" s="211">
        <v>2347</v>
      </c>
      <c r="CV137" s="211">
        <v>989</v>
      </c>
      <c r="CW137" s="211">
        <v>1916</v>
      </c>
      <c r="CX137" s="211">
        <v>921</v>
      </c>
      <c r="CY137" s="211">
        <v>223</v>
      </c>
      <c r="CZ137" s="211">
        <v>20</v>
      </c>
      <c r="DA137" s="211">
        <v>149</v>
      </c>
      <c r="DB137" s="211">
        <v>28</v>
      </c>
      <c r="DC137" s="211">
        <v>59</v>
      </c>
      <c r="DD137" s="211">
        <v>20</v>
      </c>
      <c r="DE137" s="211">
        <v>2034</v>
      </c>
      <c r="DF137" s="211">
        <v>1723</v>
      </c>
      <c r="DG137" s="211">
        <v>3598</v>
      </c>
      <c r="DH137" s="211">
        <v>451</v>
      </c>
      <c r="DI137" s="211">
        <v>2421</v>
      </c>
      <c r="DJ137" s="211">
        <v>1090</v>
      </c>
      <c r="DK137" s="211">
        <v>299</v>
      </c>
      <c r="DL137" s="211">
        <v>1004</v>
      </c>
      <c r="DM137" s="211">
        <v>987</v>
      </c>
      <c r="DN137" s="211">
        <v>5269</v>
      </c>
      <c r="DO137" s="211">
        <v>1050</v>
      </c>
      <c r="DP137" s="211">
        <v>1015</v>
      </c>
      <c r="DQ137" s="211">
        <v>703</v>
      </c>
      <c r="DR137" s="211">
        <v>820</v>
      </c>
      <c r="DS137" s="211">
        <v>679</v>
      </c>
      <c r="DT137" s="211">
        <v>1510</v>
      </c>
      <c r="DU137" s="211">
        <v>17956</v>
      </c>
      <c r="DV137" s="211">
        <v>9340</v>
      </c>
      <c r="DW137" s="211">
        <v>3016</v>
      </c>
      <c r="DX137" s="211">
        <v>1681</v>
      </c>
      <c r="DY137" s="211">
        <v>649</v>
      </c>
      <c r="DZ137" s="211">
        <v>3400</v>
      </c>
      <c r="EA137" s="211">
        <v>345</v>
      </c>
      <c r="EB137" s="211">
        <v>2549</v>
      </c>
      <c r="EC137" s="211">
        <v>3535</v>
      </c>
      <c r="ED137" s="211">
        <v>538</v>
      </c>
      <c r="EE137" s="211">
        <v>2476</v>
      </c>
      <c r="EF137" s="211">
        <v>4744</v>
      </c>
      <c r="EG137" s="211">
        <v>38054</v>
      </c>
      <c r="EH137" s="211">
        <v>3931</v>
      </c>
      <c r="EI137" s="211">
        <v>13750</v>
      </c>
      <c r="EJ137" s="211">
        <v>4206</v>
      </c>
      <c r="EK137" s="211">
        <v>668</v>
      </c>
      <c r="EL137" s="211">
        <v>471</v>
      </c>
      <c r="EM137" s="211">
        <v>456</v>
      </c>
      <c r="EN137" s="211">
        <v>450</v>
      </c>
      <c r="EO137" s="211">
        <v>444</v>
      </c>
      <c r="EP137" s="211">
        <v>1137</v>
      </c>
      <c r="EQ137" s="211">
        <v>15553</v>
      </c>
      <c r="ER137" s="211">
        <v>17956</v>
      </c>
      <c r="ES137" s="211">
        <v>1117</v>
      </c>
      <c r="ET137" s="211">
        <v>4690</v>
      </c>
      <c r="EU137" s="211">
        <v>6874</v>
      </c>
      <c r="EV137" s="211">
        <v>5275</v>
      </c>
      <c r="EW137" s="211">
        <f t="shared" si="2"/>
        <v>16839</v>
      </c>
      <c r="EX137" s="211">
        <v>17956</v>
      </c>
      <c r="EZ137" s="211"/>
    </row>
    <row r="138" spans="1:156" x14ac:dyDescent="0.25">
      <c r="A138" t="s">
        <v>446</v>
      </c>
      <c r="B138" t="s">
        <v>1335</v>
      </c>
      <c r="C138" t="s">
        <v>232</v>
      </c>
      <c r="D138" t="s">
        <v>232</v>
      </c>
      <c r="E138" t="s">
        <v>232</v>
      </c>
      <c r="F138" t="s">
        <v>232</v>
      </c>
      <c r="G138" t="s">
        <v>232</v>
      </c>
      <c r="H138" s="211">
        <v>42441</v>
      </c>
      <c r="I138" s="211">
        <v>2001</v>
      </c>
      <c r="J138" s="211">
        <v>4107</v>
      </c>
      <c r="K138" s="211">
        <v>650</v>
      </c>
      <c r="L138" s="211">
        <v>2576</v>
      </c>
      <c r="M138" s="211">
        <v>512</v>
      </c>
      <c r="N138" s="211">
        <v>17141</v>
      </c>
      <c r="O138" s="211">
        <v>970</v>
      </c>
      <c r="P138" s="211">
        <v>21053</v>
      </c>
      <c r="Q138" s="211">
        <v>367</v>
      </c>
      <c r="R138" s="211">
        <v>39071</v>
      </c>
      <c r="S138" s="211">
        <v>1366</v>
      </c>
      <c r="T138" s="211">
        <v>537</v>
      </c>
      <c r="U138" s="211">
        <v>17</v>
      </c>
      <c r="V138" s="211">
        <v>99</v>
      </c>
      <c r="W138" s="211">
        <v>4</v>
      </c>
      <c r="X138" s="211">
        <v>172</v>
      </c>
      <c r="Y138" s="211">
        <v>2</v>
      </c>
      <c r="Z138" s="211">
        <v>949</v>
      </c>
      <c r="AA138" s="211">
        <v>349</v>
      </c>
      <c r="AB138" s="211">
        <v>1613</v>
      </c>
      <c r="AC138" s="211">
        <v>263</v>
      </c>
      <c r="AD138" s="211">
        <v>2061</v>
      </c>
      <c r="AE138" s="211">
        <v>642</v>
      </c>
      <c r="AF138" s="211">
        <v>38458</v>
      </c>
      <c r="AG138" s="211">
        <v>1256</v>
      </c>
      <c r="AH138" s="211">
        <v>41397</v>
      </c>
      <c r="AI138" s="211">
        <v>1733</v>
      </c>
      <c r="AJ138" s="211">
        <v>1044</v>
      </c>
      <c r="AK138" s="211">
        <v>268</v>
      </c>
      <c r="AL138" s="211">
        <v>409</v>
      </c>
      <c r="AM138" s="211">
        <v>2</v>
      </c>
      <c r="AN138" s="211">
        <v>635</v>
      </c>
      <c r="AO138" s="211">
        <v>266</v>
      </c>
      <c r="AP138" s="211">
        <v>21690</v>
      </c>
      <c r="AQ138" s="211">
        <v>998</v>
      </c>
      <c r="AR138" s="211">
        <v>20751</v>
      </c>
      <c r="AS138" s="211">
        <v>1003</v>
      </c>
      <c r="AT138" s="211">
        <v>4713</v>
      </c>
      <c r="AU138" s="211">
        <v>97</v>
      </c>
      <c r="AV138" s="211">
        <v>37728</v>
      </c>
      <c r="AW138" s="211">
        <v>1904</v>
      </c>
      <c r="AX138" s="211">
        <v>1419</v>
      </c>
      <c r="AY138" s="211">
        <v>108</v>
      </c>
      <c r="AZ138" s="211">
        <v>8816</v>
      </c>
      <c r="BA138" s="211">
        <v>501</v>
      </c>
      <c r="BB138" s="211">
        <v>10552</v>
      </c>
      <c r="BC138" s="211">
        <v>374</v>
      </c>
      <c r="BD138" s="211">
        <v>7876</v>
      </c>
      <c r="BE138" s="211">
        <v>129</v>
      </c>
      <c r="BF138" s="211">
        <v>2892</v>
      </c>
      <c r="BG138" s="211">
        <v>229</v>
      </c>
      <c r="BH138" s="211">
        <v>21281</v>
      </c>
      <c r="BI138" s="211">
        <v>1188</v>
      </c>
      <c r="BJ138" s="211">
        <v>20617</v>
      </c>
      <c r="BK138" s="211">
        <v>1152</v>
      </c>
      <c r="BL138" s="211">
        <v>664</v>
      </c>
      <c r="BM138" s="211">
        <v>36</v>
      </c>
      <c r="BN138" s="211">
        <v>15798</v>
      </c>
      <c r="BO138" s="211">
        <v>778</v>
      </c>
      <c r="BP138" s="211">
        <v>6099</v>
      </c>
      <c r="BQ138" s="211">
        <v>476</v>
      </c>
      <c r="BR138" s="211">
        <v>2276</v>
      </c>
      <c r="BS138" s="211">
        <v>163</v>
      </c>
      <c r="BT138" s="211">
        <v>11028</v>
      </c>
      <c r="BU138" s="211">
        <v>575</v>
      </c>
      <c r="BV138" s="211">
        <v>24173</v>
      </c>
      <c r="BW138" s="211">
        <v>1417</v>
      </c>
      <c r="BX138" s="211">
        <v>7240</v>
      </c>
      <c r="BY138" s="211">
        <v>9</v>
      </c>
      <c r="BZ138" s="211">
        <v>3129</v>
      </c>
      <c r="CA138" s="211">
        <v>111</v>
      </c>
      <c r="CB138" s="211">
        <v>7899</v>
      </c>
      <c r="CC138" s="211">
        <v>464</v>
      </c>
      <c r="CD138" s="211">
        <v>2750</v>
      </c>
      <c r="CE138" s="211">
        <v>314</v>
      </c>
      <c r="CF138" s="211">
        <v>4308</v>
      </c>
      <c r="CG138" s="211">
        <v>389</v>
      </c>
      <c r="CH138" s="211">
        <v>5493</v>
      </c>
      <c r="CI138" s="211">
        <v>341</v>
      </c>
      <c r="CJ138" s="211">
        <v>5464</v>
      </c>
      <c r="CK138" s="211">
        <v>195</v>
      </c>
      <c r="CL138" s="211">
        <v>6158</v>
      </c>
      <c r="CM138" s="211">
        <v>178</v>
      </c>
      <c r="CN138" s="211">
        <v>7240</v>
      </c>
      <c r="CO138" s="211">
        <v>9</v>
      </c>
      <c r="CP138" s="211">
        <v>2001</v>
      </c>
      <c r="CQ138" s="211">
        <v>40440</v>
      </c>
      <c r="CR138" s="211">
        <v>33621</v>
      </c>
      <c r="CS138" s="211">
        <v>13335</v>
      </c>
      <c r="CT138" s="211">
        <v>38548</v>
      </c>
      <c r="CU138" s="211">
        <v>1926</v>
      </c>
      <c r="CV138" s="211">
        <v>735</v>
      </c>
      <c r="CW138" s="211">
        <v>1458</v>
      </c>
      <c r="CX138" s="211">
        <v>631</v>
      </c>
      <c r="CY138" s="211">
        <v>359</v>
      </c>
      <c r="CZ138" s="211">
        <v>76</v>
      </c>
      <c r="DA138" s="211">
        <v>75</v>
      </c>
      <c r="DB138" s="211">
        <v>12</v>
      </c>
      <c r="DC138" s="211">
        <v>34</v>
      </c>
      <c r="DD138" s="211">
        <v>16</v>
      </c>
      <c r="DE138" s="211">
        <v>788</v>
      </c>
      <c r="DF138" s="211">
        <v>2196</v>
      </c>
      <c r="DG138" s="211">
        <v>4103</v>
      </c>
      <c r="DH138" s="211">
        <v>591</v>
      </c>
      <c r="DI138" s="211">
        <v>2272</v>
      </c>
      <c r="DJ138" s="211">
        <v>1068</v>
      </c>
      <c r="DK138" s="211">
        <v>216</v>
      </c>
      <c r="DL138" s="211">
        <v>1111</v>
      </c>
      <c r="DM138" s="211">
        <v>1620</v>
      </c>
      <c r="DN138" s="211">
        <v>5346</v>
      </c>
      <c r="DO138" s="211">
        <v>1272</v>
      </c>
      <c r="DP138" s="211">
        <v>1232</v>
      </c>
      <c r="DQ138" s="211">
        <v>983</v>
      </c>
      <c r="DR138" s="211">
        <v>625</v>
      </c>
      <c r="DS138" s="211">
        <v>377</v>
      </c>
      <c r="DT138" s="211">
        <v>874</v>
      </c>
      <c r="DU138" s="211">
        <v>16539</v>
      </c>
      <c r="DV138" s="211">
        <v>9683</v>
      </c>
      <c r="DW138" s="211">
        <v>3668</v>
      </c>
      <c r="DX138" s="211">
        <v>1071</v>
      </c>
      <c r="DY138" s="211">
        <v>390</v>
      </c>
      <c r="DZ138" s="211">
        <v>2886</v>
      </c>
      <c r="EA138" s="211">
        <v>257</v>
      </c>
      <c r="EB138" s="211">
        <v>2025</v>
      </c>
      <c r="EC138" s="211">
        <v>2899</v>
      </c>
      <c r="ED138" s="211">
        <v>599</v>
      </c>
      <c r="EE138" s="211">
        <v>1880</v>
      </c>
      <c r="EF138" s="211">
        <v>5278</v>
      </c>
      <c r="EG138" s="211">
        <v>39165</v>
      </c>
      <c r="EH138" s="211">
        <v>3319</v>
      </c>
      <c r="EI138" s="211">
        <v>13644</v>
      </c>
      <c r="EJ138" s="211">
        <v>2895</v>
      </c>
      <c r="EK138" s="211">
        <v>348</v>
      </c>
      <c r="EL138" s="211">
        <v>349</v>
      </c>
      <c r="EM138" s="211">
        <v>271</v>
      </c>
      <c r="EN138" s="211">
        <v>359</v>
      </c>
      <c r="EO138" s="211">
        <v>422</v>
      </c>
      <c r="EP138" s="211">
        <v>917</v>
      </c>
      <c r="EQ138" s="211">
        <v>14642</v>
      </c>
      <c r="ER138" s="211">
        <v>16539</v>
      </c>
      <c r="ES138" s="211">
        <v>542</v>
      </c>
      <c r="ET138" s="211">
        <v>3874</v>
      </c>
      <c r="EU138" s="211">
        <v>6190</v>
      </c>
      <c r="EV138" s="211">
        <v>5933</v>
      </c>
      <c r="EW138" s="211">
        <f t="shared" si="2"/>
        <v>15997</v>
      </c>
      <c r="EX138" s="211">
        <v>16539</v>
      </c>
      <c r="EZ138" s="211"/>
    </row>
    <row r="139" spans="1:156" x14ac:dyDescent="0.25">
      <c r="A139" t="s">
        <v>447</v>
      </c>
      <c r="B139" t="s">
        <v>1335</v>
      </c>
      <c r="C139" t="s">
        <v>232</v>
      </c>
      <c r="D139" t="s">
        <v>232</v>
      </c>
      <c r="E139" t="s">
        <v>232</v>
      </c>
      <c r="F139" t="s">
        <v>232</v>
      </c>
      <c r="G139" t="s">
        <v>232</v>
      </c>
      <c r="H139" s="211">
        <v>41772</v>
      </c>
      <c r="I139" s="211">
        <v>2232</v>
      </c>
      <c r="J139" s="211">
        <v>6742</v>
      </c>
      <c r="K139" s="211">
        <v>605</v>
      </c>
      <c r="L139" s="211">
        <v>4090</v>
      </c>
      <c r="M139" s="211">
        <v>363</v>
      </c>
      <c r="N139" s="211">
        <v>19712</v>
      </c>
      <c r="O139" s="211">
        <v>1052</v>
      </c>
      <c r="P139" s="211">
        <v>15139</v>
      </c>
      <c r="Q139" s="211">
        <v>571</v>
      </c>
      <c r="R139" s="211">
        <v>36546</v>
      </c>
      <c r="S139" s="211">
        <v>1602</v>
      </c>
      <c r="T139" s="211">
        <v>415</v>
      </c>
      <c r="U139" s="211">
        <v>9</v>
      </c>
      <c r="V139" s="211">
        <v>101</v>
      </c>
      <c r="W139" s="211">
        <v>15</v>
      </c>
      <c r="X139" s="211">
        <v>973</v>
      </c>
      <c r="Y139" s="211">
        <v>28</v>
      </c>
      <c r="Z139" s="211">
        <v>1068</v>
      </c>
      <c r="AA139" s="211">
        <v>77</v>
      </c>
      <c r="AB139" s="211">
        <v>2599</v>
      </c>
      <c r="AC139" s="211">
        <v>450</v>
      </c>
      <c r="AD139" s="211">
        <v>3725</v>
      </c>
      <c r="AE139" s="211">
        <v>511</v>
      </c>
      <c r="AF139" s="211">
        <v>35499</v>
      </c>
      <c r="AG139" s="211">
        <v>1539</v>
      </c>
      <c r="AH139" s="211">
        <v>40481</v>
      </c>
      <c r="AI139" s="211">
        <v>1933</v>
      </c>
      <c r="AJ139" s="211">
        <v>1291</v>
      </c>
      <c r="AK139" s="211">
        <v>299</v>
      </c>
      <c r="AL139" s="211">
        <v>798</v>
      </c>
      <c r="AM139" s="211">
        <v>35</v>
      </c>
      <c r="AN139" s="211">
        <v>493</v>
      </c>
      <c r="AO139" s="211">
        <v>264</v>
      </c>
      <c r="AP139" s="211">
        <v>21329</v>
      </c>
      <c r="AQ139" s="211">
        <v>1248</v>
      </c>
      <c r="AR139" s="211">
        <v>20443</v>
      </c>
      <c r="AS139" s="211">
        <v>984</v>
      </c>
      <c r="AT139" s="211">
        <v>5648</v>
      </c>
      <c r="AU139" s="211">
        <v>180</v>
      </c>
      <c r="AV139" s="211">
        <v>36124</v>
      </c>
      <c r="AW139" s="211">
        <v>2052</v>
      </c>
      <c r="AX139" s="211">
        <v>2592</v>
      </c>
      <c r="AY139" s="211">
        <v>438</v>
      </c>
      <c r="AZ139" s="211">
        <v>9570</v>
      </c>
      <c r="BA139" s="211">
        <v>557</v>
      </c>
      <c r="BB139" s="211">
        <v>11316</v>
      </c>
      <c r="BC139" s="211">
        <v>483</v>
      </c>
      <c r="BD139" s="211">
        <v>5554</v>
      </c>
      <c r="BE139" s="211">
        <v>153</v>
      </c>
      <c r="BF139" s="211">
        <v>3869</v>
      </c>
      <c r="BG139" s="211">
        <v>412</v>
      </c>
      <c r="BH139" s="211">
        <v>18820</v>
      </c>
      <c r="BI139" s="211">
        <v>1502</v>
      </c>
      <c r="BJ139" s="211">
        <v>18106</v>
      </c>
      <c r="BK139" s="211">
        <v>1288</v>
      </c>
      <c r="BL139" s="211">
        <v>714</v>
      </c>
      <c r="BM139" s="211">
        <v>214</v>
      </c>
      <c r="BN139" s="211">
        <v>13641</v>
      </c>
      <c r="BO139" s="211">
        <v>909</v>
      </c>
      <c r="BP139" s="211">
        <v>5628</v>
      </c>
      <c r="BQ139" s="211">
        <v>600</v>
      </c>
      <c r="BR139" s="211">
        <v>3420</v>
      </c>
      <c r="BS139" s="211">
        <v>405</v>
      </c>
      <c r="BT139" s="211">
        <v>10004</v>
      </c>
      <c r="BU139" s="211">
        <v>296</v>
      </c>
      <c r="BV139" s="211">
        <v>22689</v>
      </c>
      <c r="BW139" s="211">
        <v>1914</v>
      </c>
      <c r="BX139" s="211">
        <v>9079</v>
      </c>
      <c r="BY139" s="211">
        <v>22</v>
      </c>
      <c r="BZ139" s="211">
        <v>2763</v>
      </c>
      <c r="CA139" s="211">
        <v>79</v>
      </c>
      <c r="CB139" s="211">
        <v>7241</v>
      </c>
      <c r="CC139" s="211">
        <v>217</v>
      </c>
      <c r="CD139" s="211">
        <v>2736</v>
      </c>
      <c r="CE139" s="211">
        <v>305</v>
      </c>
      <c r="CF139" s="211">
        <v>4256</v>
      </c>
      <c r="CG139" s="211">
        <v>578</v>
      </c>
      <c r="CH139" s="211">
        <v>4699</v>
      </c>
      <c r="CI139" s="211">
        <v>246</v>
      </c>
      <c r="CJ139" s="211">
        <v>4765</v>
      </c>
      <c r="CK139" s="211">
        <v>362</v>
      </c>
      <c r="CL139" s="211">
        <v>6233</v>
      </c>
      <c r="CM139" s="211">
        <v>423</v>
      </c>
      <c r="CN139" s="211">
        <v>9079</v>
      </c>
      <c r="CO139" s="211">
        <v>22</v>
      </c>
      <c r="CP139" s="211">
        <v>2232</v>
      </c>
      <c r="CQ139" s="211">
        <v>39540</v>
      </c>
      <c r="CR139" s="211">
        <v>28805</v>
      </c>
      <c r="CS139" s="211">
        <v>18413</v>
      </c>
      <c r="CT139" s="211">
        <v>37265</v>
      </c>
      <c r="CU139" s="211">
        <v>2734</v>
      </c>
      <c r="CV139" s="211">
        <v>1020</v>
      </c>
      <c r="CW139" s="211">
        <v>1735</v>
      </c>
      <c r="CX139" s="211">
        <v>457</v>
      </c>
      <c r="CY139" s="211">
        <v>208</v>
      </c>
      <c r="CZ139" s="211">
        <v>46</v>
      </c>
      <c r="DA139" s="211">
        <v>776</v>
      </c>
      <c r="DB139" s="211">
        <v>514</v>
      </c>
      <c r="DC139" s="211">
        <v>15</v>
      </c>
      <c r="DD139" s="211">
        <v>3</v>
      </c>
      <c r="DE139" s="211">
        <v>1317</v>
      </c>
      <c r="DF139" s="211">
        <v>1532</v>
      </c>
      <c r="DG139" s="211">
        <v>3853</v>
      </c>
      <c r="DH139" s="211">
        <v>520</v>
      </c>
      <c r="DI139" s="211">
        <v>2150</v>
      </c>
      <c r="DJ139" s="211">
        <v>1090</v>
      </c>
      <c r="DK139" s="211">
        <v>277</v>
      </c>
      <c r="DL139" s="211">
        <v>922</v>
      </c>
      <c r="DM139" s="211">
        <v>1219</v>
      </c>
      <c r="DN139" s="211">
        <v>4732</v>
      </c>
      <c r="DO139" s="211">
        <v>1280</v>
      </c>
      <c r="DP139" s="211">
        <v>1030</v>
      </c>
      <c r="DQ139" s="211">
        <v>726</v>
      </c>
      <c r="DR139" s="211">
        <v>735</v>
      </c>
      <c r="DS139" s="211">
        <v>602</v>
      </c>
      <c r="DT139" s="211">
        <v>1623</v>
      </c>
      <c r="DU139" s="211">
        <v>17786</v>
      </c>
      <c r="DV139" s="211">
        <v>8664</v>
      </c>
      <c r="DW139" s="211">
        <v>2746</v>
      </c>
      <c r="DX139" s="211">
        <v>1594</v>
      </c>
      <c r="DY139" s="211">
        <v>670</v>
      </c>
      <c r="DZ139" s="211">
        <v>3471</v>
      </c>
      <c r="EA139" s="211">
        <v>282</v>
      </c>
      <c r="EB139" s="211">
        <v>2708</v>
      </c>
      <c r="EC139" s="211">
        <v>4057</v>
      </c>
      <c r="ED139" s="211">
        <v>607</v>
      </c>
      <c r="EE139" s="211">
        <v>2778</v>
      </c>
      <c r="EF139" s="211">
        <v>4714</v>
      </c>
      <c r="EG139" s="211">
        <v>38174</v>
      </c>
      <c r="EH139" s="211">
        <v>3717</v>
      </c>
      <c r="EI139" s="211">
        <v>14300</v>
      </c>
      <c r="EJ139" s="211">
        <v>3486</v>
      </c>
      <c r="EK139" s="211">
        <v>619</v>
      </c>
      <c r="EL139" s="211">
        <v>416</v>
      </c>
      <c r="EM139" s="211">
        <v>399</v>
      </c>
      <c r="EN139" s="211">
        <v>302</v>
      </c>
      <c r="EO139" s="211">
        <v>245</v>
      </c>
      <c r="EP139" s="211">
        <v>1081</v>
      </c>
      <c r="EQ139" s="211">
        <v>15087</v>
      </c>
      <c r="ER139" s="211">
        <v>17786</v>
      </c>
      <c r="ES139" s="211">
        <v>946</v>
      </c>
      <c r="ET139" s="211">
        <v>5169</v>
      </c>
      <c r="EU139" s="211">
        <v>6470</v>
      </c>
      <c r="EV139" s="211">
        <v>5201</v>
      </c>
      <c r="EW139" s="211">
        <f t="shared" si="2"/>
        <v>16840</v>
      </c>
      <c r="EX139" s="211">
        <v>17786</v>
      </c>
      <c r="EZ139" s="211"/>
    </row>
    <row r="140" spans="1:156" x14ac:dyDescent="0.25">
      <c r="A140" t="s">
        <v>448</v>
      </c>
      <c r="B140" t="s">
        <v>1335</v>
      </c>
      <c r="C140" t="s">
        <v>232</v>
      </c>
      <c r="D140" t="s">
        <v>232</v>
      </c>
      <c r="E140" t="s">
        <v>232</v>
      </c>
      <c r="F140" t="s">
        <v>232</v>
      </c>
      <c r="G140" t="s">
        <v>232</v>
      </c>
      <c r="H140" s="211">
        <v>41649</v>
      </c>
      <c r="I140" s="211">
        <v>2548</v>
      </c>
      <c r="J140" s="211">
        <v>7747</v>
      </c>
      <c r="K140" s="211">
        <v>1129</v>
      </c>
      <c r="L140" s="211">
        <v>4910</v>
      </c>
      <c r="M140" s="211">
        <v>910</v>
      </c>
      <c r="N140" s="211">
        <v>19669</v>
      </c>
      <c r="O140" s="211">
        <v>963</v>
      </c>
      <c r="P140" s="211">
        <v>14013</v>
      </c>
      <c r="Q140" s="211">
        <v>437</v>
      </c>
      <c r="R140" s="211">
        <v>32814</v>
      </c>
      <c r="S140" s="211">
        <v>1308</v>
      </c>
      <c r="T140" s="211">
        <v>1361</v>
      </c>
      <c r="U140" s="211">
        <v>45</v>
      </c>
      <c r="V140" s="211">
        <v>100</v>
      </c>
      <c r="W140" s="211">
        <v>0</v>
      </c>
      <c r="X140" s="211">
        <v>2294</v>
      </c>
      <c r="Y140" s="211">
        <v>171</v>
      </c>
      <c r="Z140" s="211">
        <v>2083</v>
      </c>
      <c r="AA140" s="211">
        <v>674</v>
      </c>
      <c r="AB140" s="211">
        <v>2827</v>
      </c>
      <c r="AC140" s="211">
        <v>349</v>
      </c>
      <c r="AD140" s="211">
        <v>5574</v>
      </c>
      <c r="AE140" s="211">
        <v>1257</v>
      </c>
      <c r="AF140" s="211">
        <v>30840</v>
      </c>
      <c r="AG140" s="211">
        <v>1005</v>
      </c>
      <c r="AH140" s="211">
        <v>36811</v>
      </c>
      <c r="AI140" s="211">
        <v>1393</v>
      </c>
      <c r="AJ140" s="211">
        <v>4838</v>
      </c>
      <c r="AK140" s="211">
        <v>1155</v>
      </c>
      <c r="AL140" s="211">
        <v>1901</v>
      </c>
      <c r="AM140" s="211">
        <v>106</v>
      </c>
      <c r="AN140" s="211">
        <v>2937</v>
      </c>
      <c r="AO140" s="211">
        <v>1049</v>
      </c>
      <c r="AP140" s="211">
        <v>20825</v>
      </c>
      <c r="AQ140" s="211">
        <v>1485</v>
      </c>
      <c r="AR140" s="211">
        <v>20824</v>
      </c>
      <c r="AS140" s="211">
        <v>1063</v>
      </c>
      <c r="AT140" s="211">
        <v>4887</v>
      </c>
      <c r="AU140" s="211">
        <v>280</v>
      </c>
      <c r="AV140" s="211">
        <v>36762</v>
      </c>
      <c r="AW140" s="211">
        <v>2268</v>
      </c>
      <c r="AX140" s="211">
        <v>2603</v>
      </c>
      <c r="AY140" s="211">
        <v>439</v>
      </c>
      <c r="AZ140" s="211">
        <v>8740</v>
      </c>
      <c r="BA140" s="211">
        <v>692</v>
      </c>
      <c r="BB140" s="211">
        <v>9486</v>
      </c>
      <c r="BC140" s="211">
        <v>386</v>
      </c>
      <c r="BD140" s="211">
        <v>6421</v>
      </c>
      <c r="BE140" s="211">
        <v>51</v>
      </c>
      <c r="BF140" s="211">
        <v>3958</v>
      </c>
      <c r="BG140" s="211">
        <v>480</v>
      </c>
      <c r="BH140" s="211">
        <v>18978</v>
      </c>
      <c r="BI140" s="211">
        <v>1462</v>
      </c>
      <c r="BJ140" s="211">
        <v>18340</v>
      </c>
      <c r="BK140" s="211">
        <v>1392</v>
      </c>
      <c r="BL140" s="211">
        <v>638</v>
      </c>
      <c r="BM140" s="211">
        <v>70</v>
      </c>
      <c r="BN140" s="211">
        <v>13773</v>
      </c>
      <c r="BO140" s="211">
        <v>908</v>
      </c>
      <c r="BP140" s="211">
        <v>5942</v>
      </c>
      <c r="BQ140" s="211">
        <v>614</v>
      </c>
      <c r="BR140" s="211">
        <v>3221</v>
      </c>
      <c r="BS140" s="211">
        <v>420</v>
      </c>
      <c r="BT140" s="211">
        <v>10998</v>
      </c>
      <c r="BU140" s="211">
        <v>576</v>
      </c>
      <c r="BV140" s="211">
        <v>22936</v>
      </c>
      <c r="BW140" s="211">
        <v>1942</v>
      </c>
      <c r="BX140" s="211">
        <v>7715</v>
      </c>
      <c r="BY140" s="211">
        <v>30</v>
      </c>
      <c r="BZ140" s="211">
        <v>3287</v>
      </c>
      <c r="CA140" s="211">
        <v>105</v>
      </c>
      <c r="CB140" s="211">
        <v>7711</v>
      </c>
      <c r="CC140" s="211">
        <v>471</v>
      </c>
      <c r="CD140" s="211">
        <v>3401</v>
      </c>
      <c r="CE140" s="211">
        <v>404</v>
      </c>
      <c r="CF140" s="211">
        <v>4408</v>
      </c>
      <c r="CG140" s="211">
        <v>372</v>
      </c>
      <c r="CH140" s="211">
        <v>5558</v>
      </c>
      <c r="CI140" s="211">
        <v>667</v>
      </c>
      <c r="CJ140" s="211">
        <v>4387</v>
      </c>
      <c r="CK140" s="211">
        <v>271</v>
      </c>
      <c r="CL140" s="211">
        <v>5182</v>
      </c>
      <c r="CM140" s="211">
        <v>228</v>
      </c>
      <c r="CN140" s="211">
        <v>7715</v>
      </c>
      <c r="CO140" s="211">
        <v>30</v>
      </c>
      <c r="CP140" s="211">
        <v>2548</v>
      </c>
      <c r="CQ140" s="211">
        <v>39101</v>
      </c>
      <c r="CR140" s="211">
        <v>29882</v>
      </c>
      <c r="CS140" s="211">
        <v>16740</v>
      </c>
      <c r="CT140" s="211">
        <v>32145</v>
      </c>
      <c r="CU140" s="211">
        <v>7263</v>
      </c>
      <c r="CV140" s="211">
        <v>3832</v>
      </c>
      <c r="CW140" s="211">
        <v>4268</v>
      </c>
      <c r="CX140" s="211">
        <v>2153</v>
      </c>
      <c r="CY140" s="211">
        <v>642</v>
      </c>
      <c r="CZ140" s="211">
        <v>203</v>
      </c>
      <c r="DA140" s="211">
        <v>1607</v>
      </c>
      <c r="DB140" s="211">
        <v>1123</v>
      </c>
      <c r="DC140" s="211">
        <v>746</v>
      </c>
      <c r="DD140" s="211">
        <v>353</v>
      </c>
      <c r="DE140" s="211">
        <v>842</v>
      </c>
      <c r="DF140" s="211">
        <v>1608</v>
      </c>
      <c r="DG140" s="211">
        <v>5099</v>
      </c>
      <c r="DH140" s="211">
        <v>250</v>
      </c>
      <c r="DI140" s="211">
        <v>1844</v>
      </c>
      <c r="DJ140" s="211">
        <v>1035</v>
      </c>
      <c r="DK140" s="211">
        <v>173</v>
      </c>
      <c r="DL140" s="211">
        <v>614</v>
      </c>
      <c r="DM140" s="211">
        <v>1206</v>
      </c>
      <c r="DN140" s="211">
        <v>5399</v>
      </c>
      <c r="DO140" s="211">
        <v>1156</v>
      </c>
      <c r="DP140" s="211">
        <v>879</v>
      </c>
      <c r="DQ140" s="211">
        <v>508</v>
      </c>
      <c r="DR140" s="211">
        <v>760</v>
      </c>
      <c r="DS140" s="211">
        <v>511</v>
      </c>
      <c r="DT140" s="211">
        <v>1864</v>
      </c>
      <c r="DU140" s="211">
        <v>16534</v>
      </c>
      <c r="DV140" s="211">
        <v>8542</v>
      </c>
      <c r="DW140" s="211">
        <v>3209</v>
      </c>
      <c r="DX140" s="211">
        <v>1471</v>
      </c>
      <c r="DY140" s="211">
        <v>772</v>
      </c>
      <c r="DZ140" s="211">
        <v>2888</v>
      </c>
      <c r="EA140" s="211">
        <v>260</v>
      </c>
      <c r="EB140" s="211">
        <v>2139</v>
      </c>
      <c r="EC140" s="211">
        <v>3633</v>
      </c>
      <c r="ED140" s="211">
        <v>623</v>
      </c>
      <c r="EE140" s="211">
        <v>2411</v>
      </c>
      <c r="EF140" s="211">
        <v>5268</v>
      </c>
      <c r="EG140" s="211">
        <v>36477</v>
      </c>
      <c r="EH140" s="211">
        <v>5096</v>
      </c>
      <c r="EI140" s="211">
        <v>12719</v>
      </c>
      <c r="EJ140" s="211">
        <v>3815</v>
      </c>
      <c r="EK140" s="211">
        <v>703</v>
      </c>
      <c r="EL140" s="211">
        <v>310</v>
      </c>
      <c r="EM140" s="211">
        <v>589</v>
      </c>
      <c r="EN140" s="211">
        <v>451</v>
      </c>
      <c r="EO140" s="211">
        <v>231</v>
      </c>
      <c r="EP140" s="211">
        <v>1251</v>
      </c>
      <c r="EQ140" s="211">
        <v>14348</v>
      </c>
      <c r="ER140" s="211">
        <v>16534</v>
      </c>
      <c r="ES140" s="211">
        <v>965</v>
      </c>
      <c r="ET140" s="211">
        <v>4975</v>
      </c>
      <c r="EU140" s="211">
        <v>6300</v>
      </c>
      <c r="EV140" s="211">
        <v>4294</v>
      </c>
      <c r="EW140" s="211">
        <f t="shared" si="2"/>
        <v>15569</v>
      </c>
      <c r="EX140" s="211">
        <v>16534</v>
      </c>
      <c r="EZ140" s="211"/>
    </row>
    <row r="141" spans="1:156" x14ac:dyDescent="0.25">
      <c r="A141" t="s">
        <v>449</v>
      </c>
      <c r="B141" t="s">
        <v>1335</v>
      </c>
      <c r="C141" t="s">
        <v>232</v>
      </c>
      <c r="D141" t="s">
        <v>232</v>
      </c>
      <c r="E141" t="s">
        <v>232</v>
      </c>
      <c r="F141" t="s">
        <v>232</v>
      </c>
      <c r="G141" t="s">
        <v>232</v>
      </c>
      <c r="H141" s="211">
        <v>42518</v>
      </c>
      <c r="I141" s="211">
        <v>1478</v>
      </c>
      <c r="J141" s="211">
        <v>3483</v>
      </c>
      <c r="K141" s="211">
        <v>196</v>
      </c>
      <c r="L141" s="211">
        <v>2139</v>
      </c>
      <c r="M141" s="211">
        <v>82</v>
      </c>
      <c r="N141" s="211">
        <v>15533</v>
      </c>
      <c r="O141" s="211">
        <v>945</v>
      </c>
      <c r="P141" s="211">
        <v>23279</v>
      </c>
      <c r="Q141" s="211">
        <v>337</v>
      </c>
      <c r="R141" s="211">
        <v>38227</v>
      </c>
      <c r="S141" s="211">
        <v>1177</v>
      </c>
      <c r="T141" s="211">
        <v>359</v>
      </c>
      <c r="U141" s="211">
        <v>2</v>
      </c>
      <c r="V141" s="211">
        <v>97</v>
      </c>
      <c r="W141" s="211">
        <v>0</v>
      </c>
      <c r="X141" s="211">
        <v>1005</v>
      </c>
      <c r="Y141" s="211">
        <v>2</v>
      </c>
      <c r="Z141" s="211">
        <v>914</v>
      </c>
      <c r="AA141" s="211">
        <v>175</v>
      </c>
      <c r="AB141" s="211">
        <v>1916</v>
      </c>
      <c r="AC141" s="211">
        <v>122</v>
      </c>
      <c r="AD141" s="211">
        <v>1949</v>
      </c>
      <c r="AE141" s="211">
        <v>303</v>
      </c>
      <c r="AF141" s="211">
        <v>37787</v>
      </c>
      <c r="AG141" s="211">
        <v>1148</v>
      </c>
      <c r="AH141" s="211">
        <v>41034</v>
      </c>
      <c r="AI141" s="211">
        <v>1290</v>
      </c>
      <c r="AJ141" s="211">
        <v>1484</v>
      </c>
      <c r="AK141" s="211">
        <v>188</v>
      </c>
      <c r="AL141" s="211">
        <v>631</v>
      </c>
      <c r="AM141" s="211">
        <v>29</v>
      </c>
      <c r="AN141" s="211">
        <v>853</v>
      </c>
      <c r="AO141" s="211">
        <v>159</v>
      </c>
      <c r="AP141" s="211">
        <v>21124</v>
      </c>
      <c r="AQ141" s="211">
        <v>830</v>
      </c>
      <c r="AR141" s="211">
        <v>21394</v>
      </c>
      <c r="AS141" s="211">
        <v>648</v>
      </c>
      <c r="AT141" s="211">
        <v>4038</v>
      </c>
      <c r="AU141" s="211">
        <v>96</v>
      </c>
      <c r="AV141" s="211">
        <v>38480</v>
      </c>
      <c r="AW141" s="211">
        <v>1382</v>
      </c>
      <c r="AX141" s="211">
        <v>1002</v>
      </c>
      <c r="AY141" s="211">
        <v>256</v>
      </c>
      <c r="AZ141" s="211">
        <v>7022</v>
      </c>
      <c r="BA141" s="211">
        <v>445</v>
      </c>
      <c r="BB141" s="211">
        <v>9291</v>
      </c>
      <c r="BC141" s="211">
        <v>280</v>
      </c>
      <c r="BD141" s="211">
        <v>10307</v>
      </c>
      <c r="BE141" s="211">
        <v>88</v>
      </c>
      <c r="BF141" s="211">
        <v>2594</v>
      </c>
      <c r="BG141" s="211">
        <v>206</v>
      </c>
      <c r="BH141" s="211">
        <v>21623</v>
      </c>
      <c r="BI141" s="211">
        <v>940</v>
      </c>
      <c r="BJ141" s="211">
        <v>21037</v>
      </c>
      <c r="BK141" s="211">
        <v>853</v>
      </c>
      <c r="BL141" s="211">
        <v>586</v>
      </c>
      <c r="BM141" s="211">
        <v>87</v>
      </c>
      <c r="BN141" s="211">
        <v>15605</v>
      </c>
      <c r="BO141" s="211">
        <v>577</v>
      </c>
      <c r="BP141" s="211">
        <v>6411</v>
      </c>
      <c r="BQ141" s="211">
        <v>382</v>
      </c>
      <c r="BR141" s="211">
        <v>2201</v>
      </c>
      <c r="BS141" s="211">
        <v>187</v>
      </c>
      <c r="BT141" s="211">
        <v>11885</v>
      </c>
      <c r="BU141" s="211">
        <v>327</v>
      </c>
      <c r="BV141" s="211">
        <v>24217</v>
      </c>
      <c r="BW141" s="211">
        <v>1146</v>
      </c>
      <c r="BX141" s="211">
        <v>6416</v>
      </c>
      <c r="BY141" s="211">
        <v>5</v>
      </c>
      <c r="BZ141" s="211">
        <v>2795</v>
      </c>
      <c r="CA141" s="211">
        <v>60</v>
      </c>
      <c r="CB141" s="211">
        <v>9090</v>
      </c>
      <c r="CC141" s="211">
        <v>267</v>
      </c>
      <c r="CD141" s="211">
        <v>3011</v>
      </c>
      <c r="CE141" s="211">
        <v>82</v>
      </c>
      <c r="CF141" s="211">
        <v>4696</v>
      </c>
      <c r="CG141" s="211">
        <v>391</v>
      </c>
      <c r="CH141" s="211">
        <v>6180</v>
      </c>
      <c r="CI141" s="211">
        <v>239</v>
      </c>
      <c r="CJ141" s="211">
        <v>5217</v>
      </c>
      <c r="CK141" s="211">
        <v>208</v>
      </c>
      <c r="CL141" s="211">
        <v>5113</v>
      </c>
      <c r="CM141" s="211">
        <v>226</v>
      </c>
      <c r="CN141" s="211">
        <v>6416</v>
      </c>
      <c r="CO141" s="211">
        <v>5</v>
      </c>
      <c r="CP141" s="211">
        <v>1478</v>
      </c>
      <c r="CQ141" s="211">
        <v>41040</v>
      </c>
      <c r="CR141" s="211">
        <v>34601</v>
      </c>
      <c r="CS141" s="211">
        <v>11996</v>
      </c>
      <c r="CT141" s="211">
        <v>38191</v>
      </c>
      <c r="CU141" s="211">
        <v>2184</v>
      </c>
      <c r="CV141" s="211">
        <v>513</v>
      </c>
      <c r="CW141" s="211">
        <v>1329</v>
      </c>
      <c r="CX141" s="211">
        <v>294</v>
      </c>
      <c r="CY141" s="211">
        <v>275</v>
      </c>
      <c r="CZ141" s="211">
        <v>24</v>
      </c>
      <c r="DA141" s="211">
        <v>504</v>
      </c>
      <c r="DB141" s="211">
        <v>155</v>
      </c>
      <c r="DC141" s="211">
        <v>76</v>
      </c>
      <c r="DD141" s="211">
        <v>40</v>
      </c>
      <c r="DE141" s="211">
        <v>741</v>
      </c>
      <c r="DF141" s="211">
        <v>2192</v>
      </c>
      <c r="DG141" s="211">
        <v>2337</v>
      </c>
      <c r="DH141" s="211">
        <v>408</v>
      </c>
      <c r="DI141" s="211">
        <v>1715</v>
      </c>
      <c r="DJ141" s="211">
        <v>761</v>
      </c>
      <c r="DK141" s="211">
        <v>208</v>
      </c>
      <c r="DL141" s="211">
        <v>735</v>
      </c>
      <c r="DM141" s="211">
        <v>1431</v>
      </c>
      <c r="DN141" s="211">
        <v>9513</v>
      </c>
      <c r="DO141" s="211">
        <v>1215</v>
      </c>
      <c r="DP141" s="211">
        <v>846</v>
      </c>
      <c r="DQ141" s="211">
        <v>926</v>
      </c>
      <c r="DR141" s="211">
        <v>392</v>
      </c>
      <c r="DS141" s="211">
        <v>217</v>
      </c>
      <c r="DT141" s="211">
        <v>850</v>
      </c>
      <c r="DU141" s="211">
        <v>16539</v>
      </c>
      <c r="DV141" s="211">
        <v>9733</v>
      </c>
      <c r="DW141" s="211">
        <v>4185</v>
      </c>
      <c r="DX141" s="211">
        <v>1263</v>
      </c>
      <c r="DY141" s="211">
        <v>487</v>
      </c>
      <c r="DZ141" s="211">
        <v>2090</v>
      </c>
      <c r="EA141" s="211">
        <v>387</v>
      </c>
      <c r="EB141" s="211">
        <v>1387</v>
      </c>
      <c r="EC141" s="211">
        <v>3453</v>
      </c>
      <c r="ED141" s="211">
        <v>401</v>
      </c>
      <c r="EE141" s="211">
        <v>2453</v>
      </c>
      <c r="EF141" s="211">
        <v>5715</v>
      </c>
      <c r="EG141" s="211">
        <v>37135</v>
      </c>
      <c r="EH141" s="211">
        <v>5226</v>
      </c>
      <c r="EI141" s="211">
        <v>13637</v>
      </c>
      <c r="EJ141" s="211">
        <v>2902</v>
      </c>
      <c r="EK141" s="211">
        <v>172</v>
      </c>
      <c r="EL141" s="211">
        <v>402</v>
      </c>
      <c r="EM141" s="211">
        <v>519</v>
      </c>
      <c r="EN141" s="211">
        <v>344</v>
      </c>
      <c r="EO141" s="211">
        <v>310</v>
      </c>
      <c r="EP141" s="211">
        <v>968</v>
      </c>
      <c r="EQ141" s="211">
        <v>15226</v>
      </c>
      <c r="ER141" s="211">
        <v>16539</v>
      </c>
      <c r="ES141" s="211">
        <v>533</v>
      </c>
      <c r="ET141" s="211">
        <v>4032</v>
      </c>
      <c r="EU141" s="211">
        <v>6433</v>
      </c>
      <c r="EV141" s="211">
        <v>5541</v>
      </c>
      <c r="EW141" s="211">
        <f t="shared" si="2"/>
        <v>16006</v>
      </c>
      <c r="EX141" s="211">
        <v>16539</v>
      </c>
      <c r="EZ141" s="211"/>
    </row>
    <row r="142" spans="1:156" x14ac:dyDescent="0.25">
      <c r="A142" t="s">
        <v>450</v>
      </c>
      <c r="B142" t="s">
        <v>1335</v>
      </c>
      <c r="C142" t="s">
        <v>232</v>
      </c>
      <c r="D142" t="s">
        <v>232</v>
      </c>
      <c r="E142" t="s">
        <v>232</v>
      </c>
      <c r="F142" t="s">
        <v>232</v>
      </c>
      <c r="G142" t="s">
        <v>232</v>
      </c>
      <c r="H142" s="211">
        <v>41502</v>
      </c>
      <c r="I142" s="211">
        <v>2007</v>
      </c>
      <c r="J142" s="211">
        <v>4286</v>
      </c>
      <c r="K142" s="211">
        <v>674</v>
      </c>
      <c r="L142" s="211">
        <v>2350</v>
      </c>
      <c r="M142" s="211">
        <v>216</v>
      </c>
      <c r="N142" s="211">
        <v>14756</v>
      </c>
      <c r="O142" s="211">
        <v>737</v>
      </c>
      <c r="P142" s="211">
        <v>22417</v>
      </c>
      <c r="Q142" s="211">
        <v>596</v>
      </c>
      <c r="R142" s="211">
        <v>32803</v>
      </c>
      <c r="S142" s="211">
        <v>1011</v>
      </c>
      <c r="T142" s="211">
        <v>2398</v>
      </c>
      <c r="U142" s="211">
        <v>378</v>
      </c>
      <c r="V142" s="211">
        <v>20</v>
      </c>
      <c r="W142" s="211">
        <v>0</v>
      </c>
      <c r="X142" s="211">
        <v>2844</v>
      </c>
      <c r="Y142" s="211">
        <v>103</v>
      </c>
      <c r="Z142" s="211">
        <v>809</v>
      </c>
      <c r="AA142" s="211">
        <v>220</v>
      </c>
      <c r="AB142" s="211">
        <v>2628</v>
      </c>
      <c r="AC142" s="211">
        <v>295</v>
      </c>
      <c r="AD142" s="211">
        <v>2901</v>
      </c>
      <c r="AE142" s="211">
        <v>539</v>
      </c>
      <c r="AF142" s="211">
        <v>31519</v>
      </c>
      <c r="AG142" s="211">
        <v>906</v>
      </c>
      <c r="AH142" s="211">
        <v>35702</v>
      </c>
      <c r="AI142" s="211">
        <v>1227</v>
      </c>
      <c r="AJ142" s="211">
        <v>5800</v>
      </c>
      <c r="AK142" s="211">
        <v>780</v>
      </c>
      <c r="AL142" s="211">
        <v>3600</v>
      </c>
      <c r="AM142" s="211">
        <v>392</v>
      </c>
      <c r="AN142" s="211">
        <v>2200</v>
      </c>
      <c r="AO142" s="211">
        <v>388</v>
      </c>
      <c r="AP142" s="211">
        <v>20862</v>
      </c>
      <c r="AQ142" s="211">
        <v>1244</v>
      </c>
      <c r="AR142" s="211">
        <v>20640</v>
      </c>
      <c r="AS142" s="211">
        <v>763</v>
      </c>
      <c r="AT142" s="211">
        <v>3954</v>
      </c>
      <c r="AU142" s="211">
        <v>126</v>
      </c>
      <c r="AV142" s="211">
        <v>37548</v>
      </c>
      <c r="AW142" s="211">
        <v>1881</v>
      </c>
      <c r="AX142" s="211">
        <v>1363</v>
      </c>
      <c r="AY142" s="211">
        <v>359</v>
      </c>
      <c r="AZ142" s="211">
        <v>4769</v>
      </c>
      <c r="BA142" s="211">
        <v>466</v>
      </c>
      <c r="BB142" s="211">
        <v>6744</v>
      </c>
      <c r="BC142" s="211">
        <v>292</v>
      </c>
      <c r="BD142" s="211">
        <v>14784</v>
      </c>
      <c r="BE142" s="211">
        <v>490</v>
      </c>
      <c r="BF142" s="211">
        <v>3561</v>
      </c>
      <c r="BG142" s="211">
        <v>381</v>
      </c>
      <c r="BH142" s="211">
        <v>20340</v>
      </c>
      <c r="BI142" s="211">
        <v>1265</v>
      </c>
      <c r="BJ142" s="211">
        <v>19697</v>
      </c>
      <c r="BK142" s="211">
        <v>1152</v>
      </c>
      <c r="BL142" s="211">
        <v>643</v>
      </c>
      <c r="BM142" s="211">
        <v>113</v>
      </c>
      <c r="BN142" s="211">
        <v>14686</v>
      </c>
      <c r="BO142" s="211">
        <v>432</v>
      </c>
      <c r="BP142" s="211">
        <v>6242</v>
      </c>
      <c r="BQ142" s="211">
        <v>871</v>
      </c>
      <c r="BR142" s="211">
        <v>2973</v>
      </c>
      <c r="BS142" s="211">
        <v>343</v>
      </c>
      <c r="BT142" s="211">
        <v>11069</v>
      </c>
      <c r="BU142" s="211">
        <v>290</v>
      </c>
      <c r="BV142" s="211">
        <v>23901</v>
      </c>
      <c r="BW142" s="211">
        <v>1646</v>
      </c>
      <c r="BX142" s="211">
        <v>6532</v>
      </c>
      <c r="BY142" s="211">
        <v>71</v>
      </c>
      <c r="BZ142" s="211">
        <v>3722</v>
      </c>
      <c r="CA142" s="211">
        <v>20</v>
      </c>
      <c r="CB142" s="211">
        <v>7347</v>
      </c>
      <c r="CC142" s="211">
        <v>270</v>
      </c>
      <c r="CD142" s="211">
        <v>2773</v>
      </c>
      <c r="CE142" s="211">
        <v>110</v>
      </c>
      <c r="CF142" s="211">
        <v>5475</v>
      </c>
      <c r="CG142" s="211">
        <v>563</v>
      </c>
      <c r="CH142" s="211">
        <v>5437</v>
      </c>
      <c r="CI142" s="211">
        <v>222</v>
      </c>
      <c r="CJ142" s="211">
        <v>4513</v>
      </c>
      <c r="CK142" s="211">
        <v>383</v>
      </c>
      <c r="CL142" s="211">
        <v>5703</v>
      </c>
      <c r="CM142" s="211">
        <v>368</v>
      </c>
      <c r="CN142" s="211">
        <v>6532</v>
      </c>
      <c r="CO142" s="211">
        <v>71</v>
      </c>
      <c r="CP142" s="211">
        <v>2007</v>
      </c>
      <c r="CQ142" s="211">
        <v>39495</v>
      </c>
      <c r="CR142" s="211">
        <v>33827</v>
      </c>
      <c r="CS142" s="211">
        <v>11356</v>
      </c>
      <c r="CT142" s="211">
        <v>31317</v>
      </c>
      <c r="CU142" s="211">
        <v>7203</v>
      </c>
      <c r="CV142" s="211">
        <v>2335</v>
      </c>
      <c r="CW142" s="211">
        <v>1882</v>
      </c>
      <c r="CX142" s="211">
        <v>433</v>
      </c>
      <c r="CY142" s="211">
        <v>1355</v>
      </c>
      <c r="CZ142" s="211">
        <v>353</v>
      </c>
      <c r="DA142" s="211">
        <v>2310</v>
      </c>
      <c r="DB142" s="211">
        <v>922</v>
      </c>
      <c r="DC142" s="211">
        <v>1656</v>
      </c>
      <c r="DD142" s="211">
        <v>627</v>
      </c>
      <c r="DE142" s="211">
        <v>106</v>
      </c>
      <c r="DF142" s="211">
        <v>1107</v>
      </c>
      <c r="DG142" s="211">
        <v>1414</v>
      </c>
      <c r="DH142" s="211">
        <v>293</v>
      </c>
      <c r="DI142" s="211">
        <v>1936</v>
      </c>
      <c r="DJ142" s="211">
        <v>366</v>
      </c>
      <c r="DK142" s="211">
        <v>247</v>
      </c>
      <c r="DL142" s="211">
        <v>786</v>
      </c>
      <c r="DM142" s="211">
        <v>1632</v>
      </c>
      <c r="DN142" s="211">
        <v>11114</v>
      </c>
      <c r="DO142" s="211">
        <v>1453</v>
      </c>
      <c r="DP142" s="211">
        <v>690</v>
      </c>
      <c r="DQ142" s="211">
        <v>511</v>
      </c>
      <c r="DR142" s="211">
        <v>488</v>
      </c>
      <c r="DS142" s="211">
        <v>295</v>
      </c>
      <c r="DT142" s="211">
        <v>726</v>
      </c>
      <c r="DU142" s="211">
        <v>16559</v>
      </c>
      <c r="DV142" s="211">
        <v>9028</v>
      </c>
      <c r="DW142" s="211">
        <v>3846</v>
      </c>
      <c r="DX142" s="211">
        <v>1150</v>
      </c>
      <c r="DY142" s="211">
        <v>463</v>
      </c>
      <c r="DZ142" s="211">
        <v>2686</v>
      </c>
      <c r="EA142" s="211">
        <v>115</v>
      </c>
      <c r="EB142" s="211">
        <v>2016</v>
      </c>
      <c r="EC142" s="211">
        <v>3695</v>
      </c>
      <c r="ED142" s="211">
        <v>434</v>
      </c>
      <c r="EE142" s="211">
        <v>2503</v>
      </c>
      <c r="EF142" s="211">
        <v>5206</v>
      </c>
      <c r="EG142" s="211">
        <v>35676</v>
      </c>
      <c r="EH142" s="211">
        <v>5277</v>
      </c>
      <c r="EI142" s="211">
        <v>12677</v>
      </c>
      <c r="EJ142" s="211">
        <v>3882</v>
      </c>
      <c r="EK142" s="211">
        <v>417</v>
      </c>
      <c r="EL142" s="211">
        <v>582</v>
      </c>
      <c r="EM142" s="211">
        <v>398</v>
      </c>
      <c r="EN142" s="211">
        <v>323</v>
      </c>
      <c r="EO142" s="211">
        <v>493</v>
      </c>
      <c r="EP142" s="211">
        <v>1347</v>
      </c>
      <c r="EQ142" s="211">
        <v>15358</v>
      </c>
      <c r="ER142" s="211">
        <v>16559</v>
      </c>
      <c r="ES142" s="211">
        <v>980</v>
      </c>
      <c r="ET142" s="211">
        <v>4505</v>
      </c>
      <c r="EU142" s="211">
        <v>8622</v>
      </c>
      <c r="EV142" s="211">
        <v>2452</v>
      </c>
      <c r="EW142" s="211">
        <f t="shared" si="2"/>
        <v>15579</v>
      </c>
      <c r="EX142" s="211">
        <v>16559</v>
      </c>
      <c r="EZ142" s="211"/>
    </row>
    <row r="143" spans="1:156" x14ac:dyDescent="0.25">
      <c r="A143" t="s">
        <v>451</v>
      </c>
      <c r="B143" t="s">
        <v>1335</v>
      </c>
      <c r="C143" t="s">
        <v>232</v>
      </c>
      <c r="D143" t="s">
        <v>232</v>
      </c>
      <c r="E143" t="s">
        <v>232</v>
      </c>
      <c r="F143" t="s">
        <v>232</v>
      </c>
      <c r="G143" t="s">
        <v>232</v>
      </c>
      <c r="H143" s="211">
        <v>42695</v>
      </c>
      <c r="I143" s="211">
        <v>1550</v>
      </c>
      <c r="J143" s="211">
        <v>5196</v>
      </c>
      <c r="K143" s="211">
        <v>302</v>
      </c>
      <c r="L143" s="211">
        <v>3812</v>
      </c>
      <c r="M143" s="211">
        <v>164</v>
      </c>
      <c r="N143" s="211">
        <v>12229</v>
      </c>
      <c r="O143" s="211">
        <v>857</v>
      </c>
      <c r="P143" s="211">
        <v>24648</v>
      </c>
      <c r="Q143" s="211">
        <v>391</v>
      </c>
      <c r="R143" s="211">
        <v>31015</v>
      </c>
      <c r="S143" s="211">
        <v>681</v>
      </c>
      <c r="T143" s="211">
        <v>5021</v>
      </c>
      <c r="U143" s="211">
        <v>309</v>
      </c>
      <c r="V143" s="211">
        <v>62</v>
      </c>
      <c r="W143" s="211">
        <v>0</v>
      </c>
      <c r="X143" s="211">
        <v>3537</v>
      </c>
      <c r="Y143" s="211">
        <v>384</v>
      </c>
      <c r="Z143" s="211">
        <v>775</v>
      </c>
      <c r="AA143" s="211">
        <v>17</v>
      </c>
      <c r="AB143" s="211">
        <v>2285</v>
      </c>
      <c r="AC143" s="211">
        <v>159</v>
      </c>
      <c r="AD143" s="211">
        <v>1992</v>
      </c>
      <c r="AE143" s="211">
        <v>125</v>
      </c>
      <c r="AF143" s="211">
        <v>30286</v>
      </c>
      <c r="AG143" s="211">
        <v>576</v>
      </c>
      <c r="AH143" s="211">
        <v>36218</v>
      </c>
      <c r="AI143" s="211">
        <v>1053</v>
      </c>
      <c r="AJ143" s="211">
        <v>6477</v>
      </c>
      <c r="AK143" s="211">
        <v>497</v>
      </c>
      <c r="AL143" s="211">
        <v>4042</v>
      </c>
      <c r="AM143" s="211">
        <v>387</v>
      </c>
      <c r="AN143" s="211">
        <v>2435</v>
      </c>
      <c r="AO143" s="211">
        <v>110</v>
      </c>
      <c r="AP143" s="211">
        <v>20696</v>
      </c>
      <c r="AQ143" s="211">
        <v>592</v>
      </c>
      <c r="AR143" s="211">
        <v>21999</v>
      </c>
      <c r="AS143" s="211">
        <v>958</v>
      </c>
      <c r="AT143" s="211">
        <v>3380</v>
      </c>
      <c r="AU143" s="211">
        <v>141</v>
      </c>
      <c r="AV143" s="211">
        <v>39315</v>
      </c>
      <c r="AW143" s="211">
        <v>1409</v>
      </c>
      <c r="AX143" s="211">
        <v>1754</v>
      </c>
      <c r="AY143" s="211">
        <v>196</v>
      </c>
      <c r="AZ143" s="211">
        <v>4393</v>
      </c>
      <c r="BA143" s="211">
        <v>264</v>
      </c>
      <c r="BB143" s="211">
        <v>6496</v>
      </c>
      <c r="BC143" s="211">
        <v>244</v>
      </c>
      <c r="BD143" s="211">
        <v>14401</v>
      </c>
      <c r="BE143" s="211">
        <v>181</v>
      </c>
      <c r="BF143" s="211">
        <v>3284</v>
      </c>
      <c r="BG143" s="211">
        <v>316</v>
      </c>
      <c r="BH143" s="211">
        <v>21995</v>
      </c>
      <c r="BI143" s="211">
        <v>814</v>
      </c>
      <c r="BJ143" s="211">
        <v>21083</v>
      </c>
      <c r="BK143" s="211">
        <v>769</v>
      </c>
      <c r="BL143" s="211">
        <v>912</v>
      </c>
      <c r="BM143" s="211">
        <v>45</v>
      </c>
      <c r="BN143" s="211">
        <v>15124</v>
      </c>
      <c r="BO143" s="211">
        <v>559</v>
      </c>
      <c r="BP143" s="211">
        <v>7085</v>
      </c>
      <c r="BQ143" s="211">
        <v>279</v>
      </c>
      <c r="BR143" s="211">
        <v>3070</v>
      </c>
      <c r="BS143" s="211">
        <v>292</v>
      </c>
      <c r="BT143" s="211">
        <v>12099</v>
      </c>
      <c r="BU143" s="211">
        <v>419</v>
      </c>
      <c r="BV143" s="211">
        <v>25279</v>
      </c>
      <c r="BW143" s="211">
        <v>1130</v>
      </c>
      <c r="BX143" s="211">
        <v>5317</v>
      </c>
      <c r="BY143" s="211">
        <v>1</v>
      </c>
      <c r="BZ143" s="211">
        <v>3759</v>
      </c>
      <c r="CA143" s="211">
        <v>17</v>
      </c>
      <c r="CB143" s="211">
        <v>8340</v>
      </c>
      <c r="CC143" s="211">
        <v>402</v>
      </c>
      <c r="CD143" s="211">
        <v>3552</v>
      </c>
      <c r="CE143" s="211">
        <v>246</v>
      </c>
      <c r="CF143" s="211">
        <v>5108</v>
      </c>
      <c r="CG143" s="211">
        <v>326</v>
      </c>
      <c r="CH143" s="211">
        <v>6685</v>
      </c>
      <c r="CI143" s="211">
        <v>196</v>
      </c>
      <c r="CJ143" s="211">
        <v>4945</v>
      </c>
      <c r="CK143" s="211">
        <v>171</v>
      </c>
      <c r="CL143" s="211">
        <v>4989</v>
      </c>
      <c r="CM143" s="211">
        <v>191</v>
      </c>
      <c r="CN143" s="211">
        <v>5317</v>
      </c>
      <c r="CO143" s="211">
        <v>1</v>
      </c>
      <c r="CP143" s="211">
        <v>1550</v>
      </c>
      <c r="CQ143" s="211">
        <v>41145</v>
      </c>
      <c r="CR143" s="211">
        <v>35235</v>
      </c>
      <c r="CS143" s="211">
        <v>11773</v>
      </c>
      <c r="CT143" s="211">
        <v>32444</v>
      </c>
      <c r="CU143" s="211">
        <v>7243</v>
      </c>
      <c r="CV143" s="211">
        <v>2523</v>
      </c>
      <c r="CW143" s="211">
        <v>1123</v>
      </c>
      <c r="CX143" s="211">
        <v>295</v>
      </c>
      <c r="CY143" s="211">
        <v>915</v>
      </c>
      <c r="CZ143" s="211">
        <v>162</v>
      </c>
      <c r="DA143" s="211">
        <v>2368</v>
      </c>
      <c r="DB143" s="211">
        <v>1071</v>
      </c>
      <c r="DC143" s="211">
        <v>2837</v>
      </c>
      <c r="DD143" s="211">
        <v>995</v>
      </c>
      <c r="DE143" s="211">
        <v>81</v>
      </c>
      <c r="DF143" s="211">
        <v>900</v>
      </c>
      <c r="DG143" s="211">
        <v>1765</v>
      </c>
      <c r="DH143" s="211">
        <v>382</v>
      </c>
      <c r="DI143" s="211">
        <v>1844</v>
      </c>
      <c r="DJ143" s="211">
        <v>798</v>
      </c>
      <c r="DK143" s="211">
        <v>368</v>
      </c>
      <c r="DL143" s="211">
        <v>981</v>
      </c>
      <c r="DM143" s="211">
        <v>2035</v>
      </c>
      <c r="DN143" s="211">
        <v>11349</v>
      </c>
      <c r="DO143" s="211">
        <v>1176</v>
      </c>
      <c r="DP143" s="211">
        <v>789</v>
      </c>
      <c r="DQ143" s="211">
        <v>587</v>
      </c>
      <c r="DR143" s="211">
        <v>537</v>
      </c>
      <c r="DS143" s="211">
        <v>398</v>
      </c>
      <c r="DT143" s="211">
        <v>1302</v>
      </c>
      <c r="DU143" s="211">
        <v>16263</v>
      </c>
      <c r="DV143" s="211">
        <v>9317</v>
      </c>
      <c r="DW143" s="211">
        <v>4583</v>
      </c>
      <c r="DX143" s="211">
        <v>968</v>
      </c>
      <c r="DY143" s="211">
        <v>443</v>
      </c>
      <c r="DZ143" s="211">
        <v>2109</v>
      </c>
      <c r="EA143" s="211">
        <v>194</v>
      </c>
      <c r="EB143" s="211">
        <v>1335</v>
      </c>
      <c r="EC143" s="211">
        <v>3869</v>
      </c>
      <c r="ED143" s="211">
        <v>670</v>
      </c>
      <c r="EE143" s="211">
        <v>2332</v>
      </c>
      <c r="EF143" s="211">
        <v>6246</v>
      </c>
      <c r="EG143" s="211">
        <v>35509</v>
      </c>
      <c r="EH143" s="211">
        <v>6859</v>
      </c>
      <c r="EI143" s="211">
        <v>11642</v>
      </c>
      <c r="EJ143" s="211">
        <v>4621</v>
      </c>
      <c r="EK143" s="211">
        <v>765</v>
      </c>
      <c r="EL143" s="211">
        <v>393</v>
      </c>
      <c r="EM143" s="211">
        <v>603</v>
      </c>
      <c r="EN143" s="211">
        <v>595</v>
      </c>
      <c r="EO143" s="211">
        <v>614</v>
      </c>
      <c r="EP143" s="211">
        <v>1447</v>
      </c>
      <c r="EQ143" s="211">
        <v>15325</v>
      </c>
      <c r="ER143" s="211">
        <v>16263</v>
      </c>
      <c r="ES143" s="211">
        <v>706</v>
      </c>
      <c r="ET143" s="211">
        <v>4895</v>
      </c>
      <c r="EU143" s="211">
        <v>7105</v>
      </c>
      <c r="EV143" s="211">
        <v>3557</v>
      </c>
      <c r="EW143" s="211">
        <f t="shared" si="2"/>
        <v>15557</v>
      </c>
      <c r="EX143" s="211">
        <v>16263</v>
      </c>
      <c r="EZ143" s="211"/>
    </row>
    <row r="144" spans="1:156" x14ac:dyDescent="0.25">
      <c r="A144" t="s">
        <v>452</v>
      </c>
      <c r="B144" t="s">
        <v>1335</v>
      </c>
      <c r="C144" t="s">
        <v>232</v>
      </c>
      <c r="D144" t="s">
        <v>232</v>
      </c>
      <c r="E144" t="s">
        <v>232</v>
      </c>
      <c r="F144" t="s">
        <v>232</v>
      </c>
      <c r="G144" t="s">
        <v>232</v>
      </c>
      <c r="H144" s="211">
        <v>41923</v>
      </c>
      <c r="I144" s="211">
        <v>2102</v>
      </c>
      <c r="J144" s="211">
        <v>7111</v>
      </c>
      <c r="K144" s="211">
        <v>593</v>
      </c>
      <c r="L144" s="211">
        <v>4930</v>
      </c>
      <c r="M144" s="211">
        <v>445</v>
      </c>
      <c r="N144" s="211">
        <v>17107</v>
      </c>
      <c r="O144" s="211">
        <v>1249</v>
      </c>
      <c r="P144" s="211">
        <v>17441</v>
      </c>
      <c r="Q144" s="211">
        <v>257</v>
      </c>
      <c r="R144" s="211">
        <v>31097</v>
      </c>
      <c r="S144" s="211">
        <v>1094</v>
      </c>
      <c r="T144" s="211">
        <v>3932</v>
      </c>
      <c r="U144" s="211">
        <v>562</v>
      </c>
      <c r="V144" s="211">
        <v>89</v>
      </c>
      <c r="W144" s="211">
        <v>16</v>
      </c>
      <c r="X144" s="211">
        <v>2959</v>
      </c>
      <c r="Y144" s="211">
        <v>143</v>
      </c>
      <c r="Z144" s="211">
        <v>1129</v>
      </c>
      <c r="AA144" s="211">
        <v>173</v>
      </c>
      <c r="AB144" s="211">
        <v>2601</v>
      </c>
      <c r="AC144" s="211">
        <v>114</v>
      </c>
      <c r="AD144" s="211">
        <v>3006</v>
      </c>
      <c r="AE144" s="211">
        <v>339</v>
      </c>
      <c r="AF144" s="211">
        <v>29685</v>
      </c>
      <c r="AG144" s="211">
        <v>971</v>
      </c>
      <c r="AH144" s="211">
        <v>36590</v>
      </c>
      <c r="AI144" s="211">
        <v>1562</v>
      </c>
      <c r="AJ144" s="211">
        <v>5333</v>
      </c>
      <c r="AK144" s="211">
        <v>540</v>
      </c>
      <c r="AL144" s="211">
        <v>2792</v>
      </c>
      <c r="AM144" s="211">
        <v>216</v>
      </c>
      <c r="AN144" s="211">
        <v>2541</v>
      </c>
      <c r="AO144" s="211">
        <v>324</v>
      </c>
      <c r="AP144" s="211">
        <v>19790</v>
      </c>
      <c r="AQ144" s="211">
        <v>933</v>
      </c>
      <c r="AR144" s="211">
        <v>22133</v>
      </c>
      <c r="AS144" s="211">
        <v>1169</v>
      </c>
      <c r="AT144" s="211">
        <v>5346</v>
      </c>
      <c r="AU144" s="211">
        <v>141</v>
      </c>
      <c r="AV144" s="211">
        <v>36577</v>
      </c>
      <c r="AW144" s="211">
        <v>1961</v>
      </c>
      <c r="AX144" s="211">
        <v>1474</v>
      </c>
      <c r="AY144" s="211">
        <v>133</v>
      </c>
      <c r="AZ144" s="211">
        <v>5903</v>
      </c>
      <c r="BA144" s="211">
        <v>521</v>
      </c>
      <c r="BB144" s="211">
        <v>7770</v>
      </c>
      <c r="BC144" s="211">
        <v>510</v>
      </c>
      <c r="BD144" s="211">
        <v>13864</v>
      </c>
      <c r="BE144" s="211">
        <v>193</v>
      </c>
      <c r="BF144" s="211">
        <v>3808</v>
      </c>
      <c r="BG144" s="211">
        <v>291</v>
      </c>
      <c r="BH144" s="211">
        <v>21652</v>
      </c>
      <c r="BI144" s="211">
        <v>1256</v>
      </c>
      <c r="BJ144" s="211">
        <v>20759</v>
      </c>
      <c r="BK144" s="211">
        <v>1100</v>
      </c>
      <c r="BL144" s="211">
        <v>893</v>
      </c>
      <c r="BM144" s="211">
        <v>156</v>
      </c>
      <c r="BN144" s="211">
        <v>14847</v>
      </c>
      <c r="BO144" s="211">
        <v>604</v>
      </c>
      <c r="BP144" s="211">
        <v>7316</v>
      </c>
      <c r="BQ144" s="211">
        <v>620</v>
      </c>
      <c r="BR144" s="211">
        <v>3297</v>
      </c>
      <c r="BS144" s="211">
        <v>323</v>
      </c>
      <c r="BT144" s="211">
        <v>8747</v>
      </c>
      <c r="BU144" s="211">
        <v>505</v>
      </c>
      <c r="BV144" s="211">
        <v>25460</v>
      </c>
      <c r="BW144" s="211">
        <v>1547</v>
      </c>
      <c r="BX144" s="211">
        <v>7716</v>
      </c>
      <c r="BY144" s="211">
        <v>50</v>
      </c>
      <c r="BZ144" s="211">
        <v>2665</v>
      </c>
      <c r="CA144" s="211">
        <v>132</v>
      </c>
      <c r="CB144" s="211">
        <v>6082</v>
      </c>
      <c r="CC144" s="211">
        <v>373</v>
      </c>
      <c r="CD144" s="211">
        <v>4165</v>
      </c>
      <c r="CE144" s="211">
        <v>240</v>
      </c>
      <c r="CF144" s="211">
        <v>6996</v>
      </c>
      <c r="CG144" s="211">
        <v>714</v>
      </c>
      <c r="CH144" s="211">
        <v>5687</v>
      </c>
      <c r="CI144" s="211">
        <v>173</v>
      </c>
      <c r="CJ144" s="211">
        <v>3620</v>
      </c>
      <c r="CK144" s="211">
        <v>247</v>
      </c>
      <c r="CL144" s="211">
        <v>4992</v>
      </c>
      <c r="CM144" s="211">
        <v>173</v>
      </c>
      <c r="CN144" s="211">
        <v>7716</v>
      </c>
      <c r="CO144" s="211">
        <v>50</v>
      </c>
      <c r="CP144" s="211">
        <v>2102</v>
      </c>
      <c r="CQ144" s="211">
        <v>39821</v>
      </c>
      <c r="CR144" s="211">
        <v>31476</v>
      </c>
      <c r="CS144" s="211">
        <v>14798</v>
      </c>
      <c r="CT144" s="211">
        <v>34082</v>
      </c>
      <c r="CU144" s="211">
        <v>6970</v>
      </c>
      <c r="CV144" s="211">
        <v>2367</v>
      </c>
      <c r="CW144" s="211">
        <v>1796</v>
      </c>
      <c r="CX144" s="211">
        <v>705</v>
      </c>
      <c r="CY144" s="211">
        <v>1520</v>
      </c>
      <c r="CZ144" s="211">
        <v>213</v>
      </c>
      <c r="DA144" s="211">
        <v>1868</v>
      </c>
      <c r="DB144" s="211">
        <v>689</v>
      </c>
      <c r="DC144" s="211">
        <v>1786</v>
      </c>
      <c r="DD144" s="211">
        <v>760</v>
      </c>
      <c r="DE144" s="211">
        <v>58</v>
      </c>
      <c r="DF144" s="211">
        <v>959</v>
      </c>
      <c r="DG144" s="211">
        <v>2105</v>
      </c>
      <c r="DH144" s="211">
        <v>344</v>
      </c>
      <c r="DI144" s="211">
        <v>2160</v>
      </c>
      <c r="DJ144" s="211">
        <v>700</v>
      </c>
      <c r="DK144" s="211">
        <v>331</v>
      </c>
      <c r="DL144" s="211">
        <v>671</v>
      </c>
      <c r="DM144" s="211">
        <v>1858</v>
      </c>
      <c r="DN144" s="211">
        <v>10610</v>
      </c>
      <c r="DO144" s="211">
        <v>1965</v>
      </c>
      <c r="DP144" s="211">
        <v>904</v>
      </c>
      <c r="DQ144" s="211">
        <v>505</v>
      </c>
      <c r="DR144" s="211">
        <v>1166</v>
      </c>
      <c r="DS144" s="211">
        <v>928</v>
      </c>
      <c r="DT144" s="211">
        <v>1895</v>
      </c>
      <c r="DU144" s="211">
        <v>19903</v>
      </c>
      <c r="DV144" s="211">
        <v>7544</v>
      </c>
      <c r="DW144" s="211">
        <v>2422</v>
      </c>
      <c r="DX144" s="211">
        <v>1592</v>
      </c>
      <c r="DY144" s="211">
        <v>380</v>
      </c>
      <c r="DZ144" s="211">
        <v>4402</v>
      </c>
      <c r="EA144" s="211">
        <v>242</v>
      </c>
      <c r="EB144" s="211">
        <v>3449</v>
      </c>
      <c r="EC144" s="211">
        <v>6365</v>
      </c>
      <c r="ED144" s="211">
        <v>666</v>
      </c>
      <c r="EE144" s="211">
        <v>4480</v>
      </c>
      <c r="EF144" s="211">
        <v>4293</v>
      </c>
      <c r="EG144" s="211">
        <v>34970</v>
      </c>
      <c r="EH144" s="211">
        <v>7876</v>
      </c>
      <c r="EI144" s="211">
        <v>11420</v>
      </c>
      <c r="EJ144" s="211">
        <v>8483</v>
      </c>
      <c r="EK144" s="211">
        <v>1153</v>
      </c>
      <c r="EL144" s="211">
        <v>1035</v>
      </c>
      <c r="EM144" s="211">
        <v>1079</v>
      </c>
      <c r="EN144" s="211">
        <v>904</v>
      </c>
      <c r="EO144" s="211">
        <v>929</v>
      </c>
      <c r="EP144" s="211">
        <v>3026</v>
      </c>
      <c r="EQ144" s="211">
        <v>17477</v>
      </c>
      <c r="ER144" s="211">
        <v>19903</v>
      </c>
      <c r="ES144" s="211">
        <v>2538</v>
      </c>
      <c r="ET144" s="211">
        <v>8421</v>
      </c>
      <c r="EU144" s="211">
        <v>6676</v>
      </c>
      <c r="EV144" s="211">
        <v>2268</v>
      </c>
      <c r="EW144" s="211">
        <f t="shared" si="2"/>
        <v>17365</v>
      </c>
      <c r="EX144" s="211">
        <v>19903</v>
      </c>
      <c r="EZ144" s="211"/>
    </row>
    <row r="145" spans="1:156" x14ac:dyDescent="0.25">
      <c r="A145" t="s">
        <v>453</v>
      </c>
      <c r="B145" t="s">
        <v>1335</v>
      </c>
      <c r="C145" t="s">
        <v>232</v>
      </c>
      <c r="D145" t="s">
        <v>232</v>
      </c>
      <c r="E145" t="s">
        <v>232</v>
      </c>
      <c r="F145" t="s">
        <v>232</v>
      </c>
      <c r="G145" t="s">
        <v>232</v>
      </c>
      <c r="H145" s="211">
        <v>41798</v>
      </c>
      <c r="I145" s="211">
        <v>1759</v>
      </c>
      <c r="J145" s="211">
        <v>7792</v>
      </c>
      <c r="K145" s="211">
        <v>618</v>
      </c>
      <c r="L145" s="211">
        <v>5841</v>
      </c>
      <c r="M145" s="211">
        <v>558</v>
      </c>
      <c r="N145" s="211">
        <v>17061</v>
      </c>
      <c r="O145" s="211">
        <v>886</v>
      </c>
      <c r="P145" s="211">
        <v>14240</v>
      </c>
      <c r="Q145" s="211">
        <v>220</v>
      </c>
      <c r="R145" s="211">
        <v>37848</v>
      </c>
      <c r="S145" s="211">
        <v>1342</v>
      </c>
      <c r="T145" s="211">
        <v>837</v>
      </c>
      <c r="U145" s="211">
        <v>67</v>
      </c>
      <c r="V145" s="211">
        <v>151</v>
      </c>
      <c r="W145" s="211">
        <v>36</v>
      </c>
      <c r="X145" s="211">
        <v>862</v>
      </c>
      <c r="Y145" s="211">
        <v>171</v>
      </c>
      <c r="Z145" s="211">
        <v>270</v>
      </c>
      <c r="AA145" s="211">
        <v>11</v>
      </c>
      <c r="AB145" s="211">
        <v>1827</v>
      </c>
      <c r="AC145" s="211">
        <v>132</v>
      </c>
      <c r="AD145" s="211">
        <v>1654</v>
      </c>
      <c r="AE145" s="211">
        <v>180</v>
      </c>
      <c r="AF145" s="211">
        <v>37252</v>
      </c>
      <c r="AG145" s="211">
        <v>1303</v>
      </c>
      <c r="AH145" s="211">
        <v>40548</v>
      </c>
      <c r="AI145" s="211">
        <v>1557</v>
      </c>
      <c r="AJ145" s="211">
        <v>1250</v>
      </c>
      <c r="AK145" s="211">
        <v>202</v>
      </c>
      <c r="AL145" s="211">
        <v>549</v>
      </c>
      <c r="AM145" s="211">
        <v>13</v>
      </c>
      <c r="AN145" s="211">
        <v>701</v>
      </c>
      <c r="AO145" s="211">
        <v>189</v>
      </c>
      <c r="AP145" s="211">
        <v>20543</v>
      </c>
      <c r="AQ145" s="211">
        <v>1113</v>
      </c>
      <c r="AR145" s="211">
        <v>21255</v>
      </c>
      <c r="AS145" s="211">
        <v>646</v>
      </c>
      <c r="AT145" s="211">
        <v>4782</v>
      </c>
      <c r="AU145" s="211">
        <v>54</v>
      </c>
      <c r="AV145" s="211">
        <v>37016</v>
      </c>
      <c r="AW145" s="211">
        <v>1705</v>
      </c>
      <c r="AX145" s="211">
        <v>1496</v>
      </c>
      <c r="AY145" s="211">
        <v>246</v>
      </c>
      <c r="AZ145" s="211">
        <v>6620</v>
      </c>
      <c r="BA145" s="211">
        <v>379</v>
      </c>
      <c r="BB145" s="211">
        <v>9096</v>
      </c>
      <c r="BC145" s="211">
        <v>468</v>
      </c>
      <c r="BD145" s="211">
        <v>8397</v>
      </c>
      <c r="BE145" s="211">
        <v>67</v>
      </c>
      <c r="BF145" s="211">
        <v>4406</v>
      </c>
      <c r="BG145" s="211">
        <v>205</v>
      </c>
      <c r="BH145" s="211">
        <v>21785</v>
      </c>
      <c r="BI145" s="211">
        <v>1304</v>
      </c>
      <c r="BJ145" s="211">
        <v>21114</v>
      </c>
      <c r="BK145" s="211">
        <v>1156</v>
      </c>
      <c r="BL145" s="211">
        <v>671</v>
      </c>
      <c r="BM145" s="211">
        <v>148</v>
      </c>
      <c r="BN145" s="211">
        <v>13996</v>
      </c>
      <c r="BO145" s="211">
        <v>737</v>
      </c>
      <c r="BP145" s="211">
        <v>9456</v>
      </c>
      <c r="BQ145" s="211">
        <v>579</v>
      </c>
      <c r="BR145" s="211">
        <v>2739</v>
      </c>
      <c r="BS145" s="211">
        <v>193</v>
      </c>
      <c r="BT145" s="211">
        <v>8072</v>
      </c>
      <c r="BU145" s="211">
        <v>214</v>
      </c>
      <c r="BV145" s="211">
        <v>26191</v>
      </c>
      <c r="BW145" s="211">
        <v>1509</v>
      </c>
      <c r="BX145" s="211">
        <v>7535</v>
      </c>
      <c r="BY145" s="211">
        <v>36</v>
      </c>
      <c r="BZ145" s="211">
        <v>2278</v>
      </c>
      <c r="CA145" s="211">
        <v>45</v>
      </c>
      <c r="CB145" s="211">
        <v>5794</v>
      </c>
      <c r="CC145" s="211">
        <v>169</v>
      </c>
      <c r="CD145" s="211">
        <v>8117</v>
      </c>
      <c r="CE145" s="211">
        <v>385</v>
      </c>
      <c r="CF145" s="211">
        <v>4487</v>
      </c>
      <c r="CG145" s="211">
        <v>419</v>
      </c>
      <c r="CH145" s="211">
        <v>4202</v>
      </c>
      <c r="CI145" s="211">
        <v>224</v>
      </c>
      <c r="CJ145" s="211">
        <v>4161</v>
      </c>
      <c r="CK145" s="211">
        <v>194</v>
      </c>
      <c r="CL145" s="211">
        <v>5224</v>
      </c>
      <c r="CM145" s="211">
        <v>287</v>
      </c>
      <c r="CN145" s="211">
        <v>7535</v>
      </c>
      <c r="CO145" s="211">
        <v>36</v>
      </c>
      <c r="CP145" s="211">
        <v>1759</v>
      </c>
      <c r="CQ145" s="211">
        <v>40039</v>
      </c>
      <c r="CR145" s="211">
        <v>32680</v>
      </c>
      <c r="CS145" s="211">
        <v>14059</v>
      </c>
      <c r="CT145" s="211">
        <v>38895</v>
      </c>
      <c r="CU145" s="211">
        <v>1594</v>
      </c>
      <c r="CV145" s="211">
        <v>476</v>
      </c>
      <c r="CW145" s="211">
        <v>728</v>
      </c>
      <c r="CX145" s="211">
        <v>240</v>
      </c>
      <c r="CY145" s="211">
        <v>197</v>
      </c>
      <c r="CZ145" s="211">
        <v>76</v>
      </c>
      <c r="DA145" s="211">
        <v>479</v>
      </c>
      <c r="DB145" s="211">
        <v>111</v>
      </c>
      <c r="DC145" s="211">
        <v>190</v>
      </c>
      <c r="DD145" s="211">
        <v>49</v>
      </c>
      <c r="DE145" s="211">
        <v>639</v>
      </c>
      <c r="DF145" s="211">
        <v>1003</v>
      </c>
      <c r="DG145" s="211">
        <v>5023</v>
      </c>
      <c r="DH145" s="211">
        <v>1001</v>
      </c>
      <c r="DI145" s="211">
        <v>2726</v>
      </c>
      <c r="DJ145" s="211">
        <v>853</v>
      </c>
      <c r="DK145" s="211">
        <v>287</v>
      </c>
      <c r="DL145" s="211">
        <v>819</v>
      </c>
      <c r="DM145" s="211">
        <v>1178</v>
      </c>
      <c r="DN145" s="211">
        <v>7063</v>
      </c>
      <c r="DO145" s="211">
        <v>1620</v>
      </c>
      <c r="DP145" s="211">
        <v>997</v>
      </c>
      <c r="DQ145" s="211">
        <v>437</v>
      </c>
      <c r="DR145" s="211">
        <v>621</v>
      </c>
      <c r="DS145" s="211">
        <v>316</v>
      </c>
      <c r="DT145" s="211">
        <v>1221</v>
      </c>
      <c r="DU145" s="211">
        <v>17501</v>
      </c>
      <c r="DV145" s="211">
        <v>7033</v>
      </c>
      <c r="DW145" s="211">
        <v>2052</v>
      </c>
      <c r="DX145" s="211">
        <v>1670</v>
      </c>
      <c r="DY145" s="211">
        <v>494</v>
      </c>
      <c r="DZ145" s="211">
        <v>4054</v>
      </c>
      <c r="EA145" s="211">
        <v>197</v>
      </c>
      <c r="EB145" s="211">
        <v>3196</v>
      </c>
      <c r="EC145" s="211">
        <v>4744</v>
      </c>
      <c r="ED145" s="211">
        <v>389</v>
      </c>
      <c r="EE145" s="211">
        <v>3266</v>
      </c>
      <c r="EF145" s="211">
        <v>3369</v>
      </c>
      <c r="EG145" s="211">
        <v>34715</v>
      </c>
      <c r="EH145" s="211">
        <v>7182</v>
      </c>
      <c r="EI145" s="211">
        <v>11570</v>
      </c>
      <c r="EJ145" s="211">
        <v>5931</v>
      </c>
      <c r="EK145" s="211">
        <v>892</v>
      </c>
      <c r="EL145" s="211">
        <v>744</v>
      </c>
      <c r="EM145" s="211">
        <v>763</v>
      </c>
      <c r="EN145" s="211">
        <v>569</v>
      </c>
      <c r="EO145" s="211">
        <v>382</v>
      </c>
      <c r="EP145" s="211">
        <v>2306</v>
      </c>
      <c r="EQ145" s="211">
        <v>16006</v>
      </c>
      <c r="ER145" s="211">
        <v>17501</v>
      </c>
      <c r="ES145" s="211">
        <v>1236</v>
      </c>
      <c r="ET145" s="211">
        <v>6094</v>
      </c>
      <c r="EU145" s="211">
        <v>6515</v>
      </c>
      <c r="EV145" s="211">
        <v>3656</v>
      </c>
      <c r="EW145" s="211">
        <f t="shared" si="2"/>
        <v>16265</v>
      </c>
      <c r="EX145" s="211">
        <v>17501</v>
      </c>
      <c r="EZ145" s="211"/>
    </row>
    <row r="146" spans="1:156" x14ac:dyDescent="0.25">
      <c r="A146" t="s">
        <v>454</v>
      </c>
      <c r="B146" t="s">
        <v>1335</v>
      </c>
      <c r="C146" t="s">
        <v>232</v>
      </c>
      <c r="D146" t="s">
        <v>232</v>
      </c>
      <c r="E146" t="s">
        <v>232</v>
      </c>
      <c r="F146" t="s">
        <v>232</v>
      </c>
      <c r="G146" t="s">
        <v>232</v>
      </c>
      <c r="H146" s="211">
        <v>42265</v>
      </c>
      <c r="I146" s="211">
        <v>2417</v>
      </c>
      <c r="J146" s="211">
        <v>5228</v>
      </c>
      <c r="K146" s="211">
        <v>715</v>
      </c>
      <c r="L146" s="211">
        <v>3233</v>
      </c>
      <c r="M146" s="211">
        <v>487</v>
      </c>
      <c r="N146" s="211">
        <v>19068</v>
      </c>
      <c r="O146" s="211">
        <v>1153</v>
      </c>
      <c r="P146" s="211">
        <v>17843</v>
      </c>
      <c r="Q146" s="211">
        <v>542</v>
      </c>
      <c r="R146" s="211">
        <v>40072</v>
      </c>
      <c r="S146" s="211">
        <v>2268</v>
      </c>
      <c r="T146" s="211">
        <v>194</v>
      </c>
      <c r="U146" s="211">
        <v>37</v>
      </c>
      <c r="V146" s="211">
        <v>85</v>
      </c>
      <c r="W146" s="211">
        <v>10</v>
      </c>
      <c r="X146" s="211">
        <v>327</v>
      </c>
      <c r="Y146" s="211">
        <v>15</v>
      </c>
      <c r="Z146" s="211">
        <v>263</v>
      </c>
      <c r="AA146" s="211">
        <v>24</v>
      </c>
      <c r="AB146" s="211">
        <v>1324</v>
      </c>
      <c r="AC146" s="211">
        <v>63</v>
      </c>
      <c r="AD146" s="211">
        <v>722</v>
      </c>
      <c r="AE146" s="211">
        <v>57</v>
      </c>
      <c r="AF146" s="211">
        <v>39848</v>
      </c>
      <c r="AG146" s="211">
        <v>2259</v>
      </c>
      <c r="AH146" s="211">
        <v>41607</v>
      </c>
      <c r="AI146" s="211">
        <v>2353</v>
      </c>
      <c r="AJ146" s="211">
        <v>658</v>
      </c>
      <c r="AK146" s="211">
        <v>64</v>
      </c>
      <c r="AL146" s="211">
        <v>436</v>
      </c>
      <c r="AM146" s="211">
        <v>5</v>
      </c>
      <c r="AN146" s="211">
        <v>222</v>
      </c>
      <c r="AO146" s="211">
        <v>59</v>
      </c>
      <c r="AP146" s="211">
        <v>21461</v>
      </c>
      <c r="AQ146" s="211">
        <v>1471</v>
      </c>
      <c r="AR146" s="211">
        <v>20804</v>
      </c>
      <c r="AS146" s="211">
        <v>946</v>
      </c>
      <c r="AT146" s="211">
        <v>4635</v>
      </c>
      <c r="AU146" s="211">
        <v>109</v>
      </c>
      <c r="AV146" s="211">
        <v>37630</v>
      </c>
      <c r="AW146" s="211">
        <v>2308</v>
      </c>
      <c r="AX146" s="211">
        <v>1693</v>
      </c>
      <c r="AY146" s="211">
        <v>288</v>
      </c>
      <c r="AZ146" s="211">
        <v>9150</v>
      </c>
      <c r="BA146" s="211">
        <v>403</v>
      </c>
      <c r="BB146" s="211">
        <v>10694</v>
      </c>
      <c r="BC146" s="211">
        <v>475</v>
      </c>
      <c r="BD146" s="211">
        <v>7409</v>
      </c>
      <c r="BE146" s="211">
        <v>147</v>
      </c>
      <c r="BF146" s="211">
        <v>3197</v>
      </c>
      <c r="BG146" s="211">
        <v>381</v>
      </c>
      <c r="BH146" s="211">
        <v>19550</v>
      </c>
      <c r="BI146" s="211">
        <v>1299</v>
      </c>
      <c r="BJ146" s="211">
        <v>19126</v>
      </c>
      <c r="BK146" s="211">
        <v>1211</v>
      </c>
      <c r="BL146" s="211">
        <v>424</v>
      </c>
      <c r="BM146" s="211">
        <v>88</v>
      </c>
      <c r="BN146" s="211">
        <v>14569</v>
      </c>
      <c r="BO146" s="211">
        <v>845</v>
      </c>
      <c r="BP146" s="211">
        <v>5680</v>
      </c>
      <c r="BQ146" s="211">
        <v>481</v>
      </c>
      <c r="BR146" s="211">
        <v>2498</v>
      </c>
      <c r="BS146" s="211">
        <v>354</v>
      </c>
      <c r="BT146" s="211">
        <v>10537</v>
      </c>
      <c r="BU146" s="211">
        <v>721</v>
      </c>
      <c r="BV146" s="211">
        <v>22747</v>
      </c>
      <c r="BW146" s="211">
        <v>1680</v>
      </c>
      <c r="BX146" s="211">
        <v>8981</v>
      </c>
      <c r="BY146" s="211">
        <v>16</v>
      </c>
      <c r="BZ146" s="211">
        <v>2792</v>
      </c>
      <c r="CA146" s="211">
        <v>201</v>
      </c>
      <c r="CB146" s="211">
        <v>7745</v>
      </c>
      <c r="CC146" s="211">
        <v>520</v>
      </c>
      <c r="CD146" s="211">
        <v>2782</v>
      </c>
      <c r="CE146" s="211">
        <v>383</v>
      </c>
      <c r="CF146" s="211">
        <v>3778</v>
      </c>
      <c r="CG146" s="211">
        <v>423</v>
      </c>
      <c r="CH146" s="211">
        <v>5085</v>
      </c>
      <c r="CI146" s="211">
        <v>321</v>
      </c>
      <c r="CJ146" s="211">
        <v>4791</v>
      </c>
      <c r="CK146" s="211">
        <v>281</v>
      </c>
      <c r="CL146" s="211">
        <v>6311</v>
      </c>
      <c r="CM146" s="211">
        <v>272</v>
      </c>
      <c r="CN146" s="211">
        <v>8981</v>
      </c>
      <c r="CO146" s="211">
        <v>16</v>
      </c>
      <c r="CP146" s="211">
        <v>2417</v>
      </c>
      <c r="CQ146" s="211">
        <v>39848</v>
      </c>
      <c r="CR146" s="211">
        <v>31399</v>
      </c>
      <c r="CS146" s="211">
        <v>15707</v>
      </c>
      <c r="CT146" s="211">
        <v>38886</v>
      </c>
      <c r="CU146" s="211">
        <v>1733</v>
      </c>
      <c r="CV146" s="211">
        <v>833</v>
      </c>
      <c r="CW146" s="211">
        <v>417</v>
      </c>
      <c r="CX146" s="211">
        <v>118</v>
      </c>
      <c r="CY146" s="211">
        <v>1018</v>
      </c>
      <c r="CZ146" s="211">
        <v>518</v>
      </c>
      <c r="DA146" s="211">
        <v>267</v>
      </c>
      <c r="DB146" s="211">
        <v>189</v>
      </c>
      <c r="DC146" s="211">
        <v>31</v>
      </c>
      <c r="DD146" s="211">
        <v>8</v>
      </c>
      <c r="DE146" s="211">
        <v>1324</v>
      </c>
      <c r="DF146" s="211">
        <v>1810</v>
      </c>
      <c r="DG146" s="211">
        <v>2688</v>
      </c>
      <c r="DH146" s="211">
        <v>776</v>
      </c>
      <c r="DI146" s="211">
        <v>2497</v>
      </c>
      <c r="DJ146" s="211">
        <v>1052</v>
      </c>
      <c r="DK146" s="211">
        <v>190</v>
      </c>
      <c r="DL146" s="211">
        <v>936</v>
      </c>
      <c r="DM146" s="211">
        <v>1172</v>
      </c>
      <c r="DN146" s="211">
        <v>6382</v>
      </c>
      <c r="DO146" s="211">
        <v>1230</v>
      </c>
      <c r="DP146" s="211">
        <v>971</v>
      </c>
      <c r="DQ146" s="211">
        <v>894</v>
      </c>
      <c r="DR146" s="211">
        <v>510</v>
      </c>
      <c r="DS146" s="211">
        <v>307</v>
      </c>
      <c r="DT146" s="211">
        <v>998</v>
      </c>
      <c r="DU146" s="211">
        <v>17751</v>
      </c>
      <c r="DV146" s="211">
        <v>9653</v>
      </c>
      <c r="DW146" s="211">
        <v>3415</v>
      </c>
      <c r="DX146" s="211">
        <v>1268</v>
      </c>
      <c r="DY146" s="211">
        <v>365</v>
      </c>
      <c r="DZ146" s="211">
        <v>3231</v>
      </c>
      <c r="EA146" s="211">
        <v>240</v>
      </c>
      <c r="EB146" s="211">
        <v>2529</v>
      </c>
      <c r="EC146" s="211">
        <v>3599</v>
      </c>
      <c r="ED146" s="211">
        <v>463</v>
      </c>
      <c r="EE146" s="211">
        <v>2620</v>
      </c>
      <c r="EF146" s="211">
        <v>4718</v>
      </c>
      <c r="EG146" s="211">
        <v>39150</v>
      </c>
      <c r="EH146" s="211">
        <v>3338</v>
      </c>
      <c r="EI146" s="211">
        <v>14814</v>
      </c>
      <c r="EJ146" s="211">
        <v>2937</v>
      </c>
      <c r="EK146" s="211">
        <v>644</v>
      </c>
      <c r="EL146" s="211">
        <v>294</v>
      </c>
      <c r="EM146" s="211">
        <v>215</v>
      </c>
      <c r="EN146" s="211">
        <v>325</v>
      </c>
      <c r="EO146" s="211">
        <v>235</v>
      </c>
      <c r="EP146" s="211">
        <v>824</v>
      </c>
      <c r="EQ146" s="211">
        <v>15251</v>
      </c>
      <c r="ER146" s="211">
        <v>17751</v>
      </c>
      <c r="ES146" s="211">
        <v>846</v>
      </c>
      <c r="ET146" s="211">
        <v>4344</v>
      </c>
      <c r="EU146" s="211">
        <v>6987</v>
      </c>
      <c r="EV146" s="211">
        <v>5574</v>
      </c>
      <c r="EW146" s="211">
        <f t="shared" si="2"/>
        <v>16905</v>
      </c>
      <c r="EX146" s="211">
        <v>17751</v>
      </c>
      <c r="EZ146" s="211"/>
    </row>
    <row r="147" spans="1:156" x14ac:dyDescent="0.25">
      <c r="A147" t="s">
        <v>455</v>
      </c>
      <c r="B147" t="s">
        <v>1335</v>
      </c>
      <c r="C147" t="s">
        <v>232</v>
      </c>
      <c r="D147" t="s">
        <v>232</v>
      </c>
      <c r="E147" t="s">
        <v>232</v>
      </c>
      <c r="F147" t="s">
        <v>232</v>
      </c>
      <c r="G147" t="s">
        <v>232</v>
      </c>
      <c r="H147" s="211">
        <v>42849</v>
      </c>
      <c r="I147" s="211">
        <v>1537</v>
      </c>
      <c r="J147" s="211">
        <v>2319</v>
      </c>
      <c r="K147" s="211">
        <v>164</v>
      </c>
      <c r="L147" s="211">
        <v>1520</v>
      </c>
      <c r="M147" s="211">
        <v>111</v>
      </c>
      <c r="N147" s="211">
        <v>16694</v>
      </c>
      <c r="O147" s="211">
        <v>769</v>
      </c>
      <c r="P147" s="211">
        <v>23728</v>
      </c>
      <c r="Q147" s="211">
        <v>604</v>
      </c>
      <c r="R147" s="211">
        <v>40133</v>
      </c>
      <c r="S147" s="211">
        <v>1447</v>
      </c>
      <c r="T147" s="211">
        <v>455</v>
      </c>
      <c r="U147" s="211">
        <v>0</v>
      </c>
      <c r="V147" s="211">
        <v>47</v>
      </c>
      <c r="W147" s="211">
        <v>12</v>
      </c>
      <c r="X147" s="211">
        <v>246</v>
      </c>
      <c r="Y147" s="211">
        <v>12</v>
      </c>
      <c r="Z147" s="211">
        <v>615</v>
      </c>
      <c r="AA147" s="211">
        <v>24</v>
      </c>
      <c r="AB147" s="211">
        <v>1349</v>
      </c>
      <c r="AC147" s="211">
        <v>42</v>
      </c>
      <c r="AD147" s="211">
        <v>1127</v>
      </c>
      <c r="AE147" s="211">
        <v>41</v>
      </c>
      <c r="AF147" s="211">
        <v>39810</v>
      </c>
      <c r="AG147" s="211">
        <v>1428</v>
      </c>
      <c r="AH147" s="211">
        <v>42119</v>
      </c>
      <c r="AI147" s="211">
        <v>1486</v>
      </c>
      <c r="AJ147" s="211">
        <v>730</v>
      </c>
      <c r="AK147" s="211">
        <v>51</v>
      </c>
      <c r="AL147" s="211">
        <v>503</v>
      </c>
      <c r="AM147" s="211">
        <v>24</v>
      </c>
      <c r="AN147" s="211">
        <v>227</v>
      </c>
      <c r="AO147" s="211">
        <v>27</v>
      </c>
      <c r="AP147" s="211">
        <v>21996</v>
      </c>
      <c r="AQ147" s="211">
        <v>770</v>
      </c>
      <c r="AR147" s="211">
        <v>20853</v>
      </c>
      <c r="AS147" s="211">
        <v>767</v>
      </c>
      <c r="AT147" s="211">
        <v>4168</v>
      </c>
      <c r="AU147" s="211">
        <v>102</v>
      </c>
      <c r="AV147" s="211">
        <v>38681</v>
      </c>
      <c r="AW147" s="211">
        <v>1435</v>
      </c>
      <c r="AX147" s="211">
        <v>1204</v>
      </c>
      <c r="AY147" s="211">
        <v>240</v>
      </c>
      <c r="AZ147" s="211">
        <v>7626</v>
      </c>
      <c r="BA147" s="211">
        <v>461</v>
      </c>
      <c r="BB147" s="211">
        <v>10313</v>
      </c>
      <c r="BC147" s="211">
        <v>331</v>
      </c>
      <c r="BD147" s="211">
        <v>8067</v>
      </c>
      <c r="BE147" s="211">
        <v>134</v>
      </c>
      <c r="BF147" s="211">
        <v>3623</v>
      </c>
      <c r="BG147" s="211">
        <v>359</v>
      </c>
      <c r="BH147" s="211">
        <v>22397</v>
      </c>
      <c r="BI147" s="211">
        <v>842</v>
      </c>
      <c r="BJ147" s="211">
        <v>21699</v>
      </c>
      <c r="BK147" s="211">
        <v>755</v>
      </c>
      <c r="BL147" s="211">
        <v>698</v>
      </c>
      <c r="BM147" s="211">
        <v>87</v>
      </c>
      <c r="BN147" s="211">
        <v>15715</v>
      </c>
      <c r="BO147" s="211">
        <v>515</v>
      </c>
      <c r="BP147" s="211">
        <v>7505</v>
      </c>
      <c r="BQ147" s="211">
        <v>500</v>
      </c>
      <c r="BR147" s="211">
        <v>2800</v>
      </c>
      <c r="BS147" s="211">
        <v>186</v>
      </c>
      <c r="BT147" s="211">
        <v>12016</v>
      </c>
      <c r="BU147" s="211">
        <v>298</v>
      </c>
      <c r="BV147" s="211">
        <v>26020</v>
      </c>
      <c r="BW147" s="211">
        <v>1201</v>
      </c>
      <c r="BX147" s="211">
        <v>4813</v>
      </c>
      <c r="BY147" s="211">
        <v>38</v>
      </c>
      <c r="BZ147" s="211">
        <v>3380</v>
      </c>
      <c r="CA147" s="211">
        <v>108</v>
      </c>
      <c r="CB147" s="211">
        <v>8636</v>
      </c>
      <c r="CC147" s="211">
        <v>190</v>
      </c>
      <c r="CD147" s="211">
        <v>3623</v>
      </c>
      <c r="CE147" s="211">
        <v>73</v>
      </c>
      <c r="CF147" s="211">
        <v>3799</v>
      </c>
      <c r="CG147" s="211">
        <v>161</v>
      </c>
      <c r="CH147" s="211">
        <v>6122</v>
      </c>
      <c r="CI147" s="211">
        <v>204</v>
      </c>
      <c r="CJ147" s="211">
        <v>6569</v>
      </c>
      <c r="CK147" s="211">
        <v>389</v>
      </c>
      <c r="CL147" s="211">
        <v>5907</v>
      </c>
      <c r="CM147" s="211">
        <v>374</v>
      </c>
      <c r="CN147" s="211">
        <v>4813</v>
      </c>
      <c r="CO147" s="211">
        <v>38</v>
      </c>
      <c r="CP147" s="211">
        <v>1537</v>
      </c>
      <c r="CQ147" s="211">
        <v>41312</v>
      </c>
      <c r="CR147" s="211">
        <v>36560</v>
      </c>
      <c r="CS147" s="211">
        <v>9955</v>
      </c>
      <c r="CT147" s="211">
        <v>39123</v>
      </c>
      <c r="CU147" s="211">
        <v>1069</v>
      </c>
      <c r="CV147" s="211">
        <v>250</v>
      </c>
      <c r="CW147" s="211">
        <v>628</v>
      </c>
      <c r="CX147" s="211">
        <v>170</v>
      </c>
      <c r="CY147" s="211">
        <v>172</v>
      </c>
      <c r="CZ147" s="211">
        <v>11</v>
      </c>
      <c r="DA147" s="211">
        <v>209</v>
      </c>
      <c r="DB147" s="211">
        <v>69</v>
      </c>
      <c r="DC147" s="211">
        <v>60</v>
      </c>
      <c r="DD147" s="211">
        <v>0</v>
      </c>
      <c r="DE147" s="211">
        <v>298</v>
      </c>
      <c r="DF147" s="211">
        <v>2947</v>
      </c>
      <c r="DG147" s="211">
        <v>3460</v>
      </c>
      <c r="DH147" s="211">
        <v>691</v>
      </c>
      <c r="DI147" s="211">
        <v>2117</v>
      </c>
      <c r="DJ147" s="211">
        <v>1854</v>
      </c>
      <c r="DK147" s="211">
        <v>168</v>
      </c>
      <c r="DL147" s="211">
        <v>1418</v>
      </c>
      <c r="DM147" s="211">
        <v>1942</v>
      </c>
      <c r="DN147" s="211">
        <v>5096</v>
      </c>
      <c r="DO147" s="211">
        <v>1905</v>
      </c>
      <c r="DP147" s="211">
        <v>1144</v>
      </c>
      <c r="DQ147" s="211">
        <v>741</v>
      </c>
      <c r="DR147" s="211">
        <v>490</v>
      </c>
      <c r="DS147" s="211">
        <v>246</v>
      </c>
      <c r="DT147" s="211">
        <v>430</v>
      </c>
      <c r="DU147" s="211">
        <v>14798</v>
      </c>
      <c r="DV147" s="211">
        <v>9604</v>
      </c>
      <c r="DW147" s="211">
        <v>4075</v>
      </c>
      <c r="DX147" s="211">
        <v>1067</v>
      </c>
      <c r="DY147" s="211">
        <v>489</v>
      </c>
      <c r="DZ147" s="211">
        <v>1766</v>
      </c>
      <c r="EA147" s="211">
        <v>175</v>
      </c>
      <c r="EB147" s="211">
        <v>1144</v>
      </c>
      <c r="EC147" s="211">
        <v>2361</v>
      </c>
      <c r="ED147" s="211">
        <v>680</v>
      </c>
      <c r="EE147" s="211">
        <v>1019</v>
      </c>
      <c r="EF147" s="211">
        <v>5784</v>
      </c>
      <c r="EG147" s="211">
        <v>39094</v>
      </c>
      <c r="EH147" s="211">
        <v>3269</v>
      </c>
      <c r="EI147" s="211">
        <v>13691</v>
      </c>
      <c r="EJ147" s="211">
        <v>1107</v>
      </c>
      <c r="EK147" s="211">
        <v>278</v>
      </c>
      <c r="EL147" s="211">
        <v>134</v>
      </c>
      <c r="EM147" s="211">
        <v>84</v>
      </c>
      <c r="EN147" s="211">
        <v>163</v>
      </c>
      <c r="EO147" s="211">
        <v>62</v>
      </c>
      <c r="EP147" s="211">
        <v>286</v>
      </c>
      <c r="EQ147" s="211">
        <v>14077</v>
      </c>
      <c r="ER147" s="211">
        <v>14798</v>
      </c>
      <c r="ES147" s="211">
        <v>427</v>
      </c>
      <c r="ET147" s="211">
        <v>2147</v>
      </c>
      <c r="EU147" s="211">
        <v>6117</v>
      </c>
      <c r="EV147" s="211">
        <v>6107</v>
      </c>
      <c r="EW147" s="211">
        <f t="shared" si="2"/>
        <v>14371</v>
      </c>
      <c r="EX147" s="211">
        <v>14798</v>
      </c>
      <c r="EZ147" s="211"/>
    </row>
    <row r="148" spans="1:156" x14ac:dyDescent="0.25">
      <c r="A148" t="s">
        <v>456</v>
      </c>
      <c r="B148" t="s">
        <v>1335</v>
      </c>
      <c r="C148" t="s">
        <v>232</v>
      </c>
      <c r="D148" t="s">
        <v>232</v>
      </c>
      <c r="E148" t="s">
        <v>232</v>
      </c>
      <c r="F148" t="s">
        <v>232</v>
      </c>
      <c r="G148" t="s">
        <v>232</v>
      </c>
      <c r="H148" s="211">
        <v>43622</v>
      </c>
      <c r="I148" s="211">
        <v>2121</v>
      </c>
      <c r="J148" s="211">
        <v>4491</v>
      </c>
      <c r="K148" s="211">
        <v>242</v>
      </c>
      <c r="L148" s="211">
        <v>2812</v>
      </c>
      <c r="M148" s="211">
        <v>140</v>
      </c>
      <c r="N148" s="211">
        <v>16551</v>
      </c>
      <c r="O148" s="211">
        <v>1173</v>
      </c>
      <c r="P148" s="211">
        <v>22254</v>
      </c>
      <c r="Q148" s="211">
        <v>706</v>
      </c>
      <c r="R148" s="211">
        <v>40268</v>
      </c>
      <c r="S148" s="211">
        <v>1843</v>
      </c>
      <c r="T148" s="211">
        <v>195</v>
      </c>
      <c r="U148" s="211">
        <v>15</v>
      </c>
      <c r="V148" s="211">
        <v>124</v>
      </c>
      <c r="W148" s="211">
        <v>113</v>
      </c>
      <c r="X148" s="211">
        <v>405</v>
      </c>
      <c r="Y148" s="211">
        <v>51</v>
      </c>
      <c r="Z148" s="211">
        <v>460</v>
      </c>
      <c r="AA148" s="211">
        <v>44</v>
      </c>
      <c r="AB148" s="211">
        <v>2170</v>
      </c>
      <c r="AC148" s="211">
        <v>55</v>
      </c>
      <c r="AD148" s="211">
        <v>1067</v>
      </c>
      <c r="AE148" s="211">
        <v>108</v>
      </c>
      <c r="AF148" s="211">
        <v>39703</v>
      </c>
      <c r="AG148" s="211">
        <v>1774</v>
      </c>
      <c r="AH148" s="211">
        <v>42966</v>
      </c>
      <c r="AI148" s="211">
        <v>2037</v>
      </c>
      <c r="AJ148" s="211">
        <v>656</v>
      </c>
      <c r="AK148" s="211">
        <v>84</v>
      </c>
      <c r="AL148" s="211">
        <v>348</v>
      </c>
      <c r="AM148" s="211">
        <v>0</v>
      </c>
      <c r="AN148" s="211">
        <v>308</v>
      </c>
      <c r="AO148" s="211">
        <v>84</v>
      </c>
      <c r="AP148" s="211">
        <v>22589</v>
      </c>
      <c r="AQ148" s="211">
        <v>1252</v>
      </c>
      <c r="AR148" s="211">
        <v>21033</v>
      </c>
      <c r="AS148" s="211">
        <v>869</v>
      </c>
      <c r="AT148" s="211">
        <v>4509</v>
      </c>
      <c r="AU148" s="211">
        <v>45</v>
      </c>
      <c r="AV148" s="211">
        <v>39113</v>
      </c>
      <c r="AW148" s="211">
        <v>2076</v>
      </c>
      <c r="AX148" s="211">
        <v>1727</v>
      </c>
      <c r="AY148" s="211">
        <v>339</v>
      </c>
      <c r="AZ148" s="211">
        <v>9508</v>
      </c>
      <c r="BA148" s="211">
        <v>725</v>
      </c>
      <c r="BB148" s="211">
        <v>11626</v>
      </c>
      <c r="BC148" s="211">
        <v>404</v>
      </c>
      <c r="BD148" s="211">
        <v>5699</v>
      </c>
      <c r="BE148" s="211">
        <v>136</v>
      </c>
      <c r="BF148" s="211">
        <v>3806</v>
      </c>
      <c r="BG148" s="211">
        <v>338</v>
      </c>
      <c r="BH148" s="211">
        <v>22307</v>
      </c>
      <c r="BI148" s="211">
        <v>1469</v>
      </c>
      <c r="BJ148" s="211">
        <v>21809</v>
      </c>
      <c r="BK148" s="211">
        <v>1299</v>
      </c>
      <c r="BL148" s="211">
        <v>498</v>
      </c>
      <c r="BM148" s="211">
        <v>170</v>
      </c>
      <c r="BN148" s="211">
        <v>16641</v>
      </c>
      <c r="BO148" s="211">
        <v>898</v>
      </c>
      <c r="BP148" s="211">
        <v>6268</v>
      </c>
      <c r="BQ148" s="211">
        <v>607</v>
      </c>
      <c r="BR148" s="211">
        <v>3204</v>
      </c>
      <c r="BS148" s="211">
        <v>302</v>
      </c>
      <c r="BT148" s="211">
        <v>12013</v>
      </c>
      <c r="BU148" s="211">
        <v>312</v>
      </c>
      <c r="BV148" s="211">
        <v>26113</v>
      </c>
      <c r="BW148" s="211">
        <v>1807</v>
      </c>
      <c r="BX148" s="211">
        <v>5496</v>
      </c>
      <c r="BY148" s="211">
        <v>2</v>
      </c>
      <c r="BZ148" s="211">
        <v>3582</v>
      </c>
      <c r="CA148" s="211">
        <v>38</v>
      </c>
      <c r="CB148" s="211">
        <v>8431</v>
      </c>
      <c r="CC148" s="211">
        <v>274</v>
      </c>
      <c r="CD148" s="211">
        <v>3049</v>
      </c>
      <c r="CE148" s="211">
        <v>205</v>
      </c>
      <c r="CF148" s="211">
        <v>5338</v>
      </c>
      <c r="CG148" s="211">
        <v>456</v>
      </c>
      <c r="CH148" s="211">
        <v>6019</v>
      </c>
      <c r="CI148" s="211">
        <v>334</v>
      </c>
      <c r="CJ148" s="211">
        <v>6155</v>
      </c>
      <c r="CK148" s="211">
        <v>350</v>
      </c>
      <c r="CL148" s="211">
        <v>5552</v>
      </c>
      <c r="CM148" s="211">
        <v>462</v>
      </c>
      <c r="CN148" s="211">
        <v>5496</v>
      </c>
      <c r="CO148" s="211">
        <v>2</v>
      </c>
      <c r="CP148" s="211">
        <v>2121</v>
      </c>
      <c r="CQ148" s="211">
        <v>41501</v>
      </c>
      <c r="CR148" s="211">
        <v>33965</v>
      </c>
      <c r="CS148" s="211">
        <v>12904</v>
      </c>
      <c r="CT148" s="211">
        <v>39748</v>
      </c>
      <c r="CU148" s="211">
        <v>1322</v>
      </c>
      <c r="CV148" s="211">
        <v>477</v>
      </c>
      <c r="CW148" s="211">
        <v>707</v>
      </c>
      <c r="CX148" s="211">
        <v>225</v>
      </c>
      <c r="CY148" s="211">
        <v>425</v>
      </c>
      <c r="CZ148" s="211">
        <v>180</v>
      </c>
      <c r="DA148" s="211">
        <v>53</v>
      </c>
      <c r="DB148" s="211">
        <v>43</v>
      </c>
      <c r="DC148" s="211">
        <v>137</v>
      </c>
      <c r="DD148" s="211">
        <v>29</v>
      </c>
      <c r="DE148" s="211">
        <v>348</v>
      </c>
      <c r="DF148" s="211">
        <v>3109</v>
      </c>
      <c r="DG148" s="211">
        <v>4228</v>
      </c>
      <c r="DH148" s="211">
        <v>384</v>
      </c>
      <c r="DI148" s="211">
        <v>2665</v>
      </c>
      <c r="DJ148" s="211">
        <v>1687</v>
      </c>
      <c r="DK148" s="211">
        <v>154</v>
      </c>
      <c r="DL148" s="211">
        <v>1311</v>
      </c>
      <c r="DM148" s="211">
        <v>1752</v>
      </c>
      <c r="DN148" s="211">
        <v>4881</v>
      </c>
      <c r="DO148" s="211">
        <v>1011</v>
      </c>
      <c r="DP148" s="211">
        <v>1301</v>
      </c>
      <c r="DQ148" s="211">
        <v>797</v>
      </c>
      <c r="DR148" s="211">
        <v>584</v>
      </c>
      <c r="DS148" s="211">
        <v>384</v>
      </c>
      <c r="DT148" s="211">
        <v>998</v>
      </c>
      <c r="DU148" s="211">
        <v>15696</v>
      </c>
      <c r="DV148" s="211">
        <v>8987</v>
      </c>
      <c r="DW148" s="211">
        <v>3960</v>
      </c>
      <c r="DX148" s="211">
        <v>1639</v>
      </c>
      <c r="DY148" s="211">
        <v>590</v>
      </c>
      <c r="DZ148" s="211">
        <v>2459</v>
      </c>
      <c r="EA148" s="211">
        <v>176</v>
      </c>
      <c r="EB148" s="211">
        <v>1686</v>
      </c>
      <c r="EC148" s="211">
        <v>2611</v>
      </c>
      <c r="ED148" s="211">
        <v>569</v>
      </c>
      <c r="EE148" s="211">
        <v>1524</v>
      </c>
      <c r="EF148" s="211">
        <v>5663</v>
      </c>
      <c r="EG148" s="211">
        <v>39741</v>
      </c>
      <c r="EH148" s="211">
        <v>3750</v>
      </c>
      <c r="EI148" s="211">
        <v>13465</v>
      </c>
      <c r="EJ148" s="211">
        <v>2231</v>
      </c>
      <c r="EK148" s="211">
        <v>413</v>
      </c>
      <c r="EL148" s="211">
        <v>241</v>
      </c>
      <c r="EM148" s="211">
        <v>227</v>
      </c>
      <c r="EN148" s="211">
        <v>333</v>
      </c>
      <c r="EO148" s="211">
        <v>201</v>
      </c>
      <c r="EP148" s="211">
        <v>611</v>
      </c>
      <c r="EQ148" s="211">
        <v>14579</v>
      </c>
      <c r="ER148" s="211">
        <v>15696</v>
      </c>
      <c r="ES148" s="211">
        <v>432</v>
      </c>
      <c r="ET148" s="211">
        <v>2922</v>
      </c>
      <c r="EU148" s="211">
        <v>6126</v>
      </c>
      <c r="EV148" s="211">
        <v>6216</v>
      </c>
      <c r="EW148" s="211">
        <f t="shared" si="2"/>
        <v>15264</v>
      </c>
      <c r="EX148" s="211">
        <v>15696</v>
      </c>
      <c r="EZ148" s="211"/>
    </row>
    <row r="149" spans="1:156" x14ac:dyDescent="0.25">
      <c r="A149" t="s">
        <v>457</v>
      </c>
      <c r="B149" t="s">
        <v>1335</v>
      </c>
      <c r="C149" t="s">
        <v>232</v>
      </c>
      <c r="D149" t="s">
        <v>232</v>
      </c>
      <c r="E149" t="s">
        <v>232</v>
      </c>
      <c r="F149" t="s">
        <v>232</v>
      </c>
      <c r="G149" t="s">
        <v>232</v>
      </c>
      <c r="H149" s="211">
        <v>42211</v>
      </c>
      <c r="I149" s="211">
        <v>1881</v>
      </c>
      <c r="J149" s="211">
        <v>5317</v>
      </c>
      <c r="K149" s="211">
        <v>430</v>
      </c>
      <c r="L149" s="211">
        <v>3481</v>
      </c>
      <c r="M149" s="211">
        <v>410</v>
      </c>
      <c r="N149" s="211">
        <v>19361</v>
      </c>
      <c r="O149" s="211">
        <v>1032</v>
      </c>
      <c r="P149" s="211">
        <v>17257</v>
      </c>
      <c r="Q149" s="211">
        <v>416</v>
      </c>
      <c r="R149" s="211">
        <v>38661</v>
      </c>
      <c r="S149" s="211">
        <v>1716</v>
      </c>
      <c r="T149" s="211">
        <v>432</v>
      </c>
      <c r="U149" s="211">
        <v>7</v>
      </c>
      <c r="V149" s="211">
        <v>142</v>
      </c>
      <c r="W149" s="211">
        <v>12</v>
      </c>
      <c r="X149" s="211">
        <v>909</v>
      </c>
      <c r="Y149" s="211">
        <v>15</v>
      </c>
      <c r="Z149" s="211">
        <v>446</v>
      </c>
      <c r="AA149" s="211">
        <v>88</v>
      </c>
      <c r="AB149" s="211">
        <v>1621</v>
      </c>
      <c r="AC149" s="211">
        <v>43</v>
      </c>
      <c r="AD149" s="211">
        <v>1206</v>
      </c>
      <c r="AE149" s="211">
        <v>122</v>
      </c>
      <c r="AF149" s="211">
        <v>38212</v>
      </c>
      <c r="AG149" s="211">
        <v>1710</v>
      </c>
      <c r="AH149" s="211">
        <v>41249</v>
      </c>
      <c r="AI149" s="211">
        <v>1838</v>
      </c>
      <c r="AJ149" s="211">
        <v>962</v>
      </c>
      <c r="AK149" s="211">
        <v>43</v>
      </c>
      <c r="AL149" s="211">
        <v>540</v>
      </c>
      <c r="AM149" s="211">
        <v>4</v>
      </c>
      <c r="AN149" s="211">
        <v>422</v>
      </c>
      <c r="AO149" s="211">
        <v>39</v>
      </c>
      <c r="AP149" s="211">
        <v>21145</v>
      </c>
      <c r="AQ149" s="211">
        <v>998</v>
      </c>
      <c r="AR149" s="211">
        <v>21066</v>
      </c>
      <c r="AS149" s="211">
        <v>883</v>
      </c>
      <c r="AT149" s="211">
        <v>5578</v>
      </c>
      <c r="AU149" s="211">
        <v>341</v>
      </c>
      <c r="AV149" s="211">
        <v>36633</v>
      </c>
      <c r="AW149" s="211">
        <v>1540</v>
      </c>
      <c r="AX149" s="211">
        <v>2099</v>
      </c>
      <c r="AY149" s="211">
        <v>157</v>
      </c>
      <c r="AZ149" s="211">
        <v>10021</v>
      </c>
      <c r="BA149" s="211">
        <v>717</v>
      </c>
      <c r="BB149" s="211">
        <v>11006</v>
      </c>
      <c r="BC149" s="211">
        <v>320</v>
      </c>
      <c r="BD149" s="211">
        <v>5868</v>
      </c>
      <c r="BE149" s="211">
        <v>117</v>
      </c>
      <c r="BF149" s="211">
        <v>4256</v>
      </c>
      <c r="BG149" s="211">
        <v>380</v>
      </c>
      <c r="BH149" s="211">
        <v>21132</v>
      </c>
      <c r="BI149" s="211">
        <v>1198</v>
      </c>
      <c r="BJ149" s="211">
        <v>20231</v>
      </c>
      <c r="BK149" s="211">
        <v>1163</v>
      </c>
      <c r="BL149" s="211">
        <v>901</v>
      </c>
      <c r="BM149" s="211">
        <v>35</v>
      </c>
      <c r="BN149" s="211">
        <v>15393</v>
      </c>
      <c r="BO149" s="211">
        <v>764</v>
      </c>
      <c r="BP149" s="211">
        <v>6302</v>
      </c>
      <c r="BQ149" s="211">
        <v>431</v>
      </c>
      <c r="BR149" s="211">
        <v>3693</v>
      </c>
      <c r="BS149" s="211">
        <v>383</v>
      </c>
      <c r="BT149" s="211">
        <v>9957</v>
      </c>
      <c r="BU149" s="211">
        <v>293</v>
      </c>
      <c r="BV149" s="211">
        <v>25388</v>
      </c>
      <c r="BW149" s="211">
        <v>1578</v>
      </c>
      <c r="BX149" s="211">
        <v>6866</v>
      </c>
      <c r="BY149" s="211">
        <v>10</v>
      </c>
      <c r="BZ149" s="211">
        <v>2897</v>
      </c>
      <c r="CA149" s="211">
        <v>67</v>
      </c>
      <c r="CB149" s="211">
        <v>7060</v>
      </c>
      <c r="CC149" s="211">
        <v>226</v>
      </c>
      <c r="CD149" s="211">
        <v>3260</v>
      </c>
      <c r="CE149" s="211">
        <v>277</v>
      </c>
      <c r="CF149" s="211">
        <v>4853</v>
      </c>
      <c r="CG149" s="211">
        <v>315</v>
      </c>
      <c r="CH149" s="211">
        <v>5737</v>
      </c>
      <c r="CI149" s="211">
        <v>401</v>
      </c>
      <c r="CJ149" s="211">
        <v>5177</v>
      </c>
      <c r="CK149" s="211">
        <v>274</v>
      </c>
      <c r="CL149" s="211">
        <v>6361</v>
      </c>
      <c r="CM149" s="211">
        <v>311</v>
      </c>
      <c r="CN149" s="211">
        <v>6866</v>
      </c>
      <c r="CO149" s="211">
        <v>10</v>
      </c>
      <c r="CP149" s="211">
        <v>1881</v>
      </c>
      <c r="CQ149" s="211">
        <v>40330</v>
      </c>
      <c r="CR149" s="211">
        <v>31615</v>
      </c>
      <c r="CS149" s="211">
        <v>14964</v>
      </c>
      <c r="CT149" s="211">
        <v>38789</v>
      </c>
      <c r="CU149" s="211">
        <v>1350</v>
      </c>
      <c r="CV149" s="211">
        <v>225</v>
      </c>
      <c r="CW149" s="211">
        <v>496</v>
      </c>
      <c r="CX149" s="211">
        <v>117</v>
      </c>
      <c r="CY149" s="211">
        <v>354</v>
      </c>
      <c r="CZ149" s="211">
        <v>21</v>
      </c>
      <c r="DA149" s="211">
        <v>412</v>
      </c>
      <c r="DB149" s="211">
        <v>60</v>
      </c>
      <c r="DC149" s="211">
        <v>88</v>
      </c>
      <c r="DD149" s="211">
        <v>27</v>
      </c>
      <c r="DE149" s="211">
        <v>299</v>
      </c>
      <c r="DF149" s="211">
        <v>2940</v>
      </c>
      <c r="DG149" s="211">
        <v>3924</v>
      </c>
      <c r="DH149" s="211">
        <v>326</v>
      </c>
      <c r="DI149" s="211">
        <v>1892</v>
      </c>
      <c r="DJ149" s="211">
        <v>1177</v>
      </c>
      <c r="DK149" s="211">
        <v>135</v>
      </c>
      <c r="DL149" s="211">
        <v>827</v>
      </c>
      <c r="DM149" s="211">
        <v>1781</v>
      </c>
      <c r="DN149" s="211">
        <v>4776</v>
      </c>
      <c r="DO149" s="211">
        <v>1471</v>
      </c>
      <c r="DP149" s="211">
        <v>1090</v>
      </c>
      <c r="DQ149" s="211">
        <v>1165</v>
      </c>
      <c r="DR149" s="211">
        <v>541</v>
      </c>
      <c r="DS149" s="211">
        <v>545</v>
      </c>
      <c r="DT149" s="211">
        <v>1181</v>
      </c>
      <c r="DU149" s="211">
        <v>16310</v>
      </c>
      <c r="DV149" s="211">
        <v>8309</v>
      </c>
      <c r="DW149" s="211">
        <v>2784</v>
      </c>
      <c r="DX149" s="211">
        <v>1591</v>
      </c>
      <c r="DY149" s="211">
        <v>582</v>
      </c>
      <c r="DZ149" s="211">
        <v>2819</v>
      </c>
      <c r="EA149" s="211">
        <v>372</v>
      </c>
      <c r="EB149" s="211">
        <v>1794</v>
      </c>
      <c r="EC149" s="211">
        <v>3591</v>
      </c>
      <c r="ED149" s="211">
        <v>509</v>
      </c>
      <c r="EE149" s="211">
        <v>2311</v>
      </c>
      <c r="EF149" s="211">
        <v>4788</v>
      </c>
      <c r="EG149" s="211">
        <v>36799</v>
      </c>
      <c r="EH149" s="211">
        <v>5153</v>
      </c>
      <c r="EI149" s="211">
        <v>13455</v>
      </c>
      <c r="EJ149" s="211">
        <v>2855</v>
      </c>
      <c r="EK149" s="211">
        <v>226</v>
      </c>
      <c r="EL149" s="211">
        <v>338</v>
      </c>
      <c r="EM149" s="211">
        <v>306</v>
      </c>
      <c r="EN149" s="211">
        <v>355</v>
      </c>
      <c r="EO149" s="211">
        <v>241</v>
      </c>
      <c r="EP149" s="211">
        <v>1240</v>
      </c>
      <c r="EQ149" s="211">
        <v>14669</v>
      </c>
      <c r="ER149" s="211">
        <v>16310</v>
      </c>
      <c r="ES149" s="211">
        <v>676</v>
      </c>
      <c r="ET149" s="211">
        <v>4431</v>
      </c>
      <c r="EU149" s="211">
        <v>5405</v>
      </c>
      <c r="EV149" s="211">
        <v>5798</v>
      </c>
      <c r="EW149" s="211">
        <f t="shared" si="2"/>
        <v>15634</v>
      </c>
      <c r="EX149" s="211">
        <v>16310</v>
      </c>
      <c r="EZ149" s="211"/>
    </row>
    <row r="150" spans="1:156" x14ac:dyDescent="0.25">
      <c r="A150" t="s">
        <v>458</v>
      </c>
      <c r="B150" t="s">
        <v>1335</v>
      </c>
      <c r="C150" t="s">
        <v>232</v>
      </c>
      <c r="D150" t="s">
        <v>232</v>
      </c>
      <c r="E150" t="s">
        <v>232</v>
      </c>
      <c r="F150" t="s">
        <v>232</v>
      </c>
      <c r="G150" t="s">
        <v>232</v>
      </c>
      <c r="H150" s="211">
        <v>43227</v>
      </c>
      <c r="I150" s="211">
        <v>1761</v>
      </c>
      <c r="J150" s="211">
        <v>3636</v>
      </c>
      <c r="K150" s="211">
        <v>207</v>
      </c>
      <c r="L150" s="211">
        <v>2083</v>
      </c>
      <c r="M150" s="211">
        <v>135</v>
      </c>
      <c r="N150" s="211">
        <v>16552</v>
      </c>
      <c r="O150" s="211">
        <v>861</v>
      </c>
      <c r="P150" s="211">
        <v>22904</v>
      </c>
      <c r="Q150" s="211">
        <v>693</v>
      </c>
      <c r="R150" s="211">
        <v>40115</v>
      </c>
      <c r="S150" s="211">
        <v>1402</v>
      </c>
      <c r="T150" s="211">
        <v>179</v>
      </c>
      <c r="U150" s="211">
        <v>0</v>
      </c>
      <c r="V150" s="211">
        <v>143</v>
      </c>
      <c r="W150" s="211">
        <v>21</v>
      </c>
      <c r="X150" s="211">
        <v>646</v>
      </c>
      <c r="Y150" s="211">
        <v>58</v>
      </c>
      <c r="Z150" s="211">
        <v>339</v>
      </c>
      <c r="AA150" s="211">
        <v>109</v>
      </c>
      <c r="AB150" s="211">
        <v>1794</v>
      </c>
      <c r="AC150" s="211">
        <v>171</v>
      </c>
      <c r="AD150" s="211">
        <v>1195</v>
      </c>
      <c r="AE150" s="211">
        <v>173</v>
      </c>
      <c r="AF150" s="211">
        <v>39632</v>
      </c>
      <c r="AG150" s="211">
        <v>1372</v>
      </c>
      <c r="AH150" s="211">
        <v>42132</v>
      </c>
      <c r="AI150" s="211">
        <v>1567</v>
      </c>
      <c r="AJ150" s="211">
        <v>1095</v>
      </c>
      <c r="AK150" s="211">
        <v>194</v>
      </c>
      <c r="AL150" s="211">
        <v>663</v>
      </c>
      <c r="AM150" s="211">
        <v>56</v>
      </c>
      <c r="AN150" s="211">
        <v>432</v>
      </c>
      <c r="AO150" s="211">
        <v>138</v>
      </c>
      <c r="AP150" s="211">
        <v>22025</v>
      </c>
      <c r="AQ150" s="211">
        <v>1105</v>
      </c>
      <c r="AR150" s="211">
        <v>21202</v>
      </c>
      <c r="AS150" s="211">
        <v>656</v>
      </c>
      <c r="AT150" s="211">
        <v>4490</v>
      </c>
      <c r="AU150" s="211">
        <v>108</v>
      </c>
      <c r="AV150" s="211">
        <v>38737</v>
      </c>
      <c r="AW150" s="211">
        <v>1653</v>
      </c>
      <c r="AX150" s="211">
        <v>1145</v>
      </c>
      <c r="AY150" s="211">
        <v>51</v>
      </c>
      <c r="AZ150" s="211">
        <v>8636</v>
      </c>
      <c r="BA150" s="211">
        <v>554</v>
      </c>
      <c r="BB150" s="211">
        <v>11928</v>
      </c>
      <c r="BC150" s="211">
        <v>518</v>
      </c>
      <c r="BD150" s="211">
        <v>7814</v>
      </c>
      <c r="BE150" s="211">
        <v>182</v>
      </c>
      <c r="BF150" s="211">
        <v>3705</v>
      </c>
      <c r="BG150" s="211">
        <v>339</v>
      </c>
      <c r="BH150" s="211">
        <v>21586</v>
      </c>
      <c r="BI150" s="211">
        <v>1123</v>
      </c>
      <c r="BJ150" s="211">
        <v>20710</v>
      </c>
      <c r="BK150" s="211">
        <v>1071</v>
      </c>
      <c r="BL150" s="211">
        <v>876</v>
      </c>
      <c r="BM150" s="211">
        <v>52</v>
      </c>
      <c r="BN150" s="211">
        <v>15386</v>
      </c>
      <c r="BO150" s="211">
        <v>644</v>
      </c>
      <c r="BP150" s="211">
        <v>6524</v>
      </c>
      <c r="BQ150" s="211">
        <v>513</v>
      </c>
      <c r="BR150" s="211">
        <v>3381</v>
      </c>
      <c r="BS150" s="211">
        <v>305</v>
      </c>
      <c r="BT150" s="211">
        <v>10680</v>
      </c>
      <c r="BU150" s="211">
        <v>291</v>
      </c>
      <c r="BV150" s="211">
        <v>25291</v>
      </c>
      <c r="BW150" s="211">
        <v>1462</v>
      </c>
      <c r="BX150" s="211">
        <v>7256</v>
      </c>
      <c r="BY150" s="211">
        <v>8</v>
      </c>
      <c r="BZ150" s="211">
        <v>2999</v>
      </c>
      <c r="CA150" s="211">
        <v>85</v>
      </c>
      <c r="CB150" s="211">
        <v>7681</v>
      </c>
      <c r="CC150" s="211">
        <v>206</v>
      </c>
      <c r="CD150" s="211">
        <v>3024</v>
      </c>
      <c r="CE150" s="211">
        <v>165</v>
      </c>
      <c r="CF150" s="211">
        <v>4575</v>
      </c>
      <c r="CG150" s="211">
        <v>460</v>
      </c>
      <c r="CH150" s="211">
        <v>5806</v>
      </c>
      <c r="CI150" s="211">
        <v>293</v>
      </c>
      <c r="CJ150" s="211">
        <v>5677</v>
      </c>
      <c r="CK150" s="211">
        <v>331</v>
      </c>
      <c r="CL150" s="211">
        <v>6209</v>
      </c>
      <c r="CM150" s="211">
        <v>213</v>
      </c>
      <c r="CN150" s="211">
        <v>7256</v>
      </c>
      <c r="CO150" s="211">
        <v>8</v>
      </c>
      <c r="CP150" s="211">
        <v>1761</v>
      </c>
      <c r="CQ150" s="211">
        <v>41466</v>
      </c>
      <c r="CR150" s="211">
        <v>34790</v>
      </c>
      <c r="CS150" s="211">
        <v>12831</v>
      </c>
      <c r="CT150" s="211">
        <v>39137</v>
      </c>
      <c r="CU150" s="211">
        <v>1687</v>
      </c>
      <c r="CV150" s="211">
        <v>518</v>
      </c>
      <c r="CW150" s="211">
        <v>845</v>
      </c>
      <c r="CX150" s="211">
        <v>200</v>
      </c>
      <c r="CY150" s="211">
        <v>221</v>
      </c>
      <c r="CZ150" s="211">
        <v>83</v>
      </c>
      <c r="DA150" s="211">
        <v>591</v>
      </c>
      <c r="DB150" s="211">
        <v>235</v>
      </c>
      <c r="DC150" s="211">
        <v>30</v>
      </c>
      <c r="DD150" s="211">
        <v>0</v>
      </c>
      <c r="DE150" s="211">
        <v>161</v>
      </c>
      <c r="DF150" s="211">
        <v>2510</v>
      </c>
      <c r="DG150" s="211">
        <v>3396</v>
      </c>
      <c r="DH150" s="211">
        <v>572</v>
      </c>
      <c r="DI150" s="211">
        <v>2503</v>
      </c>
      <c r="DJ150" s="211">
        <v>1055</v>
      </c>
      <c r="DK150" s="211">
        <v>228</v>
      </c>
      <c r="DL150" s="211">
        <v>1159</v>
      </c>
      <c r="DM150" s="211">
        <v>1993</v>
      </c>
      <c r="DN150" s="211">
        <v>5515</v>
      </c>
      <c r="DO150" s="211">
        <v>1527</v>
      </c>
      <c r="DP150" s="211">
        <v>1398</v>
      </c>
      <c r="DQ150" s="211">
        <v>1020</v>
      </c>
      <c r="DR150" s="211">
        <v>496</v>
      </c>
      <c r="DS150" s="211">
        <v>285</v>
      </c>
      <c r="DT150" s="211">
        <v>696</v>
      </c>
      <c r="DU150" s="211">
        <v>16011</v>
      </c>
      <c r="DV150" s="211">
        <v>10124</v>
      </c>
      <c r="DW150" s="211">
        <v>3984</v>
      </c>
      <c r="DX150" s="211">
        <v>984</v>
      </c>
      <c r="DY150" s="211">
        <v>387</v>
      </c>
      <c r="DZ150" s="211">
        <v>2258</v>
      </c>
      <c r="EA150" s="211">
        <v>245</v>
      </c>
      <c r="EB150" s="211">
        <v>1647</v>
      </c>
      <c r="EC150" s="211">
        <v>2645</v>
      </c>
      <c r="ED150" s="211">
        <v>484</v>
      </c>
      <c r="EE150" s="211">
        <v>1755</v>
      </c>
      <c r="EF150" s="211">
        <v>5367</v>
      </c>
      <c r="EG150" s="211">
        <v>39236</v>
      </c>
      <c r="EH150" s="211">
        <v>3669</v>
      </c>
      <c r="EI150" s="211">
        <v>13892</v>
      </c>
      <c r="EJ150" s="211">
        <v>2119</v>
      </c>
      <c r="EK150" s="211">
        <v>264</v>
      </c>
      <c r="EL150" s="211">
        <v>194</v>
      </c>
      <c r="EM150" s="211">
        <v>379</v>
      </c>
      <c r="EN150" s="211">
        <v>211</v>
      </c>
      <c r="EO150" s="211">
        <v>226</v>
      </c>
      <c r="EP150" s="211">
        <v>683</v>
      </c>
      <c r="EQ150" s="211">
        <v>14855</v>
      </c>
      <c r="ER150" s="211">
        <v>16011</v>
      </c>
      <c r="ES150" s="211">
        <v>588</v>
      </c>
      <c r="ET150" s="211">
        <v>3248</v>
      </c>
      <c r="EU150" s="211">
        <v>6047</v>
      </c>
      <c r="EV150" s="211">
        <v>6128</v>
      </c>
      <c r="EW150" s="211">
        <f t="shared" si="2"/>
        <v>15423</v>
      </c>
      <c r="EX150" s="211">
        <v>16011</v>
      </c>
      <c r="EZ150" s="211"/>
    </row>
    <row r="151" spans="1:156" x14ac:dyDescent="0.25">
      <c r="A151" t="s">
        <v>459</v>
      </c>
      <c r="B151" t="s">
        <v>1335</v>
      </c>
      <c r="C151" t="s">
        <v>232</v>
      </c>
      <c r="D151" t="s">
        <v>232</v>
      </c>
      <c r="E151" t="s">
        <v>232</v>
      </c>
      <c r="F151" t="s">
        <v>232</v>
      </c>
      <c r="G151" t="s">
        <v>232</v>
      </c>
      <c r="H151" s="211">
        <v>43762</v>
      </c>
      <c r="I151" s="211">
        <v>1819</v>
      </c>
      <c r="J151" s="211">
        <v>4587</v>
      </c>
      <c r="K151" s="211">
        <v>321</v>
      </c>
      <c r="L151" s="211">
        <v>2923</v>
      </c>
      <c r="M151" s="211">
        <v>237</v>
      </c>
      <c r="N151" s="211">
        <v>15314</v>
      </c>
      <c r="O151" s="211">
        <v>707</v>
      </c>
      <c r="P151" s="211">
        <v>23775</v>
      </c>
      <c r="Q151" s="211">
        <v>791</v>
      </c>
      <c r="R151" s="211">
        <v>40433</v>
      </c>
      <c r="S151" s="211">
        <v>1587</v>
      </c>
      <c r="T151" s="211">
        <v>117</v>
      </c>
      <c r="U151" s="211">
        <v>0</v>
      </c>
      <c r="V151" s="211">
        <v>151</v>
      </c>
      <c r="W151" s="211">
        <v>0</v>
      </c>
      <c r="X151" s="211">
        <v>311</v>
      </c>
      <c r="Y151" s="211">
        <v>6</v>
      </c>
      <c r="Z151" s="211">
        <v>524</v>
      </c>
      <c r="AA151" s="211">
        <v>103</v>
      </c>
      <c r="AB151" s="211">
        <v>2226</v>
      </c>
      <c r="AC151" s="211">
        <v>123</v>
      </c>
      <c r="AD151" s="211">
        <v>1223</v>
      </c>
      <c r="AE151" s="211">
        <v>113</v>
      </c>
      <c r="AF151" s="211">
        <v>40318</v>
      </c>
      <c r="AG151" s="211">
        <v>1587</v>
      </c>
      <c r="AH151" s="211">
        <v>42941</v>
      </c>
      <c r="AI151" s="211">
        <v>1762</v>
      </c>
      <c r="AJ151" s="211">
        <v>821</v>
      </c>
      <c r="AK151" s="211">
        <v>57</v>
      </c>
      <c r="AL151" s="211">
        <v>468</v>
      </c>
      <c r="AM151" s="211">
        <v>7</v>
      </c>
      <c r="AN151" s="211">
        <v>353</v>
      </c>
      <c r="AO151" s="211">
        <v>50</v>
      </c>
      <c r="AP151" s="211">
        <v>22232</v>
      </c>
      <c r="AQ151" s="211">
        <v>942</v>
      </c>
      <c r="AR151" s="211">
        <v>21530</v>
      </c>
      <c r="AS151" s="211">
        <v>877</v>
      </c>
      <c r="AT151" s="211">
        <v>4264</v>
      </c>
      <c r="AU151" s="211">
        <v>255</v>
      </c>
      <c r="AV151" s="211">
        <v>39498</v>
      </c>
      <c r="AW151" s="211">
        <v>1564</v>
      </c>
      <c r="AX151" s="211">
        <v>1482</v>
      </c>
      <c r="AY151" s="211">
        <v>166</v>
      </c>
      <c r="AZ151" s="211">
        <v>8953</v>
      </c>
      <c r="BA151" s="211">
        <v>394</v>
      </c>
      <c r="BB151" s="211">
        <v>9607</v>
      </c>
      <c r="BC151" s="211">
        <v>331</v>
      </c>
      <c r="BD151" s="211">
        <v>9048</v>
      </c>
      <c r="BE151" s="211">
        <v>247</v>
      </c>
      <c r="BF151" s="211">
        <v>3389</v>
      </c>
      <c r="BG151" s="211">
        <v>302</v>
      </c>
      <c r="BH151" s="211">
        <v>21302</v>
      </c>
      <c r="BI151" s="211">
        <v>1135</v>
      </c>
      <c r="BJ151" s="211">
        <v>20854</v>
      </c>
      <c r="BK151" s="211">
        <v>1023</v>
      </c>
      <c r="BL151" s="211">
        <v>448</v>
      </c>
      <c r="BM151" s="211">
        <v>112</v>
      </c>
      <c r="BN151" s="211">
        <v>15486</v>
      </c>
      <c r="BO151" s="211">
        <v>618</v>
      </c>
      <c r="BP151" s="211">
        <v>6448</v>
      </c>
      <c r="BQ151" s="211">
        <v>592</v>
      </c>
      <c r="BR151" s="211">
        <v>2757</v>
      </c>
      <c r="BS151" s="211">
        <v>227</v>
      </c>
      <c r="BT151" s="211">
        <v>12051</v>
      </c>
      <c r="BU151" s="211">
        <v>379</v>
      </c>
      <c r="BV151" s="211">
        <v>24691</v>
      </c>
      <c r="BW151" s="211">
        <v>1437</v>
      </c>
      <c r="BX151" s="211">
        <v>7020</v>
      </c>
      <c r="BY151" s="211">
        <v>3</v>
      </c>
      <c r="BZ151" s="211">
        <v>3654</v>
      </c>
      <c r="CA151" s="211">
        <v>78</v>
      </c>
      <c r="CB151" s="211">
        <v>8397</v>
      </c>
      <c r="CC151" s="211">
        <v>301</v>
      </c>
      <c r="CD151" s="211">
        <v>2621</v>
      </c>
      <c r="CE151" s="211">
        <v>302</v>
      </c>
      <c r="CF151" s="211">
        <v>4629</v>
      </c>
      <c r="CG151" s="211">
        <v>264</v>
      </c>
      <c r="CH151" s="211">
        <v>5865</v>
      </c>
      <c r="CI151" s="211">
        <v>380</v>
      </c>
      <c r="CJ151" s="211">
        <v>5661</v>
      </c>
      <c r="CK151" s="211">
        <v>149</v>
      </c>
      <c r="CL151" s="211">
        <v>5915</v>
      </c>
      <c r="CM151" s="211">
        <v>342</v>
      </c>
      <c r="CN151" s="211">
        <v>7020</v>
      </c>
      <c r="CO151" s="211">
        <v>3</v>
      </c>
      <c r="CP151" s="211">
        <v>1819</v>
      </c>
      <c r="CQ151" s="211">
        <v>41943</v>
      </c>
      <c r="CR151" s="211">
        <v>34413</v>
      </c>
      <c r="CS151" s="211">
        <v>13487</v>
      </c>
      <c r="CT151" s="211">
        <v>39485</v>
      </c>
      <c r="CU151" s="211">
        <v>1526</v>
      </c>
      <c r="CV151" s="211">
        <v>176</v>
      </c>
      <c r="CW151" s="211">
        <v>1012</v>
      </c>
      <c r="CX151" s="211">
        <v>86</v>
      </c>
      <c r="CY151" s="211">
        <v>344</v>
      </c>
      <c r="CZ151" s="211">
        <v>45</v>
      </c>
      <c r="DA151" s="211">
        <v>125</v>
      </c>
      <c r="DB151" s="211">
        <v>45</v>
      </c>
      <c r="DC151" s="211">
        <v>45</v>
      </c>
      <c r="DD151" s="211">
        <v>0</v>
      </c>
      <c r="DE151" s="211">
        <v>449</v>
      </c>
      <c r="DF151" s="211">
        <v>2861</v>
      </c>
      <c r="DG151" s="211">
        <v>3362</v>
      </c>
      <c r="DH151" s="211">
        <v>679</v>
      </c>
      <c r="DI151" s="211">
        <v>2117</v>
      </c>
      <c r="DJ151" s="211">
        <v>954</v>
      </c>
      <c r="DK151" s="211">
        <v>229</v>
      </c>
      <c r="DL151" s="211">
        <v>1579</v>
      </c>
      <c r="DM151" s="211">
        <v>2259</v>
      </c>
      <c r="DN151" s="211">
        <v>5430</v>
      </c>
      <c r="DO151" s="211">
        <v>1610</v>
      </c>
      <c r="DP151" s="211">
        <v>871</v>
      </c>
      <c r="DQ151" s="211">
        <v>629</v>
      </c>
      <c r="DR151" s="211">
        <v>484</v>
      </c>
      <c r="DS151" s="211">
        <v>383</v>
      </c>
      <c r="DT151" s="211">
        <v>807</v>
      </c>
      <c r="DU151" s="211">
        <v>16546</v>
      </c>
      <c r="DV151" s="211">
        <v>9753</v>
      </c>
      <c r="DW151" s="211">
        <v>4253</v>
      </c>
      <c r="DX151" s="211">
        <v>1394</v>
      </c>
      <c r="DY151" s="211">
        <v>507</v>
      </c>
      <c r="DZ151" s="211">
        <v>2513</v>
      </c>
      <c r="EA151" s="211">
        <v>204</v>
      </c>
      <c r="EB151" s="211">
        <v>1916</v>
      </c>
      <c r="EC151" s="211">
        <v>2886</v>
      </c>
      <c r="ED151" s="211">
        <v>487</v>
      </c>
      <c r="EE151" s="211">
        <v>1832</v>
      </c>
      <c r="EF151" s="211">
        <v>5752</v>
      </c>
      <c r="EG151" s="211">
        <v>39850</v>
      </c>
      <c r="EH151" s="211">
        <v>3496</v>
      </c>
      <c r="EI151" s="211">
        <v>13973</v>
      </c>
      <c r="EJ151" s="211">
        <v>2573</v>
      </c>
      <c r="EK151" s="211">
        <v>403</v>
      </c>
      <c r="EL151" s="211">
        <v>413</v>
      </c>
      <c r="EM151" s="211">
        <v>281</v>
      </c>
      <c r="EN151" s="211">
        <v>264</v>
      </c>
      <c r="EO151" s="211">
        <v>273</v>
      </c>
      <c r="EP151" s="211">
        <v>695</v>
      </c>
      <c r="EQ151" s="211">
        <v>14995</v>
      </c>
      <c r="ER151" s="211">
        <v>16546</v>
      </c>
      <c r="ES151" s="211">
        <v>495</v>
      </c>
      <c r="ET151" s="211">
        <v>3708</v>
      </c>
      <c r="EU151" s="211">
        <v>6698</v>
      </c>
      <c r="EV151" s="211">
        <v>5645</v>
      </c>
      <c r="EW151" s="211">
        <f t="shared" si="2"/>
        <v>16051</v>
      </c>
      <c r="EX151" s="211">
        <v>16546</v>
      </c>
      <c r="EZ151" s="211"/>
    </row>
    <row r="152" spans="1:156" x14ac:dyDescent="0.25">
      <c r="A152" t="s">
        <v>460</v>
      </c>
      <c r="B152" t="s">
        <v>1335</v>
      </c>
      <c r="C152" t="s">
        <v>232</v>
      </c>
      <c r="D152" t="s">
        <v>232</v>
      </c>
      <c r="E152" t="s">
        <v>232</v>
      </c>
      <c r="F152" t="s">
        <v>232</v>
      </c>
      <c r="G152" t="s">
        <v>232</v>
      </c>
      <c r="H152" s="211">
        <v>43034</v>
      </c>
      <c r="I152" s="211">
        <v>2693</v>
      </c>
      <c r="J152" s="211">
        <v>4375</v>
      </c>
      <c r="K152" s="211">
        <v>392</v>
      </c>
      <c r="L152" s="211">
        <v>2912</v>
      </c>
      <c r="M152" s="211">
        <v>359</v>
      </c>
      <c r="N152" s="211">
        <v>19136</v>
      </c>
      <c r="O152" s="211">
        <v>1571</v>
      </c>
      <c r="P152" s="211">
        <v>19377</v>
      </c>
      <c r="Q152" s="211">
        <v>730</v>
      </c>
      <c r="R152" s="211">
        <v>38685</v>
      </c>
      <c r="S152" s="211">
        <v>1833</v>
      </c>
      <c r="T152" s="211">
        <v>302</v>
      </c>
      <c r="U152" s="211">
        <v>10</v>
      </c>
      <c r="V152" s="211">
        <v>122</v>
      </c>
      <c r="W152" s="211">
        <v>0</v>
      </c>
      <c r="X152" s="211">
        <v>831</v>
      </c>
      <c r="Y152" s="211">
        <v>235</v>
      </c>
      <c r="Z152" s="211">
        <v>1205</v>
      </c>
      <c r="AA152" s="211">
        <v>514</v>
      </c>
      <c r="AB152" s="211">
        <v>1889</v>
      </c>
      <c r="AC152" s="211">
        <v>101</v>
      </c>
      <c r="AD152" s="211">
        <v>2033</v>
      </c>
      <c r="AE152" s="211">
        <v>568</v>
      </c>
      <c r="AF152" s="211">
        <v>38420</v>
      </c>
      <c r="AG152" s="211">
        <v>1833</v>
      </c>
      <c r="AH152" s="211">
        <v>40840</v>
      </c>
      <c r="AI152" s="211">
        <v>1935</v>
      </c>
      <c r="AJ152" s="211">
        <v>2194</v>
      </c>
      <c r="AK152" s="211">
        <v>758</v>
      </c>
      <c r="AL152" s="211">
        <v>901</v>
      </c>
      <c r="AM152" s="211">
        <v>101</v>
      </c>
      <c r="AN152" s="211">
        <v>1293</v>
      </c>
      <c r="AO152" s="211">
        <v>657</v>
      </c>
      <c r="AP152" s="211">
        <v>21466</v>
      </c>
      <c r="AQ152" s="211">
        <v>1461</v>
      </c>
      <c r="AR152" s="211">
        <v>21568</v>
      </c>
      <c r="AS152" s="211">
        <v>1232</v>
      </c>
      <c r="AT152" s="211">
        <v>5086</v>
      </c>
      <c r="AU152" s="211">
        <v>151</v>
      </c>
      <c r="AV152" s="211">
        <v>37948</v>
      </c>
      <c r="AW152" s="211">
        <v>2542</v>
      </c>
      <c r="AX152" s="211">
        <v>2166</v>
      </c>
      <c r="AY152" s="211">
        <v>743</v>
      </c>
      <c r="AZ152" s="211">
        <v>8042</v>
      </c>
      <c r="BA152" s="211">
        <v>405</v>
      </c>
      <c r="BB152" s="211">
        <v>9668</v>
      </c>
      <c r="BC152" s="211">
        <v>558</v>
      </c>
      <c r="BD152" s="211">
        <v>7765</v>
      </c>
      <c r="BE152" s="211">
        <v>146</v>
      </c>
      <c r="BF152" s="211">
        <v>3720</v>
      </c>
      <c r="BG152" s="211">
        <v>487</v>
      </c>
      <c r="BH152" s="211">
        <v>21605</v>
      </c>
      <c r="BI152" s="211">
        <v>1700</v>
      </c>
      <c r="BJ152" s="211">
        <v>21048</v>
      </c>
      <c r="BK152" s="211">
        <v>1604</v>
      </c>
      <c r="BL152" s="211">
        <v>557</v>
      </c>
      <c r="BM152" s="211">
        <v>96</v>
      </c>
      <c r="BN152" s="211">
        <v>15270</v>
      </c>
      <c r="BO152" s="211">
        <v>964</v>
      </c>
      <c r="BP152" s="211">
        <v>7175</v>
      </c>
      <c r="BQ152" s="211">
        <v>949</v>
      </c>
      <c r="BR152" s="211">
        <v>2880</v>
      </c>
      <c r="BS152" s="211">
        <v>274</v>
      </c>
      <c r="BT152" s="211">
        <v>11668</v>
      </c>
      <c r="BU152" s="211">
        <v>483</v>
      </c>
      <c r="BV152" s="211">
        <v>25325</v>
      </c>
      <c r="BW152" s="211">
        <v>2187</v>
      </c>
      <c r="BX152" s="211">
        <v>6041</v>
      </c>
      <c r="BY152" s="211">
        <v>23</v>
      </c>
      <c r="BZ152" s="211">
        <v>3626</v>
      </c>
      <c r="CA152" s="211">
        <v>122</v>
      </c>
      <c r="CB152" s="211">
        <v>8042</v>
      </c>
      <c r="CC152" s="211">
        <v>361</v>
      </c>
      <c r="CD152" s="211">
        <v>3725</v>
      </c>
      <c r="CE152" s="211">
        <v>358</v>
      </c>
      <c r="CF152" s="211">
        <v>4660</v>
      </c>
      <c r="CG152" s="211">
        <v>317</v>
      </c>
      <c r="CH152" s="211">
        <v>6215</v>
      </c>
      <c r="CI152" s="211">
        <v>634</v>
      </c>
      <c r="CJ152" s="211">
        <v>5238</v>
      </c>
      <c r="CK152" s="211">
        <v>514</v>
      </c>
      <c r="CL152" s="211">
        <v>5487</v>
      </c>
      <c r="CM152" s="211">
        <v>364</v>
      </c>
      <c r="CN152" s="211">
        <v>6041</v>
      </c>
      <c r="CO152" s="211">
        <v>23</v>
      </c>
      <c r="CP152" s="211">
        <v>2693</v>
      </c>
      <c r="CQ152" s="211">
        <v>40341</v>
      </c>
      <c r="CR152" s="211">
        <v>33006</v>
      </c>
      <c r="CS152" s="211">
        <v>13141</v>
      </c>
      <c r="CT152" s="211">
        <v>37662</v>
      </c>
      <c r="CU152" s="211">
        <v>2970</v>
      </c>
      <c r="CV152" s="211">
        <v>1372</v>
      </c>
      <c r="CW152" s="211">
        <v>1445</v>
      </c>
      <c r="CX152" s="211">
        <v>593</v>
      </c>
      <c r="CY152" s="211">
        <v>649</v>
      </c>
      <c r="CZ152" s="211">
        <v>315</v>
      </c>
      <c r="DA152" s="211">
        <v>744</v>
      </c>
      <c r="DB152" s="211">
        <v>464</v>
      </c>
      <c r="DC152" s="211">
        <v>132</v>
      </c>
      <c r="DD152" s="211">
        <v>0</v>
      </c>
      <c r="DE152" s="211">
        <v>608</v>
      </c>
      <c r="DF152" s="211">
        <v>2274</v>
      </c>
      <c r="DG152" s="211">
        <v>3994</v>
      </c>
      <c r="DH152" s="211">
        <v>705</v>
      </c>
      <c r="DI152" s="211">
        <v>2786</v>
      </c>
      <c r="DJ152" s="211">
        <v>1070</v>
      </c>
      <c r="DK152" s="211">
        <v>86</v>
      </c>
      <c r="DL152" s="211">
        <v>1403</v>
      </c>
      <c r="DM152" s="211">
        <v>1533</v>
      </c>
      <c r="DN152" s="211">
        <v>5050</v>
      </c>
      <c r="DO152" s="211">
        <v>1593</v>
      </c>
      <c r="DP152" s="211">
        <v>1362</v>
      </c>
      <c r="DQ152" s="211">
        <v>522</v>
      </c>
      <c r="DR152" s="211">
        <v>452</v>
      </c>
      <c r="DS152" s="211">
        <v>602</v>
      </c>
      <c r="DT152" s="211">
        <v>843</v>
      </c>
      <c r="DU152" s="211">
        <v>16222</v>
      </c>
      <c r="DV152" s="211">
        <v>8872</v>
      </c>
      <c r="DW152" s="211">
        <v>3964</v>
      </c>
      <c r="DX152" s="211">
        <v>1213</v>
      </c>
      <c r="DY152" s="211">
        <v>457</v>
      </c>
      <c r="DZ152" s="211">
        <v>2976</v>
      </c>
      <c r="EA152" s="211">
        <v>296</v>
      </c>
      <c r="EB152" s="211">
        <v>2062</v>
      </c>
      <c r="EC152" s="211">
        <v>3161</v>
      </c>
      <c r="ED152" s="211">
        <v>625</v>
      </c>
      <c r="EE152" s="211">
        <v>2015</v>
      </c>
      <c r="EF152" s="211">
        <v>5658</v>
      </c>
      <c r="EG152" s="211">
        <v>38723</v>
      </c>
      <c r="EH152" s="211">
        <v>4156</v>
      </c>
      <c r="EI152" s="211">
        <v>12496</v>
      </c>
      <c r="EJ152" s="211">
        <v>3726</v>
      </c>
      <c r="EK152" s="211">
        <v>407</v>
      </c>
      <c r="EL152" s="211">
        <v>506</v>
      </c>
      <c r="EM152" s="211">
        <v>539</v>
      </c>
      <c r="EN152" s="211">
        <v>548</v>
      </c>
      <c r="EO152" s="211">
        <v>194</v>
      </c>
      <c r="EP152" s="211">
        <v>1308</v>
      </c>
      <c r="EQ152" s="211">
        <v>14901</v>
      </c>
      <c r="ER152" s="211">
        <v>16222</v>
      </c>
      <c r="ES152" s="211">
        <v>447</v>
      </c>
      <c r="ET152" s="211">
        <v>4188</v>
      </c>
      <c r="EU152" s="211">
        <v>6702</v>
      </c>
      <c r="EV152" s="211">
        <v>4885</v>
      </c>
      <c r="EW152" s="211">
        <f t="shared" si="2"/>
        <v>15775</v>
      </c>
      <c r="EX152" s="211">
        <v>16222</v>
      </c>
      <c r="EZ152" s="211"/>
    </row>
    <row r="153" spans="1:156" x14ac:dyDescent="0.25">
      <c r="A153" t="s">
        <v>461</v>
      </c>
      <c r="B153" t="s">
        <v>1335</v>
      </c>
      <c r="C153" t="s">
        <v>232</v>
      </c>
      <c r="D153" t="s">
        <v>232</v>
      </c>
      <c r="E153" t="s">
        <v>232</v>
      </c>
      <c r="F153" t="s">
        <v>232</v>
      </c>
      <c r="G153" t="s">
        <v>232</v>
      </c>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Z153" s="211"/>
    </row>
    <row r="154" spans="1:156" x14ac:dyDescent="0.25">
      <c r="A154" t="s">
        <v>462</v>
      </c>
      <c r="B154" t="s">
        <v>1335</v>
      </c>
      <c r="C154" t="s">
        <v>232</v>
      </c>
      <c r="D154" t="s">
        <v>232</v>
      </c>
      <c r="E154" t="s">
        <v>232</v>
      </c>
      <c r="F154" t="s">
        <v>232</v>
      </c>
      <c r="G154" t="s">
        <v>232</v>
      </c>
      <c r="H154" s="211">
        <v>44031</v>
      </c>
      <c r="I154" s="211">
        <v>1527</v>
      </c>
      <c r="J154" s="211">
        <v>2193</v>
      </c>
      <c r="K154" s="211">
        <v>190</v>
      </c>
      <c r="L154" s="211">
        <v>1103</v>
      </c>
      <c r="M154" s="211">
        <v>127</v>
      </c>
      <c r="N154" s="211">
        <v>15855</v>
      </c>
      <c r="O154" s="211">
        <v>916</v>
      </c>
      <c r="P154" s="211">
        <v>25862</v>
      </c>
      <c r="Q154" s="211">
        <v>412</v>
      </c>
      <c r="R154" s="211">
        <v>38216</v>
      </c>
      <c r="S154" s="211">
        <v>1205</v>
      </c>
      <c r="T154" s="211">
        <v>1592</v>
      </c>
      <c r="U154" s="211">
        <v>88</v>
      </c>
      <c r="V154" s="211">
        <v>201</v>
      </c>
      <c r="W154" s="211">
        <v>0</v>
      </c>
      <c r="X154" s="211">
        <v>602</v>
      </c>
      <c r="Y154" s="211">
        <v>15</v>
      </c>
      <c r="Z154" s="211">
        <v>758</v>
      </c>
      <c r="AA154" s="211">
        <v>10</v>
      </c>
      <c r="AB154" s="211">
        <v>2662</v>
      </c>
      <c r="AC154" s="211">
        <v>209</v>
      </c>
      <c r="AD154" s="211">
        <v>1666</v>
      </c>
      <c r="AE154" s="211">
        <v>10</v>
      </c>
      <c r="AF154" s="211">
        <v>37655</v>
      </c>
      <c r="AG154" s="211">
        <v>1205</v>
      </c>
      <c r="AH154" s="211">
        <v>41669</v>
      </c>
      <c r="AI154" s="211">
        <v>1402</v>
      </c>
      <c r="AJ154" s="211">
        <v>2362</v>
      </c>
      <c r="AK154" s="211">
        <v>125</v>
      </c>
      <c r="AL154" s="211">
        <v>1850</v>
      </c>
      <c r="AM154" s="211">
        <v>27</v>
      </c>
      <c r="AN154" s="211">
        <v>512</v>
      </c>
      <c r="AO154" s="211">
        <v>98</v>
      </c>
      <c r="AP154" s="211">
        <v>22041</v>
      </c>
      <c r="AQ154" s="211">
        <v>874</v>
      </c>
      <c r="AR154" s="211">
        <v>21990</v>
      </c>
      <c r="AS154" s="211">
        <v>653</v>
      </c>
      <c r="AT154" s="211">
        <v>3438</v>
      </c>
      <c r="AU154" s="211">
        <v>106</v>
      </c>
      <c r="AV154" s="211">
        <v>40593</v>
      </c>
      <c r="AW154" s="211">
        <v>1421</v>
      </c>
      <c r="AX154" s="211">
        <v>1540</v>
      </c>
      <c r="AY154" s="211">
        <v>107</v>
      </c>
      <c r="AZ154" s="211">
        <v>7184</v>
      </c>
      <c r="BA154" s="211">
        <v>541</v>
      </c>
      <c r="BB154" s="211">
        <v>10880</v>
      </c>
      <c r="BC154" s="211">
        <v>575</v>
      </c>
      <c r="BD154" s="211">
        <v>9644</v>
      </c>
      <c r="BE154" s="211">
        <v>102</v>
      </c>
      <c r="BF154" s="211">
        <v>3716</v>
      </c>
      <c r="BG154" s="211">
        <v>294</v>
      </c>
      <c r="BH154" s="211">
        <v>22251</v>
      </c>
      <c r="BI154" s="211">
        <v>1084</v>
      </c>
      <c r="BJ154" s="211">
        <v>21748</v>
      </c>
      <c r="BK154" s="211">
        <v>1010</v>
      </c>
      <c r="BL154" s="211">
        <v>503</v>
      </c>
      <c r="BM154" s="211">
        <v>74</v>
      </c>
      <c r="BN154" s="211">
        <v>16977</v>
      </c>
      <c r="BO154" s="211">
        <v>559</v>
      </c>
      <c r="BP154" s="211">
        <v>5759</v>
      </c>
      <c r="BQ154" s="211">
        <v>518</v>
      </c>
      <c r="BR154" s="211">
        <v>3231</v>
      </c>
      <c r="BS154" s="211">
        <v>301</v>
      </c>
      <c r="BT154" s="211">
        <v>11928</v>
      </c>
      <c r="BU154" s="211">
        <v>128</v>
      </c>
      <c r="BV154" s="211">
        <v>25967</v>
      </c>
      <c r="BW154" s="211">
        <v>1378</v>
      </c>
      <c r="BX154" s="211">
        <v>6136</v>
      </c>
      <c r="BY154" s="211">
        <v>21</v>
      </c>
      <c r="BZ154" s="211">
        <v>3449</v>
      </c>
      <c r="CA154" s="211">
        <v>103</v>
      </c>
      <c r="CB154" s="211">
        <v>8479</v>
      </c>
      <c r="CC154" s="211">
        <v>25</v>
      </c>
      <c r="CD154" s="211">
        <v>2855</v>
      </c>
      <c r="CE154" s="211">
        <v>74</v>
      </c>
      <c r="CF154" s="211">
        <v>5309</v>
      </c>
      <c r="CG154" s="211">
        <v>547</v>
      </c>
      <c r="CH154" s="211">
        <v>6582</v>
      </c>
      <c r="CI154" s="211">
        <v>293</v>
      </c>
      <c r="CJ154" s="211">
        <v>5524</v>
      </c>
      <c r="CK154" s="211">
        <v>215</v>
      </c>
      <c r="CL154" s="211">
        <v>5697</v>
      </c>
      <c r="CM154" s="211">
        <v>249</v>
      </c>
      <c r="CN154" s="211">
        <v>6136</v>
      </c>
      <c r="CO154" s="211">
        <v>21</v>
      </c>
      <c r="CP154" s="211">
        <v>1527</v>
      </c>
      <c r="CQ154" s="211">
        <v>42504</v>
      </c>
      <c r="CR154" s="211">
        <v>37816</v>
      </c>
      <c r="CS154" s="211">
        <v>10516</v>
      </c>
      <c r="CT154" s="211">
        <v>39267</v>
      </c>
      <c r="CU154" s="211">
        <v>2678</v>
      </c>
      <c r="CV154" s="211">
        <v>875</v>
      </c>
      <c r="CW154" s="211">
        <v>919</v>
      </c>
      <c r="CX154" s="211">
        <v>370</v>
      </c>
      <c r="CY154" s="211">
        <v>583</v>
      </c>
      <c r="CZ154" s="211">
        <v>116</v>
      </c>
      <c r="DA154" s="211">
        <v>301</v>
      </c>
      <c r="DB154" s="211">
        <v>140</v>
      </c>
      <c r="DC154" s="211">
        <v>875</v>
      </c>
      <c r="DD154" s="211">
        <v>249</v>
      </c>
      <c r="DE154" s="211">
        <v>255</v>
      </c>
      <c r="DF154" s="211">
        <v>2689</v>
      </c>
      <c r="DG154" s="211">
        <v>4197</v>
      </c>
      <c r="DH154" s="211">
        <v>542</v>
      </c>
      <c r="DI154" s="211">
        <v>2543</v>
      </c>
      <c r="DJ154" s="211">
        <v>1138</v>
      </c>
      <c r="DK154" s="211">
        <v>159</v>
      </c>
      <c r="DL154" s="211">
        <v>1488</v>
      </c>
      <c r="DM154" s="211">
        <v>2375</v>
      </c>
      <c r="DN154" s="211">
        <v>5042</v>
      </c>
      <c r="DO154" s="211">
        <v>1624</v>
      </c>
      <c r="DP154" s="211">
        <v>1000</v>
      </c>
      <c r="DQ154" s="211">
        <v>882</v>
      </c>
      <c r="DR154" s="211">
        <v>264</v>
      </c>
      <c r="DS154" s="211">
        <v>298</v>
      </c>
      <c r="DT154" s="211">
        <v>708</v>
      </c>
      <c r="DU154" s="211">
        <v>15928</v>
      </c>
      <c r="DV154" s="211">
        <v>9464</v>
      </c>
      <c r="DW154" s="211">
        <v>4229</v>
      </c>
      <c r="DX154" s="211">
        <v>951</v>
      </c>
      <c r="DY154" s="211">
        <v>186</v>
      </c>
      <c r="DZ154" s="211">
        <v>2077</v>
      </c>
      <c r="EA154" s="211">
        <v>335</v>
      </c>
      <c r="EB154" s="211">
        <v>1392</v>
      </c>
      <c r="EC154" s="211">
        <v>3436</v>
      </c>
      <c r="ED154" s="211">
        <v>815</v>
      </c>
      <c r="EE154" s="211">
        <v>2090</v>
      </c>
      <c r="EF154" s="211">
        <v>6051</v>
      </c>
      <c r="EG154" s="211">
        <v>39092</v>
      </c>
      <c r="EH154" s="211">
        <v>5071</v>
      </c>
      <c r="EI154" s="211">
        <v>13449</v>
      </c>
      <c r="EJ154" s="211">
        <v>2479</v>
      </c>
      <c r="EK154" s="211">
        <v>236</v>
      </c>
      <c r="EL154" s="211">
        <v>220</v>
      </c>
      <c r="EM154" s="211">
        <v>546</v>
      </c>
      <c r="EN154" s="211">
        <v>427</v>
      </c>
      <c r="EO154" s="211">
        <v>361</v>
      </c>
      <c r="EP154" s="211">
        <v>629</v>
      </c>
      <c r="EQ154" s="211">
        <v>14830</v>
      </c>
      <c r="ER154" s="211">
        <v>15928</v>
      </c>
      <c r="ES154" s="211">
        <v>435</v>
      </c>
      <c r="ET154" s="211">
        <v>3927</v>
      </c>
      <c r="EU154" s="211">
        <v>6338</v>
      </c>
      <c r="EV154" s="211">
        <v>5228</v>
      </c>
      <c r="EW154" s="211">
        <f t="shared" si="2"/>
        <v>15493</v>
      </c>
      <c r="EX154" s="211">
        <v>15928</v>
      </c>
      <c r="EZ154" s="211"/>
    </row>
    <row r="155" spans="1:156" x14ac:dyDescent="0.25">
      <c r="A155" t="s">
        <v>463</v>
      </c>
      <c r="B155" t="s">
        <v>1335</v>
      </c>
      <c r="C155" t="s">
        <v>232</v>
      </c>
      <c r="D155" t="s">
        <v>232</v>
      </c>
      <c r="E155" t="s">
        <v>232</v>
      </c>
      <c r="F155" t="s">
        <v>232</v>
      </c>
      <c r="G155" t="s">
        <v>232</v>
      </c>
      <c r="H155" s="211">
        <v>43096</v>
      </c>
      <c r="I155" s="211">
        <v>1394</v>
      </c>
      <c r="J155" s="211">
        <v>2271</v>
      </c>
      <c r="K155" s="211">
        <v>262</v>
      </c>
      <c r="L155" s="211">
        <v>1514</v>
      </c>
      <c r="M155" s="211">
        <v>242</v>
      </c>
      <c r="N155" s="211">
        <v>16133</v>
      </c>
      <c r="O155" s="211">
        <v>721</v>
      </c>
      <c r="P155" s="211">
        <v>24557</v>
      </c>
      <c r="Q155" s="211">
        <v>411</v>
      </c>
      <c r="R155" s="211">
        <v>36993</v>
      </c>
      <c r="S155" s="211">
        <v>1209</v>
      </c>
      <c r="T155" s="211">
        <v>2518</v>
      </c>
      <c r="U155" s="211">
        <v>33</v>
      </c>
      <c r="V155" s="211">
        <v>67</v>
      </c>
      <c r="W155" s="211">
        <v>0</v>
      </c>
      <c r="X155" s="211">
        <v>1167</v>
      </c>
      <c r="Y155" s="211">
        <v>58</v>
      </c>
      <c r="Z155" s="211">
        <v>330</v>
      </c>
      <c r="AA155" s="211">
        <v>16</v>
      </c>
      <c r="AB155" s="211">
        <v>2014</v>
      </c>
      <c r="AC155" s="211">
        <v>78</v>
      </c>
      <c r="AD155" s="211">
        <v>641</v>
      </c>
      <c r="AE155" s="211">
        <v>5</v>
      </c>
      <c r="AF155" s="211">
        <v>36794</v>
      </c>
      <c r="AG155" s="211">
        <v>1204</v>
      </c>
      <c r="AH155" s="211">
        <v>40530</v>
      </c>
      <c r="AI155" s="211">
        <v>1309</v>
      </c>
      <c r="AJ155" s="211">
        <v>2566</v>
      </c>
      <c r="AK155" s="211">
        <v>85</v>
      </c>
      <c r="AL155" s="211">
        <v>1982</v>
      </c>
      <c r="AM155" s="211">
        <v>57</v>
      </c>
      <c r="AN155" s="211">
        <v>584</v>
      </c>
      <c r="AO155" s="211">
        <v>28</v>
      </c>
      <c r="AP155" s="211">
        <v>21328</v>
      </c>
      <c r="AQ155" s="211">
        <v>850</v>
      </c>
      <c r="AR155" s="211">
        <v>21768</v>
      </c>
      <c r="AS155" s="211">
        <v>544</v>
      </c>
      <c r="AT155" s="211">
        <v>3765</v>
      </c>
      <c r="AU155" s="211">
        <v>63</v>
      </c>
      <c r="AV155" s="211">
        <v>39331</v>
      </c>
      <c r="AW155" s="211">
        <v>1331</v>
      </c>
      <c r="AX155" s="211">
        <v>791</v>
      </c>
      <c r="AY155" s="211">
        <v>61</v>
      </c>
      <c r="AZ155" s="211">
        <v>7099</v>
      </c>
      <c r="BA155" s="211">
        <v>295</v>
      </c>
      <c r="BB155" s="211">
        <v>10966</v>
      </c>
      <c r="BC155" s="211">
        <v>404</v>
      </c>
      <c r="BD155" s="211">
        <v>9428</v>
      </c>
      <c r="BE155" s="211">
        <v>297</v>
      </c>
      <c r="BF155" s="211">
        <v>2820</v>
      </c>
      <c r="BG155" s="211">
        <v>257</v>
      </c>
      <c r="BH155" s="211">
        <v>22042</v>
      </c>
      <c r="BI155" s="211">
        <v>886</v>
      </c>
      <c r="BJ155" s="211">
        <v>21134</v>
      </c>
      <c r="BK155" s="211">
        <v>729</v>
      </c>
      <c r="BL155" s="211">
        <v>908</v>
      </c>
      <c r="BM155" s="211">
        <v>157</v>
      </c>
      <c r="BN155" s="211">
        <v>16861</v>
      </c>
      <c r="BO155" s="211">
        <v>501</v>
      </c>
      <c r="BP155" s="211">
        <v>5389</v>
      </c>
      <c r="BQ155" s="211">
        <v>298</v>
      </c>
      <c r="BR155" s="211">
        <v>2612</v>
      </c>
      <c r="BS155" s="211">
        <v>344</v>
      </c>
      <c r="BT155" s="211">
        <v>11600</v>
      </c>
      <c r="BU155" s="211">
        <v>251</v>
      </c>
      <c r="BV155" s="211">
        <v>24862</v>
      </c>
      <c r="BW155" s="211">
        <v>1143</v>
      </c>
      <c r="BX155" s="211">
        <v>6634</v>
      </c>
      <c r="BY155" s="211">
        <v>0</v>
      </c>
      <c r="BZ155" s="211">
        <v>2938</v>
      </c>
      <c r="CA155" s="211">
        <v>53</v>
      </c>
      <c r="CB155" s="211">
        <v>8662</v>
      </c>
      <c r="CC155" s="211">
        <v>198</v>
      </c>
      <c r="CD155" s="211">
        <v>3212</v>
      </c>
      <c r="CE155" s="211">
        <v>86</v>
      </c>
      <c r="CF155" s="211">
        <v>4964</v>
      </c>
      <c r="CG155" s="211">
        <v>500</v>
      </c>
      <c r="CH155" s="211">
        <v>5910</v>
      </c>
      <c r="CI155" s="211">
        <v>186</v>
      </c>
      <c r="CJ155" s="211">
        <v>5457</v>
      </c>
      <c r="CK155" s="211">
        <v>123</v>
      </c>
      <c r="CL155" s="211">
        <v>5319</v>
      </c>
      <c r="CM155" s="211">
        <v>248</v>
      </c>
      <c r="CN155" s="211">
        <v>6634</v>
      </c>
      <c r="CO155" s="211">
        <v>0</v>
      </c>
      <c r="CP155" s="211">
        <v>1394</v>
      </c>
      <c r="CQ155" s="211">
        <v>41702</v>
      </c>
      <c r="CR155" s="211">
        <v>35834</v>
      </c>
      <c r="CS155" s="211">
        <v>11967</v>
      </c>
      <c r="CT155" s="211">
        <v>38391</v>
      </c>
      <c r="CU155" s="211">
        <v>2333</v>
      </c>
      <c r="CV155" s="211">
        <v>689</v>
      </c>
      <c r="CW155" s="211">
        <v>137</v>
      </c>
      <c r="CX155" s="211">
        <v>28</v>
      </c>
      <c r="CY155" s="211">
        <v>479</v>
      </c>
      <c r="CZ155" s="211">
        <v>132</v>
      </c>
      <c r="DA155" s="211">
        <v>740</v>
      </c>
      <c r="DB155" s="211">
        <v>337</v>
      </c>
      <c r="DC155" s="211">
        <v>977</v>
      </c>
      <c r="DD155" s="211">
        <v>192</v>
      </c>
      <c r="DE155" s="211">
        <v>128</v>
      </c>
      <c r="DF155" s="211">
        <v>1932</v>
      </c>
      <c r="DG155" s="211">
        <v>3560</v>
      </c>
      <c r="DH155" s="211">
        <v>653</v>
      </c>
      <c r="DI155" s="211">
        <v>2444</v>
      </c>
      <c r="DJ155" s="211">
        <v>1072</v>
      </c>
      <c r="DK155" s="211">
        <v>206</v>
      </c>
      <c r="DL155" s="211">
        <v>1350</v>
      </c>
      <c r="DM155" s="211">
        <v>2261</v>
      </c>
      <c r="DN155" s="211">
        <v>5759</v>
      </c>
      <c r="DO155" s="211">
        <v>1392</v>
      </c>
      <c r="DP155" s="211">
        <v>1009</v>
      </c>
      <c r="DQ155" s="211">
        <v>1154</v>
      </c>
      <c r="DR155" s="211">
        <v>406</v>
      </c>
      <c r="DS155" s="211">
        <v>272</v>
      </c>
      <c r="DT155" s="211">
        <v>565</v>
      </c>
      <c r="DU155" s="211">
        <v>15480</v>
      </c>
      <c r="DV155" s="211">
        <v>9701</v>
      </c>
      <c r="DW155" s="211">
        <v>3966</v>
      </c>
      <c r="DX155" s="211">
        <v>1189</v>
      </c>
      <c r="DY155" s="211">
        <v>461</v>
      </c>
      <c r="DZ155" s="211">
        <v>2084</v>
      </c>
      <c r="EA155" s="211">
        <v>263</v>
      </c>
      <c r="EB155" s="211">
        <v>1335</v>
      </c>
      <c r="EC155" s="211">
        <v>2506</v>
      </c>
      <c r="ED155" s="211">
        <v>706</v>
      </c>
      <c r="EE155" s="211">
        <v>1406</v>
      </c>
      <c r="EF155" s="211">
        <v>5792</v>
      </c>
      <c r="EG155" s="211">
        <v>39272</v>
      </c>
      <c r="EH155" s="211">
        <v>3467</v>
      </c>
      <c r="EI155" s="211">
        <v>13490</v>
      </c>
      <c r="EJ155" s="211">
        <v>1990</v>
      </c>
      <c r="EK155" s="211">
        <v>260</v>
      </c>
      <c r="EL155" s="211">
        <v>302</v>
      </c>
      <c r="EM155" s="211">
        <v>317</v>
      </c>
      <c r="EN155" s="211">
        <v>167</v>
      </c>
      <c r="EO155" s="211">
        <v>171</v>
      </c>
      <c r="EP155" s="211">
        <v>603</v>
      </c>
      <c r="EQ155" s="211">
        <v>14704</v>
      </c>
      <c r="ER155" s="211">
        <v>15480</v>
      </c>
      <c r="ES155" s="211">
        <v>277</v>
      </c>
      <c r="ET155" s="211">
        <v>3180</v>
      </c>
      <c r="EU155" s="211">
        <v>7115</v>
      </c>
      <c r="EV155" s="211">
        <v>4908</v>
      </c>
      <c r="EW155" s="211">
        <f t="shared" si="2"/>
        <v>15203</v>
      </c>
      <c r="EX155" s="211">
        <v>15480</v>
      </c>
      <c r="EZ155" s="211"/>
    </row>
    <row r="156" spans="1:156" x14ac:dyDescent="0.25">
      <c r="A156" t="s">
        <v>464</v>
      </c>
      <c r="B156" t="s">
        <v>1335</v>
      </c>
      <c r="C156" t="s">
        <v>232</v>
      </c>
      <c r="D156" t="s">
        <v>232</v>
      </c>
      <c r="E156" t="s">
        <v>232</v>
      </c>
      <c r="F156" t="s">
        <v>232</v>
      </c>
      <c r="G156" t="s">
        <v>232</v>
      </c>
      <c r="H156" s="211">
        <v>43341</v>
      </c>
      <c r="I156" s="211">
        <v>1175</v>
      </c>
      <c r="J156" s="211">
        <v>2109</v>
      </c>
      <c r="K156" s="211">
        <v>271</v>
      </c>
      <c r="L156" s="211">
        <v>1359</v>
      </c>
      <c r="M156" s="211">
        <v>245</v>
      </c>
      <c r="N156" s="211">
        <v>14575</v>
      </c>
      <c r="O156" s="211">
        <v>577</v>
      </c>
      <c r="P156" s="211">
        <v>26593</v>
      </c>
      <c r="Q156" s="211">
        <v>327</v>
      </c>
      <c r="R156" s="211">
        <v>39308</v>
      </c>
      <c r="S156" s="211">
        <v>1013</v>
      </c>
      <c r="T156" s="211">
        <v>669</v>
      </c>
      <c r="U156" s="211">
        <v>5</v>
      </c>
      <c r="V156" s="211">
        <v>106</v>
      </c>
      <c r="W156" s="211">
        <v>1</v>
      </c>
      <c r="X156" s="211">
        <v>863</v>
      </c>
      <c r="Y156" s="211">
        <v>0</v>
      </c>
      <c r="Z156" s="211">
        <v>493</v>
      </c>
      <c r="AA156" s="211">
        <v>131</v>
      </c>
      <c r="AB156" s="211">
        <v>1893</v>
      </c>
      <c r="AC156" s="211">
        <v>25</v>
      </c>
      <c r="AD156" s="211">
        <v>1068</v>
      </c>
      <c r="AE156" s="211">
        <v>147</v>
      </c>
      <c r="AF156" s="211">
        <v>38930</v>
      </c>
      <c r="AG156" s="211">
        <v>991</v>
      </c>
      <c r="AH156" s="211">
        <v>42222</v>
      </c>
      <c r="AI156" s="211">
        <v>1079</v>
      </c>
      <c r="AJ156" s="211">
        <v>1119</v>
      </c>
      <c r="AK156" s="211">
        <v>96</v>
      </c>
      <c r="AL156" s="211">
        <v>821</v>
      </c>
      <c r="AM156" s="211">
        <v>0</v>
      </c>
      <c r="AN156" s="211">
        <v>298</v>
      </c>
      <c r="AO156" s="211">
        <v>96</v>
      </c>
      <c r="AP156" s="211">
        <v>21924</v>
      </c>
      <c r="AQ156" s="211">
        <v>714</v>
      </c>
      <c r="AR156" s="211">
        <v>21417</v>
      </c>
      <c r="AS156" s="211">
        <v>461</v>
      </c>
      <c r="AT156" s="211">
        <v>3824</v>
      </c>
      <c r="AU156" s="211">
        <v>31</v>
      </c>
      <c r="AV156" s="211">
        <v>39517</v>
      </c>
      <c r="AW156" s="211">
        <v>1144</v>
      </c>
      <c r="AX156" s="211">
        <v>1592</v>
      </c>
      <c r="AY156" s="211">
        <v>208</v>
      </c>
      <c r="AZ156" s="211">
        <v>8426</v>
      </c>
      <c r="BA156" s="211">
        <v>398</v>
      </c>
      <c r="BB156" s="211">
        <v>11376</v>
      </c>
      <c r="BC156" s="211">
        <v>224</v>
      </c>
      <c r="BD156" s="211">
        <v>7950</v>
      </c>
      <c r="BE156" s="211">
        <v>120</v>
      </c>
      <c r="BF156" s="211">
        <v>4091</v>
      </c>
      <c r="BG156" s="211">
        <v>199</v>
      </c>
      <c r="BH156" s="211">
        <v>22444</v>
      </c>
      <c r="BI156" s="211">
        <v>869</v>
      </c>
      <c r="BJ156" s="211">
        <v>21835</v>
      </c>
      <c r="BK156" s="211">
        <v>726</v>
      </c>
      <c r="BL156" s="211">
        <v>609</v>
      </c>
      <c r="BM156" s="211">
        <v>143</v>
      </c>
      <c r="BN156" s="211">
        <v>17282</v>
      </c>
      <c r="BO156" s="211">
        <v>496</v>
      </c>
      <c r="BP156" s="211">
        <v>5877</v>
      </c>
      <c r="BQ156" s="211">
        <v>396</v>
      </c>
      <c r="BR156" s="211">
        <v>3376</v>
      </c>
      <c r="BS156" s="211">
        <v>176</v>
      </c>
      <c r="BT156" s="211">
        <v>10746</v>
      </c>
      <c r="BU156" s="211">
        <v>99</v>
      </c>
      <c r="BV156" s="211">
        <v>26535</v>
      </c>
      <c r="BW156" s="211">
        <v>1068</v>
      </c>
      <c r="BX156" s="211">
        <v>6060</v>
      </c>
      <c r="BY156" s="211">
        <v>8</v>
      </c>
      <c r="BZ156" s="211">
        <v>3300</v>
      </c>
      <c r="CA156" s="211">
        <v>18</v>
      </c>
      <c r="CB156" s="211">
        <v>7446</v>
      </c>
      <c r="CC156" s="211">
        <v>81</v>
      </c>
      <c r="CD156" s="211">
        <v>3251</v>
      </c>
      <c r="CE156" s="211">
        <v>126</v>
      </c>
      <c r="CF156" s="211">
        <v>4174</v>
      </c>
      <c r="CG156" s="211">
        <v>269</v>
      </c>
      <c r="CH156" s="211">
        <v>5775</v>
      </c>
      <c r="CI156" s="211">
        <v>196</v>
      </c>
      <c r="CJ156" s="211">
        <v>5833</v>
      </c>
      <c r="CK156" s="211">
        <v>203</v>
      </c>
      <c r="CL156" s="211">
        <v>7502</v>
      </c>
      <c r="CM156" s="211">
        <v>274</v>
      </c>
      <c r="CN156" s="211">
        <v>6060</v>
      </c>
      <c r="CO156" s="211">
        <v>8</v>
      </c>
      <c r="CP156" s="211">
        <v>1175</v>
      </c>
      <c r="CQ156" s="211">
        <v>42166</v>
      </c>
      <c r="CR156" s="211">
        <v>35961</v>
      </c>
      <c r="CS156" s="211">
        <v>11281</v>
      </c>
      <c r="CT156" s="211">
        <v>38576</v>
      </c>
      <c r="CU156" s="211">
        <v>2038</v>
      </c>
      <c r="CV156" s="211">
        <v>629</v>
      </c>
      <c r="CW156" s="211">
        <v>640</v>
      </c>
      <c r="CX156" s="211">
        <v>204</v>
      </c>
      <c r="CY156" s="211">
        <v>659</v>
      </c>
      <c r="CZ156" s="211">
        <v>138</v>
      </c>
      <c r="DA156" s="211">
        <v>588</v>
      </c>
      <c r="DB156" s="211">
        <v>268</v>
      </c>
      <c r="DC156" s="211">
        <v>151</v>
      </c>
      <c r="DD156" s="211">
        <v>19</v>
      </c>
      <c r="DE156" s="211">
        <v>241</v>
      </c>
      <c r="DF156" s="211">
        <v>3001</v>
      </c>
      <c r="DG156" s="211">
        <v>4361</v>
      </c>
      <c r="DH156" s="211">
        <v>540</v>
      </c>
      <c r="DI156" s="211">
        <v>2106</v>
      </c>
      <c r="DJ156" s="211">
        <v>1417</v>
      </c>
      <c r="DK156" s="211">
        <v>257</v>
      </c>
      <c r="DL156" s="211">
        <v>1645</v>
      </c>
      <c r="DM156" s="211">
        <v>2010</v>
      </c>
      <c r="DN156" s="211">
        <v>4347</v>
      </c>
      <c r="DO156" s="211">
        <v>1411</v>
      </c>
      <c r="DP156" s="211">
        <v>894</v>
      </c>
      <c r="DQ156" s="211">
        <v>1229</v>
      </c>
      <c r="DR156" s="211">
        <v>515</v>
      </c>
      <c r="DS156" s="211">
        <v>576</v>
      </c>
      <c r="DT156" s="211">
        <v>667</v>
      </c>
      <c r="DU156" s="211">
        <v>15364</v>
      </c>
      <c r="DV156" s="211">
        <v>10618</v>
      </c>
      <c r="DW156" s="211">
        <v>3797</v>
      </c>
      <c r="DX156" s="211">
        <v>860</v>
      </c>
      <c r="DY156" s="211">
        <v>230</v>
      </c>
      <c r="DZ156" s="211">
        <v>1858</v>
      </c>
      <c r="EA156" s="211">
        <v>70</v>
      </c>
      <c r="EB156" s="211">
        <v>1383</v>
      </c>
      <c r="EC156" s="211">
        <v>2028</v>
      </c>
      <c r="ED156" s="211">
        <v>531</v>
      </c>
      <c r="EE156" s="211">
        <v>895</v>
      </c>
      <c r="EF156" s="211">
        <v>4951</v>
      </c>
      <c r="EG156" s="211">
        <v>40387</v>
      </c>
      <c r="EH156" s="211">
        <v>2548</v>
      </c>
      <c r="EI156" s="211">
        <v>14481</v>
      </c>
      <c r="EJ156" s="211">
        <v>883</v>
      </c>
      <c r="EK156" s="211">
        <v>123</v>
      </c>
      <c r="EL156" s="211">
        <v>82</v>
      </c>
      <c r="EM156" s="211">
        <v>79</v>
      </c>
      <c r="EN156" s="211">
        <v>107</v>
      </c>
      <c r="EO156" s="211">
        <v>91</v>
      </c>
      <c r="EP156" s="211">
        <v>308</v>
      </c>
      <c r="EQ156" s="211">
        <v>14492</v>
      </c>
      <c r="ER156" s="211">
        <v>15364</v>
      </c>
      <c r="ES156" s="211">
        <v>199</v>
      </c>
      <c r="ET156" s="211">
        <v>2168</v>
      </c>
      <c r="EU156" s="211">
        <v>6090</v>
      </c>
      <c r="EV156" s="211">
        <v>6907</v>
      </c>
      <c r="EW156" s="211">
        <f t="shared" si="2"/>
        <v>15165</v>
      </c>
      <c r="EX156" s="211">
        <v>15364</v>
      </c>
      <c r="EZ156" s="211"/>
    </row>
    <row r="157" spans="1:156" x14ac:dyDescent="0.25">
      <c r="A157" t="s">
        <v>465</v>
      </c>
      <c r="B157" t="s">
        <v>1335</v>
      </c>
      <c r="C157" t="s">
        <v>232</v>
      </c>
      <c r="D157" t="s">
        <v>232</v>
      </c>
      <c r="E157" t="s">
        <v>232</v>
      </c>
      <c r="F157" t="s">
        <v>232</v>
      </c>
      <c r="G157" t="s">
        <v>232</v>
      </c>
      <c r="H157" s="211">
        <v>43844</v>
      </c>
      <c r="I157" s="211">
        <v>1820</v>
      </c>
      <c r="J157" s="211">
        <v>4180</v>
      </c>
      <c r="K157" s="211">
        <v>267</v>
      </c>
      <c r="L157" s="211">
        <v>2620</v>
      </c>
      <c r="M157" s="211">
        <v>87</v>
      </c>
      <c r="N157" s="211">
        <v>15581</v>
      </c>
      <c r="O157" s="211">
        <v>1116</v>
      </c>
      <c r="P157" s="211">
        <v>23847</v>
      </c>
      <c r="Q157" s="211">
        <v>437</v>
      </c>
      <c r="R157" s="211">
        <v>33948</v>
      </c>
      <c r="S157" s="211">
        <v>1046</v>
      </c>
      <c r="T157" s="211">
        <v>3288</v>
      </c>
      <c r="U157" s="211">
        <v>310</v>
      </c>
      <c r="V157" s="211">
        <v>113</v>
      </c>
      <c r="W157" s="211">
        <v>0</v>
      </c>
      <c r="X157" s="211">
        <v>3748</v>
      </c>
      <c r="Y157" s="211">
        <v>72</v>
      </c>
      <c r="Z157" s="211">
        <v>741</v>
      </c>
      <c r="AA157" s="211">
        <v>336</v>
      </c>
      <c r="AB157" s="211">
        <v>2006</v>
      </c>
      <c r="AC157" s="211">
        <v>56</v>
      </c>
      <c r="AD157" s="211">
        <v>1549</v>
      </c>
      <c r="AE157" s="211">
        <v>332</v>
      </c>
      <c r="AF157" s="211">
        <v>33469</v>
      </c>
      <c r="AG157" s="211">
        <v>1046</v>
      </c>
      <c r="AH157" s="211">
        <v>38425</v>
      </c>
      <c r="AI157" s="211">
        <v>1136</v>
      </c>
      <c r="AJ157" s="211">
        <v>5419</v>
      </c>
      <c r="AK157" s="211">
        <v>684</v>
      </c>
      <c r="AL157" s="211">
        <v>4099</v>
      </c>
      <c r="AM157" s="211">
        <v>384</v>
      </c>
      <c r="AN157" s="211">
        <v>1320</v>
      </c>
      <c r="AO157" s="211">
        <v>300</v>
      </c>
      <c r="AP157" s="211">
        <v>22335</v>
      </c>
      <c r="AQ157" s="211">
        <v>1074</v>
      </c>
      <c r="AR157" s="211">
        <v>21509</v>
      </c>
      <c r="AS157" s="211">
        <v>746</v>
      </c>
      <c r="AT157" s="211">
        <v>3322</v>
      </c>
      <c r="AU157" s="211">
        <v>66</v>
      </c>
      <c r="AV157" s="211">
        <v>40522</v>
      </c>
      <c r="AW157" s="211">
        <v>1754</v>
      </c>
      <c r="AX157" s="211">
        <v>1304</v>
      </c>
      <c r="AY157" s="211">
        <v>159</v>
      </c>
      <c r="AZ157" s="211">
        <v>7125</v>
      </c>
      <c r="BA157" s="211">
        <v>658</v>
      </c>
      <c r="BB157" s="211">
        <v>9626</v>
      </c>
      <c r="BC157" s="211">
        <v>278</v>
      </c>
      <c r="BD157" s="211">
        <v>10440</v>
      </c>
      <c r="BE157" s="211">
        <v>191</v>
      </c>
      <c r="BF157" s="211">
        <v>3536</v>
      </c>
      <c r="BG157" s="211">
        <v>368</v>
      </c>
      <c r="BH157" s="211">
        <v>22147</v>
      </c>
      <c r="BI157" s="211">
        <v>1184</v>
      </c>
      <c r="BJ157" s="211">
        <v>21620</v>
      </c>
      <c r="BK157" s="211">
        <v>1109</v>
      </c>
      <c r="BL157" s="211">
        <v>527</v>
      </c>
      <c r="BM157" s="211">
        <v>75</v>
      </c>
      <c r="BN157" s="211">
        <v>16412</v>
      </c>
      <c r="BO157" s="211">
        <v>694</v>
      </c>
      <c r="BP157" s="211">
        <v>6142</v>
      </c>
      <c r="BQ157" s="211">
        <v>536</v>
      </c>
      <c r="BR157" s="211">
        <v>3129</v>
      </c>
      <c r="BS157" s="211">
        <v>322</v>
      </c>
      <c r="BT157" s="211">
        <v>12287</v>
      </c>
      <c r="BU157" s="211">
        <v>257</v>
      </c>
      <c r="BV157" s="211">
        <v>25683</v>
      </c>
      <c r="BW157" s="211">
        <v>1552</v>
      </c>
      <c r="BX157" s="211">
        <v>5874</v>
      </c>
      <c r="BY157" s="211">
        <v>11</v>
      </c>
      <c r="BZ157" s="211">
        <v>3292</v>
      </c>
      <c r="CA157" s="211">
        <v>18</v>
      </c>
      <c r="CB157" s="211">
        <v>8995</v>
      </c>
      <c r="CC157" s="211">
        <v>239</v>
      </c>
      <c r="CD157" s="211">
        <v>3062</v>
      </c>
      <c r="CE157" s="211">
        <v>277</v>
      </c>
      <c r="CF157" s="211">
        <v>4804</v>
      </c>
      <c r="CG157" s="211">
        <v>379</v>
      </c>
      <c r="CH157" s="211">
        <v>6456</v>
      </c>
      <c r="CI157" s="211">
        <v>295</v>
      </c>
      <c r="CJ157" s="211">
        <v>5980</v>
      </c>
      <c r="CK157" s="211">
        <v>214</v>
      </c>
      <c r="CL157" s="211">
        <v>5381</v>
      </c>
      <c r="CM157" s="211">
        <v>387</v>
      </c>
      <c r="CN157" s="211">
        <v>5874</v>
      </c>
      <c r="CO157" s="211">
        <v>11</v>
      </c>
      <c r="CP157" s="211">
        <v>1820</v>
      </c>
      <c r="CQ157" s="211">
        <v>42024</v>
      </c>
      <c r="CR157" s="211">
        <v>34168</v>
      </c>
      <c r="CS157" s="211">
        <v>12948</v>
      </c>
      <c r="CT157" s="211">
        <v>33338</v>
      </c>
      <c r="CU157" s="211">
        <v>7675</v>
      </c>
      <c r="CV157" s="211">
        <v>3025</v>
      </c>
      <c r="CW157" s="211">
        <v>1153</v>
      </c>
      <c r="CX157" s="211">
        <v>452</v>
      </c>
      <c r="CY157" s="211">
        <v>845</v>
      </c>
      <c r="CZ157" s="211">
        <v>470</v>
      </c>
      <c r="DA157" s="211">
        <v>2515</v>
      </c>
      <c r="DB157" s="211">
        <v>1020</v>
      </c>
      <c r="DC157" s="211">
        <v>3162</v>
      </c>
      <c r="DD157" s="211">
        <v>1083</v>
      </c>
      <c r="DE157" s="211">
        <v>187</v>
      </c>
      <c r="DF157" s="211">
        <v>1556</v>
      </c>
      <c r="DG157" s="211">
        <v>3634</v>
      </c>
      <c r="DH157" s="211">
        <v>851</v>
      </c>
      <c r="DI157" s="211">
        <v>2841</v>
      </c>
      <c r="DJ157" s="211">
        <v>1629</v>
      </c>
      <c r="DK157" s="211">
        <v>326</v>
      </c>
      <c r="DL157" s="211">
        <v>1617</v>
      </c>
      <c r="DM157" s="211">
        <v>2403</v>
      </c>
      <c r="DN157" s="211">
        <v>4978</v>
      </c>
      <c r="DO157" s="211">
        <v>1541</v>
      </c>
      <c r="DP157" s="211">
        <v>1038</v>
      </c>
      <c r="DQ157" s="211">
        <v>792</v>
      </c>
      <c r="DR157" s="211">
        <v>313</v>
      </c>
      <c r="DS157" s="211">
        <v>345</v>
      </c>
      <c r="DT157" s="211">
        <v>728</v>
      </c>
      <c r="DU157" s="211">
        <v>15111</v>
      </c>
      <c r="DV157" s="211">
        <v>9622</v>
      </c>
      <c r="DW157" s="211">
        <v>4403</v>
      </c>
      <c r="DX157" s="211">
        <v>1113</v>
      </c>
      <c r="DY157" s="211">
        <v>420</v>
      </c>
      <c r="DZ157" s="211">
        <v>1977</v>
      </c>
      <c r="EA157" s="211">
        <v>120</v>
      </c>
      <c r="EB157" s="211">
        <v>1228</v>
      </c>
      <c r="EC157" s="211">
        <v>2399</v>
      </c>
      <c r="ED157" s="211">
        <v>500</v>
      </c>
      <c r="EE157" s="211">
        <v>1480</v>
      </c>
      <c r="EF157" s="211">
        <v>5883</v>
      </c>
      <c r="EG157" s="211">
        <v>39520</v>
      </c>
      <c r="EH157" s="211">
        <v>3885</v>
      </c>
      <c r="EI157" s="211">
        <v>13264</v>
      </c>
      <c r="EJ157" s="211">
        <v>1847</v>
      </c>
      <c r="EK157" s="211">
        <v>157</v>
      </c>
      <c r="EL157" s="211">
        <v>209</v>
      </c>
      <c r="EM157" s="211">
        <v>453</v>
      </c>
      <c r="EN157" s="211">
        <v>187</v>
      </c>
      <c r="EO157" s="211">
        <v>248</v>
      </c>
      <c r="EP157" s="211">
        <v>514</v>
      </c>
      <c r="EQ157" s="211">
        <v>14468</v>
      </c>
      <c r="ER157" s="211">
        <v>15111</v>
      </c>
      <c r="ES157" s="211">
        <v>314</v>
      </c>
      <c r="ET157" s="211">
        <v>3174</v>
      </c>
      <c r="EU157" s="211">
        <v>7023</v>
      </c>
      <c r="EV157" s="211">
        <v>4600</v>
      </c>
      <c r="EW157" s="211">
        <f t="shared" si="2"/>
        <v>14797</v>
      </c>
      <c r="EX157" s="211">
        <v>15111</v>
      </c>
      <c r="EZ157" s="211"/>
    </row>
    <row r="158" spans="1:156" x14ac:dyDescent="0.25">
      <c r="A158" t="s">
        <v>466</v>
      </c>
      <c r="B158" t="s">
        <v>1335</v>
      </c>
      <c r="C158" t="s">
        <v>232</v>
      </c>
      <c r="D158" t="s">
        <v>232</v>
      </c>
      <c r="E158" t="s">
        <v>232</v>
      </c>
      <c r="F158" t="s">
        <v>232</v>
      </c>
      <c r="G158" t="s">
        <v>232</v>
      </c>
      <c r="H158" s="211">
        <v>43722</v>
      </c>
      <c r="I158" s="211">
        <v>1820</v>
      </c>
      <c r="J158" s="211">
        <v>5022</v>
      </c>
      <c r="K158" s="211">
        <v>620</v>
      </c>
      <c r="L158" s="211">
        <v>2670</v>
      </c>
      <c r="M158" s="211">
        <v>246</v>
      </c>
      <c r="N158" s="211">
        <v>16789</v>
      </c>
      <c r="O158" s="211">
        <v>889</v>
      </c>
      <c r="P158" s="211">
        <v>21727</v>
      </c>
      <c r="Q158" s="211">
        <v>311</v>
      </c>
      <c r="R158" s="211">
        <v>32162</v>
      </c>
      <c r="S158" s="211">
        <v>1137</v>
      </c>
      <c r="T158" s="211">
        <v>3283</v>
      </c>
      <c r="U158" s="211">
        <v>183</v>
      </c>
      <c r="V158" s="211">
        <v>333</v>
      </c>
      <c r="W158" s="211">
        <v>84</v>
      </c>
      <c r="X158" s="211">
        <v>3719</v>
      </c>
      <c r="Y158" s="211">
        <v>223</v>
      </c>
      <c r="Z158" s="211">
        <v>914</v>
      </c>
      <c r="AA158" s="211">
        <v>128</v>
      </c>
      <c r="AB158" s="211">
        <v>3306</v>
      </c>
      <c r="AC158" s="211">
        <v>65</v>
      </c>
      <c r="AD158" s="211">
        <v>2476</v>
      </c>
      <c r="AE158" s="211">
        <v>282</v>
      </c>
      <c r="AF158" s="211">
        <v>31737</v>
      </c>
      <c r="AG158" s="211">
        <v>1077</v>
      </c>
      <c r="AH158" s="211">
        <v>38436</v>
      </c>
      <c r="AI158" s="211">
        <v>1301</v>
      </c>
      <c r="AJ158" s="211">
        <v>5286</v>
      </c>
      <c r="AK158" s="211">
        <v>519</v>
      </c>
      <c r="AL158" s="211">
        <v>3948</v>
      </c>
      <c r="AM158" s="211">
        <v>184</v>
      </c>
      <c r="AN158" s="211">
        <v>1338</v>
      </c>
      <c r="AO158" s="211">
        <v>335</v>
      </c>
      <c r="AP158" s="211">
        <v>21519</v>
      </c>
      <c r="AQ158" s="211">
        <v>1081</v>
      </c>
      <c r="AR158" s="211">
        <v>22203</v>
      </c>
      <c r="AS158" s="211">
        <v>739</v>
      </c>
      <c r="AT158" s="211">
        <v>4134</v>
      </c>
      <c r="AU158" s="211">
        <v>138</v>
      </c>
      <c r="AV158" s="211">
        <v>39588</v>
      </c>
      <c r="AW158" s="211">
        <v>1682</v>
      </c>
      <c r="AX158" s="211">
        <v>1830</v>
      </c>
      <c r="AY158" s="211">
        <v>369</v>
      </c>
      <c r="AZ158" s="211">
        <v>7192</v>
      </c>
      <c r="BA158" s="211">
        <v>388</v>
      </c>
      <c r="BB158" s="211">
        <v>9434</v>
      </c>
      <c r="BC158" s="211">
        <v>355</v>
      </c>
      <c r="BD158" s="211">
        <v>10123</v>
      </c>
      <c r="BE158" s="211">
        <v>218</v>
      </c>
      <c r="BF158" s="211">
        <v>4482</v>
      </c>
      <c r="BG158" s="211">
        <v>407</v>
      </c>
      <c r="BH158" s="211">
        <v>21128</v>
      </c>
      <c r="BI158" s="211">
        <v>1155</v>
      </c>
      <c r="BJ158" s="211">
        <v>20197</v>
      </c>
      <c r="BK158" s="211">
        <v>991</v>
      </c>
      <c r="BL158" s="211">
        <v>931</v>
      </c>
      <c r="BM158" s="211">
        <v>164</v>
      </c>
      <c r="BN158" s="211">
        <v>15268</v>
      </c>
      <c r="BO158" s="211">
        <v>608</v>
      </c>
      <c r="BP158" s="211">
        <v>6713</v>
      </c>
      <c r="BQ158" s="211">
        <v>609</v>
      </c>
      <c r="BR158" s="211">
        <v>3629</v>
      </c>
      <c r="BS158" s="211">
        <v>345</v>
      </c>
      <c r="BT158" s="211">
        <v>11903</v>
      </c>
      <c r="BU158" s="211">
        <v>258</v>
      </c>
      <c r="BV158" s="211">
        <v>25610</v>
      </c>
      <c r="BW158" s="211">
        <v>1562</v>
      </c>
      <c r="BX158" s="211">
        <v>6209</v>
      </c>
      <c r="BY158" s="211">
        <v>0</v>
      </c>
      <c r="BZ158" s="211">
        <v>3161</v>
      </c>
      <c r="CA158" s="211">
        <v>14</v>
      </c>
      <c r="CB158" s="211">
        <v>8742</v>
      </c>
      <c r="CC158" s="211">
        <v>244</v>
      </c>
      <c r="CD158" s="211">
        <v>3240</v>
      </c>
      <c r="CE158" s="211">
        <v>232</v>
      </c>
      <c r="CF158" s="211">
        <v>4170</v>
      </c>
      <c r="CG158" s="211">
        <v>246</v>
      </c>
      <c r="CH158" s="211">
        <v>6228</v>
      </c>
      <c r="CI158" s="211">
        <v>425</v>
      </c>
      <c r="CJ158" s="211">
        <v>5869</v>
      </c>
      <c r="CK158" s="211">
        <v>342</v>
      </c>
      <c r="CL158" s="211">
        <v>6103</v>
      </c>
      <c r="CM158" s="211">
        <v>317</v>
      </c>
      <c r="CN158" s="211">
        <v>6209</v>
      </c>
      <c r="CO158" s="211">
        <v>0</v>
      </c>
      <c r="CP158" s="211">
        <v>1820</v>
      </c>
      <c r="CQ158" s="211">
        <v>41902</v>
      </c>
      <c r="CR158" s="211">
        <v>33184</v>
      </c>
      <c r="CS158" s="211">
        <v>14596</v>
      </c>
      <c r="CT158" s="211">
        <v>34362</v>
      </c>
      <c r="CU158" s="211">
        <v>6832</v>
      </c>
      <c r="CV158" s="211">
        <v>2676</v>
      </c>
      <c r="CW158" s="211">
        <v>1816</v>
      </c>
      <c r="CX158" s="211">
        <v>695</v>
      </c>
      <c r="CY158" s="211">
        <v>901</v>
      </c>
      <c r="CZ158" s="211">
        <v>392</v>
      </c>
      <c r="DA158" s="211">
        <v>1902</v>
      </c>
      <c r="DB158" s="211">
        <v>808</v>
      </c>
      <c r="DC158" s="211">
        <v>2213</v>
      </c>
      <c r="DD158" s="211">
        <v>781</v>
      </c>
      <c r="DE158" s="211">
        <v>119</v>
      </c>
      <c r="DF158" s="211">
        <v>1167</v>
      </c>
      <c r="DG158" s="211">
        <v>4058</v>
      </c>
      <c r="DH158" s="211">
        <v>489</v>
      </c>
      <c r="DI158" s="211">
        <v>2637</v>
      </c>
      <c r="DJ158" s="211">
        <v>1336</v>
      </c>
      <c r="DK158" s="211">
        <v>187</v>
      </c>
      <c r="DL158" s="211">
        <v>1691</v>
      </c>
      <c r="DM158" s="211">
        <v>2252</v>
      </c>
      <c r="DN158" s="211">
        <v>4778</v>
      </c>
      <c r="DO158" s="211">
        <v>1501</v>
      </c>
      <c r="DP158" s="211">
        <v>964</v>
      </c>
      <c r="DQ158" s="211">
        <v>812</v>
      </c>
      <c r="DR158" s="211">
        <v>652</v>
      </c>
      <c r="DS158" s="211">
        <v>536</v>
      </c>
      <c r="DT158" s="211">
        <v>1168</v>
      </c>
      <c r="DU158" s="211">
        <v>15959</v>
      </c>
      <c r="DV158" s="211">
        <v>8566</v>
      </c>
      <c r="DW158" s="211">
        <v>3948</v>
      </c>
      <c r="DX158" s="211">
        <v>1472</v>
      </c>
      <c r="DY158" s="211">
        <v>397</v>
      </c>
      <c r="DZ158" s="211">
        <v>2448</v>
      </c>
      <c r="EA158" s="211">
        <v>327</v>
      </c>
      <c r="EB158" s="211">
        <v>1671</v>
      </c>
      <c r="EC158" s="211">
        <v>3473</v>
      </c>
      <c r="ED158" s="211">
        <v>501</v>
      </c>
      <c r="EE158" s="211">
        <v>1974</v>
      </c>
      <c r="EF158" s="211">
        <v>5493</v>
      </c>
      <c r="EG158" s="211">
        <v>38613</v>
      </c>
      <c r="EH158" s="211">
        <v>4731</v>
      </c>
      <c r="EI158" s="211">
        <v>13179</v>
      </c>
      <c r="EJ158" s="211">
        <v>2780</v>
      </c>
      <c r="EK158" s="211">
        <v>277</v>
      </c>
      <c r="EL158" s="211">
        <v>405</v>
      </c>
      <c r="EM158" s="211">
        <v>397</v>
      </c>
      <c r="EN158" s="211">
        <v>205</v>
      </c>
      <c r="EO158" s="211">
        <v>246</v>
      </c>
      <c r="EP158" s="211">
        <v>1126</v>
      </c>
      <c r="EQ158" s="211">
        <v>15114</v>
      </c>
      <c r="ER158" s="211">
        <v>15959</v>
      </c>
      <c r="ES158" s="211">
        <v>502</v>
      </c>
      <c r="ET158" s="211">
        <v>4350</v>
      </c>
      <c r="EU158" s="211">
        <v>7510</v>
      </c>
      <c r="EV158" s="211">
        <v>3597</v>
      </c>
      <c r="EW158" s="211">
        <f t="shared" si="2"/>
        <v>15457</v>
      </c>
      <c r="EX158" s="211">
        <v>15959</v>
      </c>
      <c r="EZ158" s="211"/>
    </row>
    <row r="159" spans="1:156" x14ac:dyDescent="0.25">
      <c r="A159" t="s">
        <v>467</v>
      </c>
      <c r="B159" t="s">
        <v>1335</v>
      </c>
      <c r="C159" t="s">
        <v>232</v>
      </c>
      <c r="D159" t="s">
        <v>232</v>
      </c>
      <c r="E159" t="s">
        <v>232</v>
      </c>
      <c r="F159" t="s">
        <v>232</v>
      </c>
      <c r="G159" t="s">
        <v>232</v>
      </c>
      <c r="H159" s="211">
        <v>42980</v>
      </c>
      <c r="I159" s="211">
        <v>1445</v>
      </c>
      <c r="J159" s="211">
        <v>3086</v>
      </c>
      <c r="K159" s="211">
        <v>123</v>
      </c>
      <c r="L159" s="211">
        <v>1931</v>
      </c>
      <c r="M159" s="211">
        <v>123</v>
      </c>
      <c r="N159" s="211">
        <v>12122</v>
      </c>
      <c r="O159" s="211">
        <v>958</v>
      </c>
      <c r="P159" s="211">
        <v>27707</v>
      </c>
      <c r="Q159" s="211">
        <v>364</v>
      </c>
      <c r="R159" s="211">
        <v>37551</v>
      </c>
      <c r="S159" s="211">
        <v>1163</v>
      </c>
      <c r="T159" s="211">
        <v>1003</v>
      </c>
      <c r="U159" s="211">
        <v>112</v>
      </c>
      <c r="V159" s="211">
        <v>58</v>
      </c>
      <c r="W159" s="211">
        <v>0</v>
      </c>
      <c r="X159" s="211">
        <v>1867</v>
      </c>
      <c r="Y159" s="211">
        <v>91</v>
      </c>
      <c r="Z159" s="211">
        <v>400</v>
      </c>
      <c r="AA159" s="211">
        <v>13</v>
      </c>
      <c r="AB159" s="211">
        <v>2092</v>
      </c>
      <c r="AC159" s="211">
        <v>66</v>
      </c>
      <c r="AD159" s="211">
        <v>1544</v>
      </c>
      <c r="AE159" s="211">
        <v>113</v>
      </c>
      <c r="AF159" s="211">
        <v>37042</v>
      </c>
      <c r="AG159" s="211">
        <v>1098</v>
      </c>
      <c r="AH159" s="211">
        <v>41181</v>
      </c>
      <c r="AI159" s="211">
        <v>1267</v>
      </c>
      <c r="AJ159" s="211">
        <v>1799</v>
      </c>
      <c r="AK159" s="211">
        <v>178</v>
      </c>
      <c r="AL159" s="211">
        <v>863</v>
      </c>
      <c r="AM159" s="211">
        <v>52</v>
      </c>
      <c r="AN159" s="211">
        <v>936</v>
      </c>
      <c r="AO159" s="211">
        <v>126</v>
      </c>
      <c r="AP159" s="211">
        <v>20607</v>
      </c>
      <c r="AQ159" s="211">
        <v>681</v>
      </c>
      <c r="AR159" s="211">
        <v>22373</v>
      </c>
      <c r="AS159" s="211">
        <v>764</v>
      </c>
      <c r="AT159" s="211">
        <v>4340</v>
      </c>
      <c r="AU159" s="211">
        <v>113</v>
      </c>
      <c r="AV159" s="211">
        <v>38640</v>
      </c>
      <c r="AW159" s="211">
        <v>1332</v>
      </c>
      <c r="AX159" s="211">
        <v>1114</v>
      </c>
      <c r="AY159" s="211">
        <v>4</v>
      </c>
      <c r="AZ159" s="211">
        <v>5776</v>
      </c>
      <c r="BA159" s="211">
        <v>410</v>
      </c>
      <c r="BB159" s="211">
        <v>9067</v>
      </c>
      <c r="BC159" s="211">
        <v>364</v>
      </c>
      <c r="BD159" s="211">
        <v>12891</v>
      </c>
      <c r="BE159" s="211">
        <v>200</v>
      </c>
      <c r="BF159" s="211">
        <v>2962</v>
      </c>
      <c r="BG159" s="211">
        <v>150</v>
      </c>
      <c r="BH159" s="211">
        <v>21735</v>
      </c>
      <c r="BI159" s="211">
        <v>1067</v>
      </c>
      <c r="BJ159" s="211">
        <v>21141</v>
      </c>
      <c r="BK159" s="211">
        <v>884</v>
      </c>
      <c r="BL159" s="211">
        <v>594</v>
      </c>
      <c r="BM159" s="211">
        <v>183</v>
      </c>
      <c r="BN159" s="211">
        <v>15818</v>
      </c>
      <c r="BO159" s="211">
        <v>702</v>
      </c>
      <c r="BP159" s="211">
        <v>6070</v>
      </c>
      <c r="BQ159" s="211">
        <v>334</v>
      </c>
      <c r="BR159" s="211">
        <v>2809</v>
      </c>
      <c r="BS159" s="211">
        <v>181</v>
      </c>
      <c r="BT159" s="211">
        <v>10989</v>
      </c>
      <c r="BU159" s="211">
        <v>196</v>
      </c>
      <c r="BV159" s="211">
        <v>24697</v>
      </c>
      <c r="BW159" s="211">
        <v>1217</v>
      </c>
      <c r="BX159" s="211">
        <v>7294</v>
      </c>
      <c r="BY159" s="211">
        <v>32</v>
      </c>
      <c r="BZ159" s="211">
        <v>3354</v>
      </c>
      <c r="CA159" s="211">
        <v>48</v>
      </c>
      <c r="CB159" s="211">
        <v>7635</v>
      </c>
      <c r="CC159" s="211">
        <v>148</v>
      </c>
      <c r="CD159" s="211">
        <v>3143</v>
      </c>
      <c r="CE159" s="211">
        <v>271</v>
      </c>
      <c r="CF159" s="211">
        <v>4454</v>
      </c>
      <c r="CG159" s="211">
        <v>376</v>
      </c>
      <c r="CH159" s="211">
        <v>6038</v>
      </c>
      <c r="CI159" s="211">
        <v>134</v>
      </c>
      <c r="CJ159" s="211">
        <v>5209</v>
      </c>
      <c r="CK159" s="211">
        <v>248</v>
      </c>
      <c r="CL159" s="211">
        <v>5853</v>
      </c>
      <c r="CM159" s="211">
        <v>188</v>
      </c>
      <c r="CN159" s="211">
        <v>7294</v>
      </c>
      <c r="CO159" s="211">
        <v>32</v>
      </c>
      <c r="CP159" s="211">
        <v>1445</v>
      </c>
      <c r="CQ159" s="211">
        <v>41535</v>
      </c>
      <c r="CR159" s="211">
        <v>35447</v>
      </c>
      <c r="CS159" s="211">
        <v>12404</v>
      </c>
      <c r="CT159" s="211">
        <v>37413</v>
      </c>
      <c r="CU159" s="211">
        <v>2710</v>
      </c>
      <c r="CV159" s="211">
        <v>851</v>
      </c>
      <c r="CW159" s="211">
        <v>467</v>
      </c>
      <c r="CX159" s="211">
        <v>240</v>
      </c>
      <c r="CY159" s="211">
        <v>765</v>
      </c>
      <c r="CZ159" s="211">
        <v>104</v>
      </c>
      <c r="DA159" s="211">
        <v>1151</v>
      </c>
      <c r="DB159" s="211">
        <v>421</v>
      </c>
      <c r="DC159" s="211">
        <v>327</v>
      </c>
      <c r="DD159" s="211">
        <v>86</v>
      </c>
      <c r="DE159" s="211">
        <v>351</v>
      </c>
      <c r="DF159" s="211">
        <v>2191</v>
      </c>
      <c r="DG159" s="211">
        <v>3049</v>
      </c>
      <c r="DH159" s="211">
        <v>604</v>
      </c>
      <c r="DI159" s="211">
        <v>2551</v>
      </c>
      <c r="DJ159" s="211">
        <v>994</v>
      </c>
      <c r="DK159" s="211">
        <v>268</v>
      </c>
      <c r="DL159" s="211">
        <v>1711</v>
      </c>
      <c r="DM159" s="211">
        <v>2434</v>
      </c>
      <c r="DN159" s="211">
        <v>5753</v>
      </c>
      <c r="DO159" s="211">
        <v>1385</v>
      </c>
      <c r="DP159" s="211">
        <v>921</v>
      </c>
      <c r="DQ159" s="211">
        <v>1017</v>
      </c>
      <c r="DR159" s="211">
        <v>552</v>
      </c>
      <c r="DS159" s="211">
        <v>468</v>
      </c>
      <c r="DT159" s="211">
        <v>749</v>
      </c>
      <c r="DU159" s="211">
        <v>16523</v>
      </c>
      <c r="DV159" s="211">
        <v>9617</v>
      </c>
      <c r="DW159" s="211">
        <v>4085</v>
      </c>
      <c r="DX159" s="211">
        <v>992</v>
      </c>
      <c r="DY159" s="211">
        <v>267</v>
      </c>
      <c r="DZ159" s="211">
        <v>1911</v>
      </c>
      <c r="EA159" s="211">
        <v>174</v>
      </c>
      <c r="EB159" s="211">
        <v>1352</v>
      </c>
      <c r="EC159" s="211">
        <v>4003</v>
      </c>
      <c r="ED159" s="211">
        <v>567</v>
      </c>
      <c r="EE159" s="211">
        <v>2332</v>
      </c>
      <c r="EF159" s="211">
        <v>5338</v>
      </c>
      <c r="EG159" s="211">
        <v>37438</v>
      </c>
      <c r="EH159" s="211">
        <v>5173</v>
      </c>
      <c r="EI159" s="211">
        <v>13447</v>
      </c>
      <c r="EJ159" s="211">
        <v>3076</v>
      </c>
      <c r="EK159" s="211">
        <v>316</v>
      </c>
      <c r="EL159" s="211">
        <v>260</v>
      </c>
      <c r="EM159" s="211">
        <v>593</v>
      </c>
      <c r="EN159" s="211">
        <v>264</v>
      </c>
      <c r="EO159" s="211">
        <v>370</v>
      </c>
      <c r="EP159" s="211">
        <v>1148</v>
      </c>
      <c r="EQ159" s="211">
        <v>15482</v>
      </c>
      <c r="ER159" s="211">
        <v>16523</v>
      </c>
      <c r="ES159" s="211">
        <v>572</v>
      </c>
      <c r="ET159" s="211">
        <v>4098</v>
      </c>
      <c r="EU159" s="211">
        <v>7738</v>
      </c>
      <c r="EV159" s="211">
        <v>4115</v>
      </c>
      <c r="EW159" s="211">
        <f t="shared" si="2"/>
        <v>15951</v>
      </c>
      <c r="EX159" s="211">
        <v>16523</v>
      </c>
      <c r="EZ159" s="211"/>
    </row>
    <row r="160" spans="1:156" x14ac:dyDescent="0.25">
      <c r="A160" t="s">
        <v>468</v>
      </c>
      <c r="B160" t="s">
        <v>1335</v>
      </c>
      <c r="C160" t="s">
        <v>232</v>
      </c>
      <c r="D160" t="s">
        <v>232</v>
      </c>
      <c r="E160" t="s">
        <v>232</v>
      </c>
      <c r="F160" t="s">
        <v>232</v>
      </c>
      <c r="G160" t="s">
        <v>232</v>
      </c>
      <c r="H160" s="211">
        <v>39485</v>
      </c>
      <c r="I160" s="211">
        <v>901</v>
      </c>
      <c r="J160" s="211">
        <v>2945</v>
      </c>
      <c r="K160" s="211">
        <v>25</v>
      </c>
      <c r="L160" s="211">
        <v>2231</v>
      </c>
      <c r="M160" s="211">
        <v>11</v>
      </c>
      <c r="N160" s="211">
        <v>12445</v>
      </c>
      <c r="O160" s="211">
        <v>517</v>
      </c>
      <c r="P160" s="211">
        <v>24017</v>
      </c>
      <c r="Q160" s="211">
        <v>359</v>
      </c>
      <c r="R160" s="211">
        <v>35362</v>
      </c>
      <c r="S160" s="211">
        <v>534</v>
      </c>
      <c r="T160" s="211">
        <v>630</v>
      </c>
      <c r="U160" s="211">
        <v>1</v>
      </c>
      <c r="V160" s="211">
        <v>87</v>
      </c>
      <c r="W160" s="211">
        <v>0</v>
      </c>
      <c r="X160" s="211">
        <v>781</v>
      </c>
      <c r="Y160" s="211">
        <v>71</v>
      </c>
      <c r="Z160" s="211">
        <v>789</v>
      </c>
      <c r="AA160" s="211">
        <v>65</v>
      </c>
      <c r="AB160" s="211">
        <v>1829</v>
      </c>
      <c r="AC160" s="211">
        <v>230</v>
      </c>
      <c r="AD160" s="211">
        <v>1989</v>
      </c>
      <c r="AE160" s="211">
        <v>105</v>
      </c>
      <c r="AF160" s="211">
        <v>34688</v>
      </c>
      <c r="AG160" s="211">
        <v>527</v>
      </c>
      <c r="AH160" s="211">
        <v>37837</v>
      </c>
      <c r="AI160" s="211">
        <v>768</v>
      </c>
      <c r="AJ160" s="211">
        <v>1648</v>
      </c>
      <c r="AK160" s="211">
        <v>133</v>
      </c>
      <c r="AL160" s="211">
        <v>819</v>
      </c>
      <c r="AM160" s="211">
        <v>0</v>
      </c>
      <c r="AN160" s="211">
        <v>829</v>
      </c>
      <c r="AO160" s="211">
        <v>133</v>
      </c>
      <c r="AP160" s="211">
        <v>19489</v>
      </c>
      <c r="AQ160" s="211">
        <v>497</v>
      </c>
      <c r="AR160" s="211">
        <v>19996</v>
      </c>
      <c r="AS160" s="211">
        <v>404</v>
      </c>
      <c r="AT160" s="211">
        <v>4576</v>
      </c>
      <c r="AU160" s="211">
        <v>110</v>
      </c>
      <c r="AV160" s="211">
        <v>34909</v>
      </c>
      <c r="AW160" s="211">
        <v>791</v>
      </c>
      <c r="AX160" s="211">
        <v>981</v>
      </c>
      <c r="AY160" s="211">
        <v>48</v>
      </c>
      <c r="AZ160" s="211">
        <v>5005</v>
      </c>
      <c r="BA160" s="211">
        <v>209</v>
      </c>
      <c r="BB160" s="211">
        <v>7931</v>
      </c>
      <c r="BC160" s="211">
        <v>165</v>
      </c>
      <c r="BD160" s="211">
        <v>13663</v>
      </c>
      <c r="BE160" s="211">
        <v>165</v>
      </c>
      <c r="BF160" s="211">
        <v>3707</v>
      </c>
      <c r="BG160" s="211">
        <v>134</v>
      </c>
      <c r="BH160" s="211">
        <v>18248</v>
      </c>
      <c r="BI160" s="211">
        <v>537</v>
      </c>
      <c r="BJ160" s="211">
        <v>17692</v>
      </c>
      <c r="BK160" s="211">
        <v>534</v>
      </c>
      <c r="BL160" s="211">
        <v>556</v>
      </c>
      <c r="BM160" s="211">
        <v>3</v>
      </c>
      <c r="BN160" s="211">
        <v>12659</v>
      </c>
      <c r="BO160" s="211">
        <v>303</v>
      </c>
      <c r="BP160" s="211">
        <v>6228</v>
      </c>
      <c r="BQ160" s="211">
        <v>280</v>
      </c>
      <c r="BR160" s="211">
        <v>3068</v>
      </c>
      <c r="BS160" s="211">
        <v>88</v>
      </c>
      <c r="BT160" s="211">
        <v>8835</v>
      </c>
      <c r="BU160" s="211">
        <v>230</v>
      </c>
      <c r="BV160" s="211">
        <v>21955</v>
      </c>
      <c r="BW160" s="211">
        <v>671</v>
      </c>
      <c r="BX160" s="211">
        <v>8695</v>
      </c>
      <c r="BY160" s="211">
        <v>0</v>
      </c>
      <c r="BZ160" s="211">
        <v>1996</v>
      </c>
      <c r="CA160" s="211">
        <v>12</v>
      </c>
      <c r="CB160" s="211">
        <v>6839</v>
      </c>
      <c r="CC160" s="211">
        <v>218</v>
      </c>
      <c r="CD160" s="211">
        <v>3070</v>
      </c>
      <c r="CE160" s="211">
        <v>84</v>
      </c>
      <c r="CF160" s="211">
        <v>3293</v>
      </c>
      <c r="CG160" s="211">
        <v>197</v>
      </c>
      <c r="CH160" s="211">
        <v>4444</v>
      </c>
      <c r="CI160" s="211">
        <v>103</v>
      </c>
      <c r="CJ160" s="211">
        <v>4877</v>
      </c>
      <c r="CK160" s="211">
        <v>133</v>
      </c>
      <c r="CL160" s="211">
        <v>6271</v>
      </c>
      <c r="CM160" s="211">
        <v>154</v>
      </c>
      <c r="CN160" s="211">
        <v>8695</v>
      </c>
      <c r="CO160" s="211">
        <v>0</v>
      </c>
      <c r="CP160" s="211">
        <v>901</v>
      </c>
      <c r="CQ160" s="211">
        <v>38584</v>
      </c>
      <c r="CR160" s="211">
        <v>32965</v>
      </c>
      <c r="CS160" s="211">
        <v>13012</v>
      </c>
      <c r="CT160" s="211">
        <v>37515</v>
      </c>
      <c r="CU160" s="211">
        <v>2590</v>
      </c>
      <c r="CV160" s="211">
        <v>723</v>
      </c>
      <c r="CW160" s="211">
        <v>1371</v>
      </c>
      <c r="CX160" s="211">
        <v>256</v>
      </c>
      <c r="CY160" s="211">
        <v>351</v>
      </c>
      <c r="CZ160" s="211">
        <v>96</v>
      </c>
      <c r="DA160" s="211">
        <v>651</v>
      </c>
      <c r="DB160" s="211">
        <v>346</v>
      </c>
      <c r="DC160" s="211">
        <v>217</v>
      </c>
      <c r="DD160" s="211">
        <v>25</v>
      </c>
      <c r="DE160" s="211">
        <v>316</v>
      </c>
      <c r="DF160" s="211">
        <v>1537</v>
      </c>
      <c r="DG160" s="211">
        <v>2098</v>
      </c>
      <c r="DH160" s="211">
        <v>674</v>
      </c>
      <c r="DI160" s="211">
        <v>1797</v>
      </c>
      <c r="DJ160" s="211">
        <v>665</v>
      </c>
      <c r="DK160" s="211">
        <v>203</v>
      </c>
      <c r="DL160" s="211">
        <v>1163</v>
      </c>
      <c r="DM160" s="211">
        <v>2811</v>
      </c>
      <c r="DN160" s="211">
        <v>4842</v>
      </c>
      <c r="DO160" s="211">
        <v>1432</v>
      </c>
      <c r="DP160" s="211">
        <v>977</v>
      </c>
      <c r="DQ160" s="211">
        <v>890</v>
      </c>
      <c r="DR160" s="211">
        <v>393</v>
      </c>
      <c r="DS160" s="211">
        <v>355</v>
      </c>
      <c r="DT160" s="211">
        <v>798</v>
      </c>
      <c r="DU160" s="211">
        <v>16667</v>
      </c>
      <c r="DV160" s="211">
        <v>8968</v>
      </c>
      <c r="DW160" s="211">
        <v>3173</v>
      </c>
      <c r="DX160" s="211">
        <v>954</v>
      </c>
      <c r="DY160" s="211">
        <v>232</v>
      </c>
      <c r="DZ160" s="211">
        <v>2836</v>
      </c>
      <c r="EA160" s="211">
        <v>190</v>
      </c>
      <c r="EB160" s="211">
        <v>2172</v>
      </c>
      <c r="EC160" s="211">
        <v>3909</v>
      </c>
      <c r="ED160" s="211">
        <v>543</v>
      </c>
      <c r="EE160" s="211">
        <v>2555</v>
      </c>
      <c r="EF160" s="211">
        <v>4482</v>
      </c>
      <c r="EG160" s="211">
        <v>36054</v>
      </c>
      <c r="EH160" s="211">
        <v>5372</v>
      </c>
      <c r="EI160" s="211">
        <v>12723</v>
      </c>
      <c r="EJ160" s="211">
        <v>3944</v>
      </c>
      <c r="EK160" s="211">
        <v>392</v>
      </c>
      <c r="EL160" s="211">
        <v>455</v>
      </c>
      <c r="EM160" s="211">
        <v>507</v>
      </c>
      <c r="EN160" s="211">
        <v>313</v>
      </c>
      <c r="EO160" s="211">
        <v>253</v>
      </c>
      <c r="EP160" s="211">
        <v>1845</v>
      </c>
      <c r="EQ160" s="211">
        <v>15123</v>
      </c>
      <c r="ER160" s="211">
        <v>16667</v>
      </c>
      <c r="ES160" s="211">
        <v>1074</v>
      </c>
      <c r="ET160" s="211">
        <v>4625</v>
      </c>
      <c r="EU160" s="211">
        <v>7159</v>
      </c>
      <c r="EV160" s="211">
        <v>3809</v>
      </c>
      <c r="EW160" s="211">
        <f t="shared" si="2"/>
        <v>15593</v>
      </c>
      <c r="EX160" s="211">
        <v>16667</v>
      </c>
      <c r="EZ160" s="211"/>
    </row>
    <row r="161" spans="1:156" x14ac:dyDescent="0.25">
      <c r="A161" t="s">
        <v>469</v>
      </c>
      <c r="B161" t="s">
        <v>1335</v>
      </c>
      <c r="C161" t="s">
        <v>232</v>
      </c>
      <c r="D161" t="s">
        <v>232</v>
      </c>
      <c r="E161" t="s">
        <v>232</v>
      </c>
      <c r="F161" t="s">
        <v>232</v>
      </c>
      <c r="G161" t="s">
        <v>232</v>
      </c>
      <c r="H161" s="211">
        <v>42843</v>
      </c>
      <c r="I161" s="211">
        <v>1529</v>
      </c>
      <c r="J161" s="211">
        <v>2707</v>
      </c>
      <c r="K161" s="211">
        <v>91</v>
      </c>
      <c r="L161" s="211">
        <v>2114</v>
      </c>
      <c r="M161" s="211">
        <v>91</v>
      </c>
      <c r="N161" s="211">
        <v>12478</v>
      </c>
      <c r="O161" s="211">
        <v>1247</v>
      </c>
      <c r="P161" s="211">
        <v>27596</v>
      </c>
      <c r="Q161" s="211">
        <v>178</v>
      </c>
      <c r="R161" s="211">
        <v>35020</v>
      </c>
      <c r="S161" s="211">
        <v>906</v>
      </c>
      <c r="T161" s="211">
        <v>3318</v>
      </c>
      <c r="U161" s="211">
        <v>368</v>
      </c>
      <c r="V161" s="211">
        <v>36</v>
      </c>
      <c r="W161" s="211">
        <v>0</v>
      </c>
      <c r="X161" s="211">
        <v>1536</v>
      </c>
      <c r="Y161" s="211">
        <v>113</v>
      </c>
      <c r="Z161" s="211">
        <v>855</v>
      </c>
      <c r="AA161" s="211">
        <v>108</v>
      </c>
      <c r="AB161" s="211">
        <v>2078</v>
      </c>
      <c r="AC161" s="211">
        <v>34</v>
      </c>
      <c r="AD161" s="211">
        <v>1509</v>
      </c>
      <c r="AE161" s="211">
        <v>439</v>
      </c>
      <c r="AF161" s="211">
        <v>34274</v>
      </c>
      <c r="AG161" s="211">
        <v>526</v>
      </c>
      <c r="AH161" s="211">
        <v>39229</v>
      </c>
      <c r="AI161" s="211">
        <v>1134</v>
      </c>
      <c r="AJ161" s="211">
        <v>3614</v>
      </c>
      <c r="AK161" s="211">
        <v>395</v>
      </c>
      <c r="AL161" s="211">
        <v>2322</v>
      </c>
      <c r="AM161" s="211">
        <v>133</v>
      </c>
      <c r="AN161" s="211">
        <v>1292</v>
      </c>
      <c r="AO161" s="211">
        <v>262</v>
      </c>
      <c r="AP161" s="211">
        <v>21285</v>
      </c>
      <c r="AQ161" s="211">
        <v>783</v>
      </c>
      <c r="AR161" s="211">
        <v>21558</v>
      </c>
      <c r="AS161" s="211">
        <v>746</v>
      </c>
      <c r="AT161" s="211">
        <v>3224</v>
      </c>
      <c r="AU161" s="211">
        <v>77</v>
      </c>
      <c r="AV161" s="211">
        <v>39619</v>
      </c>
      <c r="AW161" s="211">
        <v>1452</v>
      </c>
      <c r="AX161" s="211">
        <v>1112</v>
      </c>
      <c r="AY161" s="211">
        <v>266</v>
      </c>
      <c r="AZ161" s="211">
        <v>5870</v>
      </c>
      <c r="BA161" s="211">
        <v>381</v>
      </c>
      <c r="BB161" s="211">
        <v>9403</v>
      </c>
      <c r="BC161" s="211">
        <v>195</v>
      </c>
      <c r="BD161" s="211">
        <v>12208</v>
      </c>
      <c r="BE161" s="211">
        <v>91</v>
      </c>
      <c r="BF161" s="211">
        <v>3460</v>
      </c>
      <c r="BG161" s="211">
        <v>318</v>
      </c>
      <c r="BH161" s="211">
        <v>22141</v>
      </c>
      <c r="BI161" s="211">
        <v>810</v>
      </c>
      <c r="BJ161" s="211">
        <v>21740</v>
      </c>
      <c r="BK161" s="211">
        <v>765</v>
      </c>
      <c r="BL161" s="211">
        <v>401</v>
      </c>
      <c r="BM161" s="211">
        <v>45</v>
      </c>
      <c r="BN161" s="211">
        <v>17546</v>
      </c>
      <c r="BO161" s="211">
        <v>585</v>
      </c>
      <c r="BP161" s="211">
        <v>5223</v>
      </c>
      <c r="BQ161" s="211">
        <v>277</v>
      </c>
      <c r="BR161" s="211">
        <v>2832</v>
      </c>
      <c r="BS161" s="211">
        <v>266</v>
      </c>
      <c r="BT161" s="211">
        <v>11911</v>
      </c>
      <c r="BU161" s="211">
        <v>396</v>
      </c>
      <c r="BV161" s="211">
        <v>25601</v>
      </c>
      <c r="BW161" s="211">
        <v>1128</v>
      </c>
      <c r="BX161" s="211">
        <v>5331</v>
      </c>
      <c r="BY161" s="211">
        <v>5</v>
      </c>
      <c r="BZ161" s="211">
        <v>3619</v>
      </c>
      <c r="CA161" s="211">
        <v>150</v>
      </c>
      <c r="CB161" s="211">
        <v>8292</v>
      </c>
      <c r="CC161" s="211">
        <v>246</v>
      </c>
      <c r="CD161" s="211">
        <v>2339</v>
      </c>
      <c r="CE161" s="211">
        <v>200</v>
      </c>
      <c r="CF161" s="211">
        <v>3814</v>
      </c>
      <c r="CG161" s="211">
        <v>200</v>
      </c>
      <c r="CH161" s="211">
        <v>6174</v>
      </c>
      <c r="CI161" s="211">
        <v>394</v>
      </c>
      <c r="CJ161" s="211">
        <v>5675</v>
      </c>
      <c r="CK161" s="211">
        <v>141</v>
      </c>
      <c r="CL161" s="211">
        <v>7599</v>
      </c>
      <c r="CM161" s="211">
        <v>193</v>
      </c>
      <c r="CN161" s="211">
        <v>5331</v>
      </c>
      <c r="CO161" s="211">
        <v>5</v>
      </c>
      <c r="CP161" s="211">
        <v>1529</v>
      </c>
      <c r="CQ161" s="211">
        <v>41314</v>
      </c>
      <c r="CR161" s="211">
        <v>36385</v>
      </c>
      <c r="CS161" s="211">
        <v>9668</v>
      </c>
      <c r="CT161" s="211">
        <v>36017</v>
      </c>
      <c r="CU161" s="211">
        <v>4198</v>
      </c>
      <c r="CV161" s="211">
        <v>1667</v>
      </c>
      <c r="CW161" s="211">
        <v>1162</v>
      </c>
      <c r="CX161" s="211">
        <v>529</v>
      </c>
      <c r="CY161" s="211">
        <v>801</v>
      </c>
      <c r="CZ161" s="211">
        <v>435</v>
      </c>
      <c r="DA161" s="211">
        <v>1023</v>
      </c>
      <c r="DB161" s="211">
        <v>297</v>
      </c>
      <c r="DC161" s="211">
        <v>1212</v>
      </c>
      <c r="DD161" s="211">
        <v>406</v>
      </c>
      <c r="DE161" s="211">
        <v>25</v>
      </c>
      <c r="DF161" s="211">
        <v>1601</v>
      </c>
      <c r="DG161" s="211">
        <v>4633</v>
      </c>
      <c r="DH161" s="211">
        <v>630</v>
      </c>
      <c r="DI161" s="211">
        <v>2324</v>
      </c>
      <c r="DJ161" s="211">
        <v>1054</v>
      </c>
      <c r="DK161" s="211">
        <v>270</v>
      </c>
      <c r="DL161" s="211">
        <v>2322</v>
      </c>
      <c r="DM161" s="211">
        <v>2639</v>
      </c>
      <c r="DN161" s="211">
        <v>5363</v>
      </c>
      <c r="DO161" s="211">
        <v>1052</v>
      </c>
      <c r="DP161" s="211">
        <v>831</v>
      </c>
      <c r="DQ161" s="211">
        <v>840</v>
      </c>
      <c r="DR161" s="211">
        <v>433</v>
      </c>
      <c r="DS161" s="211">
        <v>342</v>
      </c>
      <c r="DT161" s="211">
        <v>627</v>
      </c>
      <c r="DU161" s="211">
        <v>15444</v>
      </c>
      <c r="DV161" s="211">
        <v>10247</v>
      </c>
      <c r="DW161" s="211">
        <v>4460</v>
      </c>
      <c r="DX161" s="211">
        <v>1146</v>
      </c>
      <c r="DY161" s="211">
        <v>494</v>
      </c>
      <c r="DZ161" s="211">
        <v>1717</v>
      </c>
      <c r="EA161" s="211">
        <v>223</v>
      </c>
      <c r="EB161" s="211">
        <v>1203</v>
      </c>
      <c r="EC161" s="211">
        <v>2334</v>
      </c>
      <c r="ED161" s="211">
        <v>541</v>
      </c>
      <c r="EE161" s="211">
        <v>1505</v>
      </c>
      <c r="EF161" s="211">
        <v>5957</v>
      </c>
      <c r="EG161" s="211">
        <v>38209</v>
      </c>
      <c r="EH161" s="211">
        <v>4311</v>
      </c>
      <c r="EI161" s="211">
        <v>13854</v>
      </c>
      <c r="EJ161" s="211">
        <v>1590</v>
      </c>
      <c r="EK161" s="211">
        <v>107</v>
      </c>
      <c r="EL161" s="211">
        <v>118</v>
      </c>
      <c r="EM161" s="211">
        <v>380</v>
      </c>
      <c r="EN161" s="211">
        <v>241</v>
      </c>
      <c r="EO161" s="211">
        <v>78</v>
      </c>
      <c r="EP161" s="211">
        <v>556</v>
      </c>
      <c r="EQ161" s="211">
        <v>14886</v>
      </c>
      <c r="ER161" s="211">
        <v>15444</v>
      </c>
      <c r="ES161" s="211">
        <v>415</v>
      </c>
      <c r="ET161" s="211">
        <v>3131</v>
      </c>
      <c r="EU161" s="211">
        <v>7631</v>
      </c>
      <c r="EV161" s="211">
        <v>4267</v>
      </c>
      <c r="EW161" s="211">
        <f t="shared" si="2"/>
        <v>15029</v>
      </c>
      <c r="EX161" s="211">
        <v>15444</v>
      </c>
      <c r="EZ161" s="211"/>
    </row>
    <row r="162" spans="1:156" x14ac:dyDescent="0.25">
      <c r="A162" t="s">
        <v>470</v>
      </c>
      <c r="B162" t="s">
        <v>1335</v>
      </c>
      <c r="C162" t="s">
        <v>232</v>
      </c>
      <c r="D162" t="s">
        <v>232</v>
      </c>
      <c r="E162" t="s">
        <v>232</v>
      </c>
      <c r="F162" t="s">
        <v>232</v>
      </c>
      <c r="G162" t="s">
        <v>232</v>
      </c>
      <c r="H162" s="211">
        <v>38732</v>
      </c>
      <c r="I162" s="211">
        <v>1190</v>
      </c>
      <c r="J162" s="211">
        <v>4009</v>
      </c>
      <c r="K162" s="211">
        <v>89</v>
      </c>
      <c r="L162" s="211">
        <v>2455</v>
      </c>
      <c r="M162" s="211">
        <v>89</v>
      </c>
      <c r="N162" s="211">
        <v>12763</v>
      </c>
      <c r="O162" s="211">
        <v>551</v>
      </c>
      <c r="P162" s="211">
        <v>21905</v>
      </c>
      <c r="Q162" s="211">
        <v>550</v>
      </c>
      <c r="R162" s="211">
        <v>20999</v>
      </c>
      <c r="S162" s="211">
        <v>411</v>
      </c>
      <c r="T162" s="211">
        <v>6090</v>
      </c>
      <c r="U162" s="211">
        <v>342</v>
      </c>
      <c r="V162" s="211">
        <v>343</v>
      </c>
      <c r="W162" s="211">
        <v>0</v>
      </c>
      <c r="X162" s="211">
        <v>7649</v>
      </c>
      <c r="Y162" s="211">
        <v>292</v>
      </c>
      <c r="Z162" s="211">
        <v>415</v>
      </c>
      <c r="AA162" s="211">
        <v>45</v>
      </c>
      <c r="AB162" s="211">
        <v>3236</v>
      </c>
      <c r="AC162" s="211">
        <v>100</v>
      </c>
      <c r="AD162" s="211">
        <v>1838</v>
      </c>
      <c r="AE162" s="211">
        <v>45</v>
      </c>
      <c r="AF162" s="211">
        <v>20223</v>
      </c>
      <c r="AG162" s="211">
        <v>411</v>
      </c>
      <c r="AH162" s="211">
        <v>31447</v>
      </c>
      <c r="AI162" s="211">
        <v>742</v>
      </c>
      <c r="AJ162" s="211">
        <v>7285</v>
      </c>
      <c r="AK162" s="211">
        <v>448</v>
      </c>
      <c r="AL162" s="211">
        <v>5826</v>
      </c>
      <c r="AM162" s="211">
        <v>361</v>
      </c>
      <c r="AN162" s="211">
        <v>1459</v>
      </c>
      <c r="AO162" s="211">
        <v>87</v>
      </c>
      <c r="AP162" s="211">
        <v>19382</v>
      </c>
      <c r="AQ162" s="211">
        <v>787</v>
      </c>
      <c r="AR162" s="211">
        <v>19350</v>
      </c>
      <c r="AS162" s="211">
        <v>403</v>
      </c>
      <c r="AT162" s="211">
        <v>3247</v>
      </c>
      <c r="AU162" s="211">
        <v>57</v>
      </c>
      <c r="AV162" s="211">
        <v>35485</v>
      </c>
      <c r="AW162" s="211">
        <v>1133</v>
      </c>
      <c r="AX162" s="211">
        <v>1818</v>
      </c>
      <c r="AY162" s="211">
        <v>60</v>
      </c>
      <c r="AZ162" s="211">
        <v>5682</v>
      </c>
      <c r="BA162" s="211">
        <v>300</v>
      </c>
      <c r="BB162" s="211">
        <v>9234</v>
      </c>
      <c r="BC162" s="211">
        <v>198</v>
      </c>
      <c r="BD162" s="211">
        <v>9178</v>
      </c>
      <c r="BE162" s="211">
        <v>151</v>
      </c>
      <c r="BF162" s="211">
        <v>2978</v>
      </c>
      <c r="BG162" s="211">
        <v>180</v>
      </c>
      <c r="BH162" s="211">
        <v>19676</v>
      </c>
      <c r="BI162" s="211">
        <v>821</v>
      </c>
      <c r="BJ162" s="211">
        <v>19202</v>
      </c>
      <c r="BK162" s="211">
        <v>731</v>
      </c>
      <c r="BL162" s="211">
        <v>474</v>
      </c>
      <c r="BM162" s="211">
        <v>90</v>
      </c>
      <c r="BN162" s="211">
        <v>15223</v>
      </c>
      <c r="BO162" s="211">
        <v>509</v>
      </c>
      <c r="BP162" s="211">
        <v>4874</v>
      </c>
      <c r="BQ162" s="211">
        <v>346</v>
      </c>
      <c r="BR162" s="211">
        <v>2557</v>
      </c>
      <c r="BS162" s="211">
        <v>146</v>
      </c>
      <c r="BT162" s="211">
        <v>10055</v>
      </c>
      <c r="BU162" s="211">
        <v>183</v>
      </c>
      <c r="BV162" s="211">
        <v>22654</v>
      </c>
      <c r="BW162" s="211">
        <v>1001</v>
      </c>
      <c r="BX162" s="211">
        <v>6023</v>
      </c>
      <c r="BY162" s="211">
        <v>6</v>
      </c>
      <c r="BZ162" s="211">
        <v>2850</v>
      </c>
      <c r="CA162" s="211">
        <v>42</v>
      </c>
      <c r="CB162" s="211">
        <v>7205</v>
      </c>
      <c r="CC162" s="211">
        <v>141</v>
      </c>
      <c r="CD162" s="211">
        <v>2765</v>
      </c>
      <c r="CE162" s="211">
        <v>298</v>
      </c>
      <c r="CF162" s="211">
        <v>4367</v>
      </c>
      <c r="CG162" s="211">
        <v>161</v>
      </c>
      <c r="CH162" s="211">
        <v>5044</v>
      </c>
      <c r="CI162" s="211">
        <v>134</v>
      </c>
      <c r="CJ162" s="211">
        <v>5153</v>
      </c>
      <c r="CK162" s="211">
        <v>233</v>
      </c>
      <c r="CL162" s="211">
        <v>5325</v>
      </c>
      <c r="CM162" s="211">
        <v>175</v>
      </c>
      <c r="CN162" s="211">
        <v>6023</v>
      </c>
      <c r="CO162" s="211">
        <v>6</v>
      </c>
      <c r="CP162" s="211">
        <v>1190</v>
      </c>
      <c r="CQ162" s="211">
        <v>37542</v>
      </c>
      <c r="CR162" s="211">
        <v>30514</v>
      </c>
      <c r="CS162" s="211">
        <v>11517</v>
      </c>
      <c r="CT162" s="211">
        <v>27358</v>
      </c>
      <c r="CU162" s="211">
        <v>8933</v>
      </c>
      <c r="CV162" s="211">
        <v>3226</v>
      </c>
      <c r="CW162" s="211">
        <v>739</v>
      </c>
      <c r="CX162" s="211">
        <v>103</v>
      </c>
      <c r="CY162" s="211">
        <v>615</v>
      </c>
      <c r="CZ162" s="211">
        <v>261</v>
      </c>
      <c r="DA162" s="211">
        <v>5244</v>
      </c>
      <c r="DB162" s="211">
        <v>2251</v>
      </c>
      <c r="DC162" s="211">
        <v>2335</v>
      </c>
      <c r="DD162" s="211">
        <v>611</v>
      </c>
      <c r="DE162" s="211">
        <v>57</v>
      </c>
      <c r="DF162" s="211">
        <v>875</v>
      </c>
      <c r="DG162" s="211">
        <v>3900</v>
      </c>
      <c r="DH162" s="211">
        <v>492</v>
      </c>
      <c r="DI162" s="211">
        <v>2425</v>
      </c>
      <c r="DJ162" s="211">
        <v>674</v>
      </c>
      <c r="DK162" s="211">
        <v>235</v>
      </c>
      <c r="DL162" s="211">
        <v>1930</v>
      </c>
      <c r="DM162" s="211">
        <v>2417</v>
      </c>
      <c r="DN162" s="211">
        <v>5067</v>
      </c>
      <c r="DO162" s="211">
        <v>1300</v>
      </c>
      <c r="DP162" s="211">
        <v>959</v>
      </c>
      <c r="DQ162" s="211">
        <v>650</v>
      </c>
      <c r="DR162" s="211">
        <v>557</v>
      </c>
      <c r="DS162" s="211">
        <v>344</v>
      </c>
      <c r="DT162" s="211">
        <v>783</v>
      </c>
      <c r="DU162" s="211">
        <v>13420</v>
      </c>
      <c r="DV162" s="211">
        <v>8099</v>
      </c>
      <c r="DW162" s="211">
        <v>3165</v>
      </c>
      <c r="DX162" s="211">
        <v>1021</v>
      </c>
      <c r="DY162" s="211">
        <v>520</v>
      </c>
      <c r="DZ162" s="211">
        <v>1810</v>
      </c>
      <c r="EA162" s="211">
        <v>276</v>
      </c>
      <c r="EB162" s="211">
        <v>1104</v>
      </c>
      <c r="EC162" s="211">
        <v>2490</v>
      </c>
      <c r="ED162" s="211">
        <v>548</v>
      </c>
      <c r="EE162" s="211">
        <v>1258</v>
      </c>
      <c r="EF162" s="211">
        <v>4692</v>
      </c>
      <c r="EG162" s="211">
        <v>35442</v>
      </c>
      <c r="EH162" s="211">
        <v>2722</v>
      </c>
      <c r="EI162" s="211">
        <v>11524</v>
      </c>
      <c r="EJ162" s="211">
        <v>1896</v>
      </c>
      <c r="EK162" s="211">
        <v>196</v>
      </c>
      <c r="EL162" s="211">
        <v>417</v>
      </c>
      <c r="EM162" s="211">
        <v>244</v>
      </c>
      <c r="EN162" s="211">
        <v>87</v>
      </c>
      <c r="EO162" s="211">
        <v>168</v>
      </c>
      <c r="EP162" s="211">
        <v>705</v>
      </c>
      <c r="EQ162" s="211">
        <v>12733</v>
      </c>
      <c r="ER162" s="211">
        <v>13420</v>
      </c>
      <c r="ES162" s="211">
        <v>383</v>
      </c>
      <c r="ET162" s="211">
        <v>2905</v>
      </c>
      <c r="EU162" s="211">
        <v>5866</v>
      </c>
      <c r="EV162" s="211">
        <v>4266</v>
      </c>
      <c r="EW162" s="211">
        <f t="shared" si="2"/>
        <v>13037</v>
      </c>
      <c r="EX162" s="211">
        <v>13420</v>
      </c>
      <c r="EZ162" s="211"/>
    </row>
    <row r="163" spans="1:156" x14ac:dyDescent="0.25">
      <c r="A163" t="s">
        <v>471</v>
      </c>
      <c r="B163" t="s">
        <v>1335</v>
      </c>
      <c r="C163" t="s">
        <v>232</v>
      </c>
      <c r="D163" t="s">
        <v>232</v>
      </c>
      <c r="E163" t="s">
        <v>232</v>
      </c>
      <c r="F163" t="s">
        <v>232</v>
      </c>
      <c r="G163" t="s">
        <v>232</v>
      </c>
      <c r="H163" s="211">
        <v>41973</v>
      </c>
      <c r="I163" s="211">
        <v>1786</v>
      </c>
      <c r="J163" s="211">
        <v>5730</v>
      </c>
      <c r="K163" s="211">
        <v>586</v>
      </c>
      <c r="L163" s="211">
        <v>3343</v>
      </c>
      <c r="M163" s="211">
        <v>534</v>
      </c>
      <c r="N163" s="211">
        <v>17888</v>
      </c>
      <c r="O163" s="211">
        <v>838</v>
      </c>
      <c r="P163" s="211">
        <v>18218</v>
      </c>
      <c r="Q163" s="211">
        <v>362</v>
      </c>
      <c r="R163" s="211">
        <v>31241</v>
      </c>
      <c r="S163" s="211">
        <v>1115</v>
      </c>
      <c r="T163" s="211">
        <v>3670</v>
      </c>
      <c r="U163" s="211">
        <v>240</v>
      </c>
      <c r="V163" s="211">
        <v>379</v>
      </c>
      <c r="W163" s="211">
        <v>43</v>
      </c>
      <c r="X163" s="211">
        <v>2960</v>
      </c>
      <c r="Y163" s="211">
        <v>115</v>
      </c>
      <c r="Z163" s="211">
        <v>569</v>
      </c>
      <c r="AA163" s="211">
        <v>31</v>
      </c>
      <c r="AB163" s="211">
        <v>3122</v>
      </c>
      <c r="AC163" s="211">
        <v>220</v>
      </c>
      <c r="AD163" s="211">
        <v>2298</v>
      </c>
      <c r="AE163" s="211">
        <v>172</v>
      </c>
      <c r="AF163" s="211">
        <v>30796</v>
      </c>
      <c r="AG163" s="211">
        <v>1078</v>
      </c>
      <c r="AH163" s="211">
        <v>38307</v>
      </c>
      <c r="AI163" s="211">
        <v>1646</v>
      </c>
      <c r="AJ163" s="211">
        <v>3666</v>
      </c>
      <c r="AK163" s="211">
        <v>140</v>
      </c>
      <c r="AL163" s="211">
        <v>2312</v>
      </c>
      <c r="AM163" s="211">
        <v>17</v>
      </c>
      <c r="AN163" s="211">
        <v>1354</v>
      </c>
      <c r="AO163" s="211">
        <v>123</v>
      </c>
      <c r="AP163" s="211">
        <v>20737</v>
      </c>
      <c r="AQ163" s="211">
        <v>951</v>
      </c>
      <c r="AR163" s="211">
        <v>21236</v>
      </c>
      <c r="AS163" s="211">
        <v>835</v>
      </c>
      <c r="AT163" s="211">
        <v>5533</v>
      </c>
      <c r="AU163" s="211">
        <v>132</v>
      </c>
      <c r="AV163" s="211">
        <v>36440</v>
      </c>
      <c r="AW163" s="211">
        <v>1654</v>
      </c>
      <c r="AX163" s="211">
        <v>1659</v>
      </c>
      <c r="AY163" s="211">
        <v>114</v>
      </c>
      <c r="AZ163" s="211">
        <v>8660</v>
      </c>
      <c r="BA163" s="211">
        <v>357</v>
      </c>
      <c r="BB163" s="211">
        <v>11343</v>
      </c>
      <c r="BC163" s="211">
        <v>660</v>
      </c>
      <c r="BD163" s="211">
        <v>7154</v>
      </c>
      <c r="BE163" s="211">
        <v>88</v>
      </c>
      <c r="BF163" s="211">
        <v>3922</v>
      </c>
      <c r="BG163" s="211">
        <v>409</v>
      </c>
      <c r="BH163" s="211">
        <v>21251</v>
      </c>
      <c r="BI163" s="211">
        <v>1159</v>
      </c>
      <c r="BJ163" s="211">
        <v>20478</v>
      </c>
      <c r="BK163" s="211">
        <v>972</v>
      </c>
      <c r="BL163" s="211">
        <v>773</v>
      </c>
      <c r="BM163" s="211">
        <v>187</v>
      </c>
      <c r="BN163" s="211">
        <v>15668</v>
      </c>
      <c r="BO163" s="211">
        <v>440</v>
      </c>
      <c r="BP163" s="211">
        <v>6132</v>
      </c>
      <c r="BQ163" s="211">
        <v>821</v>
      </c>
      <c r="BR163" s="211">
        <v>3373</v>
      </c>
      <c r="BS163" s="211">
        <v>307</v>
      </c>
      <c r="BT163" s="211">
        <v>9828</v>
      </c>
      <c r="BU163" s="211">
        <v>208</v>
      </c>
      <c r="BV163" s="211">
        <v>25173</v>
      </c>
      <c r="BW163" s="211">
        <v>1568</v>
      </c>
      <c r="BX163" s="211">
        <v>6972</v>
      </c>
      <c r="BY163" s="211">
        <v>10</v>
      </c>
      <c r="BZ163" s="211">
        <v>2975</v>
      </c>
      <c r="CA163" s="211">
        <v>106</v>
      </c>
      <c r="CB163" s="211">
        <v>6853</v>
      </c>
      <c r="CC163" s="211">
        <v>102</v>
      </c>
      <c r="CD163" s="211">
        <v>3329</v>
      </c>
      <c r="CE163" s="211">
        <v>359</v>
      </c>
      <c r="CF163" s="211">
        <v>5545</v>
      </c>
      <c r="CG163" s="211">
        <v>460</v>
      </c>
      <c r="CH163" s="211">
        <v>5889</v>
      </c>
      <c r="CI163" s="211">
        <v>317</v>
      </c>
      <c r="CJ163" s="211">
        <v>4656</v>
      </c>
      <c r="CK163" s="211">
        <v>157</v>
      </c>
      <c r="CL163" s="211">
        <v>5754</v>
      </c>
      <c r="CM163" s="211">
        <v>275</v>
      </c>
      <c r="CN163" s="211">
        <v>6972</v>
      </c>
      <c r="CO163" s="211">
        <v>10</v>
      </c>
      <c r="CP163" s="211">
        <v>1786</v>
      </c>
      <c r="CQ163" s="211">
        <v>40187</v>
      </c>
      <c r="CR163" s="211">
        <v>30572</v>
      </c>
      <c r="CS163" s="211">
        <v>15772</v>
      </c>
      <c r="CT163" s="211">
        <v>35691</v>
      </c>
      <c r="CU163" s="211">
        <v>4330</v>
      </c>
      <c r="CV163" s="211">
        <v>1779</v>
      </c>
      <c r="CW163" s="211">
        <v>947</v>
      </c>
      <c r="CX163" s="211">
        <v>338</v>
      </c>
      <c r="CY163" s="211">
        <v>752</v>
      </c>
      <c r="CZ163" s="211">
        <v>428</v>
      </c>
      <c r="DA163" s="211">
        <v>1720</v>
      </c>
      <c r="DB163" s="211">
        <v>659</v>
      </c>
      <c r="DC163" s="211">
        <v>911</v>
      </c>
      <c r="DD163" s="211">
        <v>354</v>
      </c>
      <c r="DE163" s="211">
        <v>81</v>
      </c>
      <c r="DF163" s="211">
        <v>1168</v>
      </c>
      <c r="DG163" s="211">
        <v>3555</v>
      </c>
      <c r="DH163" s="211">
        <v>488</v>
      </c>
      <c r="DI163" s="211">
        <v>2734</v>
      </c>
      <c r="DJ163" s="211">
        <v>1363</v>
      </c>
      <c r="DK163" s="211">
        <v>306</v>
      </c>
      <c r="DL163" s="211">
        <v>1569</v>
      </c>
      <c r="DM163" s="211">
        <v>2251</v>
      </c>
      <c r="DN163" s="211">
        <v>5409</v>
      </c>
      <c r="DO163" s="211">
        <v>1529</v>
      </c>
      <c r="DP163" s="211">
        <v>972</v>
      </c>
      <c r="DQ163" s="211">
        <v>732</v>
      </c>
      <c r="DR163" s="211">
        <v>834</v>
      </c>
      <c r="DS163" s="211">
        <v>622</v>
      </c>
      <c r="DT163" s="211">
        <v>1249</v>
      </c>
      <c r="DU163" s="211">
        <v>16940</v>
      </c>
      <c r="DV163" s="211">
        <v>7724</v>
      </c>
      <c r="DW163" s="211">
        <v>2874</v>
      </c>
      <c r="DX163" s="211">
        <v>1653</v>
      </c>
      <c r="DY163" s="211">
        <v>635</v>
      </c>
      <c r="DZ163" s="211">
        <v>2978</v>
      </c>
      <c r="EA163" s="211">
        <v>197</v>
      </c>
      <c r="EB163" s="211">
        <v>2287</v>
      </c>
      <c r="EC163" s="211">
        <v>4585</v>
      </c>
      <c r="ED163" s="211">
        <v>924</v>
      </c>
      <c r="EE163" s="211">
        <v>2636</v>
      </c>
      <c r="EF163" s="211">
        <v>5035</v>
      </c>
      <c r="EG163" s="211">
        <v>36720</v>
      </c>
      <c r="EH163" s="211">
        <v>5432</v>
      </c>
      <c r="EI163" s="211">
        <v>10973</v>
      </c>
      <c r="EJ163" s="211">
        <v>5967</v>
      </c>
      <c r="EK163" s="211">
        <v>605</v>
      </c>
      <c r="EL163" s="211">
        <v>626</v>
      </c>
      <c r="EM163" s="211">
        <v>671</v>
      </c>
      <c r="EN163" s="211">
        <v>721</v>
      </c>
      <c r="EO163" s="211">
        <v>667</v>
      </c>
      <c r="EP163" s="211">
        <v>2572</v>
      </c>
      <c r="EQ163" s="211">
        <v>15404</v>
      </c>
      <c r="ER163" s="211">
        <v>16940</v>
      </c>
      <c r="ES163" s="211">
        <v>1520</v>
      </c>
      <c r="ET163" s="211">
        <v>5643</v>
      </c>
      <c r="EU163" s="211">
        <v>6405</v>
      </c>
      <c r="EV163" s="211">
        <v>3372</v>
      </c>
      <c r="EW163" s="211">
        <f t="shared" si="2"/>
        <v>15420</v>
      </c>
      <c r="EX163" s="211">
        <v>16940</v>
      </c>
      <c r="EZ163" s="211"/>
    </row>
    <row r="164" spans="1:156" x14ac:dyDescent="0.25">
      <c r="A164" t="s">
        <v>472</v>
      </c>
      <c r="B164" t="s">
        <v>1335</v>
      </c>
      <c r="C164" t="s">
        <v>232</v>
      </c>
      <c r="D164" t="s">
        <v>232</v>
      </c>
      <c r="E164" t="s">
        <v>232</v>
      </c>
      <c r="F164" t="s">
        <v>232</v>
      </c>
      <c r="G164" t="s">
        <v>232</v>
      </c>
      <c r="H164" s="211">
        <v>42915</v>
      </c>
      <c r="I164" s="211">
        <v>2420</v>
      </c>
      <c r="J164" s="211">
        <v>4811</v>
      </c>
      <c r="K164" s="211">
        <v>290</v>
      </c>
      <c r="L164" s="211">
        <v>3169</v>
      </c>
      <c r="M164" s="211">
        <v>190</v>
      </c>
      <c r="N164" s="211">
        <v>16889</v>
      </c>
      <c r="O164" s="211">
        <v>1518</v>
      </c>
      <c r="P164" s="211">
        <v>21135</v>
      </c>
      <c r="Q164" s="211">
        <v>612</v>
      </c>
      <c r="R164" s="211">
        <v>32696</v>
      </c>
      <c r="S164" s="211">
        <v>1672</v>
      </c>
      <c r="T164" s="211">
        <v>3415</v>
      </c>
      <c r="U164" s="211">
        <v>128</v>
      </c>
      <c r="V164" s="211">
        <v>139</v>
      </c>
      <c r="W164" s="211">
        <v>45</v>
      </c>
      <c r="X164" s="211">
        <v>2831</v>
      </c>
      <c r="Y164" s="211">
        <v>176</v>
      </c>
      <c r="Z164" s="211">
        <v>917</v>
      </c>
      <c r="AA164" s="211">
        <v>239</v>
      </c>
      <c r="AB164" s="211">
        <v>2917</v>
      </c>
      <c r="AC164" s="211">
        <v>160</v>
      </c>
      <c r="AD164" s="211">
        <v>2481</v>
      </c>
      <c r="AE164" s="211">
        <v>322</v>
      </c>
      <c r="AF164" s="211">
        <v>32194</v>
      </c>
      <c r="AG164" s="211">
        <v>1656</v>
      </c>
      <c r="AH164" s="211">
        <v>38428</v>
      </c>
      <c r="AI164" s="211">
        <v>1930</v>
      </c>
      <c r="AJ164" s="211">
        <v>4487</v>
      </c>
      <c r="AK164" s="211">
        <v>490</v>
      </c>
      <c r="AL164" s="211">
        <v>2719</v>
      </c>
      <c r="AM164" s="211">
        <v>262</v>
      </c>
      <c r="AN164" s="211">
        <v>1768</v>
      </c>
      <c r="AO164" s="211">
        <v>228</v>
      </c>
      <c r="AP164" s="211">
        <v>21665</v>
      </c>
      <c r="AQ164" s="211">
        <v>1479</v>
      </c>
      <c r="AR164" s="211">
        <v>21250</v>
      </c>
      <c r="AS164" s="211">
        <v>941</v>
      </c>
      <c r="AT164" s="211">
        <v>4691</v>
      </c>
      <c r="AU164" s="211">
        <v>258</v>
      </c>
      <c r="AV164" s="211">
        <v>38224</v>
      </c>
      <c r="AW164" s="211">
        <v>2162</v>
      </c>
      <c r="AX164" s="211">
        <v>1917</v>
      </c>
      <c r="AY164" s="211">
        <v>328</v>
      </c>
      <c r="AZ164" s="211">
        <v>8469</v>
      </c>
      <c r="BA164" s="211">
        <v>797</v>
      </c>
      <c r="BB164" s="211">
        <v>11175</v>
      </c>
      <c r="BC164" s="211">
        <v>569</v>
      </c>
      <c r="BD164" s="211">
        <v>8430</v>
      </c>
      <c r="BE164" s="211">
        <v>224</v>
      </c>
      <c r="BF164" s="211">
        <v>3310</v>
      </c>
      <c r="BG164" s="211">
        <v>458</v>
      </c>
      <c r="BH164" s="211">
        <v>23072</v>
      </c>
      <c r="BI164" s="211">
        <v>1740</v>
      </c>
      <c r="BJ164" s="211">
        <v>22164</v>
      </c>
      <c r="BK164" s="211">
        <v>1564</v>
      </c>
      <c r="BL164" s="211">
        <v>908</v>
      </c>
      <c r="BM164" s="211">
        <v>176</v>
      </c>
      <c r="BN164" s="211">
        <v>16869</v>
      </c>
      <c r="BO164" s="211">
        <v>1003</v>
      </c>
      <c r="BP164" s="211">
        <v>6546</v>
      </c>
      <c r="BQ164" s="211">
        <v>805</v>
      </c>
      <c r="BR164" s="211">
        <v>2967</v>
      </c>
      <c r="BS164" s="211">
        <v>390</v>
      </c>
      <c r="BT164" s="211">
        <v>9723</v>
      </c>
      <c r="BU164" s="211">
        <v>208</v>
      </c>
      <c r="BV164" s="211">
        <v>26382</v>
      </c>
      <c r="BW164" s="211">
        <v>2198</v>
      </c>
      <c r="BX164" s="211">
        <v>6810</v>
      </c>
      <c r="BY164" s="211">
        <v>14</v>
      </c>
      <c r="BZ164" s="211">
        <v>2521</v>
      </c>
      <c r="CA164" s="211">
        <v>33</v>
      </c>
      <c r="CB164" s="211">
        <v>7202</v>
      </c>
      <c r="CC164" s="211">
        <v>175</v>
      </c>
      <c r="CD164" s="211">
        <v>3201</v>
      </c>
      <c r="CE164" s="211">
        <v>294</v>
      </c>
      <c r="CF164" s="211">
        <v>5522</v>
      </c>
      <c r="CG164" s="211">
        <v>732</v>
      </c>
      <c r="CH164" s="211">
        <v>6246</v>
      </c>
      <c r="CI164" s="211">
        <v>514</v>
      </c>
      <c r="CJ164" s="211">
        <v>5672</v>
      </c>
      <c r="CK164" s="211">
        <v>363</v>
      </c>
      <c r="CL164" s="211">
        <v>5741</v>
      </c>
      <c r="CM164" s="211">
        <v>295</v>
      </c>
      <c r="CN164" s="211">
        <v>6810</v>
      </c>
      <c r="CO164" s="211">
        <v>14</v>
      </c>
      <c r="CP164" s="211">
        <v>2420</v>
      </c>
      <c r="CQ164" s="211">
        <v>40495</v>
      </c>
      <c r="CR164" s="211">
        <v>31665</v>
      </c>
      <c r="CS164" s="211">
        <v>14710</v>
      </c>
      <c r="CT164" s="211">
        <v>35483</v>
      </c>
      <c r="CU164" s="211">
        <v>5609</v>
      </c>
      <c r="CV164" s="211">
        <v>2129</v>
      </c>
      <c r="CW164" s="211">
        <v>1446</v>
      </c>
      <c r="CX164" s="211">
        <v>570</v>
      </c>
      <c r="CY164" s="211">
        <v>1172</v>
      </c>
      <c r="CZ164" s="211">
        <v>558</v>
      </c>
      <c r="DA164" s="211">
        <v>1449</v>
      </c>
      <c r="DB164" s="211">
        <v>552</v>
      </c>
      <c r="DC164" s="211">
        <v>1542</v>
      </c>
      <c r="DD164" s="211">
        <v>449</v>
      </c>
      <c r="DE164" s="211">
        <v>114</v>
      </c>
      <c r="DF164" s="211">
        <v>1251</v>
      </c>
      <c r="DG164" s="211">
        <v>4143</v>
      </c>
      <c r="DH164" s="211">
        <v>926</v>
      </c>
      <c r="DI164" s="211">
        <v>2974</v>
      </c>
      <c r="DJ164" s="211">
        <v>1057</v>
      </c>
      <c r="DK164" s="211">
        <v>207</v>
      </c>
      <c r="DL164" s="211">
        <v>1971</v>
      </c>
      <c r="DM164" s="211">
        <v>2461</v>
      </c>
      <c r="DN164" s="211">
        <v>4914</v>
      </c>
      <c r="DO164" s="211">
        <v>2105</v>
      </c>
      <c r="DP164" s="211">
        <v>1236</v>
      </c>
      <c r="DQ164" s="211">
        <v>832</v>
      </c>
      <c r="DR164" s="211">
        <v>540</v>
      </c>
      <c r="DS164" s="211">
        <v>631</v>
      </c>
      <c r="DT164" s="211">
        <v>1073</v>
      </c>
      <c r="DU164" s="211">
        <v>16683</v>
      </c>
      <c r="DV164" s="211">
        <v>7994</v>
      </c>
      <c r="DW164" s="211">
        <v>2926</v>
      </c>
      <c r="DX164" s="211">
        <v>1453</v>
      </c>
      <c r="DY164" s="211">
        <v>701</v>
      </c>
      <c r="DZ164" s="211">
        <v>3025</v>
      </c>
      <c r="EA164" s="211">
        <v>279</v>
      </c>
      <c r="EB164" s="211">
        <v>1982</v>
      </c>
      <c r="EC164" s="211">
        <v>4211</v>
      </c>
      <c r="ED164" s="211">
        <v>832</v>
      </c>
      <c r="EE164" s="211">
        <v>2359</v>
      </c>
      <c r="EF164" s="211">
        <v>5131</v>
      </c>
      <c r="EG164" s="211">
        <v>38280</v>
      </c>
      <c r="EH164" s="211">
        <v>4568</v>
      </c>
      <c r="EI164" s="211">
        <v>13252</v>
      </c>
      <c r="EJ164" s="211">
        <v>3431</v>
      </c>
      <c r="EK164" s="211">
        <v>442</v>
      </c>
      <c r="EL164" s="211">
        <v>361</v>
      </c>
      <c r="EM164" s="211">
        <v>438</v>
      </c>
      <c r="EN164" s="211">
        <v>370</v>
      </c>
      <c r="EO164" s="211">
        <v>416</v>
      </c>
      <c r="EP164" s="211">
        <v>1228</v>
      </c>
      <c r="EQ164" s="211">
        <v>15598</v>
      </c>
      <c r="ER164" s="211">
        <v>16683</v>
      </c>
      <c r="ES164" s="211">
        <v>725</v>
      </c>
      <c r="ET164" s="211">
        <v>5151</v>
      </c>
      <c r="EU164" s="211">
        <v>7053</v>
      </c>
      <c r="EV164" s="211">
        <v>3754</v>
      </c>
      <c r="EW164" s="211">
        <f t="shared" si="2"/>
        <v>15958</v>
      </c>
      <c r="EX164" s="211">
        <v>16683</v>
      </c>
      <c r="EZ164" s="211"/>
    </row>
    <row r="165" spans="1:156" x14ac:dyDescent="0.25">
      <c r="A165" t="s">
        <v>473</v>
      </c>
      <c r="B165" t="s">
        <v>1335</v>
      </c>
      <c r="C165" t="s">
        <v>232</v>
      </c>
      <c r="D165" t="s">
        <v>232</v>
      </c>
      <c r="E165" t="s">
        <v>232</v>
      </c>
      <c r="F165" t="s">
        <v>232</v>
      </c>
      <c r="G165" t="s">
        <v>232</v>
      </c>
      <c r="H165" s="211">
        <v>41865</v>
      </c>
      <c r="I165" s="211">
        <v>796</v>
      </c>
      <c r="J165" s="211">
        <v>2395</v>
      </c>
      <c r="K165" s="211">
        <v>18</v>
      </c>
      <c r="L165" s="211">
        <v>1236</v>
      </c>
      <c r="M165" s="211">
        <v>0</v>
      </c>
      <c r="N165" s="211">
        <v>10418</v>
      </c>
      <c r="O165" s="211">
        <v>511</v>
      </c>
      <c r="P165" s="211">
        <v>29001</v>
      </c>
      <c r="Q165" s="211">
        <v>267</v>
      </c>
      <c r="R165" s="211">
        <v>36690</v>
      </c>
      <c r="S165" s="211">
        <v>592</v>
      </c>
      <c r="T165" s="211">
        <v>633</v>
      </c>
      <c r="U165" s="211">
        <v>9</v>
      </c>
      <c r="V165" s="211">
        <v>71</v>
      </c>
      <c r="W165" s="211">
        <v>0</v>
      </c>
      <c r="X165" s="211">
        <v>1875</v>
      </c>
      <c r="Y165" s="211">
        <v>145</v>
      </c>
      <c r="Z165" s="211">
        <v>924</v>
      </c>
      <c r="AA165" s="211">
        <v>0</v>
      </c>
      <c r="AB165" s="211">
        <v>1672</v>
      </c>
      <c r="AC165" s="211">
        <v>50</v>
      </c>
      <c r="AD165" s="211">
        <v>1165</v>
      </c>
      <c r="AE165" s="211">
        <v>23</v>
      </c>
      <c r="AF165" s="211">
        <v>36453</v>
      </c>
      <c r="AG165" s="211">
        <v>576</v>
      </c>
      <c r="AH165" s="211">
        <v>39896</v>
      </c>
      <c r="AI165" s="211">
        <v>736</v>
      </c>
      <c r="AJ165" s="211">
        <v>1969</v>
      </c>
      <c r="AK165" s="211">
        <v>60</v>
      </c>
      <c r="AL165" s="211">
        <v>1386</v>
      </c>
      <c r="AM165" s="211">
        <v>60</v>
      </c>
      <c r="AN165" s="211">
        <v>583</v>
      </c>
      <c r="AO165" s="211">
        <v>0</v>
      </c>
      <c r="AP165" s="211">
        <v>20788</v>
      </c>
      <c r="AQ165" s="211">
        <v>520</v>
      </c>
      <c r="AR165" s="211">
        <v>21077</v>
      </c>
      <c r="AS165" s="211">
        <v>276</v>
      </c>
      <c r="AT165" s="211">
        <v>3629</v>
      </c>
      <c r="AU165" s="211">
        <v>137</v>
      </c>
      <c r="AV165" s="211">
        <v>38236</v>
      </c>
      <c r="AW165" s="211">
        <v>659</v>
      </c>
      <c r="AX165" s="211">
        <v>807</v>
      </c>
      <c r="AY165" s="211">
        <v>128</v>
      </c>
      <c r="AZ165" s="211">
        <v>4983</v>
      </c>
      <c r="BA165" s="211">
        <v>143</v>
      </c>
      <c r="BB165" s="211">
        <v>8394</v>
      </c>
      <c r="BC165" s="211">
        <v>236</v>
      </c>
      <c r="BD165" s="211">
        <v>14432</v>
      </c>
      <c r="BE165" s="211">
        <v>109</v>
      </c>
      <c r="BF165" s="211">
        <v>3240</v>
      </c>
      <c r="BG165" s="211">
        <v>173</v>
      </c>
      <c r="BH165" s="211">
        <v>20622</v>
      </c>
      <c r="BI165" s="211">
        <v>510</v>
      </c>
      <c r="BJ165" s="211">
        <v>20140</v>
      </c>
      <c r="BK165" s="211">
        <v>460</v>
      </c>
      <c r="BL165" s="211">
        <v>482</v>
      </c>
      <c r="BM165" s="211">
        <v>50</v>
      </c>
      <c r="BN165" s="211">
        <v>16140</v>
      </c>
      <c r="BO165" s="211">
        <v>344</v>
      </c>
      <c r="BP165" s="211">
        <v>5171</v>
      </c>
      <c r="BQ165" s="211">
        <v>271</v>
      </c>
      <c r="BR165" s="211">
        <v>2551</v>
      </c>
      <c r="BS165" s="211">
        <v>68</v>
      </c>
      <c r="BT165" s="211">
        <v>10851</v>
      </c>
      <c r="BU165" s="211">
        <v>113</v>
      </c>
      <c r="BV165" s="211">
        <v>23862</v>
      </c>
      <c r="BW165" s="211">
        <v>683</v>
      </c>
      <c r="BX165" s="211">
        <v>7152</v>
      </c>
      <c r="BY165" s="211">
        <v>0</v>
      </c>
      <c r="BZ165" s="211">
        <v>2485</v>
      </c>
      <c r="CA165" s="211">
        <v>58</v>
      </c>
      <c r="CB165" s="211">
        <v>8366</v>
      </c>
      <c r="CC165" s="211">
        <v>55</v>
      </c>
      <c r="CD165" s="211">
        <v>2398</v>
      </c>
      <c r="CE165" s="211">
        <v>67</v>
      </c>
      <c r="CF165" s="211">
        <v>3290</v>
      </c>
      <c r="CG165" s="211">
        <v>236</v>
      </c>
      <c r="CH165" s="211">
        <v>5668</v>
      </c>
      <c r="CI165" s="211">
        <v>191</v>
      </c>
      <c r="CJ165" s="211">
        <v>5407</v>
      </c>
      <c r="CK165" s="211">
        <v>82</v>
      </c>
      <c r="CL165" s="211">
        <v>7099</v>
      </c>
      <c r="CM165" s="211">
        <v>107</v>
      </c>
      <c r="CN165" s="211">
        <v>7152</v>
      </c>
      <c r="CO165" s="211">
        <v>0</v>
      </c>
      <c r="CP165" s="211">
        <v>796</v>
      </c>
      <c r="CQ165" s="211">
        <v>41069</v>
      </c>
      <c r="CR165" s="211">
        <v>36087</v>
      </c>
      <c r="CS165" s="211">
        <v>10973</v>
      </c>
      <c r="CT165" s="211">
        <v>38585</v>
      </c>
      <c r="CU165" s="211">
        <v>2481</v>
      </c>
      <c r="CV165" s="211">
        <v>670</v>
      </c>
      <c r="CW165" s="211">
        <v>716</v>
      </c>
      <c r="CX165" s="211">
        <v>243</v>
      </c>
      <c r="CY165" s="211">
        <v>487</v>
      </c>
      <c r="CZ165" s="211">
        <v>80</v>
      </c>
      <c r="DA165" s="211">
        <v>798</v>
      </c>
      <c r="DB165" s="211">
        <v>262</v>
      </c>
      <c r="DC165" s="211">
        <v>480</v>
      </c>
      <c r="DD165" s="211">
        <v>85</v>
      </c>
      <c r="DE165" s="211">
        <v>114</v>
      </c>
      <c r="DF165" s="211">
        <v>1395</v>
      </c>
      <c r="DG165" s="211">
        <v>3121</v>
      </c>
      <c r="DH165" s="211">
        <v>464</v>
      </c>
      <c r="DI165" s="211">
        <v>2253</v>
      </c>
      <c r="DJ165" s="211">
        <v>1148</v>
      </c>
      <c r="DK165" s="211">
        <v>537</v>
      </c>
      <c r="DL165" s="211">
        <v>1907</v>
      </c>
      <c r="DM165" s="211">
        <v>2893</v>
      </c>
      <c r="DN165" s="211">
        <v>5796</v>
      </c>
      <c r="DO165" s="211">
        <v>1097</v>
      </c>
      <c r="DP165" s="211">
        <v>952</v>
      </c>
      <c r="DQ165" s="211">
        <v>894</v>
      </c>
      <c r="DR165" s="211">
        <v>331</v>
      </c>
      <c r="DS165" s="211">
        <v>217</v>
      </c>
      <c r="DT165" s="211">
        <v>372</v>
      </c>
      <c r="DU165" s="211">
        <v>15561</v>
      </c>
      <c r="DV165" s="211">
        <v>10428</v>
      </c>
      <c r="DW165" s="211">
        <v>3926</v>
      </c>
      <c r="DX165" s="211">
        <v>622</v>
      </c>
      <c r="DY165" s="211">
        <v>171</v>
      </c>
      <c r="DZ165" s="211">
        <v>1865</v>
      </c>
      <c r="EA165" s="211">
        <v>192</v>
      </c>
      <c r="EB165" s="211">
        <v>1364</v>
      </c>
      <c r="EC165" s="211">
        <v>2646</v>
      </c>
      <c r="ED165" s="211">
        <v>501</v>
      </c>
      <c r="EE165" s="211">
        <v>1744</v>
      </c>
      <c r="EF165" s="211">
        <v>5078</v>
      </c>
      <c r="EG165" s="211">
        <v>39025</v>
      </c>
      <c r="EH165" s="211">
        <v>3888</v>
      </c>
      <c r="EI165" s="211">
        <v>14099</v>
      </c>
      <c r="EJ165" s="211">
        <v>1462</v>
      </c>
      <c r="EK165" s="211">
        <v>164</v>
      </c>
      <c r="EL165" s="211">
        <v>90</v>
      </c>
      <c r="EM165" s="211">
        <v>206</v>
      </c>
      <c r="EN165" s="211">
        <v>159</v>
      </c>
      <c r="EO165" s="211">
        <v>193</v>
      </c>
      <c r="EP165" s="211">
        <v>592</v>
      </c>
      <c r="EQ165" s="211">
        <v>14532</v>
      </c>
      <c r="ER165" s="211">
        <v>15561</v>
      </c>
      <c r="ES165" s="211">
        <v>633</v>
      </c>
      <c r="ET165" s="211">
        <v>3071</v>
      </c>
      <c r="EU165" s="211">
        <v>7083</v>
      </c>
      <c r="EV165" s="211">
        <v>4774</v>
      </c>
      <c r="EW165" s="211">
        <f t="shared" si="2"/>
        <v>14928</v>
      </c>
      <c r="EX165" s="211">
        <v>15561</v>
      </c>
      <c r="EZ165" s="211"/>
    </row>
    <row r="166" spans="1:156" x14ac:dyDescent="0.25">
      <c r="A166" t="s">
        <v>474</v>
      </c>
      <c r="B166" t="s">
        <v>1335</v>
      </c>
      <c r="C166" t="s">
        <v>232</v>
      </c>
      <c r="D166" t="s">
        <v>232</v>
      </c>
      <c r="E166" t="s">
        <v>232</v>
      </c>
      <c r="F166" t="s">
        <v>232</v>
      </c>
      <c r="G166" t="s">
        <v>232</v>
      </c>
      <c r="H166" s="211">
        <v>41631</v>
      </c>
      <c r="I166" s="211">
        <v>1389</v>
      </c>
      <c r="J166" s="211">
        <v>4184</v>
      </c>
      <c r="K166" s="211">
        <v>300</v>
      </c>
      <c r="L166" s="211">
        <v>2687</v>
      </c>
      <c r="M166" s="211">
        <v>232</v>
      </c>
      <c r="N166" s="211">
        <v>16376</v>
      </c>
      <c r="O166" s="211">
        <v>503</v>
      </c>
      <c r="P166" s="211">
        <v>20965</v>
      </c>
      <c r="Q166" s="211">
        <v>586</v>
      </c>
      <c r="R166" s="211">
        <v>34386</v>
      </c>
      <c r="S166" s="211">
        <v>858</v>
      </c>
      <c r="T166" s="211">
        <v>1474</v>
      </c>
      <c r="U166" s="211">
        <v>69</v>
      </c>
      <c r="V166" s="211">
        <v>120</v>
      </c>
      <c r="W166" s="211">
        <v>87</v>
      </c>
      <c r="X166" s="211">
        <v>2375</v>
      </c>
      <c r="Y166" s="211">
        <v>104</v>
      </c>
      <c r="Z166" s="211">
        <v>722</v>
      </c>
      <c r="AA166" s="211">
        <v>108</v>
      </c>
      <c r="AB166" s="211">
        <v>2554</v>
      </c>
      <c r="AC166" s="211">
        <v>163</v>
      </c>
      <c r="AD166" s="211">
        <v>2827</v>
      </c>
      <c r="AE166" s="211">
        <v>348</v>
      </c>
      <c r="AF166" s="211">
        <v>33110</v>
      </c>
      <c r="AG166" s="211">
        <v>753</v>
      </c>
      <c r="AH166" s="211">
        <v>38574</v>
      </c>
      <c r="AI166" s="211">
        <v>1132</v>
      </c>
      <c r="AJ166" s="211">
        <v>3057</v>
      </c>
      <c r="AK166" s="211">
        <v>257</v>
      </c>
      <c r="AL166" s="211">
        <v>1802</v>
      </c>
      <c r="AM166" s="211">
        <v>87</v>
      </c>
      <c r="AN166" s="211">
        <v>1255</v>
      </c>
      <c r="AO166" s="211">
        <v>170</v>
      </c>
      <c r="AP166" s="211">
        <v>20077</v>
      </c>
      <c r="AQ166" s="211">
        <v>692</v>
      </c>
      <c r="AR166" s="211">
        <v>21554</v>
      </c>
      <c r="AS166" s="211">
        <v>697</v>
      </c>
      <c r="AT166" s="211">
        <v>5168</v>
      </c>
      <c r="AU166" s="211">
        <v>163</v>
      </c>
      <c r="AV166" s="211">
        <v>36463</v>
      </c>
      <c r="AW166" s="211">
        <v>1226</v>
      </c>
      <c r="AX166" s="211">
        <v>1085</v>
      </c>
      <c r="AY166" s="211">
        <v>63</v>
      </c>
      <c r="AZ166" s="211">
        <v>6211</v>
      </c>
      <c r="BA166" s="211">
        <v>228</v>
      </c>
      <c r="BB166" s="211">
        <v>9309</v>
      </c>
      <c r="BC166" s="211">
        <v>509</v>
      </c>
      <c r="BD166" s="211">
        <v>12480</v>
      </c>
      <c r="BE166" s="211">
        <v>239</v>
      </c>
      <c r="BF166" s="211">
        <v>3432</v>
      </c>
      <c r="BG166" s="211">
        <v>191</v>
      </c>
      <c r="BH166" s="211">
        <v>19965</v>
      </c>
      <c r="BI166" s="211">
        <v>1045</v>
      </c>
      <c r="BJ166" s="211">
        <v>18905</v>
      </c>
      <c r="BK166" s="211">
        <v>889</v>
      </c>
      <c r="BL166" s="211">
        <v>1060</v>
      </c>
      <c r="BM166" s="211">
        <v>156</v>
      </c>
      <c r="BN166" s="211">
        <v>14315</v>
      </c>
      <c r="BO166" s="211">
        <v>643</v>
      </c>
      <c r="BP166" s="211">
        <v>6175</v>
      </c>
      <c r="BQ166" s="211">
        <v>385</v>
      </c>
      <c r="BR166" s="211">
        <v>2907</v>
      </c>
      <c r="BS166" s="211">
        <v>208</v>
      </c>
      <c r="BT166" s="211">
        <v>9521</v>
      </c>
      <c r="BU166" s="211">
        <v>132</v>
      </c>
      <c r="BV166" s="211">
        <v>23397</v>
      </c>
      <c r="BW166" s="211">
        <v>1236</v>
      </c>
      <c r="BX166" s="211">
        <v>8713</v>
      </c>
      <c r="BY166" s="211">
        <v>21</v>
      </c>
      <c r="BZ166" s="211">
        <v>3072</v>
      </c>
      <c r="CA166" s="211">
        <v>51</v>
      </c>
      <c r="CB166" s="211">
        <v>6449</v>
      </c>
      <c r="CC166" s="211">
        <v>81</v>
      </c>
      <c r="CD166" s="211">
        <v>3025</v>
      </c>
      <c r="CE166" s="211">
        <v>218</v>
      </c>
      <c r="CF166" s="211">
        <v>4628</v>
      </c>
      <c r="CG166" s="211">
        <v>522</v>
      </c>
      <c r="CH166" s="211">
        <v>5024</v>
      </c>
      <c r="CI166" s="211">
        <v>96</v>
      </c>
      <c r="CJ166" s="211">
        <v>4625</v>
      </c>
      <c r="CK166" s="211">
        <v>265</v>
      </c>
      <c r="CL166" s="211">
        <v>6095</v>
      </c>
      <c r="CM166" s="211">
        <v>135</v>
      </c>
      <c r="CN166" s="211">
        <v>8713</v>
      </c>
      <c r="CO166" s="211">
        <v>21</v>
      </c>
      <c r="CP166" s="211">
        <v>1389</v>
      </c>
      <c r="CQ166" s="211">
        <v>40242</v>
      </c>
      <c r="CR166" s="211">
        <v>32781</v>
      </c>
      <c r="CS166" s="211">
        <v>14535</v>
      </c>
      <c r="CT166" s="211">
        <v>35550</v>
      </c>
      <c r="CU166" s="211">
        <v>3616</v>
      </c>
      <c r="CV166" s="211">
        <v>1394</v>
      </c>
      <c r="CW166" s="211">
        <v>1297</v>
      </c>
      <c r="CX166" s="211">
        <v>541</v>
      </c>
      <c r="CY166" s="211">
        <v>566</v>
      </c>
      <c r="CZ166" s="211">
        <v>165</v>
      </c>
      <c r="DA166" s="211">
        <v>1473</v>
      </c>
      <c r="DB166" s="211">
        <v>622</v>
      </c>
      <c r="DC166" s="211">
        <v>280</v>
      </c>
      <c r="DD166" s="211">
        <v>66</v>
      </c>
      <c r="DE166" s="211">
        <v>136</v>
      </c>
      <c r="DF166" s="211">
        <v>1171</v>
      </c>
      <c r="DG166" s="211">
        <v>3009</v>
      </c>
      <c r="DH166" s="211">
        <v>474</v>
      </c>
      <c r="DI166" s="211">
        <v>1911</v>
      </c>
      <c r="DJ166" s="211">
        <v>833</v>
      </c>
      <c r="DK166" s="211">
        <v>181</v>
      </c>
      <c r="DL166" s="211">
        <v>1912</v>
      </c>
      <c r="DM166" s="211">
        <v>2242</v>
      </c>
      <c r="DN166" s="211">
        <v>5558</v>
      </c>
      <c r="DO166" s="211">
        <v>1606</v>
      </c>
      <c r="DP166" s="211">
        <v>1082</v>
      </c>
      <c r="DQ166" s="211">
        <v>903</v>
      </c>
      <c r="DR166" s="211">
        <v>511</v>
      </c>
      <c r="DS166" s="211">
        <v>337</v>
      </c>
      <c r="DT166" s="211">
        <v>831</v>
      </c>
      <c r="DU166" s="211">
        <v>18123</v>
      </c>
      <c r="DV166" s="211">
        <v>8006</v>
      </c>
      <c r="DW166" s="211">
        <v>2624</v>
      </c>
      <c r="DX166" s="211">
        <v>1676</v>
      </c>
      <c r="DY166" s="211">
        <v>413</v>
      </c>
      <c r="DZ166" s="211">
        <v>2863</v>
      </c>
      <c r="EA166" s="211">
        <v>313</v>
      </c>
      <c r="EB166" s="211">
        <v>2104</v>
      </c>
      <c r="EC166" s="211">
        <v>5578</v>
      </c>
      <c r="ED166" s="211">
        <v>1025</v>
      </c>
      <c r="EE166" s="211">
        <v>3641</v>
      </c>
      <c r="EF166" s="211">
        <v>4615</v>
      </c>
      <c r="EG166" s="211">
        <v>36609</v>
      </c>
      <c r="EH166" s="211">
        <v>4751</v>
      </c>
      <c r="EI166" s="211">
        <v>13173</v>
      </c>
      <c r="EJ166" s="211">
        <v>4950</v>
      </c>
      <c r="EK166" s="211">
        <v>495</v>
      </c>
      <c r="EL166" s="211">
        <v>495</v>
      </c>
      <c r="EM166" s="211">
        <v>508</v>
      </c>
      <c r="EN166" s="211">
        <v>836</v>
      </c>
      <c r="EO166" s="211">
        <v>435</v>
      </c>
      <c r="EP166" s="211">
        <v>2028</v>
      </c>
      <c r="EQ166" s="211">
        <v>17089</v>
      </c>
      <c r="ER166" s="211">
        <v>18123</v>
      </c>
      <c r="ES166" s="211">
        <v>745</v>
      </c>
      <c r="ET166" s="211">
        <v>6228</v>
      </c>
      <c r="EU166" s="211">
        <v>7683</v>
      </c>
      <c r="EV166" s="211">
        <v>3467</v>
      </c>
      <c r="EW166" s="211">
        <f t="shared" si="2"/>
        <v>17378</v>
      </c>
      <c r="EX166" s="211">
        <v>18123</v>
      </c>
      <c r="EZ166" s="211"/>
    </row>
    <row r="167" spans="1:156" x14ac:dyDescent="0.25">
      <c r="A167" t="s">
        <v>475</v>
      </c>
      <c r="B167" t="s">
        <v>1335</v>
      </c>
      <c r="C167" t="s">
        <v>232</v>
      </c>
      <c r="D167" t="s">
        <v>232</v>
      </c>
      <c r="E167" t="s">
        <v>232</v>
      </c>
      <c r="F167" t="s">
        <v>232</v>
      </c>
      <c r="G167" t="s">
        <v>232</v>
      </c>
      <c r="H167" s="211">
        <v>44345</v>
      </c>
      <c r="I167" s="211">
        <v>1212</v>
      </c>
      <c r="J167" s="211">
        <v>2423</v>
      </c>
      <c r="K167" s="211">
        <v>367</v>
      </c>
      <c r="L167" s="211">
        <v>1523</v>
      </c>
      <c r="M167" s="211">
        <v>284</v>
      </c>
      <c r="N167" s="211">
        <v>9006</v>
      </c>
      <c r="O167" s="211">
        <v>466</v>
      </c>
      <c r="P167" s="211">
        <v>32836</v>
      </c>
      <c r="Q167" s="211">
        <v>375</v>
      </c>
      <c r="R167" s="211">
        <v>36259</v>
      </c>
      <c r="S167" s="211">
        <v>798</v>
      </c>
      <c r="T167" s="211">
        <v>2582</v>
      </c>
      <c r="U167" s="211">
        <v>264</v>
      </c>
      <c r="V167" s="211">
        <v>55</v>
      </c>
      <c r="W167" s="211">
        <v>0</v>
      </c>
      <c r="X167" s="211">
        <v>3344</v>
      </c>
      <c r="Y167" s="211">
        <v>79</v>
      </c>
      <c r="Z167" s="211">
        <v>344</v>
      </c>
      <c r="AA167" s="211">
        <v>42</v>
      </c>
      <c r="AB167" s="211">
        <v>1761</v>
      </c>
      <c r="AC167" s="211">
        <v>29</v>
      </c>
      <c r="AD167" s="211">
        <v>582</v>
      </c>
      <c r="AE167" s="211">
        <v>36</v>
      </c>
      <c r="AF167" s="211">
        <v>36128</v>
      </c>
      <c r="AG167" s="211">
        <v>794</v>
      </c>
      <c r="AH167" s="211">
        <v>39213</v>
      </c>
      <c r="AI167" s="211">
        <v>659</v>
      </c>
      <c r="AJ167" s="211">
        <v>5132</v>
      </c>
      <c r="AK167" s="211">
        <v>553</v>
      </c>
      <c r="AL167" s="211">
        <v>2968</v>
      </c>
      <c r="AM167" s="211">
        <v>294</v>
      </c>
      <c r="AN167" s="211">
        <v>2164</v>
      </c>
      <c r="AO167" s="211">
        <v>259</v>
      </c>
      <c r="AP167" s="211">
        <v>22073</v>
      </c>
      <c r="AQ167" s="211">
        <v>733</v>
      </c>
      <c r="AR167" s="211">
        <v>22272</v>
      </c>
      <c r="AS167" s="211">
        <v>479</v>
      </c>
      <c r="AT167" s="211">
        <v>2960</v>
      </c>
      <c r="AU167" s="211">
        <v>109</v>
      </c>
      <c r="AV167" s="211">
        <v>41385</v>
      </c>
      <c r="AW167" s="211">
        <v>1103</v>
      </c>
      <c r="AX167" s="211">
        <v>777</v>
      </c>
      <c r="AY167" s="211">
        <v>17</v>
      </c>
      <c r="AZ167" s="211">
        <v>3981</v>
      </c>
      <c r="BA167" s="211">
        <v>265</v>
      </c>
      <c r="BB167" s="211">
        <v>7613</v>
      </c>
      <c r="BC167" s="211">
        <v>292</v>
      </c>
      <c r="BD167" s="211">
        <v>17279</v>
      </c>
      <c r="BE167" s="211">
        <v>385</v>
      </c>
      <c r="BF167" s="211">
        <v>3778</v>
      </c>
      <c r="BG167" s="211">
        <v>249</v>
      </c>
      <c r="BH167" s="211">
        <v>21223</v>
      </c>
      <c r="BI167" s="211">
        <v>702</v>
      </c>
      <c r="BJ167" s="211">
        <v>20887</v>
      </c>
      <c r="BK167" s="211">
        <v>667</v>
      </c>
      <c r="BL167" s="211">
        <v>336</v>
      </c>
      <c r="BM167" s="211">
        <v>35</v>
      </c>
      <c r="BN167" s="211">
        <v>16263</v>
      </c>
      <c r="BO167" s="211">
        <v>502</v>
      </c>
      <c r="BP167" s="211">
        <v>5884</v>
      </c>
      <c r="BQ167" s="211">
        <v>337</v>
      </c>
      <c r="BR167" s="211">
        <v>2854</v>
      </c>
      <c r="BS167" s="211">
        <v>112</v>
      </c>
      <c r="BT167" s="211">
        <v>12921</v>
      </c>
      <c r="BU167" s="211">
        <v>172</v>
      </c>
      <c r="BV167" s="211">
        <v>25001</v>
      </c>
      <c r="BW167" s="211">
        <v>951</v>
      </c>
      <c r="BX167" s="211">
        <v>6423</v>
      </c>
      <c r="BY167" s="211">
        <v>89</v>
      </c>
      <c r="BZ167" s="211">
        <v>3537</v>
      </c>
      <c r="CA167" s="211">
        <v>25</v>
      </c>
      <c r="CB167" s="211">
        <v>9384</v>
      </c>
      <c r="CC167" s="211">
        <v>147</v>
      </c>
      <c r="CD167" s="211">
        <v>1774</v>
      </c>
      <c r="CE167" s="211">
        <v>81</v>
      </c>
      <c r="CF167" s="211">
        <v>3373</v>
      </c>
      <c r="CG167" s="211">
        <v>41</v>
      </c>
      <c r="CH167" s="211">
        <v>6730</v>
      </c>
      <c r="CI167" s="211">
        <v>61</v>
      </c>
      <c r="CJ167" s="211">
        <v>7110</v>
      </c>
      <c r="CK167" s="211">
        <v>283</v>
      </c>
      <c r="CL167" s="211">
        <v>6014</v>
      </c>
      <c r="CM167" s="211">
        <v>485</v>
      </c>
      <c r="CN167" s="211">
        <v>6423</v>
      </c>
      <c r="CO167" s="211">
        <v>89</v>
      </c>
      <c r="CP167" s="211">
        <v>1212</v>
      </c>
      <c r="CQ167" s="211">
        <v>43133</v>
      </c>
      <c r="CR167" s="211">
        <v>39181</v>
      </c>
      <c r="CS167" s="211">
        <v>9291</v>
      </c>
      <c r="CT167" s="211">
        <v>36770</v>
      </c>
      <c r="CU167" s="211">
        <v>4624</v>
      </c>
      <c r="CV167" s="211">
        <v>1279</v>
      </c>
      <c r="CW167" s="211">
        <v>248</v>
      </c>
      <c r="CX167" s="211">
        <v>99</v>
      </c>
      <c r="CY167" s="211">
        <v>1326</v>
      </c>
      <c r="CZ167" s="211">
        <v>330</v>
      </c>
      <c r="DA167" s="211">
        <v>1982</v>
      </c>
      <c r="DB167" s="211">
        <v>704</v>
      </c>
      <c r="DC167" s="211">
        <v>1068</v>
      </c>
      <c r="DD167" s="211">
        <v>146</v>
      </c>
      <c r="DE167" s="211">
        <v>182</v>
      </c>
      <c r="DF167" s="211">
        <v>1268</v>
      </c>
      <c r="DG167" s="211">
        <v>4091</v>
      </c>
      <c r="DH167" s="211">
        <v>919</v>
      </c>
      <c r="DI167" s="211">
        <v>2193</v>
      </c>
      <c r="DJ167" s="211">
        <v>715</v>
      </c>
      <c r="DK167" s="211">
        <v>503</v>
      </c>
      <c r="DL167" s="211">
        <v>2282</v>
      </c>
      <c r="DM167" s="211">
        <v>3446</v>
      </c>
      <c r="DN167" s="211">
        <v>4766</v>
      </c>
      <c r="DO167" s="211">
        <v>969</v>
      </c>
      <c r="DP167" s="211">
        <v>774</v>
      </c>
      <c r="DQ167" s="211">
        <v>519</v>
      </c>
      <c r="DR167" s="211">
        <v>284</v>
      </c>
      <c r="DS167" s="211">
        <v>315</v>
      </c>
      <c r="DT167" s="211">
        <v>251</v>
      </c>
      <c r="DU167" s="211">
        <v>15927</v>
      </c>
      <c r="DV167" s="211">
        <v>11263</v>
      </c>
      <c r="DW167" s="211">
        <v>5785</v>
      </c>
      <c r="DX167" s="211">
        <v>925</v>
      </c>
      <c r="DY167" s="211">
        <v>277</v>
      </c>
      <c r="DZ167" s="211">
        <v>1424</v>
      </c>
      <c r="EA167" s="211">
        <v>79</v>
      </c>
      <c r="EB167" s="211">
        <v>1106</v>
      </c>
      <c r="EC167" s="211">
        <v>2315</v>
      </c>
      <c r="ED167" s="211">
        <v>263</v>
      </c>
      <c r="EE167" s="211">
        <v>1652</v>
      </c>
      <c r="EF167" s="211">
        <v>6534</v>
      </c>
      <c r="EG167" s="211">
        <v>39241</v>
      </c>
      <c r="EH167" s="211">
        <v>4561</v>
      </c>
      <c r="EI167" s="211">
        <v>13797</v>
      </c>
      <c r="EJ167" s="211">
        <v>2130</v>
      </c>
      <c r="EK167" s="211">
        <v>295</v>
      </c>
      <c r="EL167" s="211">
        <v>298</v>
      </c>
      <c r="EM167" s="211">
        <v>248</v>
      </c>
      <c r="EN167" s="211">
        <v>115</v>
      </c>
      <c r="EO167" s="211">
        <v>143</v>
      </c>
      <c r="EP167" s="211">
        <v>849</v>
      </c>
      <c r="EQ167" s="211">
        <v>15152</v>
      </c>
      <c r="ER167" s="211">
        <v>15927</v>
      </c>
      <c r="ES167" s="211">
        <v>562</v>
      </c>
      <c r="ET167" s="211">
        <v>3009</v>
      </c>
      <c r="EU167" s="211">
        <v>8078</v>
      </c>
      <c r="EV167" s="211">
        <v>4278</v>
      </c>
      <c r="EW167" s="211">
        <f t="shared" si="2"/>
        <v>15365</v>
      </c>
      <c r="EX167" s="211">
        <v>15927</v>
      </c>
      <c r="EZ167" s="211"/>
    </row>
    <row r="168" spans="1:156" x14ac:dyDescent="0.25">
      <c r="A168" t="s">
        <v>476</v>
      </c>
      <c r="B168" t="s">
        <v>1335</v>
      </c>
      <c r="C168" t="s">
        <v>232</v>
      </c>
      <c r="D168" t="s">
        <v>232</v>
      </c>
      <c r="E168" t="s">
        <v>232</v>
      </c>
      <c r="F168" t="s">
        <v>232</v>
      </c>
      <c r="G168" t="s">
        <v>232</v>
      </c>
      <c r="H168" s="211">
        <v>43463</v>
      </c>
      <c r="I168" s="211">
        <v>1052</v>
      </c>
      <c r="J168" s="211">
        <v>2610</v>
      </c>
      <c r="K168" s="211">
        <v>249</v>
      </c>
      <c r="L168" s="211">
        <v>1872</v>
      </c>
      <c r="M168" s="211">
        <v>38</v>
      </c>
      <c r="N168" s="211">
        <v>11003</v>
      </c>
      <c r="O168" s="211">
        <v>459</v>
      </c>
      <c r="P168" s="211">
        <v>29753</v>
      </c>
      <c r="Q168" s="211">
        <v>344</v>
      </c>
      <c r="R168" s="211">
        <v>35293</v>
      </c>
      <c r="S168" s="211">
        <v>757</v>
      </c>
      <c r="T168" s="211">
        <v>2766</v>
      </c>
      <c r="U168" s="211">
        <v>132</v>
      </c>
      <c r="V168" s="211">
        <v>63</v>
      </c>
      <c r="W168" s="211">
        <v>0</v>
      </c>
      <c r="X168" s="211">
        <v>2568</v>
      </c>
      <c r="Y168" s="211">
        <v>69</v>
      </c>
      <c r="Z168" s="211">
        <v>415</v>
      </c>
      <c r="AA168" s="211">
        <v>35</v>
      </c>
      <c r="AB168" s="211">
        <v>2358</v>
      </c>
      <c r="AC168" s="211">
        <v>59</v>
      </c>
      <c r="AD168" s="211">
        <v>1610</v>
      </c>
      <c r="AE168" s="211">
        <v>39</v>
      </c>
      <c r="AF168" s="211">
        <v>34724</v>
      </c>
      <c r="AG168" s="211">
        <v>757</v>
      </c>
      <c r="AH168" s="211">
        <v>38937</v>
      </c>
      <c r="AI168" s="211">
        <v>762</v>
      </c>
      <c r="AJ168" s="211">
        <v>4526</v>
      </c>
      <c r="AK168" s="211">
        <v>290</v>
      </c>
      <c r="AL168" s="211">
        <v>2644</v>
      </c>
      <c r="AM168" s="211">
        <v>60</v>
      </c>
      <c r="AN168" s="211">
        <v>1882</v>
      </c>
      <c r="AO168" s="211">
        <v>230</v>
      </c>
      <c r="AP168" s="211">
        <v>20858</v>
      </c>
      <c r="AQ168" s="211">
        <v>535</v>
      </c>
      <c r="AR168" s="211">
        <v>22605</v>
      </c>
      <c r="AS168" s="211">
        <v>517</v>
      </c>
      <c r="AT168" s="211">
        <v>3932</v>
      </c>
      <c r="AU168" s="211">
        <v>72</v>
      </c>
      <c r="AV168" s="211">
        <v>39531</v>
      </c>
      <c r="AW168" s="211">
        <v>980</v>
      </c>
      <c r="AX168" s="211">
        <v>762</v>
      </c>
      <c r="AY168" s="211">
        <v>94</v>
      </c>
      <c r="AZ168" s="211">
        <v>5380</v>
      </c>
      <c r="BA168" s="211">
        <v>243</v>
      </c>
      <c r="BB168" s="211">
        <v>9059</v>
      </c>
      <c r="BC168" s="211">
        <v>376</v>
      </c>
      <c r="BD168" s="211">
        <v>16354</v>
      </c>
      <c r="BE168" s="211">
        <v>79</v>
      </c>
      <c r="BF168" s="211">
        <v>2950</v>
      </c>
      <c r="BG168" s="211">
        <v>127</v>
      </c>
      <c r="BH168" s="211">
        <v>23849</v>
      </c>
      <c r="BI168" s="211">
        <v>787</v>
      </c>
      <c r="BJ168" s="211">
        <v>23061</v>
      </c>
      <c r="BK168" s="211">
        <v>655</v>
      </c>
      <c r="BL168" s="211">
        <v>788</v>
      </c>
      <c r="BM168" s="211">
        <v>132</v>
      </c>
      <c r="BN168" s="211">
        <v>18339</v>
      </c>
      <c r="BO168" s="211">
        <v>292</v>
      </c>
      <c r="BP168" s="211">
        <v>5609</v>
      </c>
      <c r="BQ168" s="211">
        <v>456</v>
      </c>
      <c r="BR168" s="211">
        <v>2851</v>
      </c>
      <c r="BS168" s="211">
        <v>166</v>
      </c>
      <c r="BT168" s="211">
        <v>9568</v>
      </c>
      <c r="BU168" s="211">
        <v>138</v>
      </c>
      <c r="BV168" s="211">
        <v>26799</v>
      </c>
      <c r="BW168" s="211">
        <v>914</v>
      </c>
      <c r="BX168" s="211">
        <v>7096</v>
      </c>
      <c r="BY168" s="211">
        <v>0</v>
      </c>
      <c r="BZ168" s="211">
        <v>2405</v>
      </c>
      <c r="CA168" s="211">
        <v>26</v>
      </c>
      <c r="CB168" s="211">
        <v>7163</v>
      </c>
      <c r="CC168" s="211">
        <v>112</v>
      </c>
      <c r="CD168" s="211">
        <v>2340</v>
      </c>
      <c r="CE168" s="211">
        <v>122</v>
      </c>
      <c r="CF168" s="211">
        <v>5677</v>
      </c>
      <c r="CG168" s="211">
        <v>225</v>
      </c>
      <c r="CH168" s="211">
        <v>6166</v>
      </c>
      <c r="CI168" s="211">
        <v>128</v>
      </c>
      <c r="CJ168" s="211">
        <v>5397</v>
      </c>
      <c r="CK168" s="211">
        <v>260</v>
      </c>
      <c r="CL168" s="211">
        <v>7219</v>
      </c>
      <c r="CM168" s="211">
        <v>179</v>
      </c>
      <c r="CN168" s="211">
        <v>7096</v>
      </c>
      <c r="CO168" s="211">
        <v>0</v>
      </c>
      <c r="CP168" s="211">
        <v>1052</v>
      </c>
      <c r="CQ168" s="211">
        <v>42411</v>
      </c>
      <c r="CR168" s="211">
        <v>37282</v>
      </c>
      <c r="CS168" s="211">
        <v>10978</v>
      </c>
      <c r="CT168" s="211">
        <v>36067</v>
      </c>
      <c r="CU168" s="211">
        <v>5480</v>
      </c>
      <c r="CV168" s="211">
        <v>1500</v>
      </c>
      <c r="CW168" s="211">
        <v>916</v>
      </c>
      <c r="CX168" s="211">
        <v>241</v>
      </c>
      <c r="CY168" s="211">
        <v>1592</v>
      </c>
      <c r="CZ168" s="211">
        <v>328</v>
      </c>
      <c r="DA168" s="211">
        <v>1760</v>
      </c>
      <c r="DB168" s="211">
        <v>509</v>
      </c>
      <c r="DC168" s="211">
        <v>1212</v>
      </c>
      <c r="DD168" s="211">
        <v>422</v>
      </c>
      <c r="DE168" s="211">
        <v>121</v>
      </c>
      <c r="DF168" s="211">
        <v>863</v>
      </c>
      <c r="DG168" s="211">
        <v>3806</v>
      </c>
      <c r="DH168" s="211">
        <v>756</v>
      </c>
      <c r="DI168" s="211">
        <v>3141</v>
      </c>
      <c r="DJ168" s="211">
        <v>821</v>
      </c>
      <c r="DK168" s="211">
        <v>542</v>
      </c>
      <c r="DL168" s="211">
        <v>3126</v>
      </c>
      <c r="DM168" s="211">
        <v>3284</v>
      </c>
      <c r="DN168" s="211">
        <v>5953</v>
      </c>
      <c r="DO168" s="211">
        <v>1350</v>
      </c>
      <c r="DP168" s="211">
        <v>1003</v>
      </c>
      <c r="DQ168" s="211">
        <v>647</v>
      </c>
      <c r="DR168" s="211">
        <v>327</v>
      </c>
      <c r="DS168" s="211">
        <v>260</v>
      </c>
      <c r="DT168" s="211">
        <v>568</v>
      </c>
      <c r="DU168" s="211">
        <v>18136</v>
      </c>
      <c r="DV168" s="211">
        <v>10221</v>
      </c>
      <c r="DW168" s="211">
        <v>4029</v>
      </c>
      <c r="DX168" s="211">
        <v>1216</v>
      </c>
      <c r="DY168" s="211">
        <v>157</v>
      </c>
      <c r="DZ168" s="211">
        <v>2661</v>
      </c>
      <c r="EA168" s="211">
        <v>264</v>
      </c>
      <c r="EB168" s="211">
        <v>1928</v>
      </c>
      <c r="EC168" s="211">
        <v>4038</v>
      </c>
      <c r="ED168" s="211">
        <v>350</v>
      </c>
      <c r="EE168" s="211">
        <v>2702</v>
      </c>
      <c r="EF168" s="211">
        <v>5161</v>
      </c>
      <c r="EG168" s="211">
        <v>37808</v>
      </c>
      <c r="EH168" s="211">
        <v>5196</v>
      </c>
      <c r="EI168" s="211">
        <v>15082</v>
      </c>
      <c r="EJ168" s="211">
        <v>3054</v>
      </c>
      <c r="EK168" s="211">
        <v>307</v>
      </c>
      <c r="EL168" s="211">
        <v>421</v>
      </c>
      <c r="EM168" s="211">
        <v>647</v>
      </c>
      <c r="EN168" s="211">
        <v>449</v>
      </c>
      <c r="EO168" s="211">
        <v>223</v>
      </c>
      <c r="EP168" s="211">
        <v>919</v>
      </c>
      <c r="EQ168" s="211">
        <v>17608</v>
      </c>
      <c r="ER168" s="211">
        <v>18136</v>
      </c>
      <c r="ES168" s="211">
        <v>303</v>
      </c>
      <c r="ET168" s="211">
        <v>4743</v>
      </c>
      <c r="EU168" s="211">
        <v>9120</v>
      </c>
      <c r="EV168" s="211">
        <v>3970</v>
      </c>
      <c r="EW168" s="211">
        <f t="shared" si="2"/>
        <v>17833</v>
      </c>
      <c r="EX168" s="211">
        <v>18136</v>
      </c>
      <c r="EZ168" s="211"/>
    </row>
    <row r="169" spans="1:156" x14ac:dyDescent="0.25">
      <c r="A169" t="s">
        <v>477</v>
      </c>
      <c r="B169" t="s">
        <v>1335</v>
      </c>
      <c r="C169" t="s">
        <v>232</v>
      </c>
      <c r="D169" t="s">
        <v>232</v>
      </c>
      <c r="E169" t="s">
        <v>232</v>
      </c>
      <c r="F169" t="s">
        <v>232</v>
      </c>
      <c r="G169" t="s">
        <v>232</v>
      </c>
      <c r="H169" s="211">
        <v>42401</v>
      </c>
      <c r="I169" s="211">
        <v>3662</v>
      </c>
      <c r="J169" s="211">
        <v>7989</v>
      </c>
      <c r="K169" s="211">
        <v>790</v>
      </c>
      <c r="L169" s="211">
        <v>5202</v>
      </c>
      <c r="M169" s="211">
        <v>618</v>
      </c>
      <c r="N169" s="211">
        <v>21121</v>
      </c>
      <c r="O169" s="211">
        <v>1997</v>
      </c>
      <c r="P169" s="211">
        <v>13118</v>
      </c>
      <c r="Q169" s="211">
        <v>809</v>
      </c>
      <c r="R169" s="211">
        <v>14132</v>
      </c>
      <c r="S169" s="211">
        <v>748</v>
      </c>
      <c r="T169" s="211">
        <v>14751</v>
      </c>
      <c r="U169" s="211">
        <v>1384</v>
      </c>
      <c r="V169" s="211">
        <v>220</v>
      </c>
      <c r="W169" s="211">
        <v>138</v>
      </c>
      <c r="X169" s="211">
        <v>7739</v>
      </c>
      <c r="Y169" s="211">
        <v>582</v>
      </c>
      <c r="Z169" s="211">
        <v>2183</v>
      </c>
      <c r="AA169" s="211">
        <v>713</v>
      </c>
      <c r="AB169" s="211">
        <v>3376</v>
      </c>
      <c r="AC169" s="211">
        <v>97</v>
      </c>
      <c r="AD169" s="211">
        <v>3461</v>
      </c>
      <c r="AE169" s="211">
        <v>645</v>
      </c>
      <c r="AF169" s="211">
        <v>13588</v>
      </c>
      <c r="AG169" s="211">
        <v>736</v>
      </c>
      <c r="AH169" s="211">
        <v>30169</v>
      </c>
      <c r="AI169" s="211">
        <v>1947</v>
      </c>
      <c r="AJ169" s="211">
        <v>12232</v>
      </c>
      <c r="AK169" s="211">
        <v>1715</v>
      </c>
      <c r="AL169" s="211">
        <v>7635</v>
      </c>
      <c r="AM169" s="211">
        <v>345</v>
      </c>
      <c r="AN169" s="211">
        <v>4597</v>
      </c>
      <c r="AO169" s="211">
        <v>1370</v>
      </c>
      <c r="AP169" s="211">
        <v>20508</v>
      </c>
      <c r="AQ169" s="211">
        <v>2138</v>
      </c>
      <c r="AR169" s="211">
        <v>21893</v>
      </c>
      <c r="AS169" s="211">
        <v>1524</v>
      </c>
      <c r="AT169" s="211">
        <v>4536</v>
      </c>
      <c r="AU169" s="211">
        <v>230</v>
      </c>
      <c r="AV169" s="211">
        <v>37865</v>
      </c>
      <c r="AW169" s="211">
        <v>3432</v>
      </c>
      <c r="AX169" s="211">
        <v>3781</v>
      </c>
      <c r="AY169" s="211">
        <v>699</v>
      </c>
      <c r="AZ169" s="211">
        <v>6801</v>
      </c>
      <c r="BA169" s="211">
        <v>1120</v>
      </c>
      <c r="BB169" s="211">
        <v>9041</v>
      </c>
      <c r="BC169" s="211">
        <v>739</v>
      </c>
      <c r="BD169" s="211">
        <v>7451</v>
      </c>
      <c r="BE169" s="211">
        <v>121</v>
      </c>
      <c r="BF169" s="211">
        <v>3840</v>
      </c>
      <c r="BG169" s="211">
        <v>555</v>
      </c>
      <c r="BH169" s="211">
        <v>21999</v>
      </c>
      <c r="BI169" s="211">
        <v>2399</v>
      </c>
      <c r="BJ169" s="211">
        <v>21112</v>
      </c>
      <c r="BK169" s="211">
        <v>2201</v>
      </c>
      <c r="BL169" s="211">
        <v>887</v>
      </c>
      <c r="BM169" s="211">
        <v>198</v>
      </c>
      <c r="BN169" s="211">
        <v>15593</v>
      </c>
      <c r="BO169" s="211">
        <v>1267</v>
      </c>
      <c r="BP169" s="211">
        <v>6649</v>
      </c>
      <c r="BQ169" s="211">
        <v>1154</v>
      </c>
      <c r="BR169" s="211">
        <v>3597</v>
      </c>
      <c r="BS169" s="211">
        <v>533</v>
      </c>
      <c r="BT169" s="211">
        <v>11644</v>
      </c>
      <c r="BU169" s="211">
        <v>678</v>
      </c>
      <c r="BV169" s="211">
        <v>25839</v>
      </c>
      <c r="BW169" s="211">
        <v>2954</v>
      </c>
      <c r="BX169" s="211">
        <v>4918</v>
      </c>
      <c r="BY169" s="211">
        <v>30</v>
      </c>
      <c r="BZ169" s="211">
        <v>3612</v>
      </c>
      <c r="CA169" s="211">
        <v>155</v>
      </c>
      <c r="CB169" s="211">
        <v>8032</v>
      </c>
      <c r="CC169" s="211">
        <v>523</v>
      </c>
      <c r="CD169" s="211">
        <v>3683</v>
      </c>
      <c r="CE169" s="211">
        <v>305</v>
      </c>
      <c r="CF169" s="211">
        <v>6148</v>
      </c>
      <c r="CG169" s="211">
        <v>764</v>
      </c>
      <c r="CH169" s="211">
        <v>6578</v>
      </c>
      <c r="CI169" s="211">
        <v>826</v>
      </c>
      <c r="CJ169" s="211">
        <v>4881</v>
      </c>
      <c r="CK169" s="211">
        <v>598</v>
      </c>
      <c r="CL169" s="211">
        <v>4549</v>
      </c>
      <c r="CM169" s="211">
        <v>461</v>
      </c>
      <c r="CN169" s="211">
        <v>4918</v>
      </c>
      <c r="CO169" s="211">
        <v>30</v>
      </c>
      <c r="CP169" s="211">
        <v>3662</v>
      </c>
      <c r="CQ169" s="211">
        <v>38739</v>
      </c>
      <c r="CR169" s="211">
        <v>27807</v>
      </c>
      <c r="CS169" s="211">
        <v>14861</v>
      </c>
      <c r="CT169" s="211">
        <v>27245</v>
      </c>
      <c r="CU169" s="211">
        <v>12252</v>
      </c>
      <c r="CV169" s="211">
        <v>5504</v>
      </c>
      <c r="CW169" s="211">
        <v>2415</v>
      </c>
      <c r="CX169" s="211">
        <v>1119</v>
      </c>
      <c r="CY169" s="211">
        <v>483</v>
      </c>
      <c r="CZ169" s="211">
        <v>156</v>
      </c>
      <c r="DA169" s="211">
        <v>5501</v>
      </c>
      <c r="DB169" s="211">
        <v>2638</v>
      </c>
      <c r="DC169" s="211">
        <v>3853</v>
      </c>
      <c r="DD169" s="211">
        <v>1591</v>
      </c>
      <c r="DE169" s="211">
        <v>28</v>
      </c>
      <c r="DF169" s="211">
        <v>658</v>
      </c>
      <c r="DG169" s="211">
        <v>5007</v>
      </c>
      <c r="DH169" s="211">
        <v>534</v>
      </c>
      <c r="DI169" s="211">
        <v>2891</v>
      </c>
      <c r="DJ169" s="211">
        <v>1335</v>
      </c>
      <c r="DK169" s="211">
        <v>365</v>
      </c>
      <c r="DL169" s="211">
        <v>1544</v>
      </c>
      <c r="DM169" s="211">
        <v>2090</v>
      </c>
      <c r="DN169" s="211">
        <v>5210</v>
      </c>
      <c r="DO169" s="211">
        <v>1594</v>
      </c>
      <c r="DP169" s="211">
        <v>818</v>
      </c>
      <c r="DQ169" s="211">
        <v>545</v>
      </c>
      <c r="DR169" s="211">
        <v>976</v>
      </c>
      <c r="DS169" s="211">
        <v>1061</v>
      </c>
      <c r="DT169" s="211">
        <v>1968</v>
      </c>
      <c r="DU169" s="211">
        <v>15616</v>
      </c>
      <c r="DV169" s="211">
        <v>5523</v>
      </c>
      <c r="DW169" s="211">
        <v>2634</v>
      </c>
      <c r="DX169" s="211">
        <v>955</v>
      </c>
      <c r="DY169" s="211">
        <v>420</v>
      </c>
      <c r="DZ169" s="211">
        <v>3411</v>
      </c>
      <c r="EA169" s="211">
        <v>159</v>
      </c>
      <c r="EB169" s="211">
        <v>2339</v>
      </c>
      <c r="EC169" s="211">
        <v>5727</v>
      </c>
      <c r="ED169" s="211">
        <v>1545</v>
      </c>
      <c r="EE169" s="211">
        <v>2768</v>
      </c>
      <c r="EF169" s="211">
        <v>5328</v>
      </c>
      <c r="EG169" s="211">
        <v>37481</v>
      </c>
      <c r="EH169" s="211">
        <v>4132</v>
      </c>
      <c r="EI169" s="211">
        <v>8855</v>
      </c>
      <c r="EJ169" s="211">
        <v>6761</v>
      </c>
      <c r="EK169" s="211">
        <v>526</v>
      </c>
      <c r="EL169" s="211">
        <v>700</v>
      </c>
      <c r="EM169" s="211">
        <v>815</v>
      </c>
      <c r="EN169" s="211">
        <v>858</v>
      </c>
      <c r="EO169" s="211">
        <v>725</v>
      </c>
      <c r="EP169" s="211">
        <v>2946</v>
      </c>
      <c r="EQ169" s="211">
        <v>14065</v>
      </c>
      <c r="ER169" s="211">
        <v>15616</v>
      </c>
      <c r="ES169" s="211">
        <v>1859</v>
      </c>
      <c r="ET169" s="211">
        <v>5084</v>
      </c>
      <c r="EU169" s="211">
        <v>5481</v>
      </c>
      <c r="EV169" s="211">
        <v>3192</v>
      </c>
      <c r="EW169" s="211">
        <f t="shared" si="2"/>
        <v>13757</v>
      </c>
      <c r="EX169" s="211">
        <v>15616</v>
      </c>
      <c r="EZ169" s="211"/>
    </row>
    <row r="170" spans="1:156" x14ac:dyDescent="0.25">
      <c r="A170" t="s">
        <v>478</v>
      </c>
      <c r="B170" t="s">
        <v>1335</v>
      </c>
      <c r="C170" t="s">
        <v>232</v>
      </c>
      <c r="D170" t="s">
        <v>232</v>
      </c>
      <c r="E170" t="s">
        <v>232</v>
      </c>
      <c r="F170" t="s">
        <v>232</v>
      </c>
      <c r="G170" t="s">
        <v>232</v>
      </c>
      <c r="H170" s="211">
        <v>43471</v>
      </c>
      <c r="I170" s="211">
        <v>3816</v>
      </c>
      <c r="J170" s="211">
        <v>9939</v>
      </c>
      <c r="K170" s="211">
        <v>1301</v>
      </c>
      <c r="L170" s="211">
        <v>5312</v>
      </c>
      <c r="M170" s="211">
        <v>824</v>
      </c>
      <c r="N170" s="211">
        <v>21771</v>
      </c>
      <c r="O170" s="211">
        <v>1930</v>
      </c>
      <c r="P170" s="211">
        <v>11673</v>
      </c>
      <c r="Q170" s="211">
        <v>585</v>
      </c>
      <c r="R170" s="211">
        <v>13305</v>
      </c>
      <c r="S170" s="211">
        <v>597</v>
      </c>
      <c r="T170" s="211">
        <v>16327</v>
      </c>
      <c r="U170" s="211">
        <v>1650</v>
      </c>
      <c r="V170" s="211">
        <v>366</v>
      </c>
      <c r="W170" s="211">
        <v>92</v>
      </c>
      <c r="X170" s="211">
        <v>7399</v>
      </c>
      <c r="Y170" s="211">
        <v>462</v>
      </c>
      <c r="Z170" s="211">
        <v>2739</v>
      </c>
      <c r="AA170" s="211">
        <v>560</v>
      </c>
      <c r="AB170" s="211">
        <v>3317</v>
      </c>
      <c r="AC170" s="211">
        <v>455</v>
      </c>
      <c r="AD170" s="211">
        <v>4851</v>
      </c>
      <c r="AE170" s="211">
        <v>952</v>
      </c>
      <c r="AF170" s="211">
        <v>12653</v>
      </c>
      <c r="AG170" s="211">
        <v>481</v>
      </c>
      <c r="AH170" s="211">
        <v>33478</v>
      </c>
      <c r="AI170" s="211">
        <v>2512</v>
      </c>
      <c r="AJ170" s="211">
        <v>9993</v>
      </c>
      <c r="AK170" s="211">
        <v>1304</v>
      </c>
      <c r="AL170" s="211">
        <v>4860</v>
      </c>
      <c r="AM170" s="211">
        <v>238</v>
      </c>
      <c r="AN170" s="211">
        <v>5133</v>
      </c>
      <c r="AO170" s="211">
        <v>1066</v>
      </c>
      <c r="AP170" s="211">
        <v>22073</v>
      </c>
      <c r="AQ170" s="211">
        <v>2030</v>
      </c>
      <c r="AR170" s="211">
        <v>21398</v>
      </c>
      <c r="AS170" s="211">
        <v>1786</v>
      </c>
      <c r="AT170" s="211">
        <v>4725</v>
      </c>
      <c r="AU170" s="211">
        <v>275</v>
      </c>
      <c r="AV170" s="211">
        <v>38746</v>
      </c>
      <c r="AW170" s="211">
        <v>3541</v>
      </c>
      <c r="AX170" s="211">
        <v>2985</v>
      </c>
      <c r="AY170" s="211">
        <v>659</v>
      </c>
      <c r="AZ170" s="211">
        <v>6710</v>
      </c>
      <c r="BA170" s="211">
        <v>695</v>
      </c>
      <c r="BB170" s="211">
        <v>9076</v>
      </c>
      <c r="BC170" s="211">
        <v>726</v>
      </c>
      <c r="BD170" s="211">
        <v>7351</v>
      </c>
      <c r="BE170" s="211">
        <v>491</v>
      </c>
      <c r="BF170" s="211">
        <v>3989</v>
      </c>
      <c r="BG170" s="211">
        <v>568</v>
      </c>
      <c r="BH170" s="211">
        <v>20477</v>
      </c>
      <c r="BI170" s="211">
        <v>2439</v>
      </c>
      <c r="BJ170" s="211">
        <v>19468</v>
      </c>
      <c r="BK170" s="211">
        <v>2155</v>
      </c>
      <c r="BL170" s="211">
        <v>1009</v>
      </c>
      <c r="BM170" s="211">
        <v>284</v>
      </c>
      <c r="BN170" s="211">
        <v>14105</v>
      </c>
      <c r="BO170" s="211">
        <v>1279</v>
      </c>
      <c r="BP170" s="211">
        <v>6769</v>
      </c>
      <c r="BQ170" s="211">
        <v>1190</v>
      </c>
      <c r="BR170" s="211">
        <v>3592</v>
      </c>
      <c r="BS170" s="211">
        <v>538</v>
      </c>
      <c r="BT170" s="211">
        <v>14318</v>
      </c>
      <c r="BU170" s="211">
        <v>734</v>
      </c>
      <c r="BV170" s="211">
        <v>24466</v>
      </c>
      <c r="BW170" s="211">
        <v>3007</v>
      </c>
      <c r="BX170" s="211">
        <v>4687</v>
      </c>
      <c r="BY170" s="211">
        <v>75</v>
      </c>
      <c r="BZ170" s="211">
        <v>4519</v>
      </c>
      <c r="CA170" s="211">
        <v>43</v>
      </c>
      <c r="CB170" s="211">
        <v>9799</v>
      </c>
      <c r="CC170" s="211">
        <v>691</v>
      </c>
      <c r="CD170" s="211">
        <v>3031</v>
      </c>
      <c r="CE170" s="211">
        <v>511</v>
      </c>
      <c r="CF170" s="211">
        <v>6201</v>
      </c>
      <c r="CG170" s="211">
        <v>665</v>
      </c>
      <c r="CH170" s="211">
        <v>6137</v>
      </c>
      <c r="CI170" s="211">
        <v>928</v>
      </c>
      <c r="CJ170" s="211">
        <v>4747</v>
      </c>
      <c r="CK170" s="211">
        <v>547</v>
      </c>
      <c r="CL170" s="211">
        <v>4350</v>
      </c>
      <c r="CM170" s="211">
        <v>356</v>
      </c>
      <c r="CN170" s="211">
        <v>4687</v>
      </c>
      <c r="CO170" s="211">
        <v>75</v>
      </c>
      <c r="CP170" s="211">
        <v>3816</v>
      </c>
      <c r="CQ170" s="211">
        <v>39655</v>
      </c>
      <c r="CR170" s="211">
        <v>24235</v>
      </c>
      <c r="CS170" s="211">
        <v>19751</v>
      </c>
      <c r="CT170" s="211">
        <v>27240</v>
      </c>
      <c r="CU170" s="211">
        <v>12641</v>
      </c>
      <c r="CV170" s="211">
        <v>5037</v>
      </c>
      <c r="CW170" s="211">
        <v>3769</v>
      </c>
      <c r="CX170" s="211">
        <v>1749</v>
      </c>
      <c r="CY170" s="211">
        <v>868</v>
      </c>
      <c r="CZ170" s="211">
        <v>622</v>
      </c>
      <c r="DA170" s="211">
        <v>5111</v>
      </c>
      <c r="DB170" s="211">
        <v>1796</v>
      </c>
      <c r="DC170" s="211">
        <v>2893</v>
      </c>
      <c r="DD170" s="211">
        <v>870</v>
      </c>
      <c r="DE170" s="211">
        <v>116</v>
      </c>
      <c r="DF170" s="211">
        <v>732</v>
      </c>
      <c r="DG170" s="211">
        <v>4278</v>
      </c>
      <c r="DH170" s="211">
        <v>490</v>
      </c>
      <c r="DI170" s="211">
        <v>2157</v>
      </c>
      <c r="DJ170" s="211">
        <v>1057</v>
      </c>
      <c r="DK170" s="211">
        <v>258</v>
      </c>
      <c r="DL170" s="211">
        <v>1919</v>
      </c>
      <c r="DM170" s="211">
        <v>1987</v>
      </c>
      <c r="DN170" s="211">
        <v>5308</v>
      </c>
      <c r="DO170" s="211">
        <v>1324</v>
      </c>
      <c r="DP170" s="211">
        <v>943</v>
      </c>
      <c r="DQ170" s="211">
        <v>759</v>
      </c>
      <c r="DR170" s="211">
        <v>973</v>
      </c>
      <c r="DS170" s="211">
        <v>902</v>
      </c>
      <c r="DT170" s="211">
        <v>2434</v>
      </c>
      <c r="DU170" s="211">
        <v>14708</v>
      </c>
      <c r="DV170" s="211">
        <v>5503</v>
      </c>
      <c r="DW170" s="211">
        <v>2472</v>
      </c>
      <c r="DX170" s="211">
        <v>1580</v>
      </c>
      <c r="DY170" s="211">
        <v>817</v>
      </c>
      <c r="DZ170" s="211">
        <v>2709</v>
      </c>
      <c r="EA170" s="211">
        <v>272</v>
      </c>
      <c r="EB170" s="211">
        <v>1774</v>
      </c>
      <c r="EC170" s="211">
        <v>4916</v>
      </c>
      <c r="ED170" s="211">
        <v>1653</v>
      </c>
      <c r="EE170" s="211">
        <v>2042</v>
      </c>
      <c r="EF170" s="211">
        <v>5783</v>
      </c>
      <c r="EG170" s="211">
        <v>38113</v>
      </c>
      <c r="EH170" s="211">
        <v>4977</v>
      </c>
      <c r="EI170" s="211">
        <v>9368</v>
      </c>
      <c r="EJ170" s="211">
        <v>5340</v>
      </c>
      <c r="EK170" s="211">
        <v>471</v>
      </c>
      <c r="EL170" s="211">
        <v>421</v>
      </c>
      <c r="EM170" s="211">
        <v>742</v>
      </c>
      <c r="EN170" s="211">
        <v>821</v>
      </c>
      <c r="EO170" s="211">
        <v>470</v>
      </c>
      <c r="EP170" s="211">
        <v>2229</v>
      </c>
      <c r="EQ170" s="211">
        <v>13521</v>
      </c>
      <c r="ER170" s="211">
        <v>14708</v>
      </c>
      <c r="ES170" s="211">
        <v>1160</v>
      </c>
      <c r="ET170" s="211">
        <v>5423</v>
      </c>
      <c r="EU170" s="211">
        <v>4904</v>
      </c>
      <c r="EV170" s="211">
        <v>3221</v>
      </c>
      <c r="EW170" s="211">
        <f t="shared" si="2"/>
        <v>13548</v>
      </c>
      <c r="EX170" s="211">
        <v>14708</v>
      </c>
      <c r="EZ170" s="211"/>
    </row>
    <row r="171" spans="1:156" x14ac:dyDescent="0.25">
      <c r="A171" t="s">
        <v>479</v>
      </c>
      <c r="B171" t="s">
        <v>1335</v>
      </c>
      <c r="C171" t="s">
        <v>232</v>
      </c>
      <c r="D171" t="s">
        <v>232</v>
      </c>
      <c r="E171" t="s">
        <v>232</v>
      </c>
      <c r="F171" t="s">
        <v>232</v>
      </c>
      <c r="G171" t="s">
        <v>232</v>
      </c>
      <c r="H171" s="211">
        <v>42595</v>
      </c>
      <c r="I171" s="211">
        <v>3257</v>
      </c>
      <c r="J171" s="211">
        <v>7522</v>
      </c>
      <c r="K171" s="211">
        <v>676</v>
      </c>
      <c r="L171" s="211">
        <v>5002</v>
      </c>
      <c r="M171" s="211">
        <v>590</v>
      </c>
      <c r="N171" s="211">
        <v>19222</v>
      </c>
      <c r="O171" s="211">
        <v>2132</v>
      </c>
      <c r="P171" s="211">
        <v>15815</v>
      </c>
      <c r="Q171" s="211">
        <v>448</v>
      </c>
      <c r="R171" s="211">
        <v>25410</v>
      </c>
      <c r="S171" s="211">
        <v>1060</v>
      </c>
      <c r="T171" s="211">
        <v>7308</v>
      </c>
      <c r="U171" s="211">
        <v>574</v>
      </c>
      <c r="V171" s="211">
        <v>379</v>
      </c>
      <c r="W171" s="211">
        <v>55</v>
      </c>
      <c r="X171" s="211">
        <v>2105</v>
      </c>
      <c r="Y171" s="211">
        <v>89</v>
      </c>
      <c r="Z171" s="211">
        <v>3631</v>
      </c>
      <c r="AA171" s="211">
        <v>1117</v>
      </c>
      <c r="AB171" s="211">
        <v>3752</v>
      </c>
      <c r="AC171" s="211">
        <v>362</v>
      </c>
      <c r="AD171" s="211">
        <v>6769</v>
      </c>
      <c r="AE171" s="211">
        <v>1561</v>
      </c>
      <c r="AF171" s="211">
        <v>24148</v>
      </c>
      <c r="AG171" s="211">
        <v>949</v>
      </c>
      <c r="AH171" s="211">
        <v>34508</v>
      </c>
      <c r="AI171" s="211">
        <v>1452</v>
      </c>
      <c r="AJ171" s="211">
        <v>8087</v>
      </c>
      <c r="AK171" s="211">
        <v>1805</v>
      </c>
      <c r="AL171" s="211">
        <v>4775</v>
      </c>
      <c r="AM171" s="211">
        <v>596</v>
      </c>
      <c r="AN171" s="211">
        <v>3312</v>
      </c>
      <c r="AO171" s="211">
        <v>1209</v>
      </c>
      <c r="AP171" s="211">
        <v>21380</v>
      </c>
      <c r="AQ171" s="211">
        <v>2095</v>
      </c>
      <c r="AR171" s="211">
        <v>21215</v>
      </c>
      <c r="AS171" s="211">
        <v>1162</v>
      </c>
      <c r="AT171" s="211">
        <v>4827</v>
      </c>
      <c r="AU171" s="211">
        <v>247</v>
      </c>
      <c r="AV171" s="211">
        <v>37768</v>
      </c>
      <c r="AW171" s="211">
        <v>3010</v>
      </c>
      <c r="AX171" s="211">
        <v>2773</v>
      </c>
      <c r="AY171" s="211">
        <v>430</v>
      </c>
      <c r="AZ171" s="211">
        <v>8307</v>
      </c>
      <c r="BA171" s="211">
        <v>1241</v>
      </c>
      <c r="BB171" s="211">
        <v>9005</v>
      </c>
      <c r="BC171" s="211">
        <v>489</v>
      </c>
      <c r="BD171" s="211">
        <v>8263</v>
      </c>
      <c r="BE171" s="211">
        <v>273</v>
      </c>
      <c r="BF171" s="211">
        <v>3905</v>
      </c>
      <c r="BG171" s="211">
        <v>461</v>
      </c>
      <c r="BH171" s="211">
        <v>22065</v>
      </c>
      <c r="BI171" s="211">
        <v>2263</v>
      </c>
      <c r="BJ171" s="211">
        <v>20938</v>
      </c>
      <c r="BK171" s="211">
        <v>1960</v>
      </c>
      <c r="BL171" s="211">
        <v>1127</v>
      </c>
      <c r="BM171" s="211">
        <v>303</v>
      </c>
      <c r="BN171" s="211">
        <v>15904</v>
      </c>
      <c r="BO171" s="211">
        <v>1247</v>
      </c>
      <c r="BP171" s="211">
        <v>6492</v>
      </c>
      <c r="BQ171" s="211">
        <v>1070</v>
      </c>
      <c r="BR171" s="211">
        <v>3574</v>
      </c>
      <c r="BS171" s="211">
        <v>407</v>
      </c>
      <c r="BT171" s="211">
        <v>10283</v>
      </c>
      <c r="BU171" s="211">
        <v>485</v>
      </c>
      <c r="BV171" s="211">
        <v>25970</v>
      </c>
      <c r="BW171" s="211">
        <v>2724</v>
      </c>
      <c r="BX171" s="211">
        <v>6342</v>
      </c>
      <c r="BY171" s="211">
        <v>48</v>
      </c>
      <c r="BZ171" s="211">
        <v>3470</v>
      </c>
      <c r="CA171" s="211">
        <v>49</v>
      </c>
      <c r="CB171" s="211">
        <v>6813</v>
      </c>
      <c r="CC171" s="211">
        <v>436</v>
      </c>
      <c r="CD171" s="211">
        <v>3964</v>
      </c>
      <c r="CE171" s="211">
        <v>339</v>
      </c>
      <c r="CF171" s="211">
        <v>6536</v>
      </c>
      <c r="CG171" s="211">
        <v>742</v>
      </c>
      <c r="CH171" s="211">
        <v>5733</v>
      </c>
      <c r="CI171" s="211">
        <v>765</v>
      </c>
      <c r="CJ171" s="211">
        <v>4854</v>
      </c>
      <c r="CK171" s="211">
        <v>563</v>
      </c>
      <c r="CL171" s="211">
        <v>4883</v>
      </c>
      <c r="CM171" s="211">
        <v>315</v>
      </c>
      <c r="CN171" s="211">
        <v>6342</v>
      </c>
      <c r="CO171" s="211">
        <v>48</v>
      </c>
      <c r="CP171" s="211">
        <v>3257</v>
      </c>
      <c r="CQ171" s="211">
        <v>39338</v>
      </c>
      <c r="CR171" s="211">
        <v>26750</v>
      </c>
      <c r="CS171" s="211">
        <v>18144</v>
      </c>
      <c r="CT171" s="211">
        <v>28310</v>
      </c>
      <c r="CU171" s="211">
        <v>11369</v>
      </c>
      <c r="CV171" s="211">
        <v>5720</v>
      </c>
      <c r="CW171" s="211">
        <v>5277</v>
      </c>
      <c r="CX171" s="211">
        <v>2997</v>
      </c>
      <c r="CY171" s="211">
        <v>999</v>
      </c>
      <c r="CZ171" s="211">
        <v>376</v>
      </c>
      <c r="DA171" s="211">
        <v>1508</v>
      </c>
      <c r="DB171" s="211">
        <v>590</v>
      </c>
      <c r="DC171" s="211">
        <v>3585</v>
      </c>
      <c r="DD171" s="211">
        <v>1757</v>
      </c>
      <c r="DE171" s="211">
        <v>112</v>
      </c>
      <c r="DF171" s="211">
        <v>1522</v>
      </c>
      <c r="DG171" s="211">
        <v>3216</v>
      </c>
      <c r="DH171" s="211">
        <v>673</v>
      </c>
      <c r="DI171" s="211">
        <v>2773</v>
      </c>
      <c r="DJ171" s="211">
        <v>1348</v>
      </c>
      <c r="DK171" s="211">
        <v>200</v>
      </c>
      <c r="DL171" s="211">
        <v>1414</v>
      </c>
      <c r="DM171" s="211">
        <v>2709</v>
      </c>
      <c r="DN171" s="211">
        <v>4836</v>
      </c>
      <c r="DO171" s="211">
        <v>1797</v>
      </c>
      <c r="DP171" s="211">
        <v>1004</v>
      </c>
      <c r="DQ171" s="211">
        <v>784</v>
      </c>
      <c r="DR171" s="211">
        <v>664</v>
      </c>
      <c r="DS171" s="211">
        <v>797</v>
      </c>
      <c r="DT171" s="211">
        <v>1867</v>
      </c>
      <c r="DU171" s="211">
        <v>16681</v>
      </c>
      <c r="DV171" s="211">
        <v>6884</v>
      </c>
      <c r="DW171" s="211">
        <v>2639</v>
      </c>
      <c r="DX171" s="211">
        <v>1585</v>
      </c>
      <c r="DY171" s="211">
        <v>451</v>
      </c>
      <c r="DZ171" s="211">
        <v>3808</v>
      </c>
      <c r="EA171" s="211">
        <v>117</v>
      </c>
      <c r="EB171" s="211">
        <v>2846</v>
      </c>
      <c r="EC171" s="211">
        <v>4404</v>
      </c>
      <c r="ED171" s="211">
        <v>1262</v>
      </c>
      <c r="EE171" s="211">
        <v>2239</v>
      </c>
      <c r="EF171" s="211">
        <v>4973</v>
      </c>
      <c r="EG171" s="211">
        <v>37370</v>
      </c>
      <c r="EH171" s="211">
        <v>4763</v>
      </c>
      <c r="EI171" s="211">
        <v>10964</v>
      </c>
      <c r="EJ171" s="211">
        <v>5717</v>
      </c>
      <c r="EK171" s="211">
        <v>559</v>
      </c>
      <c r="EL171" s="211">
        <v>909</v>
      </c>
      <c r="EM171" s="211">
        <v>699</v>
      </c>
      <c r="EN171" s="211">
        <v>702</v>
      </c>
      <c r="EO171" s="211">
        <v>565</v>
      </c>
      <c r="EP171" s="211">
        <v>2109</v>
      </c>
      <c r="EQ171" s="211">
        <v>15640</v>
      </c>
      <c r="ER171" s="211">
        <v>16681</v>
      </c>
      <c r="ES171" s="211">
        <v>1264</v>
      </c>
      <c r="ET171" s="211">
        <v>5902</v>
      </c>
      <c r="EU171" s="211">
        <v>6712</v>
      </c>
      <c r="EV171" s="211">
        <v>2803</v>
      </c>
      <c r="EW171" s="211">
        <f t="shared" si="2"/>
        <v>15417</v>
      </c>
      <c r="EX171" s="211">
        <v>16681</v>
      </c>
      <c r="EZ171" s="211"/>
    </row>
    <row r="172" spans="1:156" x14ac:dyDescent="0.25">
      <c r="A172" t="s">
        <v>480</v>
      </c>
      <c r="B172" t="s">
        <v>1335</v>
      </c>
      <c r="C172" t="s">
        <v>232</v>
      </c>
      <c r="D172" t="s">
        <v>232</v>
      </c>
      <c r="E172" t="s">
        <v>232</v>
      </c>
      <c r="F172" t="s">
        <v>232</v>
      </c>
      <c r="G172" t="s">
        <v>232</v>
      </c>
      <c r="H172" s="211">
        <v>41534</v>
      </c>
      <c r="I172" s="211">
        <v>2050</v>
      </c>
      <c r="J172" s="211">
        <v>7393</v>
      </c>
      <c r="K172" s="211">
        <v>599</v>
      </c>
      <c r="L172" s="211">
        <v>4574</v>
      </c>
      <c r="M172" s="211">
        <v>389</v>
      </c>
      <c r="N172" s="211">
        <v>15445</v>
      </c>
      <c r="O172" s="211">
        <v>876</v>
      </c>
      <c r="P172" s="211">
        <v>18631</v>
      </c>
      <c r="Q172" s="211">
        <v>559</v>
      </c>
      <c r="R172" s="211">
        <v>26292</v>
      </c>
      <c r="S172" s="211">
        <v>893</v>
      </c>
      <c r="T172" s="211">
        <v>7958</v>
      </c>
      <c r="U172" s="211">
        <v>343</v>
      </c>
      <c r="V172" s="211">
        <v>119</v>
      </c>
      <c r="W172" s="211">
        <v>20</v>
      </c>
      <c r="X172" s="211">
        <v>2243</v>
      </c>
      <c r="Y172" s="211">
        <v>98</v>
      </c>
      <c r="Z172" s="211">
        <v>2078</v>
      </c>
      <c r="AA172" s="211">
        <v>529</v>
      </c>
      <c r="AB172" s="211">
        <v>2844</v>
      </c>
      <c r="AC172" s="211">
        <v>167</v>
      </c>
      <c r="AD172" s="211">
        <v>3700</v>
      </c>
      <c r="AE172" s="211">
        <v>763</v>
      </c>
      <c r="AF172" s="211">
        <v>25522</v>
      </c>
      <c r="AG172" s="211">
        <v>758</v>
      </c>
      <c r="AH172" s="211">
        <v>34678</v>
      </c>
      <c r="AI172" s="211">
        <v>1167</v>
      </c>
      <c r="AJ172" s="211">
        <v>6856</v>
      </c>
      <c r="AK172" s="211">
        <v>883</v>
      </c>
      <c r="AL172" s="211">
        <v>4637</v>
      </c>
      <c r="AM172" s="211">
        <v>159</v>
      </c>
      <c r="AN172" s="211">
        <v>2219</v>
      </c>
      <c r="AO172" s="211">
        <v>724</v>
      </c>
      <c r="AP172" s="211">
        <v>21337</v>
      </c>
      <c r="AQ172" s="211">
        <v>1081</v>
      </c>
      <c r="AR172" s="211">
        <v>20197</v>
      </c>
      <c r="AS172" s="211">
        <v>969</v>
      </c>
      <c r="AT172" s="211">
        <v>4782</v>
      </c>
      <c r="AU172" s="211">
        <v>256</v>
      </c>
      <c r="AV172" s="211">
        <v>36752</v>
      </c>
      <c r="AW172" s="211">
        <v>1794</v>
      </c>
      <c r="AX172" s="211">
        <v>1637</v>
      </c>
      <c r="AY172" s="211">
        <v>366</v>
      </c>
      <c r="AZ172" s="211">
        <v>5932</v>
      </c>
      <c r="BA172" s="211">
        <v>482</v>
      </c>
      <c r="BB172" s="211">
        <v>8144</v>
      </c>
      <c r="BC172" s="211">
        <v>561</v>
      </c>
      <c r="BD172" s="211">
        <v>12861</v>
      </c>
      <c r="BE172" s="211">
        <v>296</v>
      </c>
      <c r="BF172" s="211">
        <v>3232</v>
      </c>
      <c r="BG172" s="211">
        <v>216</v>
      </c>
      <c r="BH172" s="211">
        <v>21328</v>
      </c>
      <c r="BI172" s="211">
        <v>1598</v>
      </c>
      <c r="BJ172" s="211">
        <v>20691</v>
      </c>
      <c r="BK172" s="211">
        <v>1471</v>
      </c>
      <c r="BL172" s="211">
        <v>637</v>
      </c>
      <c r="BM172" s="211">
        <v>127</v>
      </c>
      <c r="BN172" s="211">
        <v>14515</v>
      </c>
      <c r="BO172" s="211">
        <v>920</v>
      </c>
      <c r="BP172" s="211">
        <v>7227</v>
      </c>
      <c r="BQ172" s="211">
        <v>695</v>
      </c>
      <c r="BR172" s="211">
        <v>2818</v>
      </c>
      <c r="BS172" s="211">
        <v>199</v>
      </c>
      <c r="BT172" s="211">
        <v>9914</v>
      </c>
      <c r="BU172" s="211">
        <v>197</v>
      </c>
      <c r="BV172" s="211">
        <v>24560</v>
      </c>
      <c r="BW172" s="211">
        <v>1814</v>
      </c>
      <c r="BX172" s="211">
        <v>7060</v>
      </c>
      <c r="BY172" s="211">
        <v>39</v>
      </c>
      <c r="BZ172" s="211">
        <v>3783</v>
      </c>
      <c r="CA172" s="211">
        <v>36</v>
      </c>
      <c r="CB172" s="211">
        <v>6131</v>
      </c>
      <c r="CC172" s="211">
        <v>161</v>
      </c>
      <c r="CD172" s="211">
        <v>3046</v>
      </c>
      <c r="CE172" s="211">
        <v>148</v>
      </c>
      <c r="CF172" s="211">
        <v>6560</v>
      </c>
      <c r="CG172" s="211">
        <v>644</v>
      </c>
      <c r="CH172" s="211">
        <v>5735</v>
      </c>
      <c r="CI172" s="211">
        <v>544</v>
      </c>
      <c r="CJ172" s="211">
        <v>4308</v>
      </c>
      <c r="CK172" s="211">
        <v>176</v>
      </c>
      <c r="CL172" s="211">
        <v>4911</v>
      </c>
      <c r="CM172" s="211">
        <v>302</v>
      </c>
      <c r="CN172" s="211">
        <v>7060</v>
      </c>
      <c r="CO172" s="211">
        <v>39</v>
      </c>
      <c r="CP172" s="211">
        <v>2050</v>
      </c>
      <c r="CQ172" s="211">
        <v>39484</v>
      </c>
      <c r="CR172" s="211">
        <v>27847</v>
      </c>
      <c r="CS172" s="211">
        <v>17079</v>
      </c>
      <c r="CT172" s="211">
        <v>30070</v>
      </c>
      <c r="CU172" s="211">
        <v>8598</v>
      </c>
      <c r="CV172" s="211">
        <v>3214</v>
      </c>
      <c r="CW172" s="211">
        <v>2235</v>
      </c>
      <c r="CX172" s="211">
        <v>1029</v>
      </c>
      <c r="CY172" s="211">
        <v>1116</v>
      </c>
      <c r="CZ172" s="211">
        <v>247</v>
      </c>
      <c r="DA172" s="211">
        <v>1321</v>
      </c>
      <c r="DB172" s="211">
        <v>384</v>
      </c>
      <c r="DC172" s="211">
        <v>3926</v>
      </c>
      <c r="DD172" s="211">
        <v>1554</v>
      </c>
      <c r="DE172" s="211">
        <v>101</v>
      </c>
      <c r="DF172" s="211">
        <v>775</v>
      </c>
      <c r="DG172" s="211">
        <v>2532</v>
      </c>
      <c r="DH172" s="211">
        <v>521</v>
      </c>
      <c r="DI172" s="211">
        <v>2674</v>
      </c>
      <c r="DJ172" s="211">
        <v>1285</v>
      </c>
      <c r="DK172" s="211">
        <v>312</v>
      </c>
      <c r="DL172" s="211">
        <v>1869</v>
      </c>
      <c r="DM172" s="211">
        <v>3281</v>
      </c>
      <c r="DN172" s="211">
        <v>5798</v>
      </c>
      <c r="DO172" s="211">
        <v>1552</v>
      </c>
      <c r="DP172" s="211">
        <v>858</v>
      </c>
      <c r="DQ172" s="211">
        <v>736</v>
      </c>
      <c r="DR172" s="211">
        <v>436</v>
      </c>
      <c r="DS172" s="211">
        <v>454</v>
      </c>
      <c r="DT172" s="211">
        <v>1656</v>
      </c>
      <c r="DU172" s="211">
        <v>17402</v>
      </c>
      <c r="DV172" s="211">
        <v>6813</v>
      </c>
      <c r="DW172" s="211">
        <v>2893</v>
      </c>
      <c r="DX172" s="211">
        <v>1524</v>
      </c>
      <c r="DY172" s="211">
        <v>507</v>
      </c>
      <c r="DZ172" s="211">
        <v>3663</v>
      </c>
      <c r="EA172" s="211">
        <v>242</v>
      </c>
      <c r="EB172" s="211">
        <v>2551</v>
      </c>
      <c r="EC172" s="211">
        <v>5402</v>
      </c>
      <c r="ED172" s="211">
        <v>693</v>
      </c>
      <c r="EE172" s="211">
        <v>3651</v>
      </c>
      <c r="EF172" s="211">
        <v>4509</v>
      </c>
      <c r="EG172" s="211">
        <v>35638</v>
      </c>
      <c r="EH172" s="211">
        <v>6014</v>
      </c>
      <c r="EI172" s="211">
        <v>10751</v>
      </c>
      <c r="EJ172" s="211">
        <v>6651</v>
      </c>
      <c r="EK172" s="211">
        <v>744</v>
      </c>
      <c r="EL172" s="211">
        <v>823</v>
      </c>
      <c r="EM172" s="211">
        <v>593</v>
      </c>
      <c r="EN172" s="211">
        <v>664</v>
      </c>
      <c r="EO172" s="211">
        <v>516</v>
      </c>
      <c r="EP172" s="211">
        <v>3081</v>
      </c>
      <c r="EQ172" s="211">
        <v>15634</v>
      </c>
      <c r="ER172" s="211">
        <v>17402</v>
      </c>
      <c r="ES172" s="211">
        <v>1627</v>
      </c>
      <c r="ET172" s="211">
        <v>6722</v>
      </c>
      <c r="EU172" s="211">
        <v>6877</v>
      </c>
      <c r="EV172" s="211">
        <v>2176</v>
      </c>
      <c r="EW172" s="211">
        <f t="shared" si="2"/>
        <v>15775</v>
      </c>
      <c r="EX172" s="211">
        <v>17402</v>
      </c>
      <c r="EZ172" s="211"/>
    </row>
    <row r="173" spans="1:156" x14ac:dyDescent="0.25">
      <c r="A173" t="s">
        <v>481</v>
      </c>
      <c r="B173" t="s">
        <v>1335</v>
      </c>
      <c r="C173" t="s">
        <v>232</v>
      </c>
      <c r="D173" t="s">
        <v>232</v>
      </c>
      <c r="E173" t="s">
        <v>232</v>
      </c>
      <c r="F173" t="s">
        <v>232</v>
      </c>
      <c r="G173" t="s">
        <v>232</v>
      </c>
      <c r="H173" s="211">
        <v>42298</v>
      </c>
      <c r="I173" s="211">
        <v>1626</v>
      </c>
      <c r="J173" s="211">
        <v>4247</v>
      </c>
      <c r="K173" s="211">
        <v>646</v>
      </c>
      <c r="L173" s="211">
        <v>3073</v>
      </c>
      <c r="M173" s="211">
        <v>488</v>
      </c>
      <c r="N173" s="211">
        <v>11649</v>
      </c>
      <c r="O173" s="211">
        <v>668</v>
      </c>
      <c r="P173" s="211">
        <v>24592</v>
      </c>
      <c r="Q173" s="211">
        <v>259</v>
      </c>
      <c r="R173" s="211">
        <v>32153</v>
      </c>
      <c r="S173" s="211">
        <v>670</v>
      </c>
      <c r="T173" s="211">
        <v>2159</v>
      </c>
      <c r="U173" s="211">
        <v>130</v>
      </c>
      <c r="V173" s="211">
        <v>114</v>
      </c>
      <c r="W173" s="211">
        <v>20</v>
      </c>
      <c r="X173" s="211">
        <v>3472</v>
      </c>
      <c r="Y173" s="211">
        <v>124</v>
      </c>
      <c r="Z173" s="211">
        <v>1700</v>
      </c>
      <c r="AA173" s="211">
        <v>599</v>
      </c>
      <c r="AB173" s="211">
        <v>2700</v>
      </c>
      <c r="AC173" s="211">
        <v>83</v>
      </c>
      <c r="AD173" s="211">
        <v>2690</v>
      </c>
      <c r="AE173" s="211">
        <v>629</v>
      </c>
      <c r="AF173" s="211">
        <v>31736</v>
      </c>
      <c r="AG173" s="211">
        <v>670</v>
      </c>
      <c r="AH173" s="211">
        <v>38006</v>
      </c>
      <c r="AI173" s="211">
        <v>1004</v>
      </c>
      <c r="AJ173" s="211">
        <v>4292</v>
      </c>
      <c r="AK173" s="211">
        <v>622</v>
      </c>
      <c r="AL173" s="211">
        <v>2573</v>
      </c>
      <c r="AM173" s="211">
        <v>43</v>
      </c>
      <c r="AN173" s="211">
        <v>1719</v>
      </c>
      <c r="AO173" s="211">
        <v>579</v>
      </c>
      <c r="AP173" s="211">
        <v>20702</v>
      </c>
      <c r="AQ173" s="211">
        <v>942</v>
      </c>
      <c r="AR173" s="211">
        <v>21596</v>
      </c>
      <c r="AS173" s="211">
        <v>684</v>
      </c>
      <c r="AT173" s="211">
        <v>4203</v>
      </c>
      <c r="AU173" s="211">
        <v>174</v>
      </c>
      <c r="AV173" s="211">
        <v>38095</v>
      </c>
      <c r="AW173" s="211">
        <v>1452</v>
      </c>
      <c r="AX173" s="211">
        <v>1289</v>
      </c>
      <c r="AY173" s="211">
        <v>255</v>
      </c>
      <c r="AZ173" s="211">
        <v>4893</v>
      </c>
      <c r="BA173" s="211">
        <v>455</v>
      </c>
      <c r="BB173" s="211">
        <v>7052</v>
      </c>
      <c r="BC173" s="211">
        <v>379</v>
      </c>
      <c r="BD173" s="211">
        <v>14730</v>
      </c>
      <c r="BE173" s="211">
        <v>135</v>
      </c>
      <c r="BF173" s="211">
        <v>3612</v>
      </c>
      <c r="BG173" s="211">
        <v>402</v>
      </c>
      <c r="BH173" s="211">
        <v>19903</v>
      </c>
      <c r="BI173" s="211">
        <v>886</v>
      </c>
      <c r="BJ173" s="211">
        <v>19154</v>
      </c>
      <c r="BK173" s="211">
        <v>811</v>
      </c>
      <c r="BL173" s="211">
        <v>749</v>
      </c>
      <c r="BM173" s="211">
        <v>75</v>
      </c>
      <c r="BN173" s="211">
        <v>13924</v>
      </c>
      <c r="BO173" s="211">
        <v>455</v>
      </c>
      <c r="BP173" s="211">
        <v>6816</v>
      </c>
      <c r="BQ173" s="211">
        <v>468</v>
      </c>
      <c r="BR173" s="211">
        <v>2775</v>
      </c>
      <c r="BS173" s="211">
        <v>365</v>
      </c>
      <c r="BT173" s="211">
        <v>10777</v>
      </c>
      <c r="BU173" s="211">
        <v>247</v>
      </c>
      <c r="BV173" s="211">
        <v>23515</v>
      </c>
      <c r="BW173" s="211">
        <v>1288</v>
      </c>
      <c r="BX173" s="211">
        <v>8006</v>
      </c>
      <c r="BY173" s="211">
        <v>91</v>
      </c>
      <c r="BZ173" s="211">
        <v>3435</v>
      </c>
      <c r="CA173" s="211">
        <v>96</v>
      </c>
      <c r="CB173" s="211">
        <v>7342</v>
      </c>
      <c r="CC173" s="211">
        <v>151</v>
      </c>
      <c r="CD173" s="211">
        <v>3557</v>
      </c>
      <c r="CE173" s="211">
        <v>155</v>
      </c>
      <c r="CF173" s="211">
        <v>4351</v>
      </c>
      <c r="CG173" s="211">
        <v>572</v>
      </c>
      <c r="CH173" s="211">
        <v>5629</v>
      </c>
      <c r="CI173" s="211">
        <v>239</v>
      </c>
      <c r="CJ173" s="211">
        <v>5218</v>
      </c>
      <c r="CK173" s="211">
        <v>186</v>
      </c>
      <c r="CL173" s="211">
        <v>4760</v>
      </c>
      <c r="CM173" s="211">
        <v>136</v>
      </c>
      <c r="CN173" s="211">
        <v>8006</v>
      </c>
      <c r="CO173" s="211">
        <v>91</v>
      </c>
      <c r="CP173" s="211">
        <v>1626</v>
      </c>
      <c r="CQ173" s="211">
        <v>40672</v>
      </c>
      <c r="CR173" s="211">
        <v>34166</v>
      </c>
      <c r="CS173" s="211">
        <v>12872</v>
      </c>
      <c r="CT173" s="211">
        <v>34267</v>
      </c>
      <c r="CU173" s="211">
        <v>5357</v>
      </c>
      <c r="CV173" s="211">
        <v>2024</v>
      </c>
      <c r="CW173" s="211">
        <v>1698</v>
      </c>
      <c r="CX173" s="211">
        <v>694</v>
      </c>
      <c r="CY173" s="211">
        <v>952</v>
      </c>
      <c r="CZ173" s="211">
        <v>247</v>
      </c>
      <c r="DA173" s="211">
        <v>2304</v>
      </c>
      <c r="DB173" s="211">
        <v>938</v>
      </c>
      <c r="DC173" s="211">
        <v>403</v>
      </c>
      <c r="DD173" s="211">
        <v>145</v>
      </c>
      <c r="DE173" s="211">
        <v>150</v>
      </c>
      <c r="DF173" s="211">
        <v>1348</v>
      </c>
      <c r="DG173" s="211">
        <v>3212</v>
      </c>
      <c r="DH173" s="211">
        <v>551</v>
      </c>
      <c r="DI173" s="211">
        <v>1841</v>
      </c>
      <c r="DJ173" s="211">
        <v>851</v>
      </c>
      <c r="DK173" s="211">
        <v>283</v>
      </c>
      <c r="DL173" s="211">
        <v>1436</v>
      </c>
      <c r="DM173" s="211">
        <v>2681</v>
      </c>
      <c r="DN173" s="211">
        <v>5791</v>
      </c>
      <c r="DO173" s="211">
        <v>1510</v>
      </c>
      <c r="DP173" s="211">
        <v>961</v>
      </c>
      <c r="DQ173" s="211">
        <v>927</v>
      </c>
      <c r="DR173" s="211">
        <v>339</v>
      </c>
      <c r="DS173" s="211">
        <v>341</v>
      </c>
      <c r="DT173" s="211">
        <v>825</v>
      </c>
      <c r="DU173" s="211">
        <v>15915</v>
      </c>
      <c r="DV173" s="211">
        <v>8994</v>
      </c>
      <c r="DW173" s="211">
        <v>3746</v>
      </c>
      <c r="DX173" s="211">
        <v>1058</v>
      </c>
      <c r="DY173" s="211">
        <v>320</v>
      </c>
      <c r="DZ173" s="211">
        <v>2478</v>
      </c>
      <c r="EA173" s="211">
        <v>128</v>
      </c>
      <c r="EB173" s="211">
        <v>1696</v>
      </c>
      <c r="EC173" s="211">
        <v>3385</v>
      </c>
      <c r="ED173" s="211">
        <v>713</v>
      </c>
      <c r="EE173" s="211">
        <v>2024</v>
      </c>
      <c r="EF173" s="211">
        <v>5290</v>
      </c>
      <c r="EG173" s="211">
        <v>37267</v>
      </c>
      <c r="EH173" s="211">
        <v>4821</v>
      </c>
      <c r="EI173" s="211">
        <v>12611</v>
      </c>
      <c r="EJ173" s="211">
        <v>3304</v>
      </c>
      <c r="EK173" s="211">
        <v>423</v>
      </c>
      <c r="EL173" s="211">
        <v>438</v>
      </c>
      <c r="EM173" s="211">
        <v>506</v>
      </c>
      <c r="EN173" s="211">
        <v>241</v>
      </c>
      <c r="EO173" s="211">
        <v>463</v>
      </c>
      <c r="EP173" s="211">
        <v>1128</v>
      </c>
      <c r="EQ173" s="211">
        <v>14749</v>
      </c>
      <c r="ER173" s="211">
        <v>15915</v>
      </c>
      <c r="ES173" s="211">
        <v>686</v>
      </c>
      <c r="ET173" s="211">
        <v>4388</v>
      </c>
      <c r="EU173" s="211">
        <v>7595</v>
      </c>
      <c r="EV173" s="211">
        <v>3246</v>
      </c>
      <c r="EW173" s="211">
        <f t="shared" si="2"/>
        <v>15229</v>
      </c>
      <c r="EX173" s="211">
        <v>15915</v>
      </c>
      <c r="EZ173" s="211"/>
    </row>
    <row r="174" spans="1:156" x14ac:dyDescent="0.25">
      <c r="A174" t="s">
        <v>482</v>
      </c>
      <c r="B174" t="s">
        <v>1335</v>
      </c>
      <c r="C174" t="s">
        <v>232</v>
      </c>
      <c r="D174" t="s">
        <v>232</v>
      </c>
      <c r="E174" t="s">
        <v>232</v>
      </c>
      <c r="F174" t="s">
        <v>232</v>
      </c>
      <c r="G174" t="s">
        <v>232</v>
      </c>
      <c r="H174" s="211">
        <v>40997</v>
      </c>
      <c r="I174" s="211">
        <v>1215</v>
      </c>
      <c r="J174" s="211">
        <v>4239</v>
      </c>
      <c r="K174" s="211">
        <v>310</v>
      </c>
      <c r="L174" s="211">
        <v>3210</v>
      </c>
      <c r="M174" s="211">
        <v>218</v>
      </c>
      <c r="N174" s="211">
        <v>11239</v>
      </c>
      <c r="O174" s="211">
        <v>664</v>
      </c>
      <c r="P174" s="211">
        <v>24506</v>
      </c>
      <c r="Q174" s="211">
        <v>215</v>
      </c>
      <c r="R174" s="211">
        <v>29713</v>
      </c>
      <c r="S174" s="211">
        <v>723</v>
      </c>
      <c r="T174" s="211">
        <v>3069</v>
      </c>
      <c r="U174" s="211">
        <v>116</v>
      </c>
      <c r="V174" s="211">
        <v>207</v>
      </c>
      <c r="W174" s="211">
        <v>5</v>
      </c>
      <c r="X174" s="211">
        <v>3789</v>
      </c>
      <c r="Y174" s="211">
        <v>111</v>
      </c>
      <c r="Z174" s="211">
        <v>787</v>
      </c>
      <c r="AA174" s="211">
        <v>249</v>
      </c>
      <c r="AB174" s="211">
        <v>3421</v>
      </c>
      <c r="AC174" s="211">
        <v>11</v>
      </c>
      <c r="AD174" s="211">
        <v>2354</v>
      </c>
      <c r="AE174" s="211">
        <v>267</v>
      </c>
      <c r="AF174" s="211">
        <v>29292</v>
      </c>
      <c r="AG174" s="211">
        <v>687</v>
      </c>
      <c r="AH174" s="211">
        <v>36444</v>
      </c>
      <c r="AI174" s="211">
        <v>896</v>
      </c>
      <c r="AJ174" s="211">
        <v>4553</v>
      </c>
      <c r="AK174" s="211">
        <v>319</v>
      </c>
      <c r="AL174" s="211">
        <v>2550</v>
      </c>
      <c r="AM174" s="211">
        <v>39</v>
      </c>
      <c r="AN174" s="211">
        <v>2003</v>
      </c>
      <c r="AO174" s="211">
        <v>280</v>
      </c>
      <c r="AP174" s="211">
        <v>19637</v>
      </c>
      <c r="AQ174" s="211">
        <v>625</v>
      </c>
      <c r="AR174" s="211">
        <v>21360</v>
      </c>
      <c r="AS174" s="211">
        <v>590</v>
      </c>
      <c r="AT174" s="211">
        <v>5290</v>
      </c>
      <c r="AU174" s="211">
        <v>148</v>
      </c>
      <c r="AV174" s="211">
        <v>35707</v>
      </c>
      <c r="AW174" s="211">
        <v>1067</v>
      </c>
      <c r="AX174" s="211">
        <v>1144</v>
      </c>
      <c r="AY174" s="211">
        <v>135</v>
      </c>
      <c r="AZ174" s="211">
        <v>4573</v>
      </c>
      <c r="BA174" s="211">
        <v>260</v>
      </c>
      <c r="BB174" s="211">
        <v>6475</v>
      </c>
      <c r="BC174" s="211">
        <v>292</v>
      </c>
      <c r="BD174" s="211">
        <v>16372</v>
      </c>
      <c r="BE174" s="211">
        <v>163</v>
      </c>
      <c r="BF174" s="211">
        <v>3539</v>
      </c>
      <c r="BG174" s="211">
        <v>132</v>
      </c>
      <c r="BH174" s="211">
        <v>19895</v>
      </c>
      <c r="BI174" s="211">
        <v>960</v>
      </c>
      <c r="BJ174" s="211">
        <v>18909</v>
      </c>
      <c r="BK174" s="211">
        <v>836</v>
      </c>
      <c r="BL174" s="211">
        <v>986</v>
      </c>
      <c r="BM174" s="211">
        <v>124</v>
      </c>
      <c r="BN174" s="211">
        <v>13749</v>
      </c>
      <c r="BO174" s="211">
        <v>435</v>
      </c>
      <c r="BP174" s="211">
        <v>6612</v>
      </c>
      <c r="BQ174" s="211">
        <v>493</v>
      </c>
      <c r="BR174" s="211">
        <v>3073</v>
      </c>
      <c r="BS174" s="211">
        <v>164</v>
      </c>
      <c r="BT174" s="211">
        <v>8696</v>
      </c>
      <c r="BU174" s="211">
        <v>86</v>
      </c>
      <c r="BV174" s="211">
        <v>23434</v>
      </c>
      <c r="BW174" s="211">
        <v>1092</v>
      </c>
      <c r="BX174" s="211">
        <v>8867</v>
      </c>
      <c r="BY174" s="211">
        <v>37</v>
      </c>
      <c r="BZ174" s="211">
        <v>2530</v>
      </c>
      <c r="CA174" s="211">
        <v>0</v>
      </c>
      <c r="CB174" s="211">
        <v>6166</v>
      </c>
      <c r="CC174" s="211">
        <v>86</v>
      </c>
      <c r="CD174" s="211">
        <v>3737</v>
      </c>
      <c r="CE174" s="211">
        <v>279</v>
      </c>
      <c r="CF174" s="211">
        <v>4963</v>
      </c>
      <c r="CG174" s="211">
        <v>229</v>
      </c>
      <c r="CH174" s="211">
        <v>4989</v>
      </c>
      <c r="CI174" s="211">
        <v>141</v>
      </c>
      <c r="CJ174" s="211">
        <v>4242</v>
      </c>
      <c r="CK174" s="211">
        <v>202</v>
      </c>
      <c r="CL174" s="211">
        <v>5503</v>
      </c>
      <c r="CM174" s="211">
        <v>241</v>
      </c>
      <c r="CN174" s="211">
        <v>8867</v>
      </c>
      <c r="CO174" s="211">
        <v>37</v>
      </c>
      <c r="CP174" s="211">
        <v>1215</v>
      </c>
      <c r="CQ174" s="211">
        <v>39782</v>
      </c>
      <c r="CR174" s="211">
        <v>33486</v>
      </c>
      <c r="CS174" s="211">
        <v>13762</v>
      </c>
      <c r="CT174" s="211">
        <v>33436</v>
      </c>
      <c r="CU174" s="211">
        <v>5605</v>
      </c>
      <c r="CV174" s="211">
        <v>2015</v>
      </c>
      <c r="CW174" s="211">
        <v>944</v>
      </c>
      <c r="CX174" s="211">
        <v>176</v>
      </c>
      <c r="CY174" s="211">
        <v>1530</v>
      </c>
      <c r="CZ174" s="211">
        <v>424</v>
      </c>
      <c r="DA174" s="211">
        <v>1827</v>
      </c>
      <c r="DB174" s="211">
        <v>820</v>
      </c>
      <c r="DC174" s="211">
        <v>1304</v>
      </c>
      <c r="DD174" s="211">
        <v>595</v>
      </c>
      <c r="DE174" s="211">
        <v>64</v>
      </c>
      <c r="DF174" s="211">
        <v>694</v>
      </c>
      <c r="DG174" s="211">
        <v>3105</v>
      </c>
      <c r="DH174" s="211">
        <v>459</v>
      </c>
      <c r="DI174" s="211">
        <v>1994</v>
      </c>
      <c r="DJ174" s="211">
        <v>1390</v>
      </c>
      <c r="DK174" s="211">
        <v>263</v>
      </c>
      <c r="DL174" s="211">
        <v>1309</v>
      </c>
      <c r="DM174" s="211">
        <v>2685</v>
      </c>
      <c r="DN174" s="211">
        <v>6038</v>
      </c>
      <c r="DO174" s="211">
        <v>1120</v>
      </c>
      <c r="DP174" s="211">
        <v>952</v>
      </c>
      <c r="DQ174" s="211">
        <v>703</v>
      </c>
      <c r="DR174" s="211">
        <v>730</v>
      </c>
      <c r="DS174" s="211">
        <v>423</v>
      </c>
      <c r="DT174" s="211">
        <v>622</v>
      </c>
      <c r="DU174" s="211">
        <v>18051</v>
      </c>
      <c r="DV174" s="211">
        <v>8469</v>
      </c>
      <c r="DW174" s="211">
        <v>3088</v>
      </c>
      <c r="DX174" s="211">
        <v>1047</v>
      </c>
      <c r="DY174" s="211">
        <v>239</v>
      </c>
      <c r="DZ174" s="211">
        <v>3210</v>
      </c>
      <c r="EA174" s="211">
        <v>78</v>
      </c>
      <c r="EB174" s="211">
        <v>2764</v>
      </c>
      <c r="EC174" s="211">
        <v>5325</v>
      </c>
      <c r="ED174" s="211">
        <v>493</v>
      </c>
      <c r="EE174" s="211">
        <v>4108</v>
      </c>
      <c r="EF174" s="211">
        <v>4139</v>
      </c>
      <c r="EG174" s="211">
        <v>35978</v>
      </c>
      <c r="EH174" s="211">
        <v>4989</v>
      </c>
      <c r="EI174" s="211">
        <v>12468</v>
      </c>
      <c r="EJ174" s="211">
        <v>5583</v>
      </c>
      <c r="EK174" s="211">
        <v>625</v>
      </c>
      <c r="EL174" s="211">
        <v>587</v>
      </c>
      <c r="EM174" s="211">
        <v>709</v>
      </c>
      <c r="EN174" s="211">
        <v>543</v>
      </c>
      <c r="EO174" s="211">
        <v>613</v>
      </c>
      <c r="EP174" s="211">
        <v>2136</v>
      </c>
      <c r="EQ174" s="211">
        <v>16609</v>
      </c>
      <c r="ER174" s="211">
        <v>18051</v>
      </c>
      <c r="ES174" s="211">
        <v>1161</v>
      </c>
      <c r="ET174" s="211">
        <v>7199</v>
      </c>
      <c r="EU174" s="211">
        <v>7160</v>
      </c>
      <c r="EV174" s="211">
        <v>2531</v>
      </c>
      <c r="EW174" s="211">
        <f t="shared" si="2"/>
        <v>16890</v>
      </c>
      <c r="EX174" s="211">
        <v>18051</v>
      </c>
      <c r="EZ174" s="211"/>
    </row>
    <row r="175" spans="1:156" x14ac:dyDescent="0.25">
      <c r="A175" t="s">
        <v>483</v>
      </c>
      <c r="B175" t="s">
        <v>1335</v>
      </c>
      <c r="C175" t="s">
        <v>232</v>
      </c>
      <c r="D175" t="s">
        <v>232</v>
      </c>
      <c r="E175" t="s">
        <v>232</v>
      </c>
      <c r="F175" t="s">
        <v>232</v>
      </c>
      <c r="G175" t="s">
        <v>232</v>
      </c>
      <c r="H175" s="211">
        <v>44205</v>
      </c>
      <c r="I175" s="211">
        <v>950</v>
      </c>
      <c r="J175" s="211">
        <v>2711</v>
      </c>
      <c r="K175" s="211">
        <v>228</v>
      </c>
      <c r="L175" s="211">
        <v>1928</v>
      </c>
      <c r="M175" s="211">
        <v>117</v>
      </c>
      <c r="N175" s="211">
        <v>9880</v>
      </c>
      <c r="O175" s="211">
        <v>345</v>
      </c>
      <c r="P175" s="211">
        <v>31491</v>
      </c>
      <c r="Q175" s="211">
        <v>356</v>
      </c>
      <c r="R175" s="211">
        <v>37760</v>
      </c>
      <c r="S175" s="211">
        <v>809</v>
      </c>
      <c r="T175" s="211">
        <v>932</v>
      </c>
      <c r="U175" s="211">
        <v>0</v>
      </c>
      <c r="V175" s="211">
        <v>56</v>
      </c>
      <c r="W175" s="211">
        <v>15</v>
      </c>
      <c r="X175" s="211">
        <v>2032</v>
      </c>
      <c r="Y175" s="211">
        <v>16</v>
      </c>
      <c r="Z175" s="211">
        <v>886</v>
      </c>
      <c r="AA175" s="211">
        <v>13</v>
      </c>
      <c r="AB175" s="211">
        <v>2523</v>
      </c>
      <c r="AC175" s="211">
        <v>97</v>
      </c>
      <c r="AD175" s="211">
        <v>1692</v>
      </c>
      <c r="AE175" s="211">
        <v>78</v>
      </c>
      <c r="AF175" s="211">
        <v>37344</v>
      </c>
      <c r="AG175" s="211">
        <v>809</v>
      </c>
      <c r="AH175" s="211">
        <v>41574</v>
      </c>
      <c r="AI175" s="211">
        <v>856</v>
      </c>
      <c r="AJ175" s="211">
        <v>2631</v>
      </c>
      <c r="AK175" s="211">
        <v>94</v>
      </c>
      <c r="AL175" s="211">
        <v>1877</v>
      </c>
      <c r="AM175" s="211">
        <v>16</v>
      </c>
      <c r="AN175" s="211">
        <v>754</v>
      </c>
      <c r="AO175" s="211">
        <v>78</v>
      </c>
      <c r="AP175" s="211">
        <v>22296</v>
      </c>
      <c r="AQ175" s="211">
        <v>449</v>
      </c>
      <c r="AR175" s="211">
        <v>21909</v>
      </c>
      <c r="AS175" s="211">
        <v>501</v>
      </c>
      <c r="AT175" s="211">
        <v>3421</v>
      </c>
      <c r="AU175" s="211">
        <v>127</v>
      </c>
      <c r="AV175" s="211">
        <v>40784</v>
      </c>
      <c r="AW175" s="211">
        <v>823</v>
      </c>
      <c r="AX175" s="211">
        <v>678</v>
      </c>
      <c r="AY175" s="211">
        <v>74</v>
      </c>
      <c r="AZ175" s="211">
        <v>4558</v>
      </c>
      <c r="BA175" s="211">
        <v>142</v>
      </c>
      <c r="BB175" s="211">
        <v>7789</v>
      </c>
      <c r="BC175" s="211">
        <v>139</v>
      </c>
      <c r="BD175" s="211">
        <v>16092</v>
      </c>
      <c r="BE175" s="211">
        <v>229</v>
      </c>
      <c r="BF175" s="211">
        <v>4418</v>
      </c>
      <c r="BG175" s="211">
        <v>146</v>
      </c>
      <c r="BH175" s="211">
        <v>21102</v>
      </c>
      <c r="BI175" s="211">
        <v>606</v>
      </c>
      <c r="BJ175" s="211">
        <v>20629</v>
      </c>
      <c r="BK175" s="211">
        <v>560</v>
      </c>
      <c r="BL175" s="211">
        <v>473</v>
      </c>
      <c r="BM175" s="211">
        <v>46</v>
      </c>
      <c r="BN175" s="211">
        <v>15609</v>
      </c>
      <c r="BO175" s="211">
        <v>361</v>
      </c>
      <c r="BP175" s="211">
        <v>6618</v>
      </c>
      <c r="BQ175" s="211">
        <v>302</v>
      </c>
      <c r="BR175" s="211">
        <v>3293</v>
      </c>
      <c r="BS175" s="211">
        <v>89</v>
      </c>
      <c r="BT175" s="211">
        <v>12147</v>
      </c>
      <c r="BU175" s="211">
        <v>198</v>
      </c>
      <c r="BV175" s="211">
        <v>25520</v>
      </c>
      <c r="BW175" s="211">
        <v>752</v>
      </c>
      <c r="BX175" s="211">
        <v>6538</v>
      </c>
      <c r="BY175" s="211">
        <v>0</v>
      </c>
      <c r="BZ175" s="211">
        <v>3841</v>
      </c>
      <c r="CA175" s="211">
        <v>20</v>
      </c>
      <c r="CB175" s="211">
        <v>8306</v>
      </c>
      <c r="CC175" s="211">
        <v>178</v>
      </c>
      <c r="CD175" s="211">
        <v>2941</v>
      </c>
      <c r="CE175" s="211">
        <v>168</v>
      </c>
      <c r="CF175" s="211">
        <v>3907</v>
      </c>
      <c r="CG175" s="211">
        <v>162</v>
      </c>
      <c r="CH175" s="211">
        <v>6465</v>
      </c>
      <c r="CI175" s="211">
        <v>97</v>
      </c>
      <c r="CJ175" s="211">
        <v>5700</v>
      </c>
      <c r="CK175" s="211">
        <v>190</v>
      </c>
      <c r="CL175" s="211">
        <v>6507</v>
      </c>
      <c r="CM175" s="211">
        <v>135</v>
      </c>
      <c r="CN175" s="211">
        <v>6538</v>
      </c>
      <c r="CO175" s="211">
        <v>0</v>
      </c>
      <c r="CP175" s="211">
        <v>950</v>
      </c>
      <c r="CQ175" s="211">
        <v>43255</v>
      </c>
      <c r="CR175" s="211">
        <v>38393</v>
      </c>
      <c r="CS175" s="211">
        <v>10385</v>
      </c>
      <c r="CT175" s="211">
        <v>37873</v>
      </c>
      <c r="CU175" s="211">
        <v>3244</v>
      </c>
      <c r="CV175" s="211">
        <v>864</v>
      </c>
      <c r="CW175" s="211">
        <v>919</v>
      </c>
      <c r="CX175" s="211">
        <v>378</v>
      </c>
      <c r="CY175" s="211">
        <v>478</v>
      </c>
      <c r="CZ175" s="211">
        <v>171</v>
      </c>
      <c r="DA175" s="211">
        <v>1608</v>
      </c>
      <c r="DB175" s="211">
        <v>280</v>
      </c>
      <c r="DC175" s="211">
        <v>239</v>
      </c>
      <c r="DD175" s="211">
        <v>35</v>
      </c>
      <c r="DE175" s="211">
        <v>232</v>
      </c>
      <c r="DF175" s="211">
        <v>1325</v>
      </c>
      <c r="DG175" s="211">
        <v>2872</v>
      </c>
      <c r="DH175" s="211">
        <v>895</v>
      </c>
      <c r="DI175" s="211">
        <v>2202</v>
      </c>
      <c r="DJ175" s="211">
        <v>1057</v>
      </c>
      <c r="DK175" s="211">
        <v>215</v>
      </c>
      <c r="DL175" s="211">
        <v>2317</v>
      </c>
      <c r="DM175" s="211">
        <v>2957</v>
      </c>
      <c r="DN175" s="211">
        <v>5163</v>
      </c>
      <c r="DO175" s="211">
        <v>1194</v>
      </c>
      <c r="DP175" s="211">
        <v>724</v>
      </c>
      <c r="DQ175" s="211">
        <v>1245</v>
      </c>
      <c r="DR175" s="211">
        <v>307</v>
      </c>
      <c r="DS175" s="211">
        <v>162</v>
      </c>
      <c r="DT175" s="211">
        <v>350</v>
      </c>
      <c r="DU175" s="211">
        <v>15509</v>
      </c>
      <c r="DV175" s="211">
        <v>11162</v>
      </c>
      <c r="DW175" s="211">
        <v>5102</v>
      </c>
      <c r="DX175" s="211">
        <v>895</v>
      </c>
      <c r="DY175" s="211">
        <v>276</v>
      </c>
      <c r="DZ175" s="211">
        <v>1606</v>
      </c>
      <c r="EA175" s="211">
        <v>151</v>
      </c>
      <c r="EB175" s="211">
        <v>1101</v>
      </c>
      <c r="EC175" s="211">
        <v>1846</v>
      </c>
      <c r="ED175" s="211">
        <v>308</v>
      </c>
      <c r="EE175" s="211">
        <v>1035</v>
      </c>
      <c r="EF175" s="211">
        <v>6157</v>
      </c>
      <c r="EG175" s="211">
        <v>40129</v>
      </c>
      <c r="EH175" s="211">
        <v>3608</v>
      </c>
      <c r="EI175" s="211">
        <v>14470</v>
      </c>
      <c r="EJ175" s="211">
        <v>1039</v>
      </c>
      <c r="EK175" s="211">
        <v>97</v>
      </c>
      <c r="EL175" s="211">
        <v>89</v>
      </c>
      <c r="EM175" s="211">
        <v>283</v>
      </c>
      <c r="EN175" s="211">
        <v>72</v>
      </c>
      <c r="EO175" s="211">
        <v>0</v>
      </c>
      <c r="EP175" s="211">
        <v>397</v>
      </c>
      <c r="EQ175" s="211">
        <v>15019</v>
      </c>
      <c r="ER175" s="211">
        <v>15509</v>
      </c>
      <c r="ES175" s="211">
        <v>294</v>
      </c>
      <c r="ET175" s="211">
        <v>2410</v>
      </c>
      <c r="EU175" s="211">
        <v>7887</v>
      </c>
      <c r="EV175" s="211">
        <v>4918</v>
      </c>
      <c r="EW175" s="211">
        <f t="shared" si="2"/>
        <v>15215</v>
      </c>
      <c r="EX175" s="211">
        <v>15509</v>
      </c>
      <c r="EZ175" s="211"/>
    </row>
    <row r="176" spans="1:156" x14ac:dyDescent="0.25">
      <c r="A176" t="s">
        <v>484</v>
      </c>
      <c r="B176" t="s">
        <v>1335</v>
      </c>
      <c r="C176" t="s">
        <v>232</v>
      </c>
      <c r="D176" t="s">
        <v>232</v>
      </c>
      <c r="E176" t="s">
        <v>232</v>
      </c>
      <c r="F176" t="s">
        <v>232</v>
      </c>
      <c r="G176" t="s">
        <v>232</v>
      </c>
      <c r="H176" s="211">
        <v>42601</v>
      </c>
      <c r="I176" s="211">
        <v>1156</v>
      </c>
      <c r="J176" s="211">
        <v>3054</v>
      </c>
      <c r="K176" s="211">
        <v>103</v>
      </c>
      <c r="L176" s="211">
        <v>2111</v>
      </c>
      <c r="M176" s="211">
        <v>103</v>
      </c>
      <c r="N176" s="211">
        <v>15940</v>
      </c>
      <c r="O176" s="211">
        <v>429</v>
      </c>
      <c r="P176" s="211">
        <v>23533</v>
      </c>
      <c r="Q176" s="211">
        <v>608</v>
      </c>
      <c r="R176" s="211">
        <v>35486</v>
      </c>
      <c r="S176" s="211">
        <v>666</v>
      </c>
      <c r="T176" s="211">
        <v>1654</v>
      </c>
      <c r="U176" s="211">
        <v>222</v>
      </c>
      <c r="V176" s="211">
        <v>269</v>
      </c>
      <c r="W176" s="211">
        <v>0</v>
      </c>
      <c r="X176" s="211">
        <v>1561</v>
      </c>
      <c r="Y176" s="211">
        <v>27</v>
      </c>
      <c r="Z176" s="211">
        <v>1072</v>
      </c>
      <c r="AA176" s="211">
        <v>96</v>
      </c>
      <c r="AB176" s="211">
        <v>2503</v>
      </c>
      <c r="AC176" s="211">
        <v>136</v>
      </c>
      <c r="AD176" s="211">
        <v>2549</v>
      </c>
      <c r="AE176" s="211">
        <v>158</v>
      </c>
      <c r="AF176" s="211">
        <v>34600</v>
      </c>
      <c r="AG176" s="211">
        <v>660</v>
      </c>
      <c r="AH176" s="211">
        <v>40633</v>
      </c>
      <c r="AI176" s="211">
        <v>844</v>
      </c>
      <c r="AJ176" s="211">
        <v>1968</v>
      </c>
      <c r="AK176" s="211">
        <v>312</v>
      </c>
      <c r="AL176" s="211">
        <v>1241</v>
      </c>
      <c r="AM176" s="211">
        <v>101</v>
      </c>
      <c r="AN176" s="211">
        <v>727</v>
      </c>
      <c r="AO176" s="211">
        <v>211</v>
      </c>
      <c r="AP176" s="211">
        <v>21758</v>
      </c>
      <c r="AQ176" s="211">
        <v>693</v>
      </c>
      <c r="AR176" s="211">
        <v>20843</v>
      </c>
      <c r="AS176" s="211">
        <v>463</v>
      </c>
      <c r="AT176" s="211">
        <v>4888</v>
      </c>
      <c r="AU176" s="211">
        <v>63</v>
      </c>
      <c r="AV176" s="211">
        <v>37713</v>
      </c>
      <c r="AW176" s="211">
        <v>1093</v>
      </c>
      <c r="AX176" s="211">
        <v>1168</v>
      </c>
      <c r="AY176" s="211">
        <v>182</v>
      </c>
      <c r="AZ176" s="211">
        <v>7810</v>
      </c>
      <c r="BA176" s="211">
        <v>291</v>
      </c>
      <c r="BB176" s="211">
        <v>10275</v>
      </c>
      <c r="BC176" s="211">
        <v>213</v>
      </c>
      <c r="BD176" s="211">
        <v>9521</v>
      </c>
      <c r="BE176" s="211">
        <v>95</v>
      </c>
      <c r="BF176" s="211">
        <v>3031</v>
      </c>
      <c r="BG176" s="211">
        <v>132</v>
      </c>
      <c r="BH176" s="211">
        <v>21835</v>
      </c>
      <c r="BI176" s="211">
        <v>829</v>
      </c>
      <c r="BJ176" s="211">
        <v>21044</v>
      </c>
      <c r="BK176" s="211">
        <v>796</v>
      </c>
      <c r="BL176" s="211">
        <v>791</v>
      </c>
      <c r="BM176" s="211">
        <v>33</v>
      </c>
      <c r="BN176" s="211">
        <v>16076</v>
      </c>
      <c r="BO176" s="211">
        <v>610</v>
      </c>
      <c r="BP176" s="211">
        <v>6075</v>
      </c>
      <c r="BQ176" s="211">
        <v>258</v>
      </c>
      <c r="BR176" s="211">
        <v>2715</v>
      </c>
      <c r="BS176" s="211">
        <v>93</v>
      </c>
      <c r="BT176" s="211">
        <v>10555</v>
      </c>
      <c r="BU176" s="211">
        <v>178</v>
      </c>
      <c r="BV176" s="211">
        <v>24866</v>
      </c>
      <c r="BW176" s="211">
        <v>961</v>
      </c>
      <c r="BX176" s="211">
        <v>7180</v>
      </c>
      <c r="BY176" s="211">
        <v>17</v>
      </c>
      <c r="BZ176" s="211">
        <v>2652</v>
      </c>
      <c r="CA176" s="211">
        <v>41</v>
      </c>
      <c r="CB176" s="211">
        <v>7903</v>
      </c>
      <c r="CC176" s="211">
        <v>137</v>
      </c>
      <c r="CD176" s="211">
        <v>3272</v>
      </c>
      <c r="CE176" s="211">
        <v>197</v>
      </c>
      <c r="CF176" s="211">
        <v>3952</v>
      </c>
      <c r="CG176" s="211">
        <v>321</v>
      </c>
      <c r="CH176" s="211">
        <v>6920</v>
      </c>
      <c r="CI176" s="211">
        <v>187</v>
      </c>
      <c r="CJ176" s="211">
        <v>5340</v>
      </c>
      <c r="CK176" s="211">
        <v>39</v>
      </c>
      <c r="CL176" s="211">
        <v>5382</v>
      </c>
      <c r="CM176" s="211">
        <v>217</v>
      </c>
      <c r="CN176" s="211">
        <v>7180</v>
      </c>
      <c r="CO176" s="211">
        <v>17</v>
      </c>
      <c r="CP176" s="211">
        <v>1156</v>
      </c>
      <c r="CQ176" s="211">
        <v>41445</v>
      </c>
      <c r="CR176" s="211">
        <v>34842</v>
      </c>
      <c r="CS176" s="211">
        <v>13354</v>
      </c>
      <c r="CT176" s="211">
        <v>37699</v>
      </c>
      <c r="CU176" s="211">
        <v>3047</v>
      </c>
      <c r="CV176" s="211">
        <v>1012</v>
      </c>
      <c r="CW176" s="211">
        <v>1101</v>
      </c>
      <c r="CX176" s="211">
        <v>382</v>
      </c>
      <c r="CY176" s="211">
        <v>358</v>
      </c>
      <c r="CZ176" s="211">
        <v>59</v>
      </c>
      <c r="DA176" s="211">
        <v>991</v>
      </c>
      <c r="DB176" s="211">
        <v>328</v>
      </c>
      <c r="DC176" s="211">
        <v>597</v>
      </c>
      <c r="DD176" s="211">
        <v>243</v>
      </c>
      <c r="DE176" s="211">
        <v>192</v>
      </c>
      <c r="DF176" s="211">
        <v>2060</v>
      </c>
      <c r="DG176" s="211">
        <v>3427</v>
      </c>
      <c r="DH176" s="211">
        <v>521</v>
      </c>
      <c r="DI176" s="211">
        <v>2284</v>
      </c>
      <c r="DJ176" s="211">
        <v>1337</v>
      </c>
      <c r="DK176" s="211">
        <v>170</v>
      </c>
      <c r="DL176" s="211">
        <v>1602</v>
      </c>
      <c r="DM176" s="211">
        <v>1996</v>
      </c>
      <c r="DN176" s="211">
        <v>5067</v>
      </c>
      <c r="DO176" s="211">
        <v>1754</v>
      </c>
      <c r="DP176" s="211">
        <v>882</v>
      </c>
      <c r="DQ176" s="211">
        <v>1695</v>
      </c>
      <c r="DR176" s="211">
        <v>567</v>
      </c>
      <c r="DS176" s="211">
        <v>425</v>
      </c>
      <c r="DT176" s="211">
        <v>796</v>
      </c>
      <c r="DU176" s="211">
        <v>16423</v>
      </c>
      <c r="DV176" s="211">
        <v>9095</v>
      </c>
      <c r="DW176" s="211">
        <v>3580</v>
      </c>
      <c r="DX176" s="211">
        <v>1370</v>
      </c>
      <c r="DY176" s="211">
        <v>681</v>
      </c>
      <c r="DZ176" s="211">
        <v>2629</v>
      </c>
      <c r="EA176" s="211">
        <v>121</v>
      </c>
      <c r="EB176" s="211">
        <v>2031</v>
      </c>
      <c r="EC176" s="211">
        <v>3329</v>
      </c>
      <c r="ED176" s="211">
        <v>520</v>
      </c>
      <c r="EE176" s="211">
        <v>2150</v>
      </c>
      <c r="EF176" s="211">
        <v>5167</v>
      </c>
      <c r="EG176" s="211">
        <v>37367</v>
      </c>
      <c r="EH176" s="211">
        <v>5337</v>
      </c>
      <c r="EI176" s="211">
        <v>13117</v>
      </c>
      <c r="EJ176" s="211">
        <v>3306</v>
      </c>
      <c r="EK176" s="211">
        <v>546</v>
      </c>
      <c r="EL176" s="211">
        <v>448</v>
      </c>
      <c r="EM176" s="211">
        <v>420</v>
      </c>
      <c r="EN176" s="211">
        <v>241</v>
      </c>
      <c r="EO176" s="211">
        <v>296</v>
      </c>
      <c r="EP176" s="211">
        <v>1229</v>
      </c>
      <c r="EQ176" s="211">
        <v>15204</v>
      </c>
      <c r="ER176" s="211">
        <v>16423</v>
      </c>
      <c r="ES176" s="211">
        <v>806</v>
      </c>
      <c r="ET176" s="211">
        <v>4279</v>
      </c>
      <c r="EU176" s="211">
        <v>6710</v>
      </c>
      <c r="EV176" s="211">
        <v>4628</v>
      </c>
      <c r="EW176" s="211">
        <f t="shared" si="2"/>
        <v>15617</v>
      </c>
      <c r="EX176" s="211">
        <v>16423</v>
      </c>
      <c r="EZ176" s="211"/>
    </row>
    <row r="177" spans="1:256" x14ac:dyDescent="0.25">
      <c r="A177" t="s">
        <v>485</v>
      </c>
      <c r="B177" t="s">
        <v>1335</v>
      </c>
      <c r="C177" t="s">
        <v>232</v>
      </c>
      <c r="D177" t="s">
        <v>232</v>
      </c>
      <c r="E177" t="s">
        <v>232</v>
      </c>
      <c r="F177" t="s">
        <v>232</v>
      </c>
      <c r="G177" t="s">
        <v>232</v>
      </c>
      <c r="H177" s="211">
        <v>41194</v>
      </c>
      <c r="I177" s="211">
        <v>872</v>
      </c>
      <c r="J177" s="211">
        <v>1361</v>
      </c>
      <c r="K177" s="211">
        <v>84</v>
      </c>
      <c r="L177" s="211">
        <v>893</v>
      </c>
      <c r="M177" s="211">
        <v>84</v>
      </c>
      <c r="N177" s="211">
        <v>7823</v>
      </c>
      <c r="O177" s="211">
        <v>505</v>
      </c>
      <c r="P177" s="211">
        <v>31874</v>
      </c>
      <c r="Q177" s="211">
        <v>283</v>
      </c>
      <c r="R177" s="211">
        <v>31105</v>
      </c>
      <c r="S177" s="211">
        <v>661</v>
      </c>
      <c r="T177" s="211">
        <v>1237</v>
      </c>
      <c r="U177" s="211">
        <v>61</v>
      </c>
      <c r="V177" s="211">
        <v>4</v>
      </c>
      <c r="W177" s="211">
        <v>2</v>
      </c>
      <c r="X177" s="211">
        <v>5658</v>
      </c>
      <c r="Y177" s="211">
        <v>89</v>
      </c>
      <c r="Z177" s="211">
        <v>632</v>
      </c>
      <c r="AA177" s="211">
        <v>35</v>
      </c>
      <c r="AB177" s="211">
        <v>2552</v>
      </c>
      <c r="AC177" s="211">
        <v>24</v>
      </c>
      <c r="AD177" s="211">
        <v>1443</v>
      </c>
      <c r="AE177" s="211">
        <v>42</v>
      </c>
      <c r="AF177" s="211">
        <v>30541</v>
      </c>
      <c r="AG177" s="211">
        <v>633</v>
      </c>
      <c r="AH177" s="211">
        <v>35535</v>
      </c>
      <c r="AI177" s="211">
        <v>780</v>
      </c>
      <c r="AJ177" s="211">
        <v>5659</v>
      </c>
      <c r="AK177" s="211">
        <v>92</v>
      </c>
      <c r="AL177" s="211">
        <v>3578</v>
      </c>
      <c r="AM177" s="211">
        <v>40</v>
      </c>
      <c r="AN177" s="211">
        <v>2081</v>
      </c>
      <c r="AO177" s="211">
        <v>52</v>
      </c>
      <c r="AP177" s="211">
        <v>19642</v>
      </c>
      <c r="AQ177" s="211">
        <v>673</v>
      </c>
      <c r="AR177" s="211">
        <v>21552</v>
      </c>
      <c r="AS177" s="211">
        <v>199</v>
      </c>
      <c r="AT177" s="211">
        <v>2916</v>
      </c>
      <c r="AU177" s="211">
        <v>34</v>
      </c>
      <c r="AV177" s="211">
        <v>38278</v>
      </c>
      <c r="AW177" s="211">
        <v>838</v>
      </c>
      <c r="AX177" s="211">
        <v>551</v>
      </c>
      <c r="AY177" s="211">
        <v>122</v>
      </c>
      <c r="AZ177" s="211">
        <v>2335</v>
      </c>
      <c r="BA177" s="211">
        <v>54</v>
      </c>
      <c r="BB177" s="211">
        <v>5300</v>
      </c>
      <c r="BC177" s="211">
        <v>360</v>
      </c>
      <c r="BD177" s="211">
        <v>19540</v>
      </c>
      <c r="BE177" s="211">
        <v>110</v>
      </c>
      <c r="BF177" s="211">
        <v>2761</v>
      </c>
      <c r="BG177" s="211">
        <v>125</v>
      </c>
      <c r="BH177" s="211">
        <v>19892</v>
      </c>
      <c r="BI177" s="211">
        <v>580</v>
      </c>
      <c r="BJ177" s="211">
        <v>19448</v>
      </c>
      <c r="BK177" s="211">
        <v>489</v>
      </c>
      <c r="BL177" s="211">
        <v>444</v>
      </c>
      <c r="BM177" s="211">
        <v>91</v>
      </c>
      <c r="BN177" s="211">
        <v>15585</v>
      </c>
      <c r="BO177" s="211">
        <v>396</v>
      </c>
      <c r="BP177" s="211">
        <v>4814</v>
      </c>
      <c r="BQ177" s="211">
        <v>179</v>
      </c>
      <c r="BR177" s="211">
        <v>2254</v>
      </c>
      <c r="BS177" s="211">
        <v>130</v>
      </c>
      <c r="BT177" s="211">
        <v>12331</v>
      </c>
      <c r="BU177" s="211">
        <v>160</v>
      </c>
      <c r="BV177" s="211">
        <v>22653</v>
      </c>
      <c r="BW177" s="211">
        <v>705</v>
      </c>
      <c r="BX177" s="211">
        <v>6210</v>
      </c>
      <c r="BY177" s="211">
        <v>7</v>
      </c>
      <c r="BZ177" s="211">
        <v>3612</v>
      </c>
      <c r="CA177" s="211">
        <v>68</v>
      </c>
      <c r="CB177" s="211">
        <v>8719</v>
      </c>
      <c r="CC177" s="211">
        <v>92</v>
      </c>
      <c r="CD177" s="211">
        <v>1137</v>
      </c>
      <c r="CE177" s="211">
        <v>66</v>
      </c>
      <c r="CF177" s="211">
        <v>3587</v>
      </c>
      <c r="CG177" s="211">
        <v>237</v>
      </c>
      <c r="CH177" s="211">
        <v>7453</v>
      </c>
      <c r="CI177" s="211">
        <v>226</v>
      </c>
      <c r="CJ177" s="211">
        <v>5605</v>
      </c>
      <c r="CK177" s="211">
        <v>83</v>
      </c>
      <c r="CL177" s="211">
        <v>4871</v>
      </c>
      <c r="CM177" s="211">
        <v>93</v>
      </c>
      <c r="CN177" s="211">
        <v>6210</v>
      </c>
      <c r="CO177" s="211">
        <v>7</v>
      </c>
      <c r="CP177" s="211">
        <v>872</v>
      </c>
      <c r="CQ177" s="211">
        <v>40322</v>
      </c>
      <c r="CR177" s="211">
        <v>37395</v>
      </c>
      <c r="CS177" s="211">
        <v>8053</v>
      </c>
      <c r="CT177" s="211">
        <v>31673</v>
      </c>
      <c r="CU177" s="211">
        <v>6634</v>
      </c>
      <c r="CV177" s="211">
        <v>1049</v>
      </c>
      <c r="CW177" s="211">
        <v>926</v>
      </c>
      <c r="CX177" s="211">
        <v>95</v>
      </c>
      <c r="CY177" s="211">
        <v>2160</v>
      </c>
      <c r="CZ177" s="211">
        <v>344</v>
      </c>
      <c r="DA177" s="211">
        <v>2930</v>
      </c>
      <c r="DB177" s="211">
        <v>599</v>
      </c>
      <c r="DC177" s="211">
        <v>618</v>
      </c>
      <c r="DD177" s="211">
        <v>11</v>
      </c>
      <c r="DE177" s="211">
        <v>160</v>
      </c>
      <c r="DF177" s="211">
        <v>660</v>
      </c>
      <c r="DG177" s="211">
        <v>2604</v>
      </c>
      <c r="DH177" s="211">
        <v>820</v>
      </c>
      <c r="DI177" s="211">
        <v>2125</v>
      </c>
      <c r="DJ177" s="211">
        <v>757</v>
      </c>
      <c r="DK177" s="211">
        <v>194</v>
      </c>
      <c r="DL177" s="211">
        <v>2936</v>
      </c>
      <c r="DM177" s="211">
        <v>4075</v>
      </c>
      <c r="DN177" s="211">
        <v>4822</v>
      </c>
      <c r="DO177" s="211">
        <v>766</v>
      </c>
      <c r="DP177" s="211">
        <v>818</v>
      </c>
      <c r="DQ177" s="211">
        <v>371</v>
      </c>
      <c r="DR177" s="211">
        <v>250</v>
      </c>
      <c r="DS177" s="211">
        <v>184</v>
      </c>
      <c r="DT177" s="211">
        <v>378</v>
      </c>
      <c r="DU177" s="211">
        <v>15603</v>
      </c>
      <c r="DV177" s="211">
        <v>10052</v>
      </c>
      <c r="DW177" s="211">
        <v>5472</v>
      </c>
      <c r="DX177" s="211">
        <v>937</v>
      </c>
      <c r="DY177" s="211">
        <v>248</v>
      </c>
      <c r="DZ177" s="211">
        <v>1513</v>
      </c>
      <c r="EA177" s="211">
        <v>260</v>
      </c>
      <c r="EB177" s="211">
        <v>1040</v>
      </c>
      <c r="EC177" s="211">
        <v>3101</v>
      </c>
      <c r="ED177" s="211">
        <v>417</v>
      </c>
      <c r="EE177" s="211">
        <v>2318</v>
      </c>
      <c r="EF177" s="211">
        <v>6592</v>
      </c>
      <c r="EG177" s="211">
        <v>36841</v>
      </c>
      <c r="EH177" s="211">
        <v>4073</v>
      </c>
      <c r="EI177" s="211">
        <v>13171</v>
      </c>
      <c r="EJ177" s="211">
        <v>2432</v>
      </c>
      <c r="EK177" s="211">
        <v>471</v>
      </c>
      <c r="EL177" s="211">
        <v>271</v>
      </c>
      <c r="EM177" s="211">
        <v>476</v>
      </c>
      <c r="EN177" s="211">
        <v>154</v>
      </c>
      <c r="EO177" s="211">
        <v>291</v>
      </c>
      <c r="EP177" s="211">
        <v>603</v>
      </c>
      <c r="EQ177" s="211">
        <v>14884</v>
      </c>
      <c r="ER177" s="211">
        <v>15603</v>
      </c>
      <c r="ES177" s="211">
        <v>586</v>
      </c>
      <c r="ET177" s="211">
        <v>3754</v>
      </c>
      <c r="EU177" s="211">
        <v>8428</v>
      </c>
      <c r="EV177" s="211">
        <v>2835</v>
      </c>
      <c r="EW177" s="211">
        <f t="shared" si="2"/>
        <v>15017</v>
      </c>
      <c r="EX177" s="211">
        <v>15603</v>
      </c>
      <c r="EZ177" s="211"/>
    </row>
    <row r="178" spans="1:256" x14ac:dyDescent="0.25">
      <c r="A178" t="s">
        <v>486</v>
      </c>
      <c r="B178" t="s">
        <v>1335</v>
      </c>
      <c r="C178" t="s">
        <v>232</v>
      </c>
      <c r="D178" t="s">
        <v>232</v>
      </c>
      <c r="E178" t="s">
        <v>232</v>
      </c>
      <c r="F178" t="s">
        <v>232</v>
      </c>
      <c r="G178" t="s">
        <v>232</v>
      </c>
      <c r="H178" s="211">
        <v>41575</v>
      </c>
      <c r="I178" s="211">
        <v>914</v>
      </c>
      <c r="J178" s="211">
        <v>2619</v>
      </c>
      <c r="K178" s="211">
        <v>188</v>
      </c>
      <c r="L178" s="211">
        <v>2059</v>
      </c>
      <c r="M178" s="211">
        <v>121</v>
      </c>
      <c r="N178" s="211">
        <v>9768</v>
      </c>
      <c r="O178" s="211">
        <v>345</v>
      </c>
      <c r="P178" s="211">
        <v>28940</v>
      </c>
      <c r="Q178" s="211">
        <v>367</v>
      </c>
      <c r="R178" s="211">
        <v>31229</v>
      </c>
      <c r="S178" s="211">
        <v>591</v>
      </c>
      <c r="T178" s="211">
        <v>2317</v>
      </c>
      <c r="U178" s="211">
        <v>125</v>
      </c>
      <c r="V178" s="211">
        <v>222</v>
      </c>
      <c r="W178" s="211">
        <v>18</v>
      </c>
      <c r="X178" s="211">
        <v>3086</v>
      </c>
      <c r="Y178" s="211">
        <v>35</v>
      </c>
      <c r="Z178" s="211">
        <v>1341</v>
      </c>
      <c r="AA178" s="211">
        <v>40</v>
      </c>
      <c r="AB178" s="211">
        <v>3380</v>
      </c>
      <c r="AC178" s="211">
        <v>105</v>
      </c>
      <c r="AD178" s="211">
        <v>2304</v>
      </c>
      <c r="AE178" s="211">
        <v>65</v>
      </c>
      <c r="AF178" s="211">
        <v>30482</v>
      </c>
      <c r="AG178" s="211">
        <v>565</v>
      </c>
      <c r="AH178" s="211">
        <v>35994</v>
      </c>
      <c r="AI178" s="211">
        <v>726</v>
      </c>
      <c r="AJ178" s="211">
        <v>5581</v>
      </c>
      <c r="AK178" s="211">
        <v>188</v>
      </c>
      <c r="AL178" s="211">
        <v>3414</v>
      </c>
      <c r="AM178" s="211">
        <v>47</v>
      </c>
      <c r="AN178" s="211">
        <v>2167</v>
      </c>
      <c r="AO178" s="211">
        <v>141</v>
      </c>
      <c r="AP178" s="211">
        <v>19952</v>
      </c>
      <c r="AQ178" s="211">
        <v>424</v>
      </c>
      <c r="AR178" s="211">
        <v>21623</v>
      </c>
      <c r="AS178" s="211">
        <v>490</v>
      </c>
      <c r="AT178" s="211">
        <v>3537</v>
      </c>
      <c r="AU178" s="211">
        <v>106</v>
      </c>
      <c r="AV178" s="211">
        <v>38038</v>
      </c>
      <c r="AW178" s="211">
        <v>808</v>
      </c>
      <c r="AX178" s="211">
        <v>526</v>
      </c>
      <c r="AY178" s="211">
        <v>0</v>
      </c>
      <c r="AZ178" s="211">
        <v>3131</v>
      </c>
      <c r="BA178" s="211">
        <v>261</v>
      </c>
      <c r="BB178" s="211">
        <v>7457</v>
      </c>
      <c r="BC178" s="211">
        <v>328</v>
      </c>
      <c r="BD178" s="211">
        <v>18174</v>
      </c>
      <c r="BE178" s="211">
        <v>80</v>
      </c>
      <c r="BF178" s="211">
        <v>2935</v>
      </c>
      <c r="BG178" s="211">
        <v>169</v>
      </c>
      <c r="BH178" s="211">
        <v>21990</v>
      </c>
      <c r="BI178" s="211">
        <v>566</v>
      </c>
      <c r="BJ178" s="211">
        <v>21559</v>
      </c>
      <c r="BK178" s="211">
        <v>501</v>
      </c>
      <c r="BL178" s="211">
        <v>431</v>
      </c>
      <c r="BM178" s="211">
        <v>65</v>
      </c>
      <c r="BN178" s="211">
        <v>16090</v>
      </c>
      <c r="BO178" s="211">
        <v>238</v>
      </c>
      <c r="BP178" s="211">
        <v>6534</v>
      </c>
      <c r="BQ178" s="211">
        <v>363</v>
      </c>
      <c r="BR178" s="211">
        <v>2301</v>
      </c>
      <c r="BS178" s="211">
        <v>134</v>
      </c>
      <c r="BT178" s="211">
        <v>9645</v>
      </c>
      <c r="BU178" s="211">
        <v>167</v>
      </c>
      <c r="BV178" s="211">
        <v>24925</v>
      </c>
      <c r="BW178" s="211">
        <v>735</v>
      </c>
      <c r="BX178" s="211">
        <v>7005</v>
      </c>
      <c r="BY178" s="211">
        <v>12</v>
      </c>
      <c r="BZ178" s="211">
        <v>3036</v>
      </c>
      <c r="CA178" s="211">
        <v>0</v>
      </c>
      <c r="CB178" s="211">
        <v>6609</v>
      </c>
      <c r="CC178" s="211">
        <v>167</v>
      </c>
      <c r="CD178" s="211">
        <v>2642</v>
      </c>
      <c r="CE178" s="211">
        <v>78</v>
      </c>
      <c r="CF178" s="211">
        <v>4693</v>
      </c>
      <c r="CG178" s="211">
        <v>167</v>
      </c>
      <c r="CH178" s="211">
        <v>6356</v>
      </c>
      <c r="CI178" s="211">
        <v>213</v>
      </c>
      <c r="CJ178" s="211">
        <v>5116</v>
      </c>
      <c r="CK178" s="211">
        <v>114</v>
      </c>
      <c r="CL178" s="211">
        <v>6118</v>
      </c>
      <c r="CM178" s="211">
        <v>163</v>
      </c>
      <c r="CN178" s="211">
        <v>7005</v>
      </c>
      <c r="CO178" s="211">
        <v>12</v>
      </c>
      <c r="CP178" s="211">
        <v>914</v>
      </c>
      <c r="CQ178" s="211">
        <v>40661</v>
      </c>
      <c r="CR178" s="211">
        <v>35231</v>
      </c>
      <c r="CS178" s="211">
        <v>11330</v>
      </c>
      <c r="CT178" s="211">
        <v>33457</v>
      </c>
      <c r="CU178" s="211">
        <v>5858</v>
      </c>
      <c r="CV178" s="211">
        <v>1406</v>
      </c>
      <c r="CW178" s="211">
        <v>1471</v>
      </c>
      <c r="CX178" s="211">
        <v>344</v>
      </c>
      <c r="CY178" s="211">
        <v>2465</v>
      </c>
      <c r="CZ178" s="211">
        <v>572</v>
      </c>
      <c r="DA178" s="211">
        <v>1271</v>
      </c>
      <c r="DB178" s="211">
        <v>271</v>
      </c>
      <c r="DC178" s="211">
        <v>651</v>
      </c>
      <c r="DD178" s="211">
        <v>219</v>
      </c>
      <c r="DE178" s="211">
        <v>41</v>
      </c>
      <c r="DF178" s="211">
        <v>979</v>
      </c>
      <c r="DG178" s="211">
        <v>2944</v>
      </c>
      <c r="DH178" s="211">
        <v>598</v>
      </c>
      <c r="DI178" s="211">
        <v>2253</v>
      </c>
      <c r="DJ178" s="211">
        <v>984</v>
      </c>
      <c r="DK178" s="211">
        <v>547</v>
      </c>
      <c r="DL178" s="211">
        <v>2725</v>
      </c>
      <c r="DM178" s="211">
        <v>3949</v>
      </c>
      <c r="DN178" s="211">
        <v>6141</v>
      </c>
      <c r="DO178" s="211">
        <v>1197</v>
      </c>
      <c r="DP178" s="211">
        <v>751</v>
      </c>
      <c r="DQ178" s="211">
        <v>711</v>
      </c>
      <c r="DR178" s="211">
        <v>315</v>
      </c>
      <c r="DS178" s="211">
        <v>285</v>
      </c>
      <c r="DT178" s="211">
        <v>400</v>
      </c>
      <c r="DU178" s="211">
        <v>17572</v>
      </c>
      <c r="DV178" s="211">
        <v>9691</v>
      </c>
      <c r="DW178" s="211">
        <v>3750</v>
      </c>
      <c r="DX178" s="211">
        <v>1096</v>
      </c>
      <c r="DY178" s="211">
        <v>321</v>
      </c>
      <c r="DZ178" s="211">
        <v>2487</v>
      </c>
      <c r="EA178" s="211">
        <v>81</v>
      </c>
      <c r="EB178" s="211">
        <v>1980</v>
      </c>
      <c r="EC178" s="211">
        <v>4298</v>
      </c>
      <c r="ED178" s="211">
        <v>636</v>
      </c>
      <c r="EE178" s="211">
        <v>2824</v>
      </c>
      <c r="EF178" s="211">
        <v>5029</v>
      </c>
      <c r="EG178" s="211">
        <v>35761</v>
      </c>
      <c r="EH178" s="211">
        <v>5495</v>
      </c>
      <c r="EI178" s="211">
        <v>12339</v>
      </c>
      <c r="EJ178" s="211">
        <v>5233</v>
      </c>
      <c r="EK178" s="211">
        <v>533</v>
      </c>
      <c r="EL178" s="211">
        <v>888</v>
      </c>
      <c r="EM178" s="211">
        <v>901</v>
      </c>
      <c r="EN178" s="211">
        <v>771</v>
      </c>
      <c r="EO178" s="211">
        <v>319</v>
      </c>
      <c r="EP178" s="211">
        <v>1647</v>
      </c>
      <c r="EQ178" s="211">
        <v>16826</v>
      </c>
      <c r="ER178" s="211">
        <v>17572</v>
      </c>
      <c r="ES178" s="211">
        <v>348</v>
      </c>
      <c r="ET178" s="211">
        <v>6283</v>
      </c>
      <c r="EU178" s="211">
        <v>8075</v>
      </c>
      <c r="EV178" s="211">
        <v>2866</v>
      </c>
      <c r="EW178" s="211">
        <f t="shared" si="2"/>
        <v>17224</v>
      </c>
      <c r="EX178" s="211">
        <v>17572</v>
      </c>
      <c r="EZ178" s="211"/>
    </row>
    <row r="179" spans="1:256" x14ac:dyDescent="0.25">
      <c r="A179" t="s">
        <v>487</v>
      </c>
      <c r="B179" t="s">
        <v>1335</v>
      </c>
      <c r="C179" t="s">
        <v>232</v>
      </c>
      <c r="D179" t="s">
        <v>232</v>
      </c>
      <c r="E179" t="s">
        <v>232</v>
      </c>
      <c r="F179" t="s">
        <v>232</v>
      </c>
      <c r="G179" t="s">
        <v>232</v>
      </c>
      <c r="H179" s="211">
        <v>39680</v>
      </c>
      <c r="I179" s="211">
        <v>2183</v>
      </c>
      <c r="J179" s="211">
        <v>6182</v>
      </c>
      <c r="K179" s="211">
        <v>356</v>
      </c>
      <c r="L179" s="211">
        <v>4052</v>
      </c>
      <c r="M179" s="211">
        <v>221</v>
      </c>
      <c r="N179" s="211">
        <v>14633</v>
      </c>
      <c r="O179" s="211">
        <v>1082</v>
      </c>
      <c r="P179" s="211">
        <v>18778</v>
      </c>
      <c r="Q179" s="211">
        <v>745</v>
      </c>
      <c r="R179" s="211">
        <v>26593</v>
      </c>
      <c r="S179" s="211">
        <v>1034</v>
      </c>
      <c r="T179" s="211">
        <v>7916</v>
      </c>
      <c r="U179" s="211">
        <v>825</v>
      </c>
      <c r="V179" s="211">
        <v>180</v>
      </c>
      <c r="W179" s="211">
        <v>27</v>
      </c>
      <c r="X179" s="211">
        <v>1356</v>
      </c>
      <c r="Y179" s="211">
        <v>80</v>
      </c>
      <c r="Z179" s="211">
        <v>920</v>
      </c>
      <c r="AA179" s="211">
        <v>115</v>
      </c>
      <c r="AB179" s="211">
        <v>2684</v>
      </c>
      <c r="AC179" s="211">
        <v>102</v>
      </c>
      <c r="AD179" s="211">
        <v>2293</v>
      </c>
      <c r="AE179" s="211">
        <v>479</v>
      </c>
      <c r="AF179" s="211">
        <v>25860</v>
      </c>
      <c r="AG179" s="211">
        <v>738</v>
      </c>
      <c r="AH179" s="211">
        <v>34452</v>
      </c>
      <c r="AI179" s="211">
        <v>1464</v>
      </c>
      <c r="AJ179" s="211">
        <v>5228</v>
      </c>
      <c r="AK179" s="211">
        <v>719</v>
      </c>
      <c r="AL179" s="211">
        <v>3202</v>
      </c>
      <c r="AM179" s="211">
        <v>255</v>
      </c>
      <c r="AN179" s="211">
        <v>2026</v>
      </c>
      <c r="AO179" s="211">
        <v>464</v>
      </c>
      <c r="AP179" s="211">
        <v>19350</v>
      </c>
      <c r="AQ179" s="211">
        <v>1272</v>
      </c>
      <c r="AR179" s="211">
        <v>20330</v>
      </c>
      <c r="AS179" s="211">
        <v>911</v>
      </c>
      <c r="AT179" s="211">
        <v>4654</v>
      </c>
      <c r="AU179" s="211">
        <v>63</v>
      </c>
      <c r="AV179" s="211">
        <v>35026</v>
      </c>
      <c r="AW179" s="211">
        <v>2120</v>
      </c>
      <c r="AX179" s="211">
        <v>1574</v>
      </c>
      <c r="AY179" s="211">
        <v>255</v>
      </c>
      <c r="AZ179" s="211">
        <v>6587</v>
      </c>
      <c r="BA179" s="211">
        <v>560</v>
      </c>
      <c r="BB179" s="211">
        <v>9475</v>
      </c>
      <c r="BC179" s="211">
        <v>726</v>
      </c>
      <c r="BD179" s="211">
        <v>10379</v>
      </c>
      <c r="BE179" s="211">
        <v>256</v>
      </c>
      <c r="BF179" s="211">
        <v>3133</v>
      </c>
      <c r="BG179" s="211">
        <v>370</v>
      </c>
      <c r="BH179" s="211">
        <v>21331</v>
      </c>
      <c r="BI179" s="211">
        <v>1584</v>
      </c>
      <c r="BJ179" s="211">
        <v>20523</v>
      </c>
      <c r="BK179" s="211">
        <v>1404</v>
      </c>
      <c r="BL179" s="211">
        <v>808</v>
      </c>
      <c r="BM179" s="211">
        <v>180</v>
      </c>
      <c r="BN179" s="211">
        <v>15492</v>
      </c>
      <c r="BO179" s="211">
        <v>979</v>
      </c>
      <c r="BP179" s="211">
        <v>6627</v>
      </c>
      <c r="BQ179" s="211">
        <v>602</v>
      </c>
      <c r="BR179" s="211">
        <v>2345</v>
      </c>
      <c r="BS179" s="211">
        <v>373</v>
      </c>
      <c r="BT179" s="211">
        <v>8890</v>
      </c>
      <c r="BU179" s="211">
        <v>188</v>
      </c>
      <c r="BV179" s="211">
        <v>24464</v>
      </c>
      <c r="BW179" s="211">
        <v>1954</v>
      </c>
      <c r="BX179" s="211">
        <v>6326</v>
      </c>
      <c r="BY179" s="211">
        <v>41</v>
      </c>
      <c r="BZ179" s="211">
        <v>2839</v>
      </c>
      <c r="CA179" s="211">
        <v>60</v>
      </c>
      <c r="CB179" s="211">
        <v>6051</v>
      </c>
      <c r="CC179" s="211">
        <v>128</v>
      </c>
      <c r="CD179" s="211">
        <v>2775</v>
      </c>
      <c r="CE179" s="211">
        <v>198</v>
      </c>
      <c r="CF179" s="211">
        <v>6031</v>
      </c>
      <c r="CG179" s="211">
        <v>690</v>
      </c>
      <c r="CH179" s="211">
        <v>5939</v>
      </c>
      <c r="CI179" s="211">
        <v>470</v>
      </c>
      <c r="CJ179" s="211">
        <v>4557</v>
      </c>
      <c r="CK179" s="211">
        <v>386</v>
      </c>
      <c r="CL179" s="211">
        <v>5162</v>
      </c>
      <c r="CM179" s="211">
        <v>210</v>
      </c>
      <c r="CN179" s="211">
        <v>6326</v>
      </c>
      <c r="CO179" s="211">
        <v>41</v>
      </c>
      <c r="CP179" s="211">
        <v>2183</v>
      </c>
      <c r="CQ179" s="211">
        <v>37497</v>
      </c>
      <c r="CR179" s="211">
        <v>28603</v>
      </c>
      <c r="CS179" s="211">
        <v>14231</v>
      </c>
      <c r="CT179" s="211">
        <v>32878</v>
      </c>
      <c r="CU179" s="211">
        <v>5219</v>
      </c>
      <c r="CV179" s="211">
        <v>1739</v>
      </c>
      <c r="CW179" s="211">
        <v>1988</v>
      </c>
      <c r="CX179" s="211">
        <v>565</v>
      </c>
      <c r="CY179" s="211">
        <v>921</v>
      </c>
      <c r="CZ179" s="211">
        <v>236</v>
      </c>
      <c r="DA179" s="211">
        <v>939</v>
      </c>
      <c r="DB179" s="211">
        <v>444</v>
      </c>
      <c r="DC179" s="211">
        <v>1371</v>
      </c>
      <c r="DD179" s="211">
        <v>494</v>
      </c>
      <c r="DE179" s="211">
        <v>62</v>
      </c>
      <c r="DF179" s="211">
        <v>1152</v>
      </c>
      <c r="DG179" s="211">
        <v>3185</v>
      </c>
      <c r="DH179" s="211">
        <v>685</v>
      </c>
      <c r="DI179" s="211">
        <v>2500</v>
      </c>
      <c r="DJ179" s="211">
        <v>1238</v>
      </c>
      <c r="DK179" s="211">
        <v>204</v>
      </c>
      <c r="DL179" s="211">
        <v>1889</v>
      </c>
      <c r="DM179" s="211">
        <v>2865</v>
      </c>
      <c r="DN179" s="211">
        <v>5167</v>
      </c>
      <c r="DO179" s="211">
        <v>1867</v>
      </c>
      <c r="DP179" s="211">
        <v>991</v>
      </c>
      <c r="DQ179" s="211">
        <v>620</v>
      </c>
      <c r="DR179" s="211">
        <v>727</v>
      </c>
      <c r="DS179" s="211">
        <v>882</v>
      </c>
      <c r="DT179" s="211">
        <v>1784</v>
      </c>
      <c r="DU179" s="211">
        <v>17249</v>
      </c>
      <c r="DV179" s="211">
        <v>7141</v>
      </c>
      <c r="DW179" s="211">
        <v>2959</v>
      </c>
      <c r="DX179" s="211">
        <v>1308</v>
      </c>
      <c r="DY179" s="211">
        <v>319</v>
      </c>
      <c r="DZ179" s="211">
        <v>4179</v>
      </c>
      <c r="EA179" s="211">
        <v>246</v>
      </c>
      <c r="EB179" s="211">
        <v>2769</v>
      </c>
      <c r="EC179" s="211">
        <v>4621</v>
      </c>
      <c r="ED179" s="211">
        <v>825</v>
      </c>
      <c r="EE179" s="211">
        <v>2837</v>
      </c>
      <c r="EF179" s="211">
        <v>4771</v>
      </c>
      <c r="EG179" s="211">
        <v>35534</v>
      </c>
      <c r="EH179" s="211">
        <v>4621</v>
      </c>
      <c r="EI179" s="211">
        <v>10946</v>
      </c>
      <c r="EJ179" s="211">
        <v>6303</v>
      </c>
      <c r="EK179" s="211">
        <v>684</v>
      </c>
      <c r="EL179" s="211">
        <v>415</v>
      </c>
      <c r="EM179" s="211">
        <v>931</v>
      </c>
      <c r="EN179" s="211">
        <v>704</v>
      </c>
      <c r="EO179" s="211">
        <v>424</v>
      </c>
      <c r="EP179" s="211">
        <v>2907</v>
      </c>
      <c r="EQ179" s="211">
        <v>15497</v>
      </c>
      <c r="ER179" s="211">
        <v>17249</v>
      </c>
      <c r="ES179" s="211">
        <v>1145</v>
      </c>
      <c r="ET179" s="211">
        <v>6582</v>
      </c>
      <c r="EU179" s="211">
        <v>7001</v>
      </c>
      <c r="EV179" s="211">
        <v>2521</v>
      </c>
      <c r="EW179" s="211">
        <f t="shared" si="2"/>
        <v>16104</v>
      </c>
      <c r="EX179" s="211">
        <v>17249</v>
      </c>
      <c r="EZ179" s="211"/>
    </row>
    <row r="180" spans="1:256" x14ac:dyDescent="0.25">
      <c r="A180" t="s">
        <v>488</v>
      </c>
      <c r="B180" t="s">
        <v>1335</v>
      </c>
      <c r="C180" t="s">
        <v>232</v>
      </c>
      <c r="D180" t="s">
        <v>232</v>
      </c>
      <c r="E180" t="s">
        <v>232</v>
      </c>
      <c r="F180" t="s">
        <v>232</v>
      </c>
      <c r="G180" t="s">
        <v>232</v>
      </c>
      <c r="H180" s="211">
        <v>41718</v>
      </c>
      <c r="I180" s="211">
        <v>1510</v>
      </c>
      <c r="J180" s="211">
        <v>4854</v>
      </c>
      <c r="K180" s="211">
        <v>336</v>
      </c>
      <c r="L180" s="211">
        <v>3815</v>
      </c>
      <c r="M180" s="211">
        <v>312</v>
      </c>
      <c r="N180" s="211">
        <v>13677</v>
      </c>
      <c r="O180" s="211">
        <v>891</v>
      </c>
      <c r="P180" s="211">
        <v>23124</v>
      </c>
      <c r="Q180" s="211">
        <v>283</v>
      </c>
      <c r="R180" s="211">
        <v>30083</v>
      </c>
      <c r="S180" s="211">
        <v>718</v>
      </c>
      <c r="T180" s="211">
        <v>5165</v>
      </c>
      <c r="U180" s="211">
        <v>360</v>
      </c>
      <c r="V180" s="211">
        <v>67</v>
      </c>
      <c r="W180" s="211">
        <v>3</v>
      </c>
      <c r="X180" s="211">
        <v>1148</v>
      </c>
      <c r="Y180" s="211">
        <v>15</v>
      </c>
      <c r="Z180" s="211">
        <v>574</v>
      </c>
      <c r="AA180" s="211">
        <v>62</v>
      </c>
      <c r="AB180" s="211">
        <v>4653</v>
      </c>
      <c r="AC180" s="211">
        <v>352</v>
      </c>
      <c r="AD180" s="211">
        <v>3926</v>
      </c>
      <c r="AE180" s="211">
        <v>400</v>
      </c>
      <c r="AF180" s="211">
        <v>29263</v>
      </c>
      <c r="AG180" s="211">
        <v>691</v>
      </c>
      <c r="AH180" s="211">
        <v>37547</v>
      </c>
      <c r="AI180" s="211">
        <v>1047</v>
      </c>
      <c r="AJ180" s="211">
        <v>4171</v>
      </c>
      <c r="AK180" s="211">
        <v>463</v>
      </c>
      <c r="AL180" s="211">
        <v>2309</v>
      </c>
      <c r="AM180" s="211">
        <v>37</v>
      </c>
      <c r="AN180" s="211">
        <v>1862</v>
      </c>
      <c r="AO180" s="211">
        <v>426</v>
      </c>
      <c r="AP180" s="211">
        <v>20128</v>
      </c>
      <c r="AQ180" s="211">
        <v>746</v>
      </c>
      <c r="AR180" s="211">
        <v>21590</v>
      </c>
      <c r="AS180" s="211">
        <v>764</v>
      </c>
      <c r="AT180" s="211">
        <v>4925</v>
      </c>
      <c r="AU180" s="211">
        <v>55</v>
      </c>
      <c r="AV180" s="211">
        <v>36793</v>
      </c>
      <c r="AW180" s="211">
        <v>1455</v>
      </c>
      <c r="AX180" s="211">
        <v>1257</v>
      </c>
      <c r="AY180" s="211">
        <v>301</v>
      </c>
      <c r="AZ180" s="211">
        <v>4956</v>
      </c>
      <c r="BA180" s="211">
        <v>375</v>
      </c>
      <c r="BB180" s="211">
        <v>8160</v>
      </c>
      <c r="BC180" s="211">
        <v>299</v>
      </c>
      <c r="BD180" s="211">
        <v>15816</v>
      </c>
      <c r="BE180" s="211">
        <v>203</v>
      </c>
      <c r="BF180" s="211">
        <v>3159</v>
      </c>
      <c r="BG180" s="211">
        <v>304</v>
      </c>
      <c r="BH180" s="211">
        <v>21588</v>
      </c>
      <c r="BI180" s="211">
        <v>969</v>
      </c>
      <c r="BJ180" s="211">
        <v>20716</v>
      </c>
      <c r="BK180" s="211">
        <v>838</v>
      </c>
      <c r="BL180" s="211">
        <v>872</v>
      </c>
      <c r="BM180" s="211">
        <v>131</v>
      </c>
      <c r="BN180" s="211">
        <v>15442</v>
      </c>
      <c r="BO180" s="211">
        <v>253</v>
      </c>
      <c r="BP180" s="211">
        <v>6420</v>
      </c>
      <c r="BQ180" s="211">
        <v>731</v>
      </c>
      <c r="BR180" s="211">
        <v>2885</v>
      </c>
      <c r="BS180" s="211">
        <v>289</v>
      </c>
      <c r="BT180" s="211">
        <v>9034</v>
      </c>
      <c r="BU180" s="211">
        <v>190</v>
      </c>
      <c r="BV180" s="211">
        <v>24747</v>
      </c>
      <c r="BW180" s="211">
        <v>1273</v>
      </c>
      <c r="BX180" s="211">
        <v>7937</v>
      </c>
      <c r="BY180" s="211">
        <v>47</v>
      </c>
      <c r="BZ180" s="211">
        <v>3390</v>
      </c>
      <c r="CA180" s="211">
        <v>45</v>
      </c>
      <c r="CB180" s="211">
        <v>5644</v>
      </c>
      <c r="CC180" s="211">
        <v>145</v>
      </c>
      <c r="CD180" s="211">
        <v>2495</v>
      </c>
      <c r="CE180" s="211">
        <v>142</v>
      </c>
      <c r="CF180" s="211">
        <v>6413</v>
      </c>
      <c r="CG180" s="211">
        <v>284</v>
      </c>
      <c r="CH180" s="211">
        <v>5778</v>
      </c>
      <c r="CI180" s="211">
        <v>543</v>
      </c>
      <c r="CJ180" s="211">
        <v>4711</v>
      </c>
      <c r="CK180" s="211">
        <v>230</v>
      </c>
      <c r="CL180" s="211">
        <v>5350</v>
      </c>
      <c r="CM180" s="211">
        <v>74</v>
      </c>
      <c r="CN180" s="211">
        <v>7937</v>
      </c>
      <c r="CO180" s="211">
        <v>47</v>
      </c>
      <c r="CP180" s="211">
        <v>1510</v>
      </c>
      <c r="CQ180" s="211">
        <v>40208</v>
      </c>
      <c r="CR180" s="211">
        <v>31080</v>
      </c>
      <c r="CS180" s="211">
        <v>14585</v>
      </c>
      <c r="CT180" s="211">
        <v>33815</v>
      </c>
      <c r="CU180" s="211">
        <v>5996</v>
      </c>
      <c r="CV180" s="211">
        <v>1719</v>
      </c>
      <c r="CW180" s="211">
        <v>2798</v>
      </c>
      <c r="CX180" s="211">
        <v>554</v>
      </c>
      <c r="CY180" s="211">
        <v>1643</v>
      </c>
      <c r="CZ180" s="211">
        <v>637</v>
      </c>
      <c r="DA180" s="211">
        <v>654</v>
      </c>
      <c r="DB180" s="211">
        <v>212</v>
      </c>
      <c r="DC180" s="211">
        <v>901</v>
      </c>
      <c r="DD180" s="211">
        <v>316</v>
      </c>
      <c r="DE180" s="211">
        <v>162</v>
      </c>
      <c r="DF180" s="211">
        <v>572</v>
      </c>
      <c r="DG180" s="211">
        <v>2890</v>
      </c>
      <c r="DH180" s="211">
        <v>596</v>
      </c>
      <c r="DI180" s="211">
        <v>2318</v>
      </c>
      <c r="DJ180" s="211">
        <v>959</v>
      </c>
      <c r="DK180" s="211">
        <v>484</v>
      </c>
      <c r="DL180" s="211">
        <v>2191</v>
      </c>
      <c r="DM180" s="211">
        <v>4180</v>
      </c>
      <c r="DN180" s="211">
        <v>5440</v>
      </c>
      <c r="DO180" s="211">
        <v>1854</v>
      </c>
      <c r="DP180" s="211">
        <v>852</v>
      </c>
      <c r="DQ180" s="211">
        <v>568</v>
      </c>
      <c r="DR180" s="211">
        <v>334</v>
      </c>
      <c r="DS180" s="211">
        <v>588</v>
      </c>
      <c r="DT180" s="211">
        <v>1153</v>
      </c>
      <c r="DU180" s="211">
        <v>18673</v>
      </c>
      <c r="DV180" s="211">
        <v>8284</v>
      </c>
      <c r="DW180" s="211">
        <v>3176</v>
      </c>
      <c r="DX180" s="211">
        <v>1334</v>
      </c>
      <c r="DY180" s="211">
        <v>234</v>
      </c>
      <c r="DZ180" s="211">
        <v>3858</v>
      </c>
      <c r="EA180" s="211">
        <v>304</v>
      </c>
      <c r="EB180" s="211">
        <v>3005</v>
      </c>
      <c r="EC180" s="211">
        <v>5197</v>
      </c>
      <c r="ED180" s="211">
        <v>799</v>
      </c>
      <c r="EE180" s="211">
        <v>3399</v>
      </c>
      <c r="EF180" s="211">
        <v>4751</v>
      </c>
      <c r="EG180" s="211">
        <v>35441</v>
      </c>
      <c r="EH180" s="211">
        <v>6282</v>
      </c>
      <c r="EI180" s="211">
        <v>12644</v>
      </c>
      <c r="EJ180" s="211">
        <v>6029</v>
      </c>
      <c r="EK180" s="211">
        <v>596</v>
      </c>
      <c r="EL180" s="211">
        <v>520</v>
      </c>
      <c r="EM180" s="211">
        <v>986</v>
      </c>
      <c r="EN180" s="211">
        <v>735</v>
      </c>
      <c r="EO180" s="211">
        <v>456</v>
      </c>
      <c r="EP180" s="211">
        <v>2453</v>
      </c>
      <c r="EQ180" s="211">
        <v>17050</v>
      </c>
      <c r="ER180" s="211">
        <v>18673</v>
      </c>
      <c r="ES180" s="211">
        <v>1711</v>
      </c>
      <c r="ET180" s="211">
        <v>6253</v>
      </c>
      <c r="EU180" s="211">
        <v>8153</v>
      </c>
      <c r="EV180" s="211">
        <v>2556</v>
      </c>
      <c r="EW180" s="211">
        <f t="shared" si="2"/>
        <v>16962</v>
      </c>
      <c r="EX180" s="211">
        <v>18673</v>
      </c>
      <c r="EZ180" s="211"/>
    </row>
    <row r="181" spans="1:256" x14ac:dyDescent="0.25">
      <c r="A181" t="s">
        <v>489</v>
      </c>
      <c r="B181" t="s">
        <v>1335</v>
      </c>
      <c r="C181" t="s">
        <v>232</v>
      </c>
      <c r="D181" t="s">
        <v>232</v>
      </c>
      <c r="E181" t="s">
        <v>232</v>
      </c>
      <c r="F181" t="s">
        <v>232</v>
      </c>
      <c r="G181" t="s">
        <v>232</v>
      </c>
      <c r="H181" s="211">
        <v>41717</v>
      </c>
      <c r="I181" s="211">
        <v>1628</v>
      </c>
      <c r="J181" s="211">
        <v>6216</v>
      </c>
      <c r="K181" s="211">
        <v>352</v>
      </c>
      <c r="L181" s="211">
        <v>4379</v>
      </c>
      <c r="M181" s="211">
        <v>216</v>
      </c>
      <c r="N181" s="211">
        <v>19612</v>
      </c>
      <c r="O181" s="211">
        <v>938</v>
      </c>
      <c r="P181" s="211">
        <v>15633</v>
      </c>
      <c r="Q181" s="211">
        <v>338</v>
      </c>
      <c r="R181" s="211">
        <v>23471</v>
      </c>
      <c r="S181" s="211">
        <v>799</v>
      </c>
      <c r="T181" s="211">
        <v>3153</v>
      </c>
      <c r="U181" s="211">
        <v>96</v>
      </c>
      <c r="V181" s="211">
        <v>227</v>
      </c>
      <c r="W181" s="211">
        <v>35</v>
      </c>
      <c r="X181" s="211">
        <v>9419</v>
      </c>
      <c r="Y181" s="211">
        <v>383</v>
      </c>
      <c r="Z181" s="211">
        <v>1196</v>
      </c>
      <c r="AA181" s="211">
        <v>186</v>
      </c>
      <c r="AB181" s="211">
        <v>4251</v>
      </c>
      <c r="AC181" s="211">
        <v>129</v>
      </c>
      <c r="AD181" s="211">
        <v>3226</v>
      </c>
      <c r="AE181" s="211">
        <v>338</v>
      </c>
      <c r="AF181" s="211">
        <v>22899</v>
      </c>
      <c r="AG181" s="211">
        <v>764</v>
      </c>
      <c r="AH181" s="211">
        <v>35100</v>
      </c>
      <c r="AI181" s="211">
        <v>1037</v>
      </c>
      <c r="AJ181" s="211">
        <v>6617</v>
      </c>
      <c r="AK181" s="211">
        <v>591</v>
      </c>
      <c r="AL181" s="211">
        <v>4346</v>
      </c>
      <c r="AM181" s="211">
        <v>192</v>
      </c>
      <c r="AN181" s="211">
        <v>2271</v>
      </c>
      <c r="AO181" s="211">
        <v>399</v>
      </c>
      <c r="AP181" s="211">
        <v>20242</v>
      </c>
      <c r="AQ181" s="211">
        <v>947</v>
      </c>
      <c r="AR181" s="211">
        <v>21475</v>
      </c>
      <c r="AS181" s="211">
        <v>681</v>
      </c>
      <c r="AT181" s="211">
        <v>5781</v>
      </c>
      <c r="AU181" s="211">
        <v>118</v>
      </c>
      <c r="AV181" s="211">
        <v>35936</v>
      </c>
      <c r="AW181" s="211">
        <v>1510</v>
      </c>
      <c r="AX181" s="211">
        <v>2544</v>
      </c>
      <c r="AY181" s="211">
        <v>239</v>
      </c>
      <c r="AZ181" s="211">
        <v>6609</v>
      </c>
      <c r="BA181" s="211">
        <v>337</v>
      </c>
      <c r="BB181" s="211">
        <v>9067</v>
      </c>
      <c r="BC181" s="211">
        <v>354</v>
      </c>
      <c r="BD181" s="211">
        <v>10141</v>
      </c>
      <c r="BE181" s="211">
        <v>311</v>
      </c>
      <c r="BF181" s="211">
        <v>4027</v>
      </c>
      <c r="BG181" s="211">
        <v>311</v>
      </c>
      <c r="BH181" s="211">
        <v>20039</v>
      </c>
      <c r="BI181" s="211">
        <v>1131</v>
      </c>
      <c r="BJ181" s="211">
        <v>19320</v>
      </c>
      <c r="BK181" s="211">
        <v>1091</v>
      </c>
      <c r="BL181" s="211">
        <v>719</v>
      </c>
      <c r="BM181" s="211">
        <v>40</v>
      </c>
      <c r="BN181" s="211">
        <v>14361</v>
      </c>
      <c r="BO181" s="211">
        <v>772</v>
      </c>
      <c r="BP181" s="211">
        <v>5994</v>
      </c>
      <c r="BQ181" s="211">
        <v>403</v>
      </c>
      <c r="BR181" s="211">
        <v>3711</v>
      </c>
      <c r="BS181" s="211">
        <v>267</v>
      </c>
      <c r="BT181" s="211">
        <v>10645</v>
      </c>
      <c r="BU181" s="211">
        <v>179</v>
      </c>
      <c r="BV181" s="211">
        <v>24066</v>
      </c>
      <c r="BW181" s="211">
        <v>1442</v>
      </c>
      <c r="BX181" s="211">
        <v>7006</v>
      </c>
      <c r="BY181" s="211">
        <v>7</v>
      </c>
      <c r="BZ181" s="211">
        <v>4012</v>
      </c>
      <c r="CA181" s="211">
        <v>51</v>
      </c>
      <c r="CB181" s="211">
        <v>6633</v>
      </c>
      <c r="CC181" s="211">
        <v>128</v>
      </c>
      <c r="CD181" s="211">
        <v>2711</v>
      </c>
      <c r="CE181" s="211">
        <v>208</v>
      </c>
      <c r="CF181" s="211">
        <v>5802</v>
      </c>
      <c r="CG181" s="211">
        <v>404</v>
      </c>
      <c r="CH181" s="211">
        <v>4949</v>
      </c>
      <c r="CI181" s="211">
        <v>414</v>
      </c>
      <c r="CJ181" s="211">
        <v>4699</v>
      </c>
      <c r="CK181" s="211">
        <v>172</v>
      </c>
      <c r="CL181" s="211">
        <v>5905</v>
      </c>
      <c r="CM181" s="211">
        <v>244</v>
      </c>
      <c r="CN181" s="211">
        <v>7006</v>
      </c>
      <c r="CO181" s="211">
        <v>7</v>
      </c>
      <c r="CP181" s="211">
        <v>1628</v>
      </c>
      <c r="CQ181" s="211">
        <v>40089</v>
      </c>
      <c r="CR181" s="211">
        <v>28189</v>
      </c>
      <c r="CS181" s="211">
        <v>18151</v>
      </c>
      <c r="CT181" s="211">
        <v>28425</v>
      </c>
      <c r="CU181" s="211">
        <v>10669</v>
      </c>
      <c r="CV181" s="211">
        <v>4736</v>
      </c>
      <c r="CW181" s="211">
        <v>2192</v>
      </c>
      <c r="CX181" s="211">
        <v>816</v>
      </c>
      <c r="CY181" s="211">
        <v>1150</v>
      </c>
      <c r="CZ181" s="211">
        <v>608</v>
      </c>
      <c r="DA181" s="211">
        <v>6222</v>
      </c>
      <c r="DB181" s="211">
        <v>3021</v>
      </c>
      <c r="DC181" s="211">
        <v>1105</v>
      </c>
      <c r="DD181" s="211">
        <v>291</v>
      </c>
      <c r="DE181" s="211">
        <v>118</v>
      </c>
      <c r="DF181" s="211">
        <v>896</v>
      </c>
      <c r="DG181" s="211">
        <v>2963</v>
      </c>
      <c r="DH181" s="211">
        <v>482</v>
      </c>
      <c r="DI181" s="211">
        <v>2488</v>
      </c>
      <c r="DJ181" s="211">
        <v>1220</v>
      </c>
      <c r="DK181" s="211">
        <v>344</v>
      </c>
      <c r="DL181" s="211">
        <v>1768</v>
      </c>
      <c r="DM181" s="211">
        <v>2274</v>
      </c>
      <c r="DN181" s="211">
        <v>5113</v>
      </c>
      <c r="DO181" s="211">
        <v>1705</v>
      </c>
      <c r="DP181" s="211">
        <v>801</v>
      </c>
      <c r="DQ181" s="211">
        <v>818</v>
      </c>
      <c r="DR181" s="211">
        <v>826</v>
      </c>
      <c r="DS181" s="211">
        <v>743</v>
      </c>
      <c r="DT181" s="211">
        <v>1883</v>
      </c>
      <c r="DU181" s="211">
        <v>16094</v>
      </c>
      <c r="DV181" s="211">
        <v>6799</v>
      </c>
      <c r="DW181" s="211">
        <v>2626</v>
      </c>
      <c r="DX181" s="211">
        <v>1634</v>
      </c>
      <c r="DY181" s="211">
        <v>716</v>
      </c>
      <c r="DZ181" s="211">
        <v>2549</v>
      </c>
      <c r="EA181" s="211">
        <v>116</v>
      </c>
      <c r="EB181" s="211">
        <v>1801</v>
      </c>
      <c r="EC181" s="211">
        <v>5112</v>
      </c>
      <c r="ED181" s="211">
        <v>490</v>
      </c>
      <c r="EE181" s="211">
        <v>3508</v>
      </c>
      <c r="EF181" s="211">
        <v>4420</v>
      </c>
      <c r="EG181" s="211">
        <v>36401</v>
      </c>
      <c r="EH181" s="211">
        <v>5070</v>
      </c>
      <c r="EI181" s="211">
        <v>10684</v>
      </c>
      <c r="EJ181" s="211">
        <v>5410</v>
      </c>
      <c r="EK181" s="211">
        <v>275</v>
      </c>
      <c r="EL181" s="211">
        <v>748</v>
      </c>
      <c r="EM181" s="211">
        <v>596</v>
      </c>
      <c r="EN181" s="211">
        <v>563</v>
      </c>
      <c r="EO181" s="211">
        <v>852</v>
      </c>
      <c r="EP181" s="211">
        <v>2169</v>
      </c>
      <c r="EQ181" s="211">
        <v>14554</v>
      </c>
      <c r="ER181" s="211">
        <v>16094</v>
      </c>
      <c r="ES181" s="211">
        <v>1539</v>
      </c>
      <c r="ET181" s="211">
        <v>5623</v>
      </c>
      <c r="EU181" s="211">
        <v>5882</v>
      </c>
      <c r="EV181" s="211">
        <v>3050</v>
      </c>
      <c r="EW181" s="211">
        <f t="shared" si="2"/>
        <v>14555</v>
      </c>
      <c r="EX181" s="211">
        <v>16094</v>
      </c>
      <c r="EZ181" s="211"/>
    </row>
    <row r="182" spans="1:256" x14ac:dyDescent="0.25">
      <c r="A182" t="s">
        <v>490</v>
      </c>
      <c r="B182" t="s">
        <v>1335</v>
      </c>
      <c r="C182" t="s">
        <v>232</v>
      </c>
      <c r="D182" t="s">
        <v>232</v>
      </c>
      <c r="E182" t="s">
        <v>232</v>
      </c>
      <c r="F182" t="s">
        <v>232</v>
      </c>
      <c r="G182" t="s">
        <v>232</v>
      </c>
      <c r="H182" s="211">
        <v>41318</v>
      </c>
      <c r="I182" s="211">
        <v>2532</v>
      </c>
      <c r="J182" s="211">
        <v>5376</v>
      </c>
      <c r="K182" s="211">
        <v>361</v>
      </c>
      <c r="L182" s="211">
        <v>3283</v>
      </c>
      <c r="M182" s="211">
        <v>227</v>
      </c>
      <c r="N182" s="211">
        <v>16959</v>
      </c>
      <c r="O182" s="211">
        <v>1335</v>
      </c>
      <c r="P182" s="211">
        <v>18819</v>
      </c>
      <c r="Q182" s="211">
        <v>836</v>
      </c>
      <c r="R182" s="211">
        <v>26133</v>
      </c>
      <c r="S182" s="211">
        <v>728</v>
      </c>
      <c r="T182" s="211">
        <v>3230</v>
      </c>
      <c r="U182" s="211">
        <v>341</v>
      </c>
      <c r="V182" s="211">
        <v>335</v>
      </c>
      <c r="W182" s="211">
        <v>6</v>
      </c>
      <c r="X182" s="211">
        <v>6157</v>
      </c>
      <c r="Y182" s="211">
        <v>629</v>
      </c>
      <c r="Z182" s="211">
        <v>2652</v>
      </c>
      <c r="AA182" s="211">
        <v>542</v>
      </c>
      <c r="AB182" s="211">
        <v>2775</v>
      </c>
      <c r="AC182" s="211">
        <v>286</v>
      </c>
      <c r="AD182" s="211">
        <v>3805</v>
      </c>
      <c r="AE182" s="211">
        <v>680</v>
      </c>
      <c r="AF182" s="211">
        <v>25790</v>
      </c>
      <c r="AG182" s="211">
        <v>693</v>
      </c>
      <c r="AH182" s="211">
        <v>35846</v>
      </c>
      <c r="AI182" s="211">
        <v>1812</v>
      </c>
      <c r="AJ182" s="211">
        <v>5472</v>
      </c>
      <c r="AK182" s="211">
        <v>720</v>
      </c>
      <c r="AL182" s="211">
        <v>3682</v>
      </c>
      <c r="AM182" s="211">
        <v>394</v>
      </c>
      <c r="AN182" s="211">
        <v>1790</v>
      </c>
      <c r="AO182" s="211">
        <v>326</v>
      </c>
      <c r="AP182" s="211">
        <v>20461</v>
      </c>
      <c r="AQ182" s="211">
        <v>1480</v>
      </c>
      <c r="AR182" s="211">
        <v>20857</v>
      </c>
      <c r="AS182" s="211">
        <v>1052</v>
      </c>
      <c r="AT182" s="211">
        <v>5081</v>
      </c>
      <c r="AU182" s="211">
        <v>225</v>
      </c>
      <c r="AV182" s="211">
        <v>36237</v>
      </c>
      <c r="AW182" s="211">
        <v>2307</v>
      </c>
      <c r="AX182" s="211">
        <v>2170</v>
      </c>
      <c r="AY182" s="211">
        <v>204</v>
      </c>
      <c r="AZ182" s="211">
        <v>7861</v>
      </c>
      <c r="BA182" s="211">
        <v>1053</v>
      </c>
      <c r="BB182" s="211">
        <v>9324</v>
      </c>
      <c r="BC182" s="211">
        <v>380</v>
      </c>
      <c r="BD182" s="211">
        <v>8660</v>
      </c>
      <c r="BE182" s="211">
        <v>138</v>
      </c>
      <c r="BF182" s="211">
        <v>3984</v>
      </c>
      <c r="BG182" s="211">
        <v>699</v>
      </c>
      <c r="BH182" s="211">
        <v>20640</v>
      </c>
      <c r="BI182" s="211">
        <v>1528</v>
      </c>
      <c r="BJ182" s="211">
        <v>19784</v>
      </c>
      <c r="BK182" s="211">
        <v>1357</v>
      </c>
      <c r="BL182" s="211">
        <v>856</v>
      </c>
      <c r="BM182" s="211">
        <v>171</v>
      </c>
      <c r="BN182" s="211">
        <v>15016</v>
      </c>
      <c r="BO182" s="211">
        <v>876</v>
      </c>
      <c r="BP182" s="211">
        <v>6320</v>
      </c>
      <c r="BQ182" s="211">
        <v>901</v>
      </c>
      <c r="BR182" s="211">
        <v>3288</v>
      </c>
      <c r="BS182" s="211">
        <v>450</v>
      </c>
      <c r="BT182" s="211">
        <v>9706</v>
      </c>
      <c r="BU182" s="211">
        <v>270</v>
      </c>
      <c r="BV182" s="211">
        <v>24624</v>
      </c>
      <c r="BW182" s="211">
        <v>2227</v>
      </c>
      <c r="BX182" s="211">
        <v>6988</v>
      </c>
      <c r="BY182" s="211">
        <v>35</v>
      </c>
      <c r="BZ182" s="211">
        <v>2870</v>
      </c>
      <c r="CA182" s="211">
        <v>23</v>
      </c>
      <c r="CB182" s="211">
        <v>6836</v>
      </c>
      <c r="CC182" s="211">
        <v>247</v>
      </c>
      <c r="CD182" s="211">
        <v>3597</v>
      </c>
      <c r="CE182" s="211">
        <v>487</v>
      </c>
      <c r="CF182" s="211">
        <v>5756</v>
      </c>
      <c r="CG182" s="211">
        <v>762</v>
      </c>
      <c r="CH182" s="211">
        <v>4585</v>
      </c>
      <c r="CI182" s="211">
        <v>361</v>
      </c>
      <c r="CJ182" s="211">
        <v>5090</v>
      </c>
      <c r="CK182" s="211">
        <v>361</v>
      </c>
      <c r="CL182" s="211">
        <v>5596</v>
      </c>
      <c r="CM182" s="211">
        <v>256</v>
      </c>
      <c r="CN182" s="211">
        <v>6988</v>
      </c>
      <c r="CO182" s="211">
        <v>35</v>
      </c>
      <c r="CP182" s="211">
        <v>2532</v>
      </c>
      <c r="CQ182" s="211">
        <v>38786</v>
      </c>
      <c r="CR182" s="211">
        <v>30388</v>
      </c>
      <c r="CS182" s="211">
        <v>14834</v>
      </c>
      <c r="CT182" s="211">
        <v>30548</v>
      </c>
      <c r="CU182" s="211">
        <v>8694</v>
      </c>
      <c r="CV182" s="211">
        <v>2889</v>
      </c>
      <c r="CW182" s="211">
        <v>2829</v>
      </c>
      <c r="CX182" s="211">
        <v>1030</v>
      </c>
      <c r="CY182" s="211">
        <v>724</v>
      </c>
      <c r="CZ182" s="211">
        <v>263</v>
      </c>
      <c r="DA182" s="211">
        <v>3719</v>
      </c>
      <c r="DB182" s="211">
        <v>1230</v>
      </c>
      <c r="DC182" s="211">
        <v>1422</v>
      </c>
      <c r="DD182" s="211">
        <v>366</v>
      </c>
      <c r="DE182" s="211">
        <v>94</v>
      </c>
      <c r="DF182" s="211">
        <v>1200</v>
      </c>
      <c r="DG182" s="211">
        <v>2705</v>
      </c>
      <c r="DH182" s="211">
        <v>477</v>
      </c>
      <c r="DI182" s="211">
        <v>2139</v>
      </c>
      <c r="DJ182" s="211">
        <v>1108</v>
      </c>
      <c r="DK182" s="211">
        <v>342</v>
      </c>
      <c r="DL182" s="211">
        <v>1835</v>
      </c>
      <c r="DM182" s="211">
        <v>2108</v>
      </c>
      <c r="DN182" s="211">
        <v>5790</v>
      </c>
      <c r="DO182" s="211">
        <v>1817</v>
      </c>
      <c r="DP182" s="211">
        <v>935</v>
      </c>
      <c r="DQ182" s="211">
        <v>913</v>
      </c>
      <c r="DR182" s="211">
        <v>696</v>
      </c>
      <c r="DS182" s="211">
        <v>649</v>
      </c>
      <c r="DT182" s="211">
        <v>1324</v>
      </c>
      <c r="DU182" s="211">
        <v>16713</v>
      </c>
      <c r="DV182" s="211">
        <v>7329</v>
      </c>
      <c r="DW182" s="211">
        <v>2367</v>
      </c>
      <c r="DX182" s="211">
        <v>1569</v>
      </c>
      <c r="DY182" s="211">
        <v>592</v>
      </c>
      <c r="DZ182" s="211">
        <v>2613</v>
      </c>
      <c r="EA182" s="211">
        <v>277</v>
      </c>
      <c r="EB182" s="211">
        <v>1884</v>
      </c>
      <c r="EC182" s="211">
        <v>5202</v>
      </c>
      <c r="ED182" s="211">
        <v>988</v>
      </c>
      <c r="EE182" s="211">
        <v>3002</v>
      </c>
      <c r="EF182" s="211">
        <v>4616</v>
      </c>
      <c r="EG182" s="211">
        <v>36425</v>
      </c>
      <c r="EH182" s="211">
        <v>4512</v>
      </c>
      <c r="EI182" s="211">
        <v>12622</v>
      </c>
      <c r="EJ182" s="211">
        <v>4091</v>
      </c>
      <c r="EK182" s="211">
        <v>431</v>
      </c>
      <c r="EL182" s="211">
        <v>314</v>
      </c>
      <c r="EM182" s="211">
        <v>398</v>
      </c>
      <c r="EN182" s="211">
        <v>575</v>
      </c>
      <c r="EO182" s="211">
        <v>384</v>
      </c>
      <c r="EP182" s="211">
        <v>1776</v>
      </c>
      <c r="EQ182" s="211">
        <v>15309</v>
      </c>
      <c r="ER182" s="211">
        <v>16713</v>
      </c>
      <c r="ES182" s="211">
        <v>1223</v>
      </c>
      <c r="ET182" s="211">
        <v>4907</v>
      </c>
      <c r="EU182" s="211">
        <v>6812</v>
      </c>
      <c r="EV182" s="211">
        <v>3771</v>
      </c>
      <c r="EW182" s="211">
        <f t="shared" si="2"/>
        <v>15490</v>
      </c>
      <c r="EX182" s="211">
        <v>16713</v>
      </c>
      <c r="EZ182" s="211"/>
    </row>
    <row r="183" spans="1:256" x14ac:dyDescent="0.25">
      <c r="A183" t="s">
        <v>491</v>
      </c>
      <c r="B183" t="s">
        <v>1335</v>
      </c>
      <c r="C183" t="s">
        <v>232</v>
      </c>
      <c r="D183" t="s">
        <v>232</v>
      </c>
      <c r="E183" t="s">
        <v>232</v>
      </c>
      <c r="F183" t="s">
        <v>232</v>
      </c>
      <c r="G183" t="s">
        <v>232</v>
      </c>
      <c r="H183" s="211">
        <v>42312</v>
      </c>
      <c r="I183" s="211">
        <v>1183</v>
      </c>
      <c r="J183" s="211">
        <v>3784</v>
      </c>
      <c r="K183" s="211">
        <v>161</v>
      </c>
      <c r="L183" s="211">
        <v>2991</v>
      </c>
      <c r="M183" s="211">
        <v>161</v>
      </c>
      <c r="N183" s="211">
        <v>8840</v>
      </c>
      <c r="O183" s="211">
        <v>568</v>
      </c>
      <c r="P183" s="211">
        <v>29652</v>
      </c>
      <c r="Q183" s="211">
        <v>450</v>
      </c>
      <c r="R183" s="211">
        <v>38117</v>
      </c>
      <c r="S183" s="211">
        <v>1103</v>
      </c>
      <c r="T183" s="211">
        <v>535</v>
      </c>
      <c r="U183" s="211">
        <v>19</v>
      </c>
      <c r="V183" s="211">
        <v>171</v>
      </c>
      <c r="W183" s="211">
        <v>15</v>
      </c>
      <c r="X183" s="211">
        <v>891</v>
      </c>
      <c r="Y183" s="211">
        <v>18</v>
      </c>
      <c r="Z183" s="211">
        <v>775</v>
      </c>
      <c r="AA183" s="211">
        <v>20</v>
      </c>
      <c r="AB183" s="211">
        <v>1819</v>
      </c>
      <c r="AC183" s="211">
        <v>4</v>
      </c>
      <c r="AD183" s="211">
        <v>1115</v>
      </c>
      <c r="AE183" s="211">
        <v>132</v>
      </c>
      <c r="AF183" s="211">
        <v>37633</v>
      </c>
      <c r="AG183" s="211">
        <v>984</v>
      </c>
      <c r="AH183" s="211">
        <v>39995</v>
      </c>
      <c r="AI183" s="211">
        <v>1010</v>
      </c>
      <c r="AJ183" s="211">
        <v>2317</v>
      </c>
      <c r="AK183" s="211">
        <v>173</v>
      </c>
      <c r="AL183" s="211">
        <v>993</v>
      </c>
      <c r="AM183" s="211">
        <v>18</v>
      </c>
      <c r="AN183" s="211">
        <v>1324</v>
      </c>
      <c r="AO183" s="211">
        <v>155</v>
      </c>
      <c r="AP183" s="211">
        <v>21796</v>
      </c>
      <c r="AQ183" s="211">
        <v>633</v>
      </c>
      <c r="AR183" s="211">
        <v>20516</v>
      </c>
      <c r="AS183" s="211">
        <v>550</v>
      </c>
      <c r="AT183" s="211">
        <v>3169</v>
      </c>
      <c r="AU183" s="211">
        <v>80</v>
      </c>
      <c r="AV183" s="211">
        <v>39143</v>
      </c>
      <c r="AW183" s="211">
        <v>1103</v>
      </c>
      <c r="AX183" s="211">
        <v>399</v>
      </c>
      <c r="AY183" s="211">
        <v>29</v>
      </c>
      <c r="AZ183" s="211">
        <v>4818</v>
      </c>
      <c r="BA183" s="211">
        <v>350</v>
      </c>
      <c r="BB183" s="211">
        <v>7256</v>
      </c>
      <c r="BC183" s="211">
        <v>196</v>
      </c>
      <c r="BD183" s="211">
        <v>17717</v>
      </c>
      <c r="BE183" s="211">
        <v>284</v>
      </c>
      <c r="BF183" s="211">
        <v>3885</v>
      </c>
      <c r="BG183" s="211">
        <v>214</v>
      </c>
      <c r="BH183" s="211">
        <v>20502</v>
      </c>
      <c r="BI183" s="211">
        <v>678</v>
      </c>
      <c r="BJ183" s="211">
        <v>19813</v>
      </c>
      <c r="BK183" s="211">
        <v>530</v>
      </c>
      <c r="BL183" s="211">
        <v>689</v>
      </c>
      <c r="BM183" s="211">
        <v>148</v>
      </c>
      <c r="BN183" s="211">
        <v>14955</v>
      </c>
      <c r="BO183" s="211">
        <v>358</v>
      </c>
      <c r="BP183" s="211">
        <v>5871</v>
      </c>
      <c r="BQ183" s="211">
        <v>344</v>
      </c>
      <c r="BR183" s="211">
        <v>3561</v>
      </c>
      <c r="BS183" s="211">
        <v>190</v>
      </c>
      <c r="BT183" s="211">
        <v>10393</v>
      </c>
      <c r="BU183" s="211">
        <v>277</v>
      </c>
      <c r="BV183" s="211">
        <v>24387</v>
      </c>
      <c r="BW183" s="211">
        <v>892</v>
      </c>
      <c r="BX183" s="211">
        <v>7532</v>
      </c>
      <c r="BY183" s="211">
        <v>14</v>
      </c>
      <c r="BZ183" s="211">
        <v>2801</v>
      </c>
      <c r="CA183" s="211">
        <v>29</v>
      </c>
      <c r="CB183" s="211">
        <v>7592</v>
      </c>
      <c r="CC183" s="211">
        <v>248</v>
      </c>
      <c r="CD183" s="211">
        <v>1729</v>
      </c>
      <c r="CE183" s="211">
        <v>47</v>
      </c>
      <c r="CF183" s="211">
        <v>2761</v>
      </c>
      <c r="CG183" s="211">
        <v>133</v>
      </c>
      <c r="CH183" s="211">
        <v>5895</v>
      </c>
      <c r="CI183" s="211">
        <v>341</v>
      </c>
      <c r="CJ183" s="211">
        <v>6433</v>
      </c>
      <c r="CK183" s="211">
        <v>173</v>
      </c>
      <c r="CL183" s="211">
        <v>7569</v>
      </c>
      <c r="CM183" s="211">
        <v>198</v>
      </c>
      <c r="CN183" s="211">
        <v>7532</v>
      </c>
      <c r="CO183" s="211">
        <v>14</v>
      </c>
      <c r="CP183" s="211">
        <v>1183</v>
      </c>
      <c r="CQ183" s="211">
        <v>41129</v>
      </c>
      <c r="CR183" s="211">
        <v>35623</v>
      </c>
      <c r="CS183" s="211">
        <v>11584</v>
      </c>
      <c r="CT183" s="211">
        <v>37670</v>
      </c>
      <c r="CU183" s="211">
        <v>2669</v>
      </c>
      <c r="CV183" s="211">
        <v>719</v>
      </c>
      <c r="CW183" s="211">
        <v>1098</v>
      </c>
      <c r="CX183" s="211">
        <v>354</v>
      </c>
      <c r="CY183" s="211">
        <v>783</v>
      </c>
      <c r="CZ183" s="211">
        <v>120</v>
      </c>
      <c r="DA183" s="211">
        <v>734</v>
      </c>
      <c r="DB183" s="211">
        <v>237</v>
      </c>
      <c r="DC183" s="211">
        <v>54</v>
      </c>
      <c r="DD183" s="211">
        <v>8</v>
      </c>
      <c r="DE183" s="211">
        <v>66</v>
      </c>
      <c r="DF183" s="211">
        <v>1419</v>
      </c>
      <c r="DG183" s="211">
        <v>3094</v>
      </c>
      <c r="DH183" s="211">
        <v>1095</v>
      </c>
      <c r="DI183" s="211">
        <v>2445</v>
      </c>
      <c r="DJ183" s="211">
        <v>760</v>
      </c>
      <c r="DK183" s="211">
        <v>298</v>
      </c>
      <c r="DL183" s="211">
        <v>2777</v>
      </c>
      <c r="DM183" s="211">
        <v>3596</v>
      </c>
      <c r="DN183" s="211">
        <v>4152</v>
      </c>
      <c r="DO183" s="211">
        <v>1380</v>
      </c>
      <c r="DP183" s="211">
        <v>639</v>
      </c>
      <c r="DQ183" s="211">
        <v>485</v>
      </c>
      <c r="DR183" s="211">
        <v>686</v>
      </c>
      <c r="DS183" s="211">
        <v>468</v>
      </c>
      <c r="DT183" s="211">
        <v>627</v>
      </c>
      <c r="DU183" s="211">
        <v>17645</v>
      </c>
      <c r="DV183" s="211">
        <v>10403</v>
      </c>
      <c r="DW183" s="211">
        <v>4104</v>
      </c>
      <c r="DX183" s="211">
        <v>892</v>
      </c>
      <c r="DY183" s="211">
        <v>161</v>
      </c>
      <c r="DZ183" s="211">
        <v>2881</v>
      </c>
      <c r="EA183" s="211">
        <v>172</v>
      </c>
      <c r="EB183" s="211">
        <v>2299</v>
      </c>
      <c r="EC183" s="211">
        <v>3469</v>
      </c>
      <c r="ED183" s="211">
        <v>563</v>
      </c>
      <c r="EE183" s="211">
        <v>2343</v>
      </c>
      <c r="EF183" s="211">
        <v>5222</v>
      </c>
      <c r="EG183" s="211">
        <v>37468</v>
      </c>
      <c r="EH183" s="211">
        <v>4711</v>
      </c>
      <c r="EI183" s="211">
        <v>14055</v>
      </c>
      <c r="EJ183" s="211">
        <v>3590</v>
      </c>
      <c r="EK183" s="211">
        <v>451</v>
      </c>
      <c r="EL183" s="211">
        <v>377</v>
      </c>
      <c r="EM183" s="211">
        <v>584</v>
      </c>
      <c r="EN183" s="211">
        <v>380</v>
      </c>
      <c r="EO183" s="211">
        <v>398</v>
      </c>
      <c r="EP183" s="211">
        <v>1226</v>
      </c>
      <c r="EQ183" s="211">
        <v>16497</v>
      </c>
      <c r="ER183" s="211">
        <v>17645</v>
      </c>
      <c r="ES183" s="211">
        <v>819</v>
      </c>
      <c r="ET183" s="211">
        <v>4225</v>
      </c>
      <c r="EU183" s="211">
        <v>7851</v>
      </c>
      <c r="EV183" s="211">
        <v>4750</v>
      </c>
      <c r="EW183" s="211">
        <f t="shared" si="2"/>
        <v>16826</v>
      </c>
      <c r="EX183" s="211">
        <v>17645</v>
      </c>
      <c r="EZ183" s="211"/>
    </row>
    <row r="184" spans="1:256" x14ac:dyDescent="0.25">
      <c r="A184" t="s">
        <v>492</v>
      </c>
      <c r="B184" t="s">
        <v>1335</v>
      </c>
      <c r="C184" t="s">
        <v>232</v>
      </c>
      <c r="D184" t="s">
        <v>232</v>
      </c>
      <c r="E184" t="s">
        <v>232</v>
      </c>
      <c r="F184" t="s">
        <v>232</v>
      </c>
      <c r="G184" t="s">
        <v>232</v>
      </c>
      <c r="H184" s="211">
        <v>42736</v>
      </c>
      <c r="I184" s="211">
        <v>621</v>
      </c>
      <c r="J184" s="211">
        <v>2809</v>
      </c>
      <c r="K184" s="211">
        <v>81</v>
      </c>
      <c r="L184" s="211">
        <v>1764</v>
      </c>
      <c r="M184" s="211">
        <v>76</v>
      </c>
      <c r="N184" s="211">
        <v>8713</v>
      </c>
      <c r="O184" s="211">
        <v>375</v>
      </c>
      <c r="P184" s="211">
        <v>31171</v>
      </c>
      <c r="Q184" s="211">
        <v>165</v>
      </c>
      <c r="R184" s="211">
        <v>36162</v>
      </c>
      <c r="S184" s="211">
        <v>391</v>
      </c>
      <c r="T184" s="211">
        <v>1004</v>
      </c>
      <c r="U184" s="211">
        <v>28</v>
      </c>
      <c r="V184" s="211">
        <v>50</v>
      </c>
      <c r="W184" s="211">
        <v>0</v>
      </c>
      <c r="X184" s="211">
        <v>2783</v>
      </c>
      <c r="Y184" s="211">
        <v>174</v>
      </c>
      <c r="Z184" s="211">
        <v>460</v>
      </c>
      <c r="AA184" s="211">
        <v>18</v>
      </c>
      <c r="AB184" s="211">
        <v>2277</v>
      </c>
      <c r="AC184" s="211">
        <v>10</v>
      </c>
      <c r="AD184" s="211">
        <v>1723</v>
      </c>
      <c r="AE184" s="211">
        <v>43</v>
      </c>
      <c r="AF184" s="211">
        <v>35988</v>
      </c>
      <c r="AG184" s="211">
        <v>379</v>
      </c>
      <c r="AH184" s="211">
        <v>38332</v>
      </c>
      <c r="AI184" s="211">
        <v>403</v>
      </c>
      <c r="AJ184" s="211">
        <v>4404</v>
      </c>
      <c r="AK184" s="211">
        <v>218</v>
      </c>
      <c r="AL184" s="211">
        <v>2236</v>
      </c>
      <c r="AM184" s="211">
        <v>48</v>
      </c>
      <c r="AN184" s="211">
        <v>2168</v>
      </c>
      <c r="AO184" s="211">
        <v>170</v>
      </c>
      <c r="AP184" s="211">
        <v>21539</v>
      </c>
      <c r="AQ184" s="211">
        <v>259</v>
      </c>
      <c r="AR184" s="211">
        <v>21197</v>
      </c>
      <c r="AS184" s="211">
        <v>362</v>
      </c>
      <c r="AT184" s="211">
        <v>3559</v>
      </c>
      <c r="AU184" s="211">
        <v>29</v>
      </c>
      <c r="AV184" s="211">
        <v>39177</v>
      </c>
      <c r="AW184" s="211">
        <v>592</v>
      </c>
      <c r="AX184" s="211">
        <v>809</v>
      </c>
      <c r="AY184" s="211">
        <v>167</v>
      </c>
      <c r="AZ184" s="211">
        <v>2723</v>
      </c>
      <c r="BA184" s="211">
        <v>106</v>
      </c>
      <c r="BB184" s="211">
        <v>6586</v>
      </c>
      <c r="BC184" s="211">
        <v>148</v>
      </c>
      <c r="BD184" s="211">
        <v>21263</v>
      </c>
      <c r="BE184" s="211">
        <v>59</v>
      </c>
      <c r="BF184" s="211">
        <v>3837</v>
      </c>
      <c r="BG184" s="211">
        <v>256</v>
      </c>
      <c r="BH184" s="211">
        <v>19510</v>
      </c>
      <c r="BI184" s="211">
        <v>277</v>
      </c>
      <c r="BJ184" s="211">
        <v>19138</v>
      </c>
      <c r="BK184" s="211">
        <v>229</v>
      </c>
      <c r="BL184" s="211">
        <v>372</v>
      </c>
      <c r="BM184" s="211">
        <v>48</v>
      </c>
      <c r="BN184" s="211">
        <v>14514</v>
      </c>
      <c r="BO184" s="211">
        <v>144</v>
      </c>
      <c r="BP184" s="211">
        <v>5915</v>
      </c>
      <c r="BQ184" s="211">
        <v>165</v>
      </c>
      <c r="BR184" s="211">
        <v>2918</v>
      </c>
      <c r="BS184" s="211">
        <v>224</v>
      </c>
      <c r="BT184" s="211">
        <v>9280</v>
      </c>
      <c r="BU184" s="211">
        <v>88</v>
      </c>
      <c r="BV184" s="211">
        <v>23347</v>
      </c>
      <c r="BW184" s="211">
        <v>533</v>
      </c>
      <c r="BX184" s="211">
        <v>10109</v>
      </c>
      <c r="BY184" s="211">
        <v>0</v>
      </c>
      <c r="BZ184" s="211">
        <v>3106</v>
      </c>
      <c r="CA184" s="211">
        <v>19</v>
      </c>
      <c r="CB184" s="211">
        <v>6174</v>
      </c>
      <c r="CC184" s="211">
        <v>69</v>
      </c>
      <c r="CD184" s="211">
        <v>2075</v>
      </c>
      <c r="CE184" s="211">
        <v>53</v>
      </c>
      <c r="CF184" s="211">
        <v>4819</v>
      </c>
      <c r="CG184" s="211">
        <v>71</v>
      </c>
      <c r="CH184" s="211">
        <v>5108</v>
      </c>
      <c r="CI184" s="211">
        <v>141</v>
      </c>
      <c r="CJ184" s="211">
        <v>4960</v>
      </c>
      <c r="CK184" s="211">
        <v>165</v>
      </c>
      <c r="CL184" s="211">
        <v>6385</v>
      </c>
      <c r="CM184" s="211">
        <v>103</v>
      </c>
      <c r="CN184" s="211">
        <v>10109</v>
      </c>
      <c r="CO184" s="211">
        <v>0</v>
      </c>
      <c r="CP184" s="211">
        <v>621</v>
      </c>
      <c r="CQ184" s="211">
        <v>42115</v>
      </c>
      <c r="CR184" s="211">
        <v>36626</v>
      </c>
      <c r="CS184" s="211">
        <v>13201</v>
      </c>
      <c r="CT184" s="211">
        <v>35025</v>
      </c>
      <c r="CU184" s="211">
        <v>5104</v>
      </c>
      <c r="CV184" s="211">
        <v>1408</v>
      </c>
      <c r="CW184" s="211">
        <v>914</v>
      </c>
      <c r="CX184" s="211">
        <v>148</v>
      </c>
      <c r="CY184" s="211">
        <v>1903</v>
      </c>
      <c r="CZ184" s="211">
        <v>409</v>
      </c>
      <c r="DA184" s="211">
        <v>1923</v>
      </c>
      <c r="DB184" s="211">
        <v>792</v>
      </c>
      <c r="DC184" s="211">
        <v>364</v>
      </c>
      <c r="DD184" s="211">
        <v>59</v>
      </c>
      <c r="DE184" s="211">
        <v>84</v>
      </c>
      <c r="DF184" s="211">
        <v>703</v>
      </c>
      <c r="DG184" s="211">
        <v>2891</v>
      </c>
      <c r="DH184" s="211">
        <v>919</v>
      </c>
      <c r="DI184" s="211">
        <v>2192</v>
      </c>
      <c r="DJ184" s="211">
        <v>585</v>
      </c>
      <c r="DK184" s="211">
        <v>372</v>
      </c>
      <c r="DL184" s="211">
        <v>2988</v>
      </c>
      <c r="DM184" s="211">
        <v>4444</v>
      </c>
      <c r="DN184" s="211">
        <v>4970</v>
      </c>
      <c r="DO184" s="211">
        <v>1268</v>
      </c>
      <c r="DP184" s="211">
        <v>554</v>
      </c>
      <c r="DQ184" s="211">
        <v>392</v>
      </c>
      <c r="DR184" s="211">
        <v>218</v>
      </c>
      <c r="DS184" s="211">
        <v>162</v>
      </c>
      <c r="DT184" s="211">
        <v>561</v>
      </c>
      <c r="DU184" s="211">
        <v>18783</v>
      </c>
      <c r="DV184" s="211">
        <v>10253</v>
      </c>
      <c r="DW184" s="211">
        <v>3923</v>
      </c>
      <c r="DX184" s="211">
        <v>1167</v>
      </c>
      <c r="DY184" s="211">
        <v>204</v>
      </c>
      <c r="DZ184" s="211">
        <v>2671</v>
      </c>
      <c r="EA184" s="211">
        <v>240</v>
      </c>
      <c r="EB184" s="211">
        <v>2139</v>
      </c>
      <c r="EC184" s="211">
        <v>4692</v>
      </c>
      <c r="ED184" s="211">
        <v>444</v>
      </c>
      <c r="EE184" s="211">
        <v>3588</v>
      </c>
      <c r="EF184" s="211">
        <v>4989</v>
      </c>
      <c r="EG184" s="211">
        <v>36208</v>
      </c>
      <c r="EH184" s="211">
        <v>6150</v>
      </c>
      <c r="EI184" s="211">
        <v>13812</v>
      </c>
      <c r="EJ184" s="211">
        <v>4971</v>
      </c>
      <c r="EK184" s="211">
        <v>599</v>
      </c>
      <c r="EL184" s="211">
        <v>915</v>
      </c>
      <c r="EM184" s="211">
        <v>548</v>
      </c>
      <c r="EN184" s="211">
        <v>698</v>
      </c>
      <c r="EO184" s="211">
        <v>353</v>
      </c>
      <c r="EP184" s="211">
        <v>1816</v>
      </c>
      <c r="EQ184" s="211">
        <v>17668</v>
      </c>
      <c r="ER184" s="211">
        <v>18783</v>
      </c>
      <c r="ES184" s="211">
        <v>800</v>
      </c>
      <c r="ET184" s="211">
        <v>6455</v>
      </c>
      <c r="EU184" s="211">
        <v>8510</v>
      </c>
      <c r="EV184" s="211">
        <v>3018</v>
      </c>
      <c r="EW184" s="211">
        <f t="shared" si="2"/>
        <v>17983</v>
      </c>
      <c r="EX184" s="211">
        <v>18783</v>
      </c>
      <c r="EZ184" s="211"/>
    </row>
    <row r="185" spans="1:256" x14ac:dyDescent="0.25">
      <c r="A185" t="s">
        <v>493</v>
      </c>
      <c r="B185" t="s">
        <v>1335</v>
      </c>
      <c r="C185" t="s">
        <v>232</v>
      </c>
      <c r="D185" t="s">
        <v>232</v>
      </c>
      <c r="E185" t="s">
        <v>232</v>
      </c>
      <c r="F185" t="s">
        <v>232</v>
      </c>
      <c r="G185" t="s">
        <v>232</v>
      </c>
      <c r="H185" s="211">
        <v>41013</v>
      </c>
      <c r="I185" s="211">
        <v>1628</v>
      </c>
      <c r="J185" s="211">
        <v>4716</v>
      </c>
      <c r="K185" s="211">
        <v>466</v>
      </c>
      <c r="L185" s="211">
        <v>3366</v>
      </c>
      <c r="M185" s="211">
        <v>234</v>
      </c>
      <c r="N185" s="211">
        <v>12770</v>
      </c>
      <c r="O185" s="211">
        <v>763</v>
      </c>
      <c r="P185" s="211">
        <v>23511</v>
      </c>
      <c r="Q185" s="211">
        <v>399</v>
      </c>
      <c r="R185" s="211">
        <v>32232</v>
      </c>
      <c r="S185" s="211">
        <v>763</v>
      </c>
      <c r="T185" s="211">
        <v>2001</v>
      </c>
      <c r="U185" s="211">
        <v>212</v>
      </c>
      <c r="V185" s="211">
        <v>116</v>
      </c>
      <c r="W185" s="211">
        <v>9</v>
      </c>
      <c r="X185" s="211">
        <v>1772</v>
      </c>
      <c r="Y185" s="211">
        <v>156</v>
      </c>
      <c r="Z185" s="211">
        <v>1277</v>
      </c>
      <c r="AA185" s="211">
        <v>255</v>
      </c>
      <c r="AB185" s="211">
        <v>3615</v>
      </c>
      <c r="AC185" s="211">
        <v>233</v>
      </c>
      <c r="AD185" s="211">
        <v>2702</v>
      </c>
      <c r="AE185" s="211">
        <v>367</v>
      </c>
      <c r="AF185" s="211">
        <v>31364</v>
      </c>
      <c r="AG185" s="211">
        <v>763</v>
      </c>
      <c r="AH185" s="211">
        <v>37340</v>
      </c>
      <c r="AI185" s="211">
        <v>1221</v>
      </c>
      <c r="AJ185" s="211">
        <v>3673</v>
      </c>
      <c r="AK185" s="211">
        <v>407</v>
      </c>
      <c r="AL185" s="211">
        <v>2016</v>
      </c>
      <c r="AM185" s="211">
        <v>58</v>
      </c>
      <c r="AN185" s="211">
        <v>1657</v>
      </c>
      <c r="AO185" s="211">
        <v>349</v>
      </c>
      <c r="AP185" s="211">
        <v>19516</v>
      </c>
      <c r="AQ185" s="211">
        <v>769</v>
      </c>
      <c r="AR185" s="211">
        <v>21497</v>
      </c>
      <c r="AS185" s="211">
        <v>859</v>
      </c>
      <c r="AT185" s="211">
        <v>3959</v>
      </c>
      <c r="AU185" s="211">
        <v>168</v>
      </c>
      <c r="AV185" s="211">
        <v>37054</v>
      </c>
      <c r="AW185" s="211">
        <v>1460</v>
      </c>
      <c r="AX185" s="211">
        <v>866</v>
      </c>
      <c r="AY185" s="211">
        <v>180</v>
      </c>
      <c r="AZ185" s="211">
        <v>3484</v>
      </c>
      <c r="BA185" s="211">
        <v>257</v>
      </c>
      <c r="BB185" s="211">
        <v>6350</v>
      </c>
      <c r="BC185" s="211">
        <v>289</v>
      </c>
      <c r="BD185" s="211">
        <v>18625</v>
      </c>
      <c r="BE185" s="211">
        <v>345</v>
      </c>
      <c r="BF185" s="211">
        <v>2447</v>
      </c>
      <c r="BG185" s="211">
        <v>230</v>
      </c>
      <c r="BH185" s="211">
        <v>24697</v>
      </c>
      <c r="BI185" s="211">
        <v>1114</v>
      </c>
      <c r="BJ185" s="211">
        <v>23825</v>
      </c>
      <c r="BK185" s="211">
        <v>1050</v>
      </c>
      <c r="BL185" s="211">
        <v>872</v>
      </c>
      <c r="BM185" s="211">
        <v>64</v>
      </c>
      <c r="BN185" s="211">
        <v>18605</v>
      </c>
      <c r="BO185" s="211">
        <v>534</v>
      </c>
      <c r="BP185" s="211">
        <v>6359</v>
      </c>
      <c r="BQ185" s="211">
        <v>595</v>
      </c>
      <c r="BR185" s="211">
        <v>2180</v>
      </c>
      <c r="BS185" s="211">
        <v>215</v>
      </c>
      <c r="BT185" s="211">
        <v>7650</v>
      </c>
      <c r="BU185" s="211">
        <v>281</v>
      </c>
      <c r="BV185" s="211">
        <v>27144</v>
      </c>
      <c r="BW185" s="211">
        <v>1344</v>
      </c>
      <c r="BX185" s="211">
        <v>6219</v>
      </c>
      <c r="BY185" s="211">
        <v>3</v>
      </c>
      <c r="BZ185" s="211">
        <v>2546</v>
      </c>
      <c r="CA185" s="211">
        <v>81</v>
      </c>
      <c r="CB185" s="211">
        <v>5104</v>
      </c>
      <c r="CC185" s="211">
        <v>200</v>
      </c>
      <c r="CD185" s="211">
        <v>4038</v>
      </c>
      <c r="CE185" s="211">
        <v>276</v>
      </c>
      <c r="CF185" s="211">
        <v>8649</v>
      </c>
      <c r="CG185" s="211">
        <v>423</v>
      </c>
      <c r="CH185" s="211">
        <v>5595</v>
      </c>
      <c r="CI185" s="211">
        <v>233</v>
      </c>
      <c r="CJ185" s="211">
        <v>4504</v>
      </c>
      <c r="CK185" s="211">
        <v>250</v>
      </c>
      <c r="CL185" s="211">
        <v>4358</v>
      </c>
      <c r="CM185" s="211">
        <v>162</v>
      </c>
      <c r="CN185" s="211">
        <v>6219</v>
      </c>
      <c r="CO185" s="211">
        <v>3</v>
      </c>
      <c r="CP185" s="211">
        <v>1628</v>
      </c>
      <c r="CQ185" s="211">
        <v>39385</v>
      </c>
      <c r="CR185" s="211">
        <v>33157</v>
      </c>
      <c r="CS185" s="211">
        <v>11281</v>
      </c>
      <c r="CT185" s="211">
        <v>34875</v>
      </c>
      <c r="CU185" s="211">
        <v>4763</v>
      </c>
      <c r="CV185" s="211">
        <v>1515</v>
      </c>
      <c r="CW185" s="211">
        <v>1691</v>
      </c>
      <c r="CX185" s="211">
        <v>484</v>
      </c>
      <c r="CY185" s="211">
        <v>1274</v>
      </c>
      <c r="CZ185" s="211">
        <v>383</v>
      </c>
      <c r="DA185" s="211">
        <v>1199</v>
      </c>
      <c r="DB185" s="211">
        <v>494</v>
      </c>
      <c r="DC185" s="211">
        <v>599</v>
      </c>
      <c r="DD185" s="211">
        <v>154</v>
      </c>
      <c r="DE185" s="211">
        <v>242</v>
      </c>
      <c r="DF185" s="211">
        <v>1106</v>
      </c>
      <c r="DG185" s="211">
        <v>3103</v>
      </c>
      <c r="DH185" s="211">
        <v>791</v>
      </c>
      <c r="DI185" s="211">
        <v>2372</v>
      </c>
      <c r="DJ185" s="211">
        <v>747</v>
      </c>
      <c r="DK185" s="211">
        <v>477</v>
      </c>
      <c r="DL185" s="211">
        <v>2705</v>
      </c>
      <c r="DM185" s="211">
        <v>4114</v>
      </c>
      <c r="DN185" s="211">
        <v>6665</v>
      </c>
      <c r="DO185" s="211">
        <v>1690</v>
      </c>
      <c r="DP185" s="211">
        <v>772</v>
      </c>
      <c r="DQ185" s="211">
        <v>637</v>
      </c>
      <c r="DR185" s="211">
        <v>524</v>
      </c>
      <c r="DS185" s="211">
        <v>575</v>
      </c>
      <c r="DT185" s="211">
        <v>821</v>
      </c>
      <c r="DU185" s="211">
        <v>20468</v>
      </c>
      <c r="DV185" s="211">
        <v>6990</v>
      </c>
      <c r="DW185" s="211">
        <v>2774</v>
      </c>
      <c r="DX185" s="211">
        <v>2021</v>
      </c>
      <c r="DY185" s="211">
        <v>168</v>
      </c>
      <c r="DZ185" s="211">
        <v>4548</v>
      </c>
      <c r="EA185" s="211">
        <v>243</v>
      </c>
      <c r="EB185" s="211">
        <v>3525</v>
      </c>
      <c r="EC185" s="211">
        <v>6909</v>
      </c>
      <c r="ED185" s="211">
        <v>701</v>
      </c>
      <c r="EE185" s="211">
        <v>5148</v>
      </c>
      <c r="EF185" s="211">
        <v>4020</v>
      </c>
      <c r="EG185" s="211">
        <v>33526</v>
      </c>
      <c r="EH185" s="211">
        <v>7603</v>
      </c>
      <c r="EI185" s="211">
        <v>11562</v>
      </c>
      <c r="EJ185" s="211">
        <v>8906</v>
      </c>
      <c r="EK185" s="211">
        <v>1106</v>
      </c>
      <c r="EL185" s="211">
        <v>1464</v>
      </c>
      <c r="EM185" s="211">
        <v>1427</v>
      </c>
      <c r="EN185" s="211">
        <v>1326</v>
      </c>
      <c r="EO185" s="211">
        <v>999</v>
      </c>
      <c r="EP185" s="211">
        <v>2343</v>
      </c>
      <c r="EQ185" s="211">
        <v>19247</v>
      </c>
      <c r="ER185" s="211">
        <v>20468</v>
      </c>
      <c r="ES185" s="211">
        <v>1390</v>
      </c>
      <c r="ET185" s="211">
        <v>9459</v>
      </c>
      <c r="EU185" s="211">
        <v>7827</v>
      </c>
      <c r="EV185" s="211">
        <v>1792</v>
      </c>
      <c r="EW185" s="211">
        <f t="shared" si="2"/>
        <v>19078</v>
      </c>
      <c r="EX185" s="211">
        <v>20468</v>
      </c>
      <c r="EZ185" s="211"/>
    </row>
    <row r="186" spans="1:256" x14ac:dyDescent="0.25">
      <c r="A186" t="s">
        <v>494</v>
      </c>
      <c r="B186" t="s">
        <v>1335</v>
      </c>
      <c r="C186" t="s">
        <v>232</v>
      </c>
      <c r="D186" t="s">
        <v>232</v>
      </c>
      <c r="E186" t="s">
        <v>232</v>
      </c>
      <c r="F186" t="s">
        <v>232</v>
      </c>
      <c r="G186" t="s">
        <v>232</v>
      </c>
      <c r="H186" s="211">
        <v>41894</v>
      </c>
      <c r="I186" s="211">
        <v>1092</v>
      </c>
      <c r="J186" s="211">
        <v>4405</v>
      </c>
      <c r="K186" s="211">
        <v>458</v>
      </c>
      <c r="L186" s="211">
        <v>2668</v>
      </c>
      <c r="M186" s="211">
        <v>18</v>
      </c>
      <c r="N186" s="211">
        <v>12081</v>
      </c>
      <c r="O186" s="211">
        <v>293</v>
      </c>
      <c r="P186" s="211">
        <v>25408</v>
      </c>
      <c r="Q186" s="211">
        <v>341</v>
      </c>
      <c r="R186" s="211">
        <v>32259</v>
      </c>
      <c r="S186" s="211">
        <v>525</v>
      </c>
      <c r="T186" s="211">
        <v>4083</v>
      </c>
      <c r="U186" s="211">
        <v>244</v>
      </c>
      <c r="V186" s="211">
        <v>47</v>
      </c>
      <c r="W186" s="211">
        <v>0</v>
      </c>
      <c r="X186" s="211">
        <v>1870</v>
      </c>
      <c r="Y186" s="211">
        <v>56</v>
      </c>
      <c r="Z186" s="211">
        <v>639</v>
      </c>
      <c r="AA186" s="211">
        <v>47</v>
      </c>
      <c r="AB186" s="211">
        <v>2996</v>
      </c>
      <c r="AC186" s="211">
        <v>220</v>
      </c>
      <c r="AD186" s="211">
        <v>1966</v>
      </c>
      <c r="AE186" s="211">
        <v>52</v>
      </c>
      <c r="AF186" s="211">
        <v>31682</v>
      </c>
      <c r="AG186" s="211">
        <v>512</v>
      </c>
      <c r="AH186" s="211">
        <v>37950</v>
      </c>
      <c r="AI186" s="211">
        <v>1036</v>
      </c>
      <c r="AJ186" s="211">
        <v>3944</v>
      </c>
      <c r="AK186" s="211">
        <v>56</v>
      </c>
      <c r="AL186" s="211">
        <v>1721</v>
      </c>
      <c r="AM186" s="211">
        <v>20</v>
      </c>
      <c r="AN186" s="211">
        <v>2223</v>
      </c>
      <c r="AO186" s="211">
        <v>36</v>
      </c>
      <c r="AP186" s="211">
        <v>20001</v>
      </c>
      <c r="AQ186" s="211">
        <v>395</v>
      </c>
      <c r="AR186" s="211">
        <v>21893</v>
      </c>
      <c r="AS186" s="211">
        <v>697</v>
      </c>
      <c r="AT186" s="211">
        <v>5238</v>
      </c>
      <c r="AU186" s="211">
        <v>268</v>
      </c>
      <c r="AV186" s="211">
        <v>36656</v>
      </c>
      <c r="AW186" s="211">
        <v>824</v>
      </c>
      <c r="AX186" s="211">
        <v>877</v>
      </c>
      <c r="AY186" s="211">
        <v>51</v>
      </c>
      <c r="AZ186" s="211">
        <v>3784</v>
      </c>
      <c r="BA186" s="211">
        <v>96</v>
      </c>
      <c r="BB186" s="211">
        <v>7810</v>
      </c>
      <c r="BC186" s="211">
        <v>427</v>
      </c>
      <c r="BD186" s="211">
        <v>18412</v>
      </c>
      <c r="BE186" s="211">
        <v>255</v>
      </c>
      <c r="BF186" s="211">
        <v>3546</v>
      </c>
      <c r="BG186" s="211">
        <v>94</v>
      </c>
      <c r="BH186" s="211">
        <v>21514</v>
      </c>
      <c r="BI186" s="211">
        <v>820</v>
      </c>
      <c r="BJ186" s="211">
        <v>20875</v>
      </c>
      <c r="BK186" s="211">
        <v>765</v>
      </c>
      <c r="BL186" s="211">
        <v>639</v>
      </c>
      <c r="BM186" s="211">
        <v>55</v>
      </c>
      <c r="BN186" s="211">
        <v>15347</v>
      </c>
      <c r="BO186" s="211">
        <v>384</v>
      </c>
      <c r="BP186" s="211">
        <v>6522</v>
      </c>
      <c r="BQ186" s="211">
        <v>438</v>
      </c>
      <c r="BR186" s="211">
        <v>3191</v>
      </c>
      <c r="BS186" s="211">
        <v>92</v>
      </c>
      <c r="BT186" s="211">
        <v>8319</v>
      </c>
      <c r="BU186" s="211">
        <v>162</v>
      </c>
      <c r="BV186" s="211">
        <v>25060</v>
      </c>
      <c r="BW186" s="211">
        <v>914</v>
      </c>
      <c r="BX186" s="211">
        <v>8515</v>
      </c>
      <c r="BY186" s="211">
        <v>16</v>
      </c>
      <c r="BZ186" s="211">
        <v>2945</v>
      </c>
      <c r="CA186" s="211">
        <v>0</v>
      </c>
      <c r="CB186" s="211">
        <v>5374</v>
      </c>
      <c r="CC186" s="211">
        <v>162</v>
      </c>
      <c r="CD186" s="211">
        <v>2692</v>
      </c>
      <c r="CE186" s="211">
        <v>101</v>
      </c>
      <c r="CF186" s="211">
        <v>6616</v>
      </c>
      <c r="CG186" s="211">
        <v>522</v>
      </c>
      <c r="CH186" s="211">
        <v>5714</v>
      </c>
      <c r="CI186" s="211">
        <v>47</v>
      </c>
      <c r="CJ186" s="211">
        <v>4512</v>
      </c>
      <c r="CK186" s="211">
        <v>143</v>
      </c>
      <c r="CL186" s="211">
        <v>5526</v>
      </c>
      <c r="CM186" s="211">
        <v>101</v>
      </c>
      <c r="CN186" s="211">
        <v>8515</v>
      </c>
      <c r="CO186" s="211">
        <v>16</v>
      </c>
      <c r="CP186" s="211">
        <v>1092</v>
      </c>
      <c r="CQ186" s="211">
        <v>40802</v>
      </c>
      <c r="CR186" s="211">
        <v>33132</v>
      </c>
      <c r="CS186" s="211">
        <v>13990</v>
      </c>
      <c r="CT186" s="211">
        <v>34778</v>
      </c>
      <c r="CU186" s="211">
        <v>4796</v>
      </c>
      <c r="CV186" s="211">
        <v>1691</v>
      </c>
      <c r="CW186" s="211">
        <v>1029</v>
      </c>
      <c r="CX186" s="211">
        <v>285</v>
      </c>
      <c r="CY186" s="211">
        <v>1630</v>
      </c>
      <c r="CZ186" s="211">
        <v>707</v>
      </c>
      <c r="DA186" s="211">
        <v>680</v>
      </c>
      <c r="DB186" s="211">
        <v>222</v>
      </c>
      <c r="DC186" s="211">
        <v>1457</v>
      </c>
      <c r="DD186" s="211">
        <v>477</v>
      </c>
      <c r="DE186" s="211">
        <v>53</v>
      </c>
      <c r="DF186" s="211">
        <v>589</v>
      </c>
      <c r="DG186" s="211">
        <v>3173</v>
      </c>
      <c r="DH186" s="211">
        <v>782</v>
      </c>
      <c r="DI186" s="211">
        <v>2389</v>
      </c>
      <c r="DJ186" s="211">
        <v>819</v>
      </c>
      <c r="DK186" s="211">
        <v>500</v>
      </c>
      <c r="DL186" s="211">
        <v>2907</v>
      </c>
      <c r="DM186" s="211">
        <v>4069</v>
      </c>
      <c r="DN186" s="211">
        <v>5089</v>
      </c>
      <c r="DO186" s="211">
        <v>1781</v>
      </c>
      <c r="DP186" s="211">
        <v>864</v>
      </c>
      <c r="DQ186" s="211">
        <v>393</v>
      </c>
      <c r="DR186" s="211">
        <v>645</v>
      </c>
      <c r="DS186" s="211">
        <v>549</v>
      </c>
      <c r="DT186" s="211">
        <v>981</v>
      </c>
      <c r="DU186" s="211">
        <v>19755</v>
      </c>
      <c r="DV186" s="211">
        <v>8027</v>
      </c>
      <c r="DW186" s="211">
        <v>2918</v>
      </c>
      <c r="DX186" s="211">
        <v>1321</v>
      </c>
      <c r="DY186" s="211">
        <v>267</v>
      </c>
      <c r="DZ186" s="211">
        <v>4090</v>
      </c>
      <c r="EA186" s="211">
        <v>144</v>
      </c>
      <c r="EB186" s="211">
        <v>2969</v>
      </c>
      <c r="EC186" s="211">
        <v>6317</v>
      </c>
      <c r="ED186" s="211">
        <v>869</v>
      </c>
      <c r="EE186" s="211">
        <v>4780</v>
      </c>
      <c r="EF186" s="211">
        <v>4511</v>
      </c>
      <c r="EG186" s="211">
        <v>35437</v>
      </c>
      <c r="EH186" s="211">
        <v>6437</v>
      </c>
      <c r="EI186" s="211">
        <v>11032</v>
      </c>
      <c r="EJ186" s="211">
        <v>8723</v>
      </c>
      <c r="EK186" s="211">
        <v>896</v>
      </c>
      <c r="EL186" s="211">
        <v>1513</v>
      </c>
      <c r="EM186" s="211">
        <v>1141</v>
      </c>
      <c r="EN186" s="211">
        <v>1089</v>
      </c>
      <c r="EO186" s="211">
        <v>774</v>
      </c>
      <c r="EP186" s="211">
        <v>3131</v>
      </c>
      <c r="EQ186" s="211">
        <v>18139</v>
      </c>
      <c r="ER186" s="211">
        <v>19755</v>
      </c>
      <c r="ES186" s="211">
        <v>1290</v>
      </c>
      <c r="ET186" s="211">
        <v>8661</v>
      </c>
      <c r="EU186" s="211">
        <v>6922</v>
      </c>
      <c r="EV186" s="211">
        <v>2882</v>
      </c>
      <c r="EW186" s="211">
        <f t="shared" si="2"/>
        <v>18465</v>
      </c>
      <c r="EX186" s="211">
        <v>19755</v>
      </c>
      <c r="EZ186" s="211"/>
    </row>
    <row r="187" spans="1:256" x14ac:dyDescent="0.25">
      <c r="A187" t="s">
        <v>495</v>
      </c>
      <c r="B187" t="s">
        <v>1335</v>
      </c>
      <c r="C187" t="s">
        <v>232</v>
      </c>
      <c r="D187" t="s">
        <v>232</v>
      </c>
      <c r="E187" t="s">
        <v>232</v>
      </c>
      <c r="F187" t="s">
        <v>232</v>
      </c>
      <c r="G187" t="s">
        <v>232</v>
      </c>
      <c r="H187" s="211">
        <v>42405</v>
      </c>
      <c r="I187" s="211">
        <v>1323</v>
      </c>
      <c r="J187" s="211">
        <v>3661</v>
      </c>
      <c r="K187" s="211">
        <v>136</v>
      </c>
      <c r="L187" s="211">
        <v>2813</v>
      </c>
      <c r="M187" s="211">
        <v>57</v>
      </c>
      <c r="N187" s="211">
        <v>14560</v>
      </c>
      <c r="O187" s="211">
        <v>735</v>
      </c>
      <c r="P187" s="211">
        <v>23989</v>
      </c>
      <c r="Q187" s="211">
        <v>452</v>
      </c>
      <c r="R187" s="211">
        <v>31279</v>
      </c>
      <c r="S187" s="211">
        <v>598</v>
      </c>
      <c r="T187" s="211">
        <v>2961</v>
      </c>
      <c r="U187" s="211">
        <v>77</v>
      </c>
      <c r="V187" s="211">
        <v>53</v>
      </c>
      <c r="W187" s="211">
        <v>0</v>
      </c>
      <c r="X187" s="211">
        <v>4490</v>
      </c>
      <c r="Y187" s="211">
        <v>153</v>
      </c>
      <c r="Z187" s="211">
        <v>1005</v>
      </c>
      <c r="AA187" s="211">
        <v>433</v>
      </c>
      <c r="AB187" s="211">
        <v>2602</v>
      </c>
      <c r="AC187" s="211">
        <v>62</v>
      </c>
      <c r="AD187" s="211">
        <v>2504</v>
      </c>
      <c r="AE187" s="211">
        <v>437</v>
      </c>
      <c r="AF187" s="211">
        <v>30562</v>
      </c>
      <c r="AG187" s="211">
        <v>587</v>
      </c>
      <c r="AH187" s="211">
        <v>37774</v>
      </c>
      <c r="AI187" s="211">
        <v>699</v>
      </c>
      <c r="AJ187" s="211">
        <v>4631</v>
      </c>
      <c r="AK187" s="211">
        <v>624</v>
      </c>
      <c r="AL187" s="211">
        <v>3196</v>
      </c>
      <c r="AM187" s="211">
        <v>209</v>
      </c>
      <c r="AN187" s="211">
        <v>1435</v>
      </c>
      <c r="AO187" s="211">
        <v>415</v>
      </c>
      <c r="AP187" s="211">
        <v>20955</v>
      </c>
      <c r="AQ187" s="211">
        <v>809</v>
      </c>
      <c r="AR187" s="211">
        <v>21450</v>
      </c>
      <c r="AS187" s="211">
        <v>514</v>
      </c>
      <c r="AT187" s="211">
        <v>4274</v>
      </c>
      <c r="AU187" s="211">
        <v>91</v>
      </c>
      <c r="AV187" s="211">
        <v>38131</v>
      </c>
      <c r="AW187" s="211">
        <v>1232</v>
      </c>
      <c r="AX187" s="211">
        <v>668</v>
      </c>
      <c r="AY187" s="211">
        <v>27</v>
      </c>
      <c r="AZ187" s="211">
        <v>4396</v>
      </c>
      <c r="BA187" s="211">
        <v>344</v>
      </c>
      <c r="BB187" s="211">
        <v>8111</v>
      </c>
      <c r="BC187" s="211">
        <v>349</v>
      </c>
      <c r="BD187" s="211">
        <v>15259</v>
      </c>
      <c r="BE187" s="211">
        <v>321</v>
      </c>
      <c r="BF187" s="211">
        <v>3603</v>
      </c>
      <c r="BG187" s="211">
        <v>270</v>
      </c>
      <c r="BH187" s="211">
        <v>21807</v>
      </c>
      <c r="BI187" s="211">
        <v>989</v>
      </c>
      <c r="BJ187" s="211">
        <v>21056</v>
      </c>
      <c r="BK187" s="211">
        <v>928</v>
      </c>
      <c r="BL187" s="211">
        <v>751</v>
      </c>
      <c r="BM187" s="211">
        <v>61</v>
      </c>
      <c r="BN187" s="211">
        <v>15841</v>
      </c>
      <c r="BO187" s="211">
        <v>627</v>
      </c>
      <c r="BP187" s="211">
        <v>6520</v>
      </c>
      <c r="BQ187" s="211">
        <v>506</v>
      </c>
      <c r="BR187" s="211">
        <v>3049</v>
      </c>
      <c r="BS187" s="211">
        <v>126</v>
      </c>
      <c r="BT187" s="211">
        <v>10327</v>
      </c>
      <c r="BU187" s="211">
        <v>64</v>
      </c>
      <c r="BV187" s="211">
        <v>25410</v>
      </c>
      <c r="BW187" s="211">
        <v>1259</v>
      </c>
      <c r="BX187" s="211">
        <v>6668</v>
      </c>
      <c r="BY187" s="211">
        <v>0</v>
      </c>
      <c r="BZ187" s="211">
        <v>3496</v>
      </c>
      <c r="CA187" s="211">
        <v>7</v>
      </c>
      <c r="CB187" s="211">
        <v>6831</v>
      </c>
      <c r="CC187" s="211">
        <v>57</v>
      </c>
      <c r="CD187" s="211">
        <v>3644</v>
      </c>
      <c r="CE187" s="211">
        <v>218</v>
      </c>
      <c r="CF187" s="211">
        <v>4835</v>
      </c>
      <c r="CG187" s="211">
        <v>368</v>
      </c>
      <c r="CH187" s="211">
        <v>5788</v>
      </c>
      <c r="CI187" s="211">
        <v>292</v>
      </c>
      <c r="CJ187" s="211">
        <v>5664</v>
      </c>
      <c r="CK187" s="211">
        <v>198</v>
      </c>
      <c r="CL187" s="211">
        <v>5479</v>
      </c>
      <c r="CM187" s="211">
        <v>183</v>
      </c>
      <c r="CN187" s="211">
        <v>6668</v>
      </c>
      <c r="CO187" s="211">
        <v>0</v>
      </c>
      <c r="CP187" s="211">
        <v>1323</v>
      </c>
      <c r="CQ187" s="211">
        <v>41082</v>
      </c>
      <c r="CR187" s="211">
        <v>33894</v>
      </c>
      <c r="CS187" s="211">
        <v>12538</v>
      </c>
      <c r="CT187" s="211">
        <v>33929</v>
      </c>
      <c r="CU187" s="211">
        <v>5846</v>
      </c>
      <c r="CV187" s="211">
        <v>2284</v>
      </c>
      <c r="CW187" s="211">
        <v>1526</v>
      </c>
      <c r="CX187" s="211">
        <v>719</v>
      </c>
      <c r="CY187" s="211">
        <v>835</v>
      </c>
      <c r="CZ187" s="211">
        <v>253</v>
      </c>
      <c r="DA187" s="211">
        <v>2686</v>
      </c>
      <c r="DB187" s="211">
        <v>1007</v>
      </c>
      <c r="DC187" s="211">
        <v>799</v>
      </c>
      <c r="DD187" s="211">
        <v>305</v>
      </c>
      <c r="DE187" s="211">
        <v>58</v>
      </c>
      <c r="DF187" s="211">
        <v>696</v>
      </c>
      <c r="DG187" s="211">
        <v>3618</v>
      </c>
      <c r="DH187" s="211">
        <v>636</v>
      </c>
      <c r="DI187" s="211">
        <v>2157</v>
      </c>
      <c r="DJ187" s="211">
        <v>1300</v>
      </c>
      <c r="DK187" s="211">
        <v>361</v>
      </c>
      <c r="DL187" s="211">
        <v>1985</v>
      </c>
      <c r="DM187" s="211">
        <v>2651</v>
      </c>
      <c r="DN187" s="211">
        <v>6252</v>
      </c>
      <c r="DO187" s="211">
        <v>1589</v>
      </c>
      <c r="DP187" s="211">
        <v>783</v>
      </c>
      <c r="DQ187" s="211">
        <v>1074</v>
      </c>
      <c r="DR187" s="211">
        <v>415</v>
      </c>
      <c r="DS187" s="211">
        <v>339</v>
      </c>
      <c r="DT187" s="211">
        <v>698</v>
      </c>
      <c r="DU187" s="211">
        <v>16977</v>
      </c>
      <c r="DV187" s="211">
        <v>8742</v>
      </c>
      <c r="DW187" s="211">
        <v>3718</v>
      </c>
      <c r="DX187" s="211">
        <v>1671</v>
      </c>
      <c r="DY187" s="211">
        <v>453</v>
      </c>
      <c r="DZ187" s="211">
        <v>2498</v>
      </c>
      <c r="EA187" s="211">
        <v>140</v>
      </c>
      <c r="EB187" s="211">
        <v>1689</v>
      </c>
      <c r="EC187" s="211">
        <v>4066</v>
      </c>
      <c r="ED187" s="211">
        <v>706</v>
      </c>
      <c r="EE187" s="211">
        <v>2502</v>
      </c>
      <c r="EF187" s="211">
        <v>5330</v>
      </c>
      <c r="EG187" s="211">
        <v>36747</v>
      </c>
      <c r="EH187" s="211">
        <v>5329</v>
      </c>
      <c r="EI187" s="211">
        <v>12982</v>
      </c>
      <c r="EJ187" s="211">
        <v>3995</v>
      </c>
      <c r="EK187" s="211">
        <v>297</v>
      </c>
      <c r="EL187" s="211">
        <v>697</v>
      </c>
      <c r="EM187" s="211">
        <v>726</v>
      </c>
      <c r="EN187" s="211">
        <v>561</v>
      </c>
      <c r="EO187" s="211">
        <v>303</v>
      </c>
      <c r="EP187" s="211">
        <v>1306</v>
      </c>
      <c r="EQ187" s="211">
        <v>16249</v>
      </c>
      <c r="ER187" s="211">
        <v>16977</v>
      </c>
      <c r="ES187" s="211">
        <v>629</v>
      </c>
      <c r="ET187" s="211">
        <v>5216</v>
      </c>
      <c r="EU187" s="211">
        <v>7314</v>
      </c>
      <c r="EV187" s="211">
        <v>3818</v>
      </c>
      <c r="EW187" s="211">
        <f t="shared" si="2"/>
        <v>16348</v>
      </c>
      <c r="EX187" s="211">
        <v>16977</v>
      </c>
      <c r="EZ187" s="211"/>
    </row>
    <row r="188" spans="1:256" x14ac:dyDescent="0.25">
      <c r="A188" t="s">
        <v>496</v>
      </c>
      <c r="B188" t="s">
        <v>1335</v>
      </c>
      <c r="C188" t="s">
        <v>232</v>
      </c>
      <c r="D188" t="s">
        <v>232</v>
      </c>
      <c r="E188" t="s">
        <v>232</v>
      </c>
      <c r="F188" t="s">
        <v>232</v>
      </c>
      <c r="G188" t="s">
        <v>232</v>
      </c>
      <c r="H188" s="211">
        <v>44094</v>
      </c>
      <c r="I188" s="211">
        <v>1493</v>
      </c>
      <c r="J188" s="211">
        <v>2259</v>
      </c>
      <c r="K188" s="211">
        <v>172</v>
      </c>
      <c r="L188" s="211">
        <v>1783</v>
      </c>
      <c r="M188" s="211">
        <v>108</v>
      </c>
      <c r="N188" s="211">
        <v>10414</v>
      </c>
      <c r="O188" s="211">
        <v>372</v>
      </c>
      <c r="P188" s="211">
        <v>31369</v>
      </c>
      <c r="Q188" s="211">
        <v>949</v>
      </c>
      <c r="R188" s="211">
        <v>31105</v>
      </c>
      <c r="S188" s="211">
        <v>813</v>
      </c>
      <c r="T188" s="211">
        <v>3477</v>
      </c>
      <c r="U188" s="211">
        <v>278</v>
      </c>
      <c r="V188" s="211">
        <v>85</v>
      </c>
      <c r="W188" s="211">
        <v>0</v>
      </c>
      <c r="X188" s="211">
        <v>6401</v>
      </c>
      <c r="Y188" s="211">
        <v>323</v>
      </c>
      <c r="Z188" s="211">
        <v>927</v>
      </c>
      <c r="AA188" s="211">
        <v>41</v>
      </c>
      <c r="AB188" s="211">
        <v>2099</v>
      </c>
      <c r="AC188" s="211">
        <v>38</v>
      </c>
      <c r="AD188" s="211">
        <v>1613</v>
      </c>
      <c r="AE188" s="211">
        <v>88</v>
      </c>
      <c r="AF188" s="211">
        <v>30616</v>
      </c>
      <c r="AG188" s="211">
        <v>785</v>
      </c>
      <c r="AH188" s="211">
        <v>37817</v>
      </c>
      <c r="AI188" s="211">
        <v>1071</v>
      </c>
      <c r="AJ188" s="211">
        <v>6277</v>
      </c>
      <c r="AK188" s="211">
        <v>422</v>
      </c>
      <c r="AL188" s="211">
        <v>4497</v>
      </c>
      <c r="AM188" s="211">
        <v>290</v>
      </c>
      <c r="AN188" s="211">
        <v>1780</v>
      </c>
      <c r="AO188" s="211">
        <v>132</v>
      </c>
      <c r="AP188" s="211">
        <v>21670</v>
      </c>
      <c r="AQ188" s="211">
        <v>836</v>
      </c>
      <c r="AR188" s="211">
        <v>22424</v>
      </c>
      <c r="AS188" s="211">
        <v>657</v>
      </c>
      <c r="AT188" s="211">
        <v>2808</v>
      </c>
      <c r="AU188" s="211">
        <v>130</v>
      </c>
      <c r="AV188" s="211">
        <v>41286</v>
      </c>
      <c r="AW188" s="211">
        <v>1363</v>
      </c>
      <c r="AX188" s="211">
        <v>754</v>
      </c>
      <c r="AY188" s="211">
        <v>55</v>
      </c>
      <c r="AZ188" s="211">
        <v>2265</v>
      </c>
      <c r="BA188" s="211">
        <v>111</v>
      </c>
      <c r="BB188" s="211">
        <v>5604</v>
      </c>
      <c r="BC188" s="211">
        <v>342</v>
      </c>
      <c r="BD188" s="211">
        <v>19173</v>
      </c>
      <c r="BE188" s="211">
        <v>370</v>
      </c>
      <c r="BF188" s="211">
        <v>2969</v>
      </c>
      <c r="BG188" s="211">
        <v>236</v>
      </c>
      <c r="BH188" s="211">
        <v>23045</v>
      </c>
      <c r="BI188" s="211">
        <v>756</v>
      </c>
      <c r="BJ188" s="211">
        <v>22356</v>
      </c>
      <c r="BK188" s="211">
        <v>737</v>
      </c>
      <c r="BL188" s="211">
        <v>689</v>
      </c>
      <c r="BM188" s="211">
        <v>19</v>
      </c>
      <c r="BN188" s="211">
        <v>16747</v>
      </c>
      <c r="BO188" s="211">
        <v>459</v>
      </c>
      <c r="BP188" s="211">
        <v>6453</v>
      </c>
      <c r="BQ188" s="211">
        <v>297</v>
      </c>
      <c r="BR188" s="211">
        <v>2814</v>
      </c>
      <c r="BS188" s="211">
        <v>236</v>
      </c>
      <c r="BT188" s="211">
        <v>13200</v>
      </c>
      <c r="BU188" s="211">
        <v>445</v>
      </c>
      <c r="BV188" s="211">
        <v>26014</v>
      </c>
      <c r="BW188" s="211">
        <v>992</v>
      </c>
      <c r="BX188" s="211">
        <v>4880</v>
      </c>
      <c r="BY188" s="211">
        <v>56</v>
      </c>
      <c r="BZ188" s="211">
        <v>2663</v>
      </c>
      <c r="CA188" s="211">
        <v>85</v>
      </c>
      <c r="CB188" s="211">
        <v>10537</v>
      </c>
      <c r="CC188" s="211">
        <v>360</v>
      </c>
      <c r="CD188" s="211">
        <v>3098</v>
      </c>
      <c r="CE188" s="211">
        <v>170</v>
      </c>
      <c r="CF188" s="211">
        <v>4189</v>
      </c>
      <c r="CG188" s="211">
        <v>379</v>
      </c>
      <c r="CH188" s="211">
        <v>7225</v>
      </c>
      <c r="CI188" s="211">
        <v>96</v>
      </c>
      <c r="CJ188" s="211">
        <v>6069</v>
      </c>
      <c r="CK188" s="211">
        <v>166</v>
      </c>
      <c r="CL188" s="211">
        <v>5433</v>
      </c>
      <c r="CM188" s="211">
        <v>181</v>
      </c>
      <c r="CN188" s="211">
        <v>4880</v>
      </c>
      <c r="CO188" s="211">
        <v>56</v>
      </c>
      <c r="CP188" s="211">
        <v>1493</v>
      </c>
      <c r="CQ188" s="211">
        <v>42601</v>
      </c>
      <c r="CR188" s="211">
        <v>38841</v>
      </c>
      <c r="CS188" s="211">
        <v>7278</v>
      </c>
      <c r="CT188" s="211">
        <v>33435</v>
      </c>
      <c r="CU188" s="211">
        <v>8728</v>
      </c>
      <c r="CV188" s="211">
        <v>2364</v>
      </c>
      <c r="CW188" s="211">
        <v>1643</v>
      </c>
      <c r="CX188" s="211">
        <v>418</v>
      </c>
      <c r="CY188" s="211">
        <v>2970</v>
      </c>
      <c r="CZ188" s="211">
        <v>519</v>
      </c>
      <c r="DA188" s="211">
        <v>2847</v>
      </c>
      <c r="DB188" s="211">
        <v>974</v>
      </c>
      <c r="DC188" s="211">
        <v>1268</v>
      </c>
      <c r="DD188" s="211">
        <v>453</v>
      </c>
      <c r="DE188" s="211">
        <v>216</v>
      </c>
      <c r="DF188" s="211">
        <v>838</v>
      </c>
      <c r="DG188" s="211">
        <v>4066</v>
      </c>
      <c r="DH188" s="211">
        <v>353</v>
      </c>
      <c r="DI188" s="211">
        <v>1696</v>
      </c>
      <c r="DJ188" s="211">
        <v>1119</v>
      </c>
      <c r="DK188" s="211">
        <v>702</v>
      </c>
      <c r="DL188" s="211">
        <v>2179</v>
      </c>
      <c r="DM188" s="211">
        <v>2989</v>
      </c>
      <c r="DN188" s="211">
        <v>5997</v>
      </c>
      <c r="DO188" s="211">
        <v>1611</v>
      </c>
      <c r="DP188" s="211">
        <v>710</v>
      </c>
      <c r="DQ188" s="211">
        <v>1194</v>
      </c>
      <c r="DR188" s="211">
        <v>334</v>
      </c>
      <c r="DS188" s="211">
        <v>156</v>
      </c>
      <c r="DT188" s="211">
        <v>228</v>
      </c>
      <c r="DU188" s="211">
        <v>15477</v>
      </c>
      <c r="DV188" s="211">
        <v>10066</v>
      </c>
      <c r="DW188" s="211">
        <v>5574</v>
      </c>
      <c r="DX188" s="211">
        <v>802</v>
      </c>
      <c r="DY188" s="211">
        <v>126</v>
      </c>
      <c r="DZ188" s="211">
        <v>1332</v>
      </c>
      <c r="EA188" s="211">
        <v>244</v>
      </c>
      <c r="EB188" s="211">
        <v>865</v>
      </c>
      <c r="EC188" s="211">
        <v>3277</v>
      </c>
      <c r="ED188" s="211">
        <v>434</v>
      </c>
      <c r="EE188" s="211">
        <v>2155</v>
      </c>
      <c r="EF188" s="211">
        <v>6567</v>
      </c>
      <c r="EG188" s="211">
        <v>37189</v>
      </c>
      <c r="EH188" s="211">
        <v>6600</v>
      </c>
      <c r="EI188" s="211">
        <v>12572</v>
      </c>
      <c r="EJ188" s="211">
        <v>2905</v>
      </c>
      <c r="EK188" s="211">
        <v>311</v>
      </c>
      <c r="EL188" s="211">
        <v>483</v>
      </c>
      <c r="EM188" s="211">
        <v>393</v>
      </c>
      <c r="EN188" s="211">
        <v>348</v>
      </c>
      <c r="EO188" s="211">
        <v>141</v>
      </c>
      <c r="EP188" s="211">
        <v>906</v>
      </c>
      <c r="EQ188" s="211">
        <v>15168</v>
      </c>
      <c r="ER188" s="211">
        <v>15477</v>
      </c>
      <c r="ES188" s="211">
        <v>392</v>
      </c>
      <c r="ET188" s="211">
        <v>3804</v>
      </c>
      <c r="EU188" s="211">
        <v>7563</v>
      </c>
      <c r="EV188" s="211">
        <v>3718</v>
      </c>
      <c r="EW188" s="211">
        <f t="shared" si="2"/>
        <v>15085</v>
      </c>
      <c r="EX188" s="211">
        <v>15477</v>
      </c>
      <c r="EZ188" s="211"/>
    </row>
    <row r="189" spans="1:256" x14ac:dyDescent="0.25">
      <c r="A189" t="s">
        <v>497</v>
      </c>
      <c r="B189" t="s">
        <v>1335</v>
      </c>
      <c r="C189" t="s">
        <v>232</v>
      </c>
      <c r="D189" t="s">
        <v>232</v>
      </c>
      <c r="E189" t="s">
        <v>232</v>
      </c>
      <c r="F189" t="s">
        <v>232</v>
      </c>
      <c r="G189" t="s">
        <v>232</v>
      </c>
      <c r="H189" s="211">
        <v>43550</v>
      </c>
      <c r="I189" s="211">
        <v>721</v>
      </c>
      <c r="J189" s="211">
        <v>2462</v>
      </c>
      <c r="K189" s="211">
        <v>177</v>
      </c>
      <c r="L189" s="211">
        <v>1815</v>
      </c>
      <c r="M189" s="211">
        <v>158</v>
      </c>
      <c r="N189" s="211">
        <v>9238</v>
      </c>
      <c r="O189" s="211">
        <v>314</v>
      </c>
      <c r="P189" s="211">
        <v>31048</v>
      </c>
      <c r="Q189" s="211">
        <v>212</v>
      </c>
      <c r="R189" s="211">
        <v>39380</v>
      </c>
      <c r="S189" s="211">
        <v>675</v>
      </c>
      <c r="T189" s="211">
        <v>828</v>
      </c>
      <c r="U189" s="211">
        <v>26</v>
      </c>
      <c r="V189" s="211">
        <v>60</v>
      </c>
      <c r="W189" s="211">
        <v>8</v>
      </c>
      <c r="X189" s="211">
        <v>1052</v>
      </c>
      <c r="Y189" s="211">
        <v>2</v>
      </c>
      <c r="Z189" s="211">
        <v>436</v>
      </c>
      <c r="AA189" s="211">
        <v>0</v>
      </c>
      <c r="AB189" s="211">
        <v>1780</v>
      </c>
      <c r="AC189" s="211">
        <v>10</v>
      </c>
      <c r="AD189" s="211">
        <v>1407</v>
      </c>
      <c r="AE189" s="211">
        <v>59</v>
      </c>
      <c r="AF189" s="211">
        <v>38579</v>
      </c>
      <c r="AG189" s="211">
        <v>626</v>
      </c>
      <c r="AH189" s="211">
        <v>42007</v>
      </c>
      <c r="AI189" s="211">
        <v>704</v>
      </c>
      <c r="AJ189" s="211">
        <v>1543</v>
      </c>
      <c r="AK189" s="211">
        <v>17</v>
      </c>
      <c r="AL189" s="211">
        <v>924</v>
      </c>
      <c r="AM189" s="211">
        <v>0</v>
      </c>
      <c r="AN189" s="211">
        <v>619</v>
      </c>
      <c r="AO189" s="211">
        <v>17</v>
      </c>
      <c r="AP189" s="211">
        <v>22361</v>
      </c>
      <c r="AQ189" s="211">
        <v>334</v>
      </c>
      <c r="AR189" s="211">
        <v>21189</v>
      </c>
      <c r="AS189" s="211">
        <v>387</v>
      </c>
      <c r="AT189" s="211">
        <v>3606</v>
      </c>
      <c r="AU189" s="211">
        <v>60</v>
      </c>
      <c r="AV189" s="211">
        <v>39944</v>
      </c>
      <c r="AW189" s="211">
        <v>661</v>
      </c>
      <c r="AX189" s="211">
        <v>782</v>
      </c>
      <c r="AY189" s="211">
        <v>10</v>
      </c>
      <c r="AZ189" s="211">
        <v>4340</v>
      </c>
      <c r="BA189" s="211">
        <v>132</v>
      </c>
      <c r="BB189" s="211">
        <v>7938</v>
      </c>
      <c r="BC189" s="211">
        <v>227</v>
      </c>
      <c r="BD189" s="211">
        <v>14975</v>
      </c>
      <c r="BE189" s="211">
        <v>111</v>
      </c>
      <c r="BF189" s="211">
        <v>2858</v>
      </c>
      <c r="BG189" s="211">
        <v>109</v>
      </c>
      <c r="BH189" s="211">
        <v>23012</v>
      </c>
      <c r="BI189" s="211">
        <v>484</v>
      </c>
      <c r="BJ189" s="211">
        <v>22251</v>
      </c>
      <c r="BK189" s="211">
        <v>328</v>
      </c>
      <c r="BL189" s="211">
        <v>761</v>
      </c>
      <c r="BM189" s="211">
        <v>156</v>
      </c>
      <c r="BN189" s="211">
        <v>17744</v>
      </c>
      <c r="BO189" s="211">
        <v>136</v>
      </c>
      <c r="BP189" s="211">
        <v>5564</v>
      </c>
      <c r="BQ189" s="211">
        <v>354</v>
      </c>
      <c r="BR189" s="211">
        <v>2562</v>
      </c>
      <c r="BS189" s="211">
        <v>103</v>
      </c>
      <c r="BT189" s="211">
        <v>12556</v>
      </c>
      <c r="BU189" s="211">
        <v>118</v>
      </c>
      <c r="BV189" s="211">
        <v>25870</v>
      </c>
      <c r="BW189" s="211">
        <v>593</v>
      </c>
      <c r="BX189" s="211">
        <v>5124</v>
      </c>
      <c r="BY189" s="211">
        <v>10</v>
      </c>
      <c r="BZ189" s="211">
        <v>3500</v>
      </c>
      <c r="CA189" s="211">
        <v>26</v>
      </c>
      <c r="CB189" s="211">
        <v>9056</v>
      </c>
      <c r="CC189" s="211">
        <v>92</v>
      </c>
      <c r="CD189" s="211">
        <v>2959</v>
      </c>
      <c r="CE189" s="211">
        <v>123</v>
      </c>
      <c r="CF189" s="211">
        <v>4542</v>
      </c>
      <c r="CG189" s="211">
        <v>182</v>
      </c>
      <c r="CH189" s="211">
        <v>6743</v>
      </c>
      <c r="CI189" s="211">
        <v>63</v>
      </c>
      <c r="CJ189" s="211">
        <v>6155</v>
      </c>
      <c r="CK189" s="211">
        <v>98</v>
      </c>
      <c r="CL189" s="211">
        <v>5471</v>
      </c>
      <c r="CM189" s="211">
        <v>127</v>
      </c>
      <c r="CN189" s="211">
        <v>5124</v>
      </c>
      <c r="CO189" s="211">
        <v>10</v>
      </c>
      <c r="CP189" s="211">
        <v>721</v>
      </c>
      <c r="CQ189" s="211">
        <v>42829</v>
      </c>
      <c r="CR189" s="211">
        <v>38287</v>
      </c>
      <c r="CS189" s="211">
        <v>9061</v>
      </c>
      <c r="CT189" s="211">
        <v>38537</v>
      </c>
      <c r="CU189" s="211">
        <v>2272</v>
      </c>
      <c r="CV189" s="211">
        <v>695</v>
      </c>
      <c r="CW189" s="211">
        <v>865</v>
      </c>
      <c r="CX189" s="211">
        <v>105</v>
      </c>
      <c r="CY189" s="211">
        <v>446</v>
      </c>
      <c r="CZ189" s="211">
        <v>121</v>
      </c>
      <c r="DA189" s="211">
        <v>788</v>
      </c>
      <c r="DB189" s="211">
        <v>397</v>
      </c>
      <c r="DC189" s="211">
        <v>173</v>
      </c>
      <c r="DD189" s="211">
        <v>72</v>
      </c>
      <c r="DE189" s="211">
        <v>544</v>
      </c>
      <c r="DF189" s="211">
        <v>1338</v>
      </c>
      <c r="DG189" s="211">
        <v>3911</v>
      </c>
      <c r="DH189" s="211">
        <v>679</v>
      </c>
      <c r="DI189" s="211">
        <v>2601</v>
      </c>
      <c r="DJ189" s="211">
        <v>876</v>
      </c>
      <c r="DK189" s="211">
        <v>351</v>
      </c>
      <c r="DL189" s="211">
        <v>2262</v>
      </c>
      <c r="DM189" s="211">
        <v>3521</v>
      </c>
      <c r="DN189" s="211">
        <v>5433</v>
      </c>
      <c r="DO189" s="211">
        <v>1483</v>
      </c>
      <c r="DP189" s="211">
        <v>766</v>
      </c>
      <c r="DQ189" s="211">
        <v>606</v>
      </c>
      <c r="DR189" s="211">
        <v>412</v>
      </c>
      <c r="DS189" s="211">
        <v>225</v>
      </c>
      <c r="DT189" s="211">
        <v>304</v>
      </c>
      <c r="DU189" s="211">
        <v>15545</v>
      </c>
      <c r="DV189" s="211">
        <v>10344</v>
      </c>
      <c r="DW189" s="211">
        <v>5155</v>
      </c>
      <c r="DX189" s="211">
        <v>913</v>
      </c>
      <c r="DY189" s="211">
        <v>255</v>
      </c>
      <c r="DZ189" s="211">
        <v>1942</v>
      </c>
      <c r="EA189" s="211">
        <v>286</v>
      </c>
      <c r="EB189" s="211">
        <v>1215</v>
      </c>
      <c r="EC189" s="211">
        <v>2346</v>
      </c>
      <c r="ED189" s="211">
        <v>478</v>
      </c>
      <c r="EE189" s="211">
        <v>1250</v>
      </c>
      <c r="EF189" s="211">
        <v>6511</v>
      </c>
      <c r="EG189" s="211">
        <v>39239</v>
      </c>
      <c r="EH189" s="211">
        <v>4027</v>
      </c>
      <c r="EI189" s="211">
        <v>13539</v>
      </c>
      <c r="EJ189" s="211">
        <v>2006</v>
      </c>
      <c r="EK189" s="211">
        <v>208</v>
      </c>
      <c r="EL189" s="211">
        <v>253</v>
      </c>
      <c r="EM189" s="211">
        <v>447</v>
      </c>
      <c r="EN189" s="211">
        <v>268</v>
      </c>
      <c r="EO189" s="211">
        <v>209</v>
      </c>
      <c r="EP189" s="211">
        <v>579</v>
      </c>
      <c r="EQ189" s="211">
        <v>14781</v>
      </c>
      <c r="ER189" s="211">
        <v>15545</v>
      </c>
      <c r="ES189" s="211">
        <v>419</v>
      </c>
      <c r="ET189" s="211">
        <v>2898</v>
      </c>
      <c r="EU189" s="211">
        <v>8053</v>
      </c>
      <c r="EV189" s="211">
        <v>4175</v>
      </c>
      <c r="EW189" s="211">
        <f t="shared" si="2"/>
        <v>15126</v>
      </c>
      <c r="EX189" s="211">
        <v>15545</v>
      </c>
      <c r="EZ189" s="211"/>
    </row>
    <row r="190" spans="1:256" s="214" customFormat="1" x14ac:dyDescent="0.25">
      <c r="A190" t="s">
        <v>569</v>
      </c>
      <c r="B190" t="s">
        <v>1335</v>
      </c>
      <c r="C190" t="s">
        <v>232</v>
      </c>
      <c r="D190" t="s">
        <v>232</v>
      </c>
      <c r="E190" t="s">
        <v>232</v>
      </c>
      <c r="F190" t="s">
        <v>232</v>
      </c>
      <c r="G190" t="s">
        <v>232</v>
      </c>
      <c r="H190" s="211">
        <v>43051</v>
      </c>
      <c r="I190" s="211">
        <v>960</v>
      </c>
      <c r="J190" s="211">
        <v>2706</v>
      </c>
      <c r="K190" s="211">
        <v>145</v>
      </c>
      <c r="L190" s="211">
        <v>1443</v>
      </c>
      <c r="M190" s="211">
        <v>53</v>
      </c>
      <c r="N190" s="211">
        <v>11210</v>
      </c>
      <c r="O190" s="211">
        <v>570</v>
      </c>
      <c r="P190" s="211">
        <v>29069</v>
      </c>
      <c r="Q190" s="211">
        <v>245</v>
      </c>
      <c r="R190" s="211">
        <v>35859</v>
      </c>
      <c r="S190" s="211">
        <v>640</v>
      </c>
      <c r="T190" s="211">
        <v>737</v>
      </c>
      <c r="U190" s="211">
        <v>18</v>
      </c>
      <c r="V190" s="211">
        <v>151</v>
      </c>
      <c r="W190" s="211">
        <v>0</v>
      </c>
      <c r="X190" s="211">
        <v>2148</v>
      </c>
      <c r="Y190" s="211">
        <v>32</v>
      </c>
      <c r="Z190" s="211">
        <v>924</v>
      </c>
      <c r="AA190" s="211">
        <v>107</v>
      </c>
      <c r="AB190" s="211">
        <v>3232</v>
      </c>
      <c r="AC190" s="211">
        <v>163</v>
      </c>
      <c r="AD190" s="211">
        <v>3228</v>
      </c>
      <c r="AE190" s="211">
        <v>378</v>
      </c>
      <c r="AF190" s="211">
        <v>34971</v>
      </c>
      <c r="AG190" s="211">
        <v>480</v>
      </c>
      <c r="AH190" s="211">
        <v>39501</v>
      </c>
      <c r="AI190" s="211">
        <v>739</v>
      </c>
      <c r="AJ190" s="211">
        <v>3550</v>
      </c>
      <c r="AK190" s="211">
        <v>221</v>
      </c>
      <c r="AL190" s="211">
        <v>1989</v>
      </c>
      <c r="AM190" s="211">
        <v>16</v>
      </c>
      <c r="AN190" s="211">
        <v>1561</v>
      </c>
      <c r="AO190" s="211">
        <v>205</v>
      </c>
      <c r="AP190" s="211">
        <v>21181</v>
      </c>
      <c r="AQ190" s="211">
        <v>535</v>
      </c>
      <c r="AR190" s="211">
        <v>21870</v>
      </c>
      <c r="AS190" s="211">
        <v>425</v>
      </c>
      <c r="AT190" s="211">
        <v>3618</v>
      </c>
      <c r="AU190" s="211">
        <v>108</v>
      </c>
      <c r="AV190" s="211">
        <v>39433</v>
      </c>
      <c r="AW190" s="211">
        <v>852</v>
      </c>
      <c r="AX190" s="211">
        <v>1334</v>
      </c>
      <c r="AY190" s="211">
        <v>140</v>
      </c>
      <c r="AZ190" s="211">
        <v>3999</v>
      </c>
      <c r="BA190" s="211">
        <v>234</v>
      </c>
      <c r="BB190" s="211">
        <v>6978</v>
      </c>
      <c r="BC190" s="211">
        <v>165</v>
      </c>
      <c r="BD190" s="211">
        <v>15958</v>
      </c>
      <c r="BE190" s="211">
        <v>151</v>
      </c>
      <c r="BF190" s="211">
        <v>3838</v>
      </c>
      <c r="BG190" s="211">
        <v>169</v>
      </c>
      <c r="BH190" s="211">
        <v>21448</v>
      </c>
      <c r="BI190" s="211">
        <v>652</v>
      </c>
      <c r="BJ190" s="211">
        <v>20806</v>
      </c>
      <c r="BK190" s="211">
        <v>625</v>
      </c>
      <c r="BL190" s="211">
        <v>642</v>
      </c>
      <c r="BM190" s="211">
        <v>27</v>
      </c>
      <c r="BN190" s="211">
        <v>16241</v>
      </c>
      <c r="BO190" s="211">
        <v>412</v>
      </c>
      <c r="BP190" s="211">
        <v>5783</v>
      </c>
      <c r="BQ190" s="211">
        <v>296</v>
      </c>
      <c r="BR190" s="211">
        <v>3262</v>
      </c>
      <c r="BS190" s="211">
        <v>113</v>
      </c>
      <c r="BT190" s="211">
        <v>11339</v>
      </c>
      <c r="BU190" s="211">
        <v>139</v>
      </c>
      <c r="BV190" s="211">
        <v>25286</v>
      </c>
      <c r="BW190" s="211">
        <v>821</v>
      </c>
      <c r="BX190" s="211">
        <v>6426</v>
      </c>
      <c r="BY190" s="211">
        <v>0</v>
      </c>
      <c r="BZ190" s="211">
        <v>3289</v>
      </c>
      <c r="CA190" s="211">
        <v>14</v>
      </c>
      <c r="CB190" s="211">
        <v>8050</v>
      </c>
      <c r="CC190" s="211">
        <v>125</v>
      </c>
      <c r="CD190" s="211">
        <v>3443</v>
      </c>
      <c r="CE190" s="211">
        <v>131</v>
      </c>
      <c r="CF190" s="211">
        <v>3473</v>
      </c>
      <c r="CG190" s="211">
        <v>142</v>
      </c>
      <c r="CH190" s="211">
        <v>6176</v>
      </c>
      <c r="CI190" s="211">
        <v>347</v>
      </c>
      <c r="CJ190" s="211">
        <v>5906</v>
      </c>
      <c r="CK190" s="211">
        <v>104</v>
      </c>
      <c r="CL190" s="211">
        <v>6288</v>
      </c>
      <c r="CM190" s="211">
        <v>97</v>
      </c>
      <c r="CN190" s="211">
        <v>6426</v>
      </c>
      <c r="CO190" s="211">
        <v>0</v>
      </c>
      <c r="CP190" s="211">
        <v>960</v>
      </c>
      <c r="CQ190" s="211">
        <v>42091</v>
      </c>
      <c r="CR190" s="211">
        <v>36620</v>
      </c>
      <c r="CS190" s="211">
        <v>10171</v>
      </c>
      <c r="CT190" s="211">
        <v>35852</v>
      </c>
      <c r="CU190" s="211">
        <v>4797</v>
      </c>
      <c r="CV190" s="211">
        <v>1345</v>
      </c>
      <c r="CW190" s="211">
        <v>2102</v>
      </c>
      <c r="CX190" s="211">
        <v>689</v>
      </c>
      <c r="CY190" s="211">
        <v>989</v>
      </c>
      <c r="CZ190" s="211">
        <v>156</v>
      </c>
      <c r="DA190" s="211">
        <v>1440</v>
      </c>
      <c r="DB190" s="211">
        <v>467</v>
      </c>
      <c r="DC190" s="211">
        <v>266</v>
      </c>
      <c r="DD190" s="211">
        <v>33</v>
      </c>
      <c r="DE190" s="211">
        <v>255</v>
      </c>
      <c r="DF190" s="211">
        <v>1016</v>
      </c>
      <c r="DG190" s="211">
        <v>3577</v>
      </c>
      <c r="DH190" s="211">
        <v>732</v>
      </c>
      <c r="DI190" s="211">
        <v>2481</v>
      </c>
      <c r="DJ190" s="211">
        <v>839</v>
      </c>
      <c r="DK190" s="211">
        <v>443</v>
      </c>
      <c r="DL190" s="211">
        <v>2563</v>
      </c>
      <c r="DM190" s="211">
        <v>3506</v>
      </c>
      <c r="DN190" s="211">
        <v>4759</v>
      </c>
      <c r="DO190" s="211">
        <v>1609</v>
      </c>
      <c r="DP190" s="211">
        <v>1018</v>
      </c>
      <c r="DQ190" s="211">
        <v>415</v>
      </c>
      <c r="DR190" s="211">
        <v>538</v>
      </c>
      <c r="DS190" s="211">
        <v>305</v>
      </c>
      <c r="DT190" s="211">
        <v>708</v>
      </c>
      <c r="DU190" s="211">
        <v>16639</v>
      </c>
      <c r="DV190" s="211">
        <v>9308</v>
      </c>
      <c r="DW190" s="211">
        <v>4039</v>
      </c>
      <c r="DX190" s="211">
        <v>962</v>
      </c>
      <c r="DY190" s="211">
        <v>306</v>
      </c>
      <c r="DZ190" s="211">
        <v>2316</v>
      </c>
      <c r="EA190" s="211">
        <v>322</v>
      </c>
      <c r="EB190" s="211">
        <v>1674</v>
      </c>
      <c r="EC190" s="211">
        <v>4053</v>
      </c>
      <c r="ED190" s="211">
        <v>742</v>
      </c>
      <c r="EE190" s="211">
        <v>2464</v>
      </c>
      <c r="EF190" s="211">
        <v>5548</v>
      </c>
      <c r="EG190" s="211">
        <v>37991</v>
      </c>
      <c r="EH190" s="211">
        <v>4749</v>
      </c>
      <c r="EI190" s="211">
        <v>12449</v>
      </c>
      <c r="EJ190" s="211">
        <v>4190</v>
      </c>
      <c r="EK190" s="211">
        <v>483</v>
      </c>
      <c r="EL190" s="211">
        <v>688</v>
      </c>
      <c r="EM190" s="211">
        <v>700</v>
      </c>
      <c r="EN190" s="211">
        <v>461</v>
      </c>
      <c r="EO190" s="211">
        <v>489</v>
      </c>
      <c r="EP190" s="211">
        <v>1237</v>
      </c>
      <c r="EQ190" s="211">
        <v>15832</v>
      </c>
      <c r="ER190" s="211">
        <v>16639</v>
      </c>
      <c r="ES190" s="211">
        <v>811</v>
      </c>
      <c r="ET190" s="211">
        <v>4790</v>
      </c>
      <c r="EU190" s="211">
        <v>7113</v>
      </c>
      <c r="EV190" s="211">
        <v>3925</v>
      </c>
      <c r="EW190" s="211">
        <f t="shared" si="2"/>
        <v>15828</v>
      </c>
      <c r="EX190" s="211">
        <v>16639</v>
      </c>
      <c r="EY190"/>
      <c r="EZ190" s="211"/>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498</v>
      </c>
      <c r="B191" t="s">
        <v>1335</v>
      </c>
      <c r="C191" t="s">
        <v>232</v>
      </c>
      <c r="D191" t="s">
        <v>232</v>
      </c>
      <c r="E191" t="s">
        <v>232</v>
      </c>
      <c r="F191" t="s">
        <v>232</v>
      </c>
      <c r="G191" t="s">
        <v>232</v>
      </c>
      <c r="H191" s="211">
        <v>42840</v>
      </c>
      <c r="I191" s="211">
        <v>1110</v>
      </c>
      <c r="J191" s="211">
        <v>2976</v>
      </c>
      <c r="K191" s="211">
        <v>111</v>
      </c>
      <c r="L191" s="211">
        <v>2300</v>
      </c>
      <c r="M191" s="211">
        <v>111</v>
      </c>
      <c r="N191" s="211">
        <v>11260</v>
      </c>
      <c r="O191" s="211">
        <v>596</v>
      </c>
      <c r="P191" s="211">
        <v>28562</v>
      </c>
      <c r="Q191" s="211">
        <v>403</v>
      </c>
      <c r="R191" s="211">
        <v>32703</v>
      </c>
      <c r="S191" s="211">
        <v>584</v>
      </c>
      <c r="T191" s="211">
        <v>3053</v>
      </c>
      <c r="U191" s="211">
        <v>155</v>
      </c>
      <c r="V191" s="211">
        <v>36</v>
      </c>
      <c r="W191" s="211">
        <v>6</v>
      </c>
      <c r="X191" s="211">
        <v>2965</v>
      </c>
      <c r="Y191" s="211">
        <v>112</v>
      </c>
      <c r="Z191" s="211">
        <v>741</v>
      </c>
      <c r="AA191" s="211">
        <v>161</v>
      </c>
      <c r="AB191" s="211">
        <v>3342</v>
      </c>
      <c r="AC191" s="211">
        <v>92</v>
      </c>
      <c r="AD191" s="211">
        <v>1754</v>
      </c>
      <c r="AE191" s="211">
        <v>225</v>
      </c>
      <c r="AF191" s="211">
        <v>32254</v>
      </c>
      <c r="AG191" s="211">
        <v>584</v>
      </c>
      <c r="AH191" s="211">
        <v>37883</v>
      </c>
      <c r="AI191" s="211">
        <v>845</v>
      </c>
      <c r="AJ191" s="211">
        <v>4957</v>
      </c>
      <c r="AK191" s="211">
        <v>265</v>
      </c>
      <c r="AL191" s="211">
        <v>3117</v>
      </c>
      <c r="AM191" s="211">
        <v>33</v>
      </c>
      <c r="AN191" s="211">
        <v>1840</v>
      </c>
      <c r="AO191" s="211">
        <v>232</v>
      </c>
      <c r="AP191" s="211">
        <v>20622</v>
      </c>
      <c r="AQ191" s="211">
        <v>424</v>
      </c>
      <c r="AR191" s="211">
        <v>22218</v>
      </c>
      <c r="AS191" s="211">
        <v>686</v>
      </c>
      <c r="AT191" s="211">
        <v>3419</v>
      </c>
      <c r="AU191" s="211">
        <v>55</v>
      </c>
      <c r="AV191" s="211">
        <v>39421</v>
      </c>
      <c r="AW191" s="211">
        <v>1055</v>
      </c>
      <c r="AX191" s="211">
        <v>782</v>
      </c>
      <c r="AY191" s="211">
        <v>150</v>
      </c>
      <c r="AZ191" s="211">
        <v>3946</v>
      </c>
      <c r="BA191" s="211">
        <v>251</v>
      </c>
      <c r="BB191" s="211">
        <v>6759</v>
      </c>
      <c r="BC191" s="211">
        <v>96</v>
      </c>
      <c r="BD191" s="211">
        <v>18763</v>
      </c>
      <c r="BE191" s="211">
        <v>268</v>
      </c>
      <c r="BF191" s="211">
        <v>3135</v>
      </c>
      <c r="BG191" s="211">
        <v>159</v>
      </c>
      <c r="BH191" s="211">
        <v>21308</v>
      </c>
      <c r="BI191" s="211">
        <v>649</v>
      </c>
      <c r="BJ191" s="211">
        <v>20740</v>
      </c>
      <c r="BK191" s="211">
        <v>591</v>
      </c>
      <c r="BL191" s="211">
        <v>568</v>
      </c>
      <c r="BM191" s="211">
        <v>58</v>
      </c>
      <c r="BN191" s="211">
        <v>15554</v>
      </c>
      <c r="BO191" s="211">
        <v>426</v>
      </c>
      <c r="BP191" s="211">
        <v>6297</v>
      </c>
      <c r="BQ191" s="211">
        <v>235</v>
      </c>
      <c r="BR191" s="211">
        <v>2592</v>
      </c>
      <c r="BS191" s="211">
        <v>147</v>
      </c>
      <c r="BT191" s="211">
        <v>10309</v>
      </c>
      <c r="BU191" s="211">
        <v>240</v>
      </c>
      <c r="BV191" s="211">
        <v>24443</v>
      </c>
      <c r="BW191" s="211">
        <v>808</v>
      </c>
      <c r="BX191" s="211">
        <v>8088</v>
      </c>
      <c r="BY191" s="211">
        <v>62</v>
      </c>
      <c r="BZ191" s="211">
        <v>3046</v>
      </c>
      <c r="CA191" s="211">
        <v>0</v>
      </c>
      <c r="CB191" s="211">
        <v>7263</v>
      </c>
      <c r="CC191" s="211">
        <v>240</v>
      </c>
      <c r="CD191" s="211">
        <v>2281</v>
      </c>
      <c r="CE191" s="211">
        <v>105</v>
      </c>
      <c r="CF191" s="211">
        <v>4827</v>
      </c>
      <c r="CG191" s="211">
        <v>117</v>
      </c>
      <c r="CH191" s="211">
        <v>5724</v>
      </c>
      <c r="CI191" s="211">
        <v>149</v>
      </c>
      <c r="CJ191" s="211">
        <v>5523</v>
      </c>
      <c r="CK191" s="211">
        <v>248</v>
      </c>
      <c r="CL191" s="211">
        <v>6088</v>
      </c>
      <c r="CM191" s="211">
        <v>189</v>
      </c>
      <c r="CN191" s="211">
        <v>8088</v>
      </c>
      <c r="CO191" s="211">
        <v>62</v>
      </c>
      <c r="CP191" s="211">
        <v>1110</v>
      </c>
      <c r="CQ191" s="211">
        <v>41730</v>
      </c>
      <c r="CR191" s="211">
        <v>36165</v>
      </c>
      <c r="CS191" s="211">
        <v>11834</v>
      </c>
      <c r="CT191" s="211">
        <v>33798</v>
      </c>
      <c r="CU191" s="211">
        <v>6550</v>
      </c>
      <c r="CV191" s="211">
        <v>1886</v>
      </c>
      <c r="CW191" s="211">
        <v>1616</v>
      </c>
      <c r="CX191" s="211">
        <v>452</v>
      </c>
      <c r="CY191" s="211">
        <v>1467</v>
      </c>
      <c r="CZ191" s="211">
        <v>395</v>
      </c>
      <c r="DA191" s="211">
        <v>2262</v>
      </c>
      <c r="DB191" s="211">
        <v>750</v>
      </c>
      <c r="DC191" s="211">
        <v>1205</v>
      </c>
      <c r="DD191" s="211">
        <v>289</v>
      </c>
      <c r="DE191" s="211">
        <v>97</v>
      </c>
      <c r="DF191" s="211">
        <v>793</v>
      </c>
      <c r="DG191" s="211">
        <v>3130</v>
      </c>
      <c r="DH191" s="211">
        <v>879</v>
      </c>
      <c r="DI191" s="211">
        <v>2673</v>
      </c>
      <c r="DJ191" s="211">
        <v>799</v>
      </c>
      <c r="DK191" s="211">
        <v>469</v>
      </c>
      <c r="DL191" s="211">
        <v>2677</v>
      </c>
      <c r="DM191" s="211">
        <v>3597</v>
      </c>
      <c r="DN191" s="211">
        <v>5299</v>
      </c>
      <c r="DO191" s="211">
        <v>1526</v>
      </c>
      <c r="DP191" s="211">
        <v>783</v>
      </c>
      <c r="DQ191" s="211">
        <v>757</v>
      </c>
      <c r="DR191" s="211">
        <v>620</v>
      </c>
      <c r="DS191" s="211">
        <v>452</v>
      </c>
      <c r="DT191" s="211">
        <v>638</v>
      </c>
      <c r="DU191" s="211">
        <v>17642</v>
      </c>
      <c r="DV191" s="211">
        <v>9288</v>
      </c>
      <c r="DW191" s="211">
        <v>3967</v>
      </c>
      <c r="DX191" s="211">
        <v>1026</v>
      </c>
      <c r="DY191" s="211">
        <v>293</v>
      </c>
      <c r="DZ191" s="211">
        <v>2779</v>
      </c>
      <c r="EA191" s="211">
        <v>288</v>
      </c>
      <c r="EB191" s="211">
        <v>1957</v>
      </c>
      <c r="EC191" s="211">
        <v>4549</v>
      </c>
      <c r="ED191" s="211">
        <v>594</v>
      </c>
      <c r="EE191" s="211">
        <v>3175</v>
      </c>
      <c r="EF191" s="211">
        <v>5276</v>
      </c>
      <c r="EG191" s="211">
        <v>38462</v>
      </c>
      <c r="EH191" s="211">
        <v>3996</v>
      </c>
      <c r="EI191" s="211">
        <v>13244</v>
      </c>
      <c r="EJ191" s="211">
        <v>4398</v>
      </c>
      <c r="EK191" s="211">
        <v>625</v>
      </c>
      <c r="EL191" s="211">
        <v>548</v>
      </c>
      <c r="EM191" s="211">
        <v>833</v>
      </c>
      <c r="EN191" s="211">
        <v>560</v>
      </c>
      <c r="EO191" s="211">
        <v>503</v>
      </c>
      <c r="EP191" s="211">
        <v>1240</v>
      </c>
      <c r="EQ191" s="211">
        <v>16814</v>
      </c>
      <c r="ER191" s="211">
        <v>17642</v>
      </c>
      <c r="ES191" s="211">
        <v>675</v>
      </c>
      <c r="ET191" s="211">
        <v>5687</v>
      </c>
      <c r="EU191" s="211">
        <v>8091</v>
      </c>
      <c r="EV191" s="211">
        <v>3189</v>
      </c>
      <c r="EW191" s="211">
        <f t="shared" si="2"/>
        <v>16967</v>
      </c>
      <c r="EX191" s="211">
        <v>17642</v>
      </c>
      <c r="EZ191" s="211"/>
    </row>
    <row r="192" spans="1:256" x14ac:dyDescent="0.25">
      <c r="A192" t="s">
        <v>499</v>
      </c>
      <c r="B192" t="s">
        <v>1335</v>
      </c>
      <c r="C192" t="s">
        <v>232</v>
      </c>
      <c r="D192" t="s">
        <v>232</v>
      </c>
      <c r="E192" t="s">
        <v>232</v>
      </c>
      <c r="F192" t="s">
        <v>232</v>
      </c>
      <c r="G192" t="s">
        <v>232</v>
      </c>
      <c r="H192" s="211">
        <v>40690</v>
      </c>
      <c r="I192" s="211">
        <v>830</v>
      </c>
      <c r="J192" s="211">
        <v>3062</v>
      </c>
      <c r="K192" s="211">
        <v>82</v>
      </c>
      <c r="L192" s="211">
        <v>2693</v>
      </c>
      <c r="M192" s="211">
        <v>41</v>
      </c>
      <c r="N192" s="211">
        <v>8997</v>
      </c>
      <c r="O192" s="211">
        <v>566</v>
      </c>
      <c r="P192" s="211">
        <v>28612</v>
      </c>
      <c r="Q192" s="211">
        <v>182</v>
      </c>
      <c r="R192" s="211">
        <v>27511</v>
      </c>
      <c r="S192" s="211">
        <v>440</v>
      </c>
      <c r="T192" s="211">
        <v>2491</v>
      </c>
      <c r="U192" s="211">
        <v>31</v>
      </c>
      <c r="V192" s="211">
        <v>20</v>
      </c>
      <c r="W192" s="211">
        <v>0</v>
      </c>
      <c r="X192" s="211">
        <v>6655</v>
      </c>
      <c r="Y192" s="211">
        <v>40</v>
      </c>
      <c r="Z192" s="211">
        <v>1498</v>
      </c>
      <c r="AA192" s="211">
        <v>213</v>
      </c>
      <c r="AB192" s="211">
        <v>2515</v>
      </c>
      <c r="AC192" s="211">
        <v>106</v>
      </c>
      <c r="AD192" s="211">
        <v>2301</v>
      </c>
      <c r="AE192" s="211">
        <v>277</v>
      </c>
      <c r="AF192" s="211">
        <v>27145</v>
      </c>
      <c r="AG192" s="211">
        <v>440</v>
      </c>
      <c r="AH192" s="211">
        <v>33323</v>
      </c>
      <c r="AI192" s="211">
        <v>576</v>
      </c>
      <c r="AJ192" s="211">
        <v>7367</v>
      </c>
      <c r="AK192" s="211">
        <v>254</v>
      </c>
      <c r="AL192" s="211">
        <v>4065</v>
      </c>
      <c r="AM192" s="211">
        <v>8</v>
      </c>
      <c r="AN192" s="211">
        <v>3302</v>
      </c>
      <c r="AO192" s="211">
        <v>246</v>
      </c>
      <c r="AP192" s="211">
        <v>19989</v>
      </c>
      <c r="AQ192" s="211">
        <v>308</v>
      </c>
      <c r="AR192" s="211">
        <v>20701</v>
      </c>
      <c r="AS192" s="211">
        <v>522</v>
      </c>
      <c r="AT192" s="211">
        <v>3195</v>
      </c>
      <c r="AU192" s="211">
        <v>260</v>
      </c>
      <c r="AV192" s="211">
        <v>37495</v>
      </c>
      <c r="AW192" s="211">
        <v>570</v>
      </c>
      <c r="AX192" s="211">
        <v>1136</v>
      </c>
      <c r="AY192" s="211">
        <v>135</v>
      </c>
      <c r="AZ192" s="211">
        <v>2312</v>
      </c>
      <c r="BA192" s="211">
        <v>107</v>
      </c>
      <c r="BB192" s="211">
        <v>6161</v>
      </c>
      <c r="BC192" s="211">
        <v>133</v>
      </c>
      <c r="BD192" s="211">
        <v>18504</v>
      </c>
      <c r="BE192" s="211">
        <v>240</v>
      </c>
      <c r="BF192" s="211">
        <v>3841</v>
      </c>
      <c r="BG192" s="211">
        <v>295</v>
      </c>
      <c r="BH192" s="211">
        <v>20443</v>
      </c>
      <c r="BI192" s="211">
        <v>419</v>
      </c>
      <c r="BJ192" s="211">
        <v>19914</v>
      </c>
      <c r="BK192" s="211">
        <v>419</v>
      </c>
      <c r="BL192" s="211">
        <v>529</v>
      </c>
      <c r="BM192" s="211">
        <v>0</v>
      </c>
      <c r="BN192" s="211">
        <v>15720</v>
      </c>
      <c r="BO192" s="211">
        <v>267</v>
      </c>
      <c r="BP192" s="211">
        <v>5454</v>
      </c>
      <c r="BQ192" s="211">
        <v>224</v>
      </c>
      <c r="BR192" s="211">
        <v>3110</v>
      </c>
      <c r="BS192" s="211">
        <v>223</v>
      </c>
      <c r="BT192" s="211">
        <v>10389</v>
      </c>
      <c r="BU192" s="211">
        <v>108</v>
      </c>
      <c r="BV192" s="211">
        <v>24284</v>
      </c>
      <c r="BW192" s="211">
        <v>714</v>
      </c>
      <c r="BX192" s="211">
        <v>6017</v>
      </c>
      <c r="BY192" s="211">
        <v>8</v>
      </c>
      <c r="BZ192" s="211">
        <v>2708</v>
      </c>
      <c r="CA192" s="211">
        <v>0</v>
      </c>
      <c r="CB192" s="211">
        <v>7681</v>
      </c>
      <c r="CC192" s="211">
        <v>108</v>
      </c>
      <c r="CD192" s="211">
        <v>2188</v>
      </c>
      <c r="CE192" s="211">
        <v>107</v>
      </c>
      <c r="CF192" s="211">
        <v>4267</v>
      </c>
      <c r="CG192" s="211">
        <v>80</v>
      </c>
      <c r="CH192" s="211">
        <v>6561</v>
      </c>
      <c r="CI192" s="211">
        <v>166</v>
      </c>
      <c r="CJ192" s="211">
        <v>5463</v>
      </c>
      <c r="CK192" s="211">
        <v>86</v>
      </c>
      <c r="CL192" s="211">
        <v>5805</v>
      </c>
      <c r="CM192" s="211">
        <v>275</v>
      </c>
      <c r="CN192" s="211">
        <v>6017</v>
      </c>
      <c r="CO192" s="211">
        <v>8</v>
      </c>
      <c r="CP192" s="211">
        <v>830</v>
      </c>
      <c r="CQ192" s="211">
        <v>39860</v>
      </c>
      <c r="CR192" s="211">
        <v>34871</v>
      </c>
      <c r="CS192" s="211">
        <v>9101</v>
      </c>
      <c r="CT192" s="211">
        <v>29795</v>
      </c>
      <c r="CU192" s="211">
        <v>8808</v>
      </c>
      <c r="CV192" s="211">
        <v>2259</v>
      </c>
      <c r="CW192" s="211">
        <v>1735</v>
      </c>
      <c r="CX192" s="211">
        <v>404</v>
      </c>
      <c r="CY192" s="211">
        <v>2610</v>
      </c>
      <c r="CZ192" s="211">
        <v>569</v>
      </c>
      <c r="DA192" s="211">
        <v>2753</v>
      </c>
      <c r="DB192" s="211">
        <v>809</v>
      </c>
      <c r="DC192" s="211">
        <v>1710</v>
      </c>
      <c r="DD192" s="211">
        <v>477</v>
      </c>
      <c r="DE192" s="211">
        <v>249</v>
      </c>
      <c r="DF192" s="211">
        <v>854</v>
      </c>
      <c r="DG192" s="211">
        <v>3186</v>
      </c>
      <c r="DH192" s="211">
        <v>662</v>
      </c>
      <c r="DI192" s="211">
        <v>2330</v>
      </c>
      <c r="DJ192" s="211">
        <v>781</v>
      </c>
      <c r="DK192" s="211">
        <v>444</v>
      </c>
      <c r="DL192" s="211">
        <v>3033</v>
      </c>
      <c r="DM192" s="211">
        <v>4135</v>
      </c>
      <c r="DN192" s="211">
        <v>3744</v>
      </c>
      <c r="DO192" s="211">
        <v>1269</v>
      </c>
      <c r="DP192" s="211">
        <v>758</v>
      </c>
      <c r="DQ192" s="211">
        <v>681</v>
      </c>
      <c r="DR192" s="211">
        <v>733</v>
      </c>
      <c r="DS192" s="211">
        <v>610</v>
      </c>
      <c r="DT192" s="211">
        <v>726</v>
      </c>
      <c r="DU192" s="211">
        <v>16882</v>
      </c>
      <c r="DV192" s="211">
        <v>9460</v>
      </c>
      <c r="DW192" s="211">
        <v>4485</v>
      </c>
      <c r="DX192" s="211">
        <v>895</v>
      </c>
      <c r="DY192" s="211">
        <v>262</v>
      </c>
      <c r="DZ192" s="211">
        <v>2551</v>
      </c>
      <c r="EA192" s="211">
        <v>286</v>
      </c>
      <c r="EB192" s="211">
        <v>1810</v>
      </c>
      <c r="EC192" s="211">
        <v>3976</v>
      </c>
      <c r="ED192" s="211">
        <v>412</v>
      </c>
      <c r="EE192" s="211">
        <v>2870</v>
      </c>
      <c r="EF192" s="211">
        <v>5729</v>
      </c>
      <c r="EG192" s="211">
        <v>35634</v>
      </c>
      <c r="EH192" s="211">
        <v>4846</v>
      </c>
      <c r="EI192" s="211">
        <v>12610</v>
      </c>
      <c r="EJ192" s="211">
        <v>4272</v>
      </c>
      <c r="EK192" s="211">
        <v>441</v>
      </c>
      <c r="EL192" s="211">
        <v>568</v>
      </c>
      <c r="EM192" s="211">
        <v>856</v>
      </c>
      <c r="EN192" s="211">
        <v>607</v>
      </c>
      <c r="EO192" s="211">
        <v>142</v>
      </c>
      <c r="EP192" s="211">
        <v>1489</v>
      </c>
      <c r="EQ192" s="211">
        <v>16136</v>
      </c>
      <c r="ER192" s="211">
        <v>16882</v>
      </c>
      <c r="ES192" s="211">
        <v>364</v>
      </c>
      <c r="ET192" s="211">
        <v>5844</v>
      </c>
      <c r="EU192" s="211">
        <v>7779</v>
      </c>
      <c r="EV192" s="211">
        <v>2895</v>
      </c>
      <c r="EW192" s="211">
        <f t="shared" si="2"/>
        <v>16518</v>
      </c>
      <c r="EX192" s="211">
        <v>16882</v>
      </c>
      <c r="EZ192" s="211"/>
    </row>
    <row r="193" spans="1:156" x14ac:dyDescent="0.25">
      <c r="A193" t="s">
        <v>500</v>
      </c>
      <c r="B193" t="s">
        <v>1335</v>
      </c>
      <c r="C193" t="s">
        <v>232</v>
      </c>
      <c r="D193" t="s">
        <v>232</v>
      </c>
      <c r="E193" t="s">
        <v>232</v>
      </c>
      <c r="F193" t="s">
        <v>232</v>
      </c>
      <c r="G193" t="s">
        <v>232</v>
      </c>
      <c r="H193" s="211">
        <v>40632</v>
      </c>
      <c r="I193" s="211">
        <v>745</v>
      </c>
      <c r="J193" s="211">
        <v>2672</v>
      </c>
      <c r="K193" s="211">
        <v>253</v>
      </c>
      <c r="L193" s="211">
        <v>1885</v>
      </c>
      <c r="M193" s="211">
        <v>253</v>
      </c>
      <c r="N193" s="211">
        <v>8139</v>
      </c>
      <c r="O193" s="211">
        <v>213</v>
      </c>
      <c r="P193" s="211">
        <v>29793</v>
      </c>
      <c r="Q193" s="211">
        <v>278</v>
      </c>
      <c r="R193" s="211">
        <v>32800</v>
      </c>
      <c r="S193" s="211">
        <v>568</v>
      </c>
      <c r="T193" s="211">
        <v>1270</v>
      </c>
      <c r="U193" s="211">
        <v>11</v>
      </c>
      <c r="V193" s="211">
        <v>210</v>
      </c>
      <c r="W193" s="211">
        <v>47</v>
      </c>
      <c r="X193" s="211">
        <v>3072</v>
      </c>
      <c r="Y193" s="211">
        <v>37</v>
      </c>
      <c r="Z193" s="211">
        <v>568</v>
      </c>
      <c r="AA193" s="211">
        <v>26</v>
      </c>
      <c r="AB193" s="211">
        <v>2712</v>
      </c>
      <c r="AC193" s="211">
        <v>56</v>
      </c>
      <c r="AD193" s="211">
        <v>1662</v>
      </c>
      <c r="AE193" s="211">
        <v>80</v>
      </c>
      <c r="AF193" s="211">
        <v>32184</v>
      </c>
      <c r="AG193" s="211">
        <v>568</v>
      </c>
      <c r="AH193" s="211">
        <v>36222</v>
      </c>
      <c r="AI193" s="211">
        <v>604</v>
      </c>
      <c r="AJ193" s="211">
        <v>4410</v>
      </c>
      <c r="AK193" s="211">
        <v>141</v>
      </c>
      <c r="AL193" s="211">
        <v>2485</v>
      </c>
      <c r="AM193" s="211">
        <v>22</v>
      </c>
      <c r="AN193" s="211">
        <v>1925</v>
      </c>
      <c r="AO193" s="211">
        <v>119</v>
      </c>
      <c r="AP193" s="211">
        <v>19025</v>
      </c>
      <c r="AQ193" s="211">
        <v>330</v>
      </c>
      <c r="AR193" s="211">
        <v>21607</v>
      </c>
      <c r="AS193" s="211">
        <v>415</v>
      </c>
      <c r="AT193" s="211">
        <v>3910</v>
      </c>
      <c r="AU193" s="211">
        <v>43</v>
      </c>
      <c r="AV193" s="211">
        <v>36722</v>
      </c>
      <c r="AW193" s="211">
        <v>702</v>
      </c>
      <c r="AX193" s="211">
        <v>429</v>
      </c>
      <c r="AY193" s="211">
        <v>59</v>
      </c>
      <c r="AZ193" s="211">
        <v>2503</v>
      </c>
      <c r="BA193" s="211">
        <v>204</v>
      </c>
      <c r="BB193" s="211">
        <v>5217</v>
      </c>
      <c r="BC193" s="211">
        <v>147</v>
      </c>
      <c r="BD193" s="211">
        <v>20373</v>
      </c>
      <c r="BE193" s="211">
        <v>140</v>
      </c>
      <c r="BF193" s="211">
        <v>3518</v>
      </c>
      <c r="BG193" s="211">
        <v>98</v>
      </c>
      <c r="BH193" s="211">
        <v>18653</v>
      </c>
      <c r="BI193" s="211">
        <v>516</v>
      </c>
      <c r="BJ193" s="211">
        <v>17892</v>
      </c>
      <c r="BK193" s="211">
        <v>499</v>
      </c>
      <c r="BL193" s="211">
        <v>761</v>
      </c>
      <c r="BM193" s="211">
        <v>17</v>
      </c>
      <c r="BN193" s="211">
        <v>13766</v>
      </c>
      <c r="BO193" s="211">
        <v>107</v>
      </c>
      <c r="BP193" s="211">
        <v>5525</v>
      </c>
      <c r="BQ193" s="211">
        <v>455</v>
      </c>
      <c r="BR193" s="211">
        <v>2880</v>
      </c>
      <c r="BS193" s="211">
        <v>52</v>
      </c>
      <c r="BT193" s="211">
        <v>9706</v>
      </c>
      <c r="BU193" s="211">
        <v>122</v>
      </c>
      <c r="BV193" s="211">
        <v>22171</v>
      </c>
      <c r="BW193" s="211">
        <v>614</v>
      </c>
      <c r="BX193" s="211">
        <v>8755</v>
      </c>
      <c r="BY193" s="211">
        <v>9</v>
      </c>
      <c r="BZ193" s="211">
        <v>2846</v>
      </c>
      <c r="CA193" s="211">
        <v>12</v>
      </c>
      <c r="CB193" s="211">
        <v>6860</v>
      </c>
      <c r="CC193" s="211">
        <v>110</v>
      </c>
      <c r="CD193" s="211">
        <v>2404</v>
      </c>
      <c r="CE193" s="211">
        <v>73</v>
      </c>
      <c r="CF193" s="211">
        <v>3810</v>
      </c>
      <c r="CG193" s="211">
        <v>121</v>
      </c>
      <c r="CH193" s="211">
        <v>5220</v>
      </c>
      <c r="CI193" s="211">
        <v>293</v>
      </c>
      <c r="CJ193" s="211">
        <v>5101</v>
      </c>
      <c r="CK193" s="211">
        <v>85</v>
      </c>
      <c r="CL193" s="211">
        <v>5636</v>
      </c>
      <c r="CM193" s="211">
        <v>42</v>
      </c>
      <c r="CN193" s="211">
        <v>8755</v>
      </c>
      <c r="CO193" s="211">
        <v>9</v>
      </c>
      <c r="CP193" s="211">
        <v>745</v>
      </c>
      <c r="CQ193" s="211">
        <v>39887</v>
      </c>
      <c r="CR193" s="211">
        <v>35504</v>
      </c>
      <c r="CS193" s="211">
        <v>11113</v>
      </c>
      <c r="CT193" s="211">
        <v>33352</v>
      </c>
      <c r="CU193" s="211">
        <v>5328</v>
      </c>
      <c r="CV193" s="211">
        <v>1390</v>
      </c>
      <c r="CW193" s="211">
        <v>958</v>
      </c>
      <c r="CX193" s="211">
        <v>238</v>
      </c>
      <c r="CY193" s="211">
        <v>1344</v>
      </c>
      <c r="CZ193" s="211">
        <v>218</v>
      </c>
      <c r="DA193" s="211">
        <v>2095</v>
      </c>
      <c r="DB193" s="211">
        <v>677</v>
      </c>
      <c r="DC193" s="211">
        <v>931</v>
      </c>
      <c r="DD193" s="211">
        <v>257</v>
      </c>
      <c r="DE193" s="211">
        <v>68</v>
      </c>
      <c r="DF193" s="211">
        <v>727</v>
      </c>
      <c r="DG193" s="211">
        <v>1878</v>
      </c>
      <c r="DH193" s="211">
        <v>603</v>
      </c>
      <c r="DI193" s="211">
        <v>1561</v>
      </c>
      <c r="DJ193" s="211">
        <v>626</v>
      </c>
      <c r="DK193" s="211">
        <v>323</v>
      </c>
      <c r="DL193" s="211">
        <v>3080</v>
      </c>
      <c r="DM193" s="211">
        <v>3870</v>
      </c>
      <c r="DN193" s="211">
        <v>5065</v>
      </c>
      <c r="DO193" s="211">
        <v>1153</v>
      </c>
      <c r="DP193" s="211">
        <v>612</v>
      </c>
      <c r="DQ193" s="211">
        <v>440</v>
      </c>
      <c r="DR193" s="211">
        <v>429</v>
      </c>
      <c r="DS193" s="211">
        <v>130</v>
      </c>
      <c r="DT193" s="211">
        <v>520</v>
      </c>
      <c r="DU193" s="211">
        <v>18252</v>
      </c>
      <c r="DV193" s="211">
        <v>9191</v>
      </c>
      <c r="DW193" s="211">
        <v>3850</v>
      </c>
      <c r="DX193" s="211">
        <v>708</v>
      </c>
      <c r="DY193" s="211">
        <v>133</v>
      </c>
      <c r="DZ193" s="211">
        <v>2546</v>
      </c>
      <c r="EA193" s="211">
        <v>251</v>
      </c>
      <c r="EB193" s="211">
        <v>1970</v>
      </c>
      <c r="EC193" s="211">
        <v>5807</v>
      </c>
      <c r="ED193" s="211">
        <v>393</v>
      </c>
      <c r="EE193" s="211">
        <v>4757</v>
      </c>
      <c r="EF193" s="211">
        <v>4815</v>
      </c>
      <c r="EG193" s="211">
        <v>34507</v>
      </c>
      <c r="EH193" s="211">
        <v>6384</v>
      </c>
      <c r="EI193" s="211">
        <v>12549</v>
      </c>
      <c r="EJ193" s="211">
        <v>5703</v>
      </c>
      <c r="EK193" s="211">
        <v>737</v>
      </c>
      <c r="EL193" s="211">
        <v>913</v>
      </c>
      <c r="EM193" s="211">
        <v>719</v>
      </c>
      <c r="EN193" s="211">
        <v>575</v>
      </c>
      <c r="EO193" s="211">
        <v>557</v>
      </c>
      <c r="EP193" s="211">
        <v>2007</v>
      </c>
      <c r="EQ193" s="211">
        <v>16827</v>
      </c>
      <c r="ER193" s="211">
        <v>18252</v>
      </c>
      <c r="ES193" s="211">
        <v>1236</v>
      </c>
      <c r="ET193" s="211">
        <v>6620</v>
      </c>
      <c r="EU193" s="211">
        <v>8129</v>
      </c>
      <c r="EV193" s="211">
        <v>2267</v>
      </c>
      <c r="EW193" s="211">
        <f t="shared" si="2"/>
        <v>17016</v>
      </c>
      <c r="EX193" s="211">
        <v>18252</v>
      </c>
      <c r="EZ193" s="211"/>
    </row>
    <row r="194" spans="1:156" x14ac:dyDescent="0.25">
      <c r="A194" t="s">
        <v>501</v>
      </c>
      <c r="B194" t="s">
        <v>1335</v>
      </c>
      <c r="C194" t="s">
        <v>232</v>
      </c>
      <c r="D194" t="s">
        <v>232</v>
      </c>
      <c r="E194" t="s">
        <v>232</v>
      </c>
      <c r="F194" t="s">
        <v>232</v>
      </c>
      <c r="G194" t="s">
        <v>232</v>
      </c>
      <c r="H194" s="211">
        <v>41051</v>
      </c>
      <c r="I194" s="211">
        <v>1457</v>
      </c>
      <c r="J194" s="211">
        <v>3366</v>
      </c>
      <c r="K194" s="211">
        <v>351</v>
      </c>
      <c r="L194" s="211">
        <v>1777</v>
      </c>
      <c r="M194" s="211">
        <v>80</v>
      </c>
      <c r="N194" s="211">
        <v>11885</v>
      </c>
      <c r="O194" s="211">
        <v>810</v>
      </c>
      <c r="P194" s="211">
        <v>25570</v>
      </c>
      <c r="Q194" s="211">
        <v>275</v>
      </c>
      <c r="R194" s="211">
        <v>32434</v>
      </c>
      <c r="S194" s="211">
        <v>569</v>
      </c>
      <c r="T194" s="211">
        <v>2429</v>
      </c>
      <c r="U194" s="211">
        <v>380</v>
      </c>
      <c r="V194" s="211">
        <v>131</v>
      </c>
      <c r="W194" s="211">
        <v>11</v>
      </c>
      <c r="X194" s="211">
        <v>1854</v>
      </c>
      <c r="Y194" s="211">
        <v>33</v>
      </c>
      <c r="Z194" s="211">
        <v>1050</v>
      </c>
      <c r="AA194" s="211">
        <v>226</v>
      </c>
      <c r="AB194" s="211">
        <v>3153</v>
      </c>
      <c r="AC194" s="211">
        <v>238</v>
      </c>
      <c r="AD194" s="211">
        <v>2296</v>
      </c>
      <c r="AE194" s="211">
        <v>398</v>
      </c>
      <c r="AF194" s="211">
        <v>31932</v>
      </c>
      <c r="AG194" s="211">
        <v>512</v>
      </c>
      <c r="AH194" s="211">
        <v>36878</v>
      </c>
      <c r="AI194" s="211">
        <v>686</v>
      </c>
      <c r="AJ194" s="211">
        <v>4173</v>
      </c>
      <c r="AK194" s="211">
        <v>771</v>
      </c>
      <c r="AL194" s="211">
        <v>2442</v>
      </c>
      <c r="AM194" s="211">
        <v>244</v>
      </c>
      <c r="AN194" s="211">
        <v>1731</v>
      </c>
      <c r="AO194" s="211">
        <v>527</v>
      </c>
      <c r="AP194" s="211">
        <v>20189</v>
      </c>
      <c r="AQ194" s="211">
        <v>777</v>
      </c>
      <c r="AR194" s="211">
        <v>20862</v>
      </c>
      <c r="AS194" s="211">
        <v>680</v>
      </c>
      <c r="AT194" s="211">
        <v>4203</v>
      </c>
      <c r="AU194" s="211">
        <v>44</v>
      </c>
      <c r="AV194" s="211">
        <v>36848</v>
      </c>
      <c r="AW194" s="211">
        <v>1413</v>
      </c>
      <c r="AX194" s="211">
        <v>867</v>
      </c>
      <c r="AY194" s="211">
        <v>70</v>
      </c>
      <c r="AZ194" s="211">
        <v>3899</v>
      </c>
      <c r="BA194" s="211">
        <v>317</v>
      </c>
      <c r="BB194" s="211">
        <v>8510</v>
      </c>
      <c r="BC194" s="211">
        <v>415</v>
      </c>
      <c r="BD194" s="211">
        <v>16341</v>
      </c>
      <c r="BE194" s="211">
        <v>274</v>
      </c>
      <c r="BF194" s="211">
        <v>2997</v>
      </c>
      <c r="BG194" s="211">
        <v>165</v>
      </c>
      <c r="BH194" s="211">
        <v>20385</v>
      </c>
      <c r="BI194" s="211">
        <v>1114</v>
      </c>
      <c r="BJ194" s="211">
        <v>19609</v>
      </c>
      <c r="BK194" s="211">
        <v>1010</v>
      </c>
      <c r="BL194" s="211">
        <v>776</v>
      </c>
      <c r="BM194" s="211">
        <v>104</v>
      </c>
      <c r="BN194" s="211">
        <v>14221</v>
      </c>
      <c r="BO194" s="211">
        <v>407</v>
      </c>
      <c r="BP194" s="211">
        <v>6670</v>
      </c>
      <c r="BQ194" s="211">
        <v>749</v>
      </c>
      <c r="BR194" s="211">
        <v>2491</v>
      </c>
      <c r="BS194" s="211">
        <v>123</v>
      </c>
      <c r="BT194" s="211">
        <v>8274</v>
      </c>
      <c r="BU194" s="211">
        <v>178</v>
      </c>
      <c r="BV194" s="211">
        <v>23382</v>
      </c>
      <c r="BW194" s="211">
        <v>1279</v>
      </c>
      <c r="BX194" s="211">
        <v>9395</v>
      </c>
      <c r="BY194" s="211">
        <v>0</v>
      </c>
      <c r="BZ194" s="211">
        <v>2769</v>
      </c>
      <c r="CA194" s="211">
        <v>60</v>
      </c>
      <c r="CB194" s="211">
        <v>5505</v>
      </c>
      <c r="CC194" s="211">
        <v>118</v>
      </c>
      <c r="CD194" s="211">
        <v>3160</v>
      </c>
      <c r="CE194" s="211">
        <v>203</v>
      </c>
      <c r="CF194" s="211">
        <v>4169</v>
      </c>
      <c r="CG194" s="211">
        <v>330</v>
      </c>
      <c r="CH194" s="211">
        <v>5255</v>
      </c>
      <c r="CI194" s="211">
        <v>347</v>
      </c>
      <c r="CJ194" s="211">
        <v>5027</v>
      </c>
      <c r="CK194" s="211">
        <v>119</v>
      </c>
      <c r="CL194" s="211">
        <v>5771</v>
      </c>
      <c r="CM194" s="211">
        <v>280</v>
      </c>
      <c r="CN194" s="211">
        <v>9395</v>
      </c>
      <c r="CO194" s="211">
        <v>0</v>
      </c>
      <c r="CP194" s="211">
        <v>1457</v>
      </c>
      <c r="CQ194" s="211">
        <v>39594</v>
      </c>
      <c r="CR194" s="211">
        <v>33869</v>
      </c>
      <c r="CS194" s="211">
        <v>12951</v>
      </c>
      <c r="CT194" s="211">
        <v>34733</v>
      </c>
      <c r="CU194" s="211">
        <v>4406</v>
      </c>
      <c r="CV194" s="211">
        <v>1121</v>
      </c>
      <c r="CW194" s="211">
        <v>1436</v>
      </c>
      <c r="CX194" s="211">
        <v>385</v>
      </c>
      <c r="CY194" s="211">
        <v>976</v>
      </c>
      <c r="CZ194" s="211">
        <v>149</v>
      </c>
      <c r="DA194" s="211">
        <v>1155</v>
      </c>
      <c r="DB194" s="211">
        <v>416</v>
      </c>
      <c r="DC194" s="211">
        <v>839</v>
      </c>
      <c r="DD194" s="211">
        <v>171</v>
      </c>
      <c r="DE194" s="211">
        <v>112</v>
      </c>
      <c r="DF194" s="211">
        <v>1008</v>
      </c>
      <c r="DG194" s="211">
        <v>2288</v>
      </c>
      <c r="DH194" s="211">
        <v>822</v>
      </c>
      <c r="DI194" s="211">
        <v>2476</v>
      </c>
      <c r="DJ194" s="211">
        <v>1005</v>
      </c>
      <c r="DK194" s="211">
        <v>407</v>
      </c>
      <c r="DL194" s="211">
        <v>2371</v>
      </c>
      <c r="DM194" s="211">
        <v>3469</v>
      </c>
      <c r="DN194" s="211">
        <v>5399</v>
      </c>
      <c r="DO194" s="211">
        <v>1580</v>
      </c>
      <c r="DP194" s="211">
        <v>1066</v>
      </c>
      <c r="DQ194" s="211">
        <v>510</v>
      </c>
      <c r="DR194" s="211">
        <v>674</v>
      </c>
      <c r="DS194" s="211">
        <v>262</v>
      </c>
      <c r="DT194" s="211">
        <v>416</v>
      </c>
      <c r="DU194" s="211">
        <v>17788</v>
      </c>
      <c r="DV194" s="211">
        <v>9399</v>
      </c>
      <c r="DW194" s="211">
        <v>3581</v>
      </c>
      <c r="DX194" s="211">
        <v>979</v>
      </c>
      <c r="DY194" s="211">
        <v>173</v>
      </c>
      <c r="DZ194" s="211">
        <v>2998</v>
      </c>
      <c r="EA194" s="211">
        <v>149</v>
      </c>
      <c r="EB194" s="211">
        <v>2295</v>
      </c>
      <c r="EC194" s="211">
        <v>4412</v>
      </c>
      <c r="ED194" s="211">
        <v>401</v>
      </c>
      <c r="EE194" s="211">
        <v>3082</v>
      </c>
      <c r="EF194" s="211">
        <v>4406</v>
      </c>
      <c r="EG194" s="211">
        <v>36597</v>
      </c>
      <c r="EH194" s="211">
        <v>4255</v>
      </c>
      <c r="EI194" s="211">
        <v>13835</v>
      </c>
      <c r="EJ194" s="211">
        <v>3953</v>
      </c>
      <c r="EK194" s="211">
        <v>336</v>
      </c>
      <c r="EL194" s="211">
        <v>438</v>
      </c>
      <c r="EM194" s="211">
        <v>695</v>
      </c>
      <c r="EN194" s="211">
        <v>608</v>
      </c>
      <c r="EO194" s="211">
        <v>398</v>
      </c>
      <c r="EP194" s="211">
        <v>1269</v>
      </c>
      <c r="EQ194" s="211">
        <v>16779</v>
      </c>
      <c r="ER194" s="211">
        <v>17788</v>
      </c>
      <c r="ES194" s="211">
        <v>700</v>
      </c>
      <c r="ET194" s="211">
        <v>5722</v>
      </c>
      <c r="EU194" s="211">
        <v>8193</v>
      </c>
      <c r="EV194" s="211">
        <v>3173</v>
      </c>
      <c r="EW194" s="211">
        <f t="shared" si="2"/>
        <v>17088</v>
      </c>
      <c r="EX194" s="211">
        <v>17788</v>
      </c>
      <c r="EZ194" s="211"/>
    </row>
    <row r="195" spans="1:156" x14ac:dyDescent="0.25">
      <c r="A195" t="s">
        <v>502</v>
      </c>
      <c r="B195" t="s">
        <v>1335</v>
      </c>
      <c r="C195" t="s">
        <v>232</v>
      </c>
      <c r="D195" t="s">
        <v>232</v>
      </c>
      <c r="E195" t="s">
        <v>232</v>
      </c>
      <c r="F195" t="s">
        <v>232</v>
      </c>
      <c r="G195" t="s">
        <v>232</v>
      </c>
      <c r="H195" s="211">
        <v>42664</v>
      </c>
      <c r="I195" s="211">
        <v>2748</v>
      </c>
      <c r="J195" s="211">
        <v>5282</v>
      </c>
      <c r="K195" s="211">
        <v>596</v>
      </c>
      <c r="L195" s="211">
        <v>3672</v>
      </c>
      <c r="M195" s="211">
        <v>394</v>
      </c>
      <c r="N195" s="211">
        <v>17520</v>
      </c>
      <c r="O195" s="211">
        <v>1537</v>
      </c>
      <c r="P195" s="211">
        <v>19696</v>
      </c>
      <c r="Q195" s="211">
        <v>605</v>
      </c>
      <c r="R195" s="211">
        <v>26728</v>
      </c>
      <c r="S195" s="211">
        <v>751</v>
      </c>
      <c r="T195" s="211">
        <v>4668</v>
      </c>
      <c r="U195" s="211">
        <v>208</v>
      </c>
      <c r="V195" s="211">
        <v>204</v>
      </c>
      <c r="W195" s="211">
        <v>40</v>
      </c>
      <c r="X195" s="211">
        <v>2423</v>
      </c>
      <c r="Y195" s="211">
        <v>165</v>
      </c>
      <c r="Z195" s="211">
        <v>4081</v>
      </c>
      <c r="AA195" s="211">
        <v>818</v>
      </c>
      <c r="AB195" s="211">
        <v>4560</v>
      </c>
      <c r="AC195" s="211">
        <v>766</v>
      </c>
      <c r="AD195" s="211">
        <v>8151</v>
      </c>
      <c r="AE195" s="211">
        <v>1750</v>
      </c>
      <c r="AF195" s="211">
        <v>25569</v>
      </c>
      <c r="AG195" s="211">
        <v>535</v>
      </c>
      <c r="AH195" s="211">
        <v>35482</v>
      </c>
      <c r="AI195" s="211">
        <v>1387</v>
      </c>
      <c r="AJ195" s="211">
        <v>7182</v>
      </c>
      <c r="AK195" s="211">
        <v>1361</v>
      </c>
      <c r="AL195" s="211">
        <v>3257</v>
      </c>
      <c r="AM195" s="211">
        <v>214</v>
      </c>
      <c r="AN195" s="211">
        <v>3925</v>
      </c>
      <c r="AO195" s="211">
        <v>1147</v>
      </c>
      <c r="AP195" s="211">
        <v>21503</v>
      </c>
      <c r="AQ195" s="211">
        <v>1578</v>
      </c>
      <c r="AR195" s="211">
        <v>21161</v>
      </c>
      <c r="AS195" s="211">
        <v>1170</v>
      </c>
      <c r="AT195" s="211">
        <v>5708</v>
      </c>
      <c r="AU195" s="211">
        <v>322</v>
      </c>
      <c r="AV195" s="211">
        <v>36956</v>
      </c>
      <c r="AW195" s="211">
        <v>2426</v>
      </c>
      <c r="AX195" s="211">
        <v>2815</v>
      </c>
      <c r="AY195" s="211">
        <v>816</v>
      </c>
      <c r="AZ195" s="211">
        <v>5855</v>
      </c>
      <c r="BA195" s="211">
        <v>417</v>
      </c>
      <c r="BB195" s="211">
        <v>8658</v>
      </c>
      <c r="BC195" s="211">
        <v>426</v>
      </c>
      <c r="BD195" s="211">
        <v>13497</v>
      </c>
      <c r="BE195" s="211">
        <v>356</v>
      </c>
      <c r="BF195" s="211">
        <v>3532</v>
      </c>
      <c r="BG195" s="211">
        <v>513</v>
      </c>
      <c r="BH195" s="211">
        <v>22942</v>
      </c>
      <c r="BI195" s="211">
        <v>1761</v>
      </c>
      <c r="BJ195" s="211">
        <v>21859</v>
      </c>
      <c r="BK195" s="211">
        <v>1603</v>
      </c>
      <c r="BL195" s="211">
        <v>1083</v>
      </c>
      <c r="BM195" s="211">
        <v>158</v>
      </c>
      <c r="BN195" s="211">
        <v>16280</v>
      </c>
      <c r="BO195" s="211">
        <v>1090</v>
      </c>
      <c r="BP195" s="211">
        <v>7059</v>
      </c>
      <c r="BQ195" s="211">
        <v>754</v>
      </c>
      <c r="BR195" s="211">
        <v>3135</v>
      </c>
      <c r="BS195" s="211">
        <v>430</v>
      </c>
      <c r="BT195" s="211">
        <v>8886</v>
      </c>
      <c r="BU195" s="211">
        <v>388</v>
      </c>
      <c r="BV195" s="211">
        <v>26474</v>
      </c>
      <c r="BW195" s="211">
        <v>2274</v>
      </c>
      <c r="BX195" s="211">
        <v>7304</v>
      </c>
      <c r="BY195" s="211">
        <v>86</v>
      </c>
      <c r="BZ195" s="211">
        <v>2627</v>
      </c>
      <c r="CA195" s="211">
        <v>50</v>
      </c>
      <c r="CB195" s="211">
        <v>6259</v>
      </c>
      <c r="CC195" s="211">
        <v>338</v>
      </c>
      <c r="CD195" s="211">
        <v>2953</v>
      </c>
      <c r="CE195" s="211">
        <v>345</v>
      </c>
      <c r="CF195" s="211">
        <v>6605</v>
      </c>
      <c r="CG195" s="211">
        <v>298</v>
      </c>
      <c r="CH195" s="211">
        <v>7676</v>
      </c>
      <c r="CI195" s="211">
        <v>763</v>
      </c>
      <c r="CJ195" s="211">
        <v>4445</v>
      </c>
      <c r="CK195" s="211">
        <v>437</v>
      </c>
      <c r="CL195" s="211">
        <v>4795</v>
      </c>
      <c r="CM195" s="211">
        <v>431</v>
      </c>
      <c r="CN195" s="211">
        <v>7304</v>
      </c>
      <c r="CO195" s="211">
        <v>86</v>
      </c>
      <c r="CP195" s="211">
        <v>2748</v>
      </c>
      <c r="CQ195" s="211">
        <v>39916</v>
      </c>
      <c r="CR195" s="211">
        <v>31415</v>
      </c>
      <c r="CS195" s="211">
        <v>14151</v>
      </c>
      <c r="CT195" s="211">
        <v>30916</v>
      </c>
      <c r="CU195" s="211">
        <v>9662</v>
      </c>
      <c r="CV195" s="211">
        <v>3778</v>
      </c>
      <c r="CW195" s="211">
        <v>6052</v>
      </c>
      <c r="CX195" s="211">
        <v>2477</v>
      </c>
      <c r="CY195" s="211">
        <v>978</v>
      </c>
      <c r="CZ195" s="211">
        <v>203</v>
      </c>
      <c r="DA195" s="211">
        <v>1349</v>
      </c>
      <c r="DB195" s="211">
        <v>558</v>
      </c>
      <c r="DC195" s="211">
        <v>1283</v>
      </c>
      <c r="DD195" s="211">
        <v>540</v>
      </c>
      <c r="DE195" s="211">
        <v>168</v>
      </c>
      <c r="DF195" s="211">
        <v>926</v>
      </c>
      <c r="DG195" s="211">
        <v>2252</v>
      </c>
      <c r="DH195" s="211">
        <v>667</v>
      </c>
      <c r="DI195" s="211">
        <v>2668</v>
      </c>
      <c r="DJ195" s="211">
        <v>1440</v>
      </c>
      <c r="DK195" s="211">
        <v>361</v>
      </c>
      <c r="DL195" s="211">
        <v>2505</v>
      </c>
      <c r="DM195" s="211">
        <v>3694</v>
      </c>
      <c r="DN195" s="211">
        <v>5261</v>
      </c>
      <c r="DO195" s="211">
        <v>2215</v>
      </c>
      <c r="DP195" s="211">
        <v>1043</v>
      </c>
      <c r="DQ195" s="211">
        <v>836</v>
      </c>
      <c r="DR195" s="211">
        <v>797</v>
      </c>
      <c r="DS195" s="211">
        <v>874</v>
      </c>
      <c r="DT195" s="211">
        <v>1384</v>
      </c>
      <c r="DU195" s="211">
        <v>18718</v>
      </c>
      <c r="DV195" s="211">
        <v>8117</v>
      </c>
      <c r="DW195" s="211">
        <v>2675</v>
      </c>
      <c r="DX195" s="211">
        <v>1540</v>
      </c>
      <c r="DY195" s="211">
        <v>436</v>
      </c>
      <c r="DZ195" s="211">
        <v>3956</v>
      </c>
      <c r="EA195" s="211">
        <v>89</v>
      </c>
      <c r="EB195" s="211">
        <v>2907</v>
      </c>
      <c r="EC195" s="211">
        <v>5105</v>
      </c>
      <c r="ED195" s="211">
        <v>733</v>
      </c>
      <c r="EE195" s="211">
        <v>3413</v>
      </c>
      <c r="EF195" s="211">
        <v>4340</v>
      </c>
      <c r="EG195" s="211">
        <v>36705</v>
      </c>
      <c r="EH195" s="211">
        <v>5733</v>
      </c>
      <c r="EI195" s="211">
        <v>11765</v>
      </c>
      <c r="EJ195" s="211">
        <v>6953</v>
      </c>
      <c r="EK195" s="211">
        <v>696</v>
      </c>
      <c r="EL195" s="211">
        <v>1284</v>
      </c>
      <c r="EM195" s="211">
        <v>1081</v>
      </c>
      <c r="EN195" s="211">
        <v>769</v>
      </c>
      <c r="EO195" s="211">
        <v>695</v>
      </c>
      <c r="EP195" s="211">
        <v>2332</v>
      </c>
      <c r="EQ195" s="211">
        <v>17007</v>
      </c>
      <c r="ER195" s="211">
        <v>18718</v>
      </c>
      <c r="ES195" s="211">
        <v>1991</v>
      </c>
      <c r="ET195" s="211">
        <v>6809</v>
      </c>
      <c r="EU195" s="211">
        <v>7330</v>
      </c>
      <c r="EV195" s="211">
        <v>2588</v>
      </c>
      <c r="EW195" s="211">
        <f t="shared" si="2"/>
        <v>16727</v>
      </c>
      <c r="EX195" s="211">
        <v>18718</v>
      </c>
      <c r="EZ195" s="211"/>
    </row>
    <row r="196" spans="1:156" x14ac:dyDescent="0.25">
      <c r="A196" t="s">
        <v>503</v>
      </c>
      <c r="B196" t="s">
        <v>1335</v>
      </c>
      <c r="C196" t="s">
        <v>232</v>
      </c>
      <c r="D196" t="s">
        <v>232</v>
      </c>
      <c r="E196" t="s">
        <v>232</v>
      </c>
      <c r="F196" t="s">
        <v>232</v>
      </c>
      <c r="G196" t="s">
        <v>232</v>
      </c>
      <c r="H196" s="211">
        <v>43253</v>
      </c>
      <c r="I196" s="211">
        <v>3090</v>
      </c>
      <c r="J196" s="211">
        <v>7929</v>
      </c>
      <c r="K196" s="211">
        <v>846</v>
      </c>
      <c r="L196" s="211">
        <v>5982</v>
      </c>
      <c r="M196" s="211">
        <v>612</v>
      </c>
      <c r="N196" s="211">
        <v>16990</v>
      </c>
      <c r="O196" s="211">
        <v>1496</v>
      </c>
      <c r="P196" s="211">
        <v>18087</v>
      </c>
      <c r="Q196" s="211">
        <v>675</v>
      </c>
      <c r="R196" s="211">
        <v>24676</v>
      </c>
      <c r="S196" s="211">
        <v>1024</v>
      </c>
      <c r="T196" s="211">
        <v>7355</v>
      </c>
      <c r="U196" s="211">
        <v>553</v>
      </c>
      <c r="V196" s="211">
        <v>376</v>
      </c>
      <c r="W196" s="211">
        <v>53</v>
      </c>
      <c r="X196" s="211">
        <v>2471</v>
      </c>
      <c r="Y196" s="211">
        <v>137</v>
      </c>
      <c r="Z196" s="211">
        <v>4747</v>
      </c>
      <c r="AA196" s="211">
        <v>1067</v>
      </c>
      <c r="AB196" s="211">
        <v>3628</v>
      </c>
      <c r="AC196" s="211">
        <v>256</v>
      </c>
      <c r="AD196" s="211">
        <v>7048</v>
      </c>
      <c r="AE196" s="211">
        <v>1365</v>
      </c>
      <c r="AF196" s="211">
        <v>23804</v>
      </c>
      <c r="AG196" s="211">
        <v>919</v>
      </c>
      <c r="AH196" s="211">
        <v>35482</v>
      </c>
      <c r="AI196" s="211">
        <v>2087</v>
      </c>
      <c r="AJ196" s="211">
        <v>7771</v>
      </c>
      <c r="AK196" s="211">
        <v>1003</v>
      </c>
      <c r="AL196" s="211">
        <v>4207</v>
      </c>
      <c r="AM196" s="211">
        <v>269</v>
      </c>
      <c r="AN196" s="211">
        <v>3564</v>
      </c>
      <c r="AO196" s="211">
        <v>734</v>
      </c>
      <c r="AP196" s="211">
        <v>21165</v>
      </c>
      <c r="AQ196" s="211">
        <v>1751</v>
      </c>
      <c r="AR196" s="211">
        <v>22088</v>
      </c>
      <c r="AS196" s="211">
        <v>1339</v>
      </c>
      <c r="AT196" s="211">
        <v>5888</v>
      </c>
      <c r="AU196" s="211">
        <v>287</v>
      </c>
      <c r="AV196" s="211">
        <v>37365</v>
      </c>
      <c r="AW196" s="211">
        <v>2803</v>
      </c>
      <c r="AX196" s="211">
        <v>3388</v>
      </c>
      <c r="AY196" s="211">
        <v>719</v>
      </c>
      <c r="AZ196" s="211">
        <v>6705</v>
      </c>
      <c r="BA196" s="211">
        <v>334</v>
      </c>
      <c r="BB196" s="211">
        <v>9206</v>
      </c>
      <c r="BC196" s="211">
        <v>469</v>
      </c>
      <c r="BD196" s="211">
        <v>10312</v>
      </c>
      <c r="BE196" s="211">
        <v>373</v>
      </c>
      <c r="BF196" s="211">
        <v>3925</v>
      </c>
      <c r="BG196" s="211">
        <v>415</v>
      </c>
      <c r="BH196" s="211">
        <v>22375</v>
      </c>
      <c r="BI196" s="211">
        <v>1935</v>
      </c>
      <c r="BJ196" s="211">
        <v>21259</v>
      </c>
      <c r="BK196" s="211">
        <v>1879</v>
      </c>
      <c r="BL196" s="211">
        <v>1116</v>
      </c>
      <c r="BM196" s="211">
        <v>56</v>
      </c>
      <c r="BN196" s="211">
        <v>15333</v>
      </c>
      <c r="BO196" s="211">
        <v>924</v>
      </c>
      <c r="BP196" s="211">
        <v>7378</v>
      </c>
      <c r="BQ196" s="211">
        <v>1055</v>
      </c>
      <c r="BR196" s="211">
        <v>3589</v>
      </c>
      <c r="BS196" s="211">
        <v>371</v>
      </c>
      <c r="BT196" s="211">
        <v>9875</v>
      </c>
      <c r="BU196" s="211">
        <v>729</v>
      </c>
      <c r="BV196" s="211">
        <v>26300</v>
      </c>
      <c r="BW196" s="211">
        <v>2350</v>
      </c>
      <c r="BX196" s="211">
        <v>7078</v>
      </c>
      <c r="BY196" s="211">
        <v>11</v>
      </c>
      <c r="BZ196" s="211">
        <v>3056</v>
      </c>
      <c r="CA196" s="211">
        <v>154</v>
      </c>
      <c r="CB196" s="211">
        <v>6819</v>
      </c>
      <c r="CC196" s="211">
        <v>575</v>
      </c>
      <c r="CD196" s="211">
        <v>3767</v>
      </c>
      <c r="CE196" s="211">
        <v>466</v>
      </c>
      <c r="CF196" s="211">
        <v>6333</v>
      </c>
      <c r="CG196" s="211">
        <v>615</v>
      </c>
      <c r="CH196" s="211">
        <v>6022</v>
      </c>
      <c r="CI196" s="211">
        <v>661</v>
      </c>
      <c r="CJ196" s="211">
        <v>4776</v>
      </c>
      <c r="CK196" s="211">
        <v>367</v>
      </c>
      <c r="CL196" s="211">
        <v>5402</v>
      </c>
      <c r="CM196" s="211">
        <v>241</v>
      </c>
      <c r="CN196" s="211">
        <v>7078</v>
      </c>
      <c r="CO196" s="211">
        <v>11</v>
      </c>
      <c r="CP196" s="211">
        <v>3090</v>
      </c>
      <c r="CQ196" s="211">
        <v>40163</v>
      </c>
      <c r="CR196" s="211">
        <v>29148</v>
      </c>
      <c r="CS196" s="211">
        <v>16794</v>
      </c>
      <c r="CT196" s="211">
        <v>30255</v>
      </c>
      <c r="CU196" s="211">
        <v>10840</v>
      </c>
      <c r="CV196" s="211">
        <v>4494</v>
      </c>
      <c r="CW196" s="211">
        <v>4882</v>
      </c>
      <c r="CX196" s="211">
        <v>1647</v>
      </c>
      <c r="CY196" s="211">
        <v>764</v>
      </c>
      <c r="CZ196" s="211">
        <v>189</v>
      </c>
      <c r="DA196" s="211">
        <v>1898</v>
      </c>
      <c r="DB196" s="211">
        <v>982</v>
      </c>
      <c r="DC196" s="211">
        <v>3296</v>
      </c>
      <c r="DD196" s="211">
        <v>1676</v>
      </c>
      <c r="DE196" s="211">
        <v>100</v>
      </c>
      <c r="DF196" s="211">
        <v>1004</v>
      </c>
      <c r="DG196" s="211">
        <v>2782</v>
      </c>
      <c r="DH196" s="211">
        <v>521</v>
      </c>
      <c r="DI196" s="211">
        <v>2883</v>
      </c>
      <c r="DJ196" s="211">
        <v>1613</v>
      </c>
      <c r="DK196" s="211">
        <v>322</v>
      </c>
      <c r="DL196" s="211">
        <v>1749</v>
      </c>
      <c r="DM196" s="211">
        <v>2861</v>
      </c>
      <c r="DN196" s="211">
        <v>5492</v>
      </c>
      <c r="DO196" s="211">
        <v>2164</v>
      </c>
      <c r="DP196" s="211">
        <v>1254</v>
      </c>
      <c r="DQ196" s="211">
        <v>648</v>
      </c>
      <c r="DR196" s="211">
        <v>981</v>
      </c>
      <c r="DS196" s="211">
        <v>610</v>
      </c>
      <c r="DT196" s="211">
        <v>1766</v>
      </c>
      <c r="DU196" s="211">
        <v>17915</v>
      </c>
      <c r="DV196" s="211">
        <v>7409</v>
      </c>
      <c r="DW196" s="211">
        <v>2590</v>
      </c>
      <c r="DX196" s="211">
        <v>1518</v>
      </c>
      <c r="DY196" s="211">
        <v>336</v>
      </c>
      <c r="DZ196" s="211">
        <v>3802</v>
      </c>
      <c r="EA196" s="211">
        <v>223</v>
      </c>
      <c r="EB196" s="211">
        <v>2741</v>
      </c>
      <c r="EC196" s="211">
        <v>5186</v>
      </c>
      <c r="ED196" s="211">
        <v>874</v>
      </c>
      <c r="EE196" s="211">
        <v>3303</v>
      </c>
      <c r="EF196" s="211">
        <v>4540</v>
      </c>
      <c r="EG196" s="211">
        <v>36682</v>
      </c>
      <c r="EH196" s="211">
        <v>6560</v>
      </c>
      <c r="EI196" s="211">
        <v>10085</v>
      </c>
      <c r="EJ196" s="211">
        <v>7830</v>
      </c>
      <c r="EK196" s="211">
        <v>910</v>
      </c>
      <c r="EL196" s="211">
        <v>951</v>
      </c>
      <c r="EM196" s="211">
        <v>1018</v>
      </c>
      <c r="EN196" s="211">
        <v>807</v>
      </c>
      <c r="EO196" s="211">
        <v>883</v>
      </c>
      <c r="EP196" s="211">
        <v>3100</v>
      </c>
      <c r="EQ196" s="211">
        <v>15899</v>
      </c>
      <c r="ER196" s="211">
        <v>17915</v>
      </c>
      <c r="ES196" s="211">
        <v>1718</v>
      </c>
      <c r="ET196" s="211">
        <v>6939</v>
      </c>
      <c r="EU196" s="211">
        <v>6736</v>
      </c>
      <c r="EV196" s="211">
        <v>2522</v>
      </c>
      <c r="EW196" s="211">
        <f t="shared" si="2"/>
        <v>16197</v>
      </c>
      <c r="EX196" s="211">
        <v>17915</v>
      </c>
      <c r="EZ196" s="211"/>
    </row>
    <row r="197" spans="1:156" x14ac:dyDescent="0.25">
      <c r="A197" t="s">
        <v>504</v>
      </c>
      <c r="B197" t="s">
        <v>1335</v>
      </c>
      <c r="C197" t="s">
        <v>232</v>
      </c>
      <c r="D197" t="s">
        <v>232</v>
      </c>
      <c r="E197" t="s">
        <v>232</v>
      </c>
      <c r="F197" t="s">
        <v>232</v>
      </c>
      <c r="G197" t="s">
        <v>232</v>
      </c>
      <c r="H197" s="211">
        <v>43772</v>
      </c>
      <c r="I197" s="211">
        <v>2457</v>
      </c>
      <c r="J197" s="211">
        <v>4968</v>
      </c>
      <c r="K197" s="211">
        <v>461</v>
      </c>
      <c r="L197" s="211">
        <v>3665</v>
      </c>
      <c r="M197" s="211">
        <v>400</v>
      </c>
      <c r="N197" s="211">
        <v>17341</v>
      </c>
      <c r="O197" s="211">
        <v>1335</v>
      </c>
      <c r="P197" s="211">
        <v>21362</v>
      </c>
      <c r="Q197" s="211">
        <v>661</v>
      </c>
      <c r="R197" s="211">
        <v>28066</v>
      </c>
      <c r="S197" s="211">
        <v>922</v>
      </c>
      <c r="T197" s="211">
        <v>7598</v>
      </c>
      <c r="U197" s="211">
        <v>890</v>
      </c>
      <c r="V197" s="211">
        <v>59</v>
      </c>
      <c r="W197" s="211">
        <v>0</v>
      </c>
      <c r="X197" s="211">
        <v>3769</v>
      </c>
      <c r="Y197" s="211">
        <v>141</v>
      </c>
      <c r="Z197" s="211">
        <v>1620</v>
      </c>
      <c r="AA197" s="211">
        <v>321</v>
      </c>
      <c r="AB197" s="211">
        <v>2660</v>
      </c>
      <c r="AC197" s="211">
        <v>183</v>
      </c>
      <c r="AD197" s="211">
        <v>3537</v>
      </c>
      <c r="AE197" s="211">
        <v>359</v>
      </c>
      <c r="AF197" s="211">
        <v>27242</v>
      </c>
      <c r="AG197" s="211">
        <v>867</v>
      </c>
      <c r="AH197" s="211">
        <v>36393</v>
      </c>
      <c r="AI197" s="211">
        <v>1685</v>
      </c>
      <c r="AJ197" s="211">
        <v>7379</v>
      </c>
      <c r="AK197" s="211">
        <v>772</v>
      </c>
      <c r="AL197" s="211">
        <v>4394</v>
      </c>
      <c r="AM197" s="211">
        <v>192</v>
      </c>
      <c r="AN197" s="211">
        <v>2985</v>
      </c>
      <c r="AO197" s="211">
        <v>580</v>
      </c>
      <c r="AP197" s="211">
        <v>22152</v>
      </c>
      <c r="AQ197" s="211">
        <v>1561</v>
      </c>
      <c r="AR197" s="211">
        <v>21620</v>
      </c>
      <c r="AS197" s="211">
        <v>896</v>
      </c>
      <c r="AT197" s="211">
        <v>4638</v>
      </c>
      <c r="AU197" s="211">
        <v>282</v>
      </c>
      <c r="AV197" s="211">
        <v>39134</v>
      </c>
      <c r="AW197" s="211">
        <v>2175</v>
      </c>
      <c r="AX197" s="211">
        <v>1656</v>
      </c>
      <c r="AY197" s="211">
        <v>192</v>
      </c>
      <c r="AZ197" s="211">
        <v>5656</v>
      </c>
      <c r="BA197" s="211">
        <v>638</v>
      </c>
      <c r="BB197" s="211">
        <v>9102</v>
      </c>
      <c r="BC197" s="211">
        <v>507</v>
      </c>
      <c r="BD197" s="211">
        <v>12940</v>
      </c>
      <c r="BE197" s="211">
        <v>208</v>
      </c>
      <c r="BF197" s="211">
        <v>2929</v>
      </c>
      <c r="BG197" s="211">
        <v>336</v>
      </c>
      <c r="BH197" s="211">
        <v>23844</v>
      </c>
      <c r="BI197" s="211">
        <v>1812</v>
      </c>
      <c r="BJ197" s="211">
        <v>22757</v>
      </c>
      <c r="BK197" s="211">
        <v>1603</v>
      </c>
      <c r="BL197" s="211">
        <v>1087</v>
      </c>
      <c r="BM197" s="211">
        <v>209</v>
      </c>
      <c r="BN197" s="211">
        <v>17069</v>
      </c>
      <c r="BO197" s="211">
        <v>1112</v>
      </c>
      <c r="BP197" s="211">
        <v>7012</v>
      </c>
      <c r="BQ197" s="211">
        <v>682</v>
      </c>
      <c r="BR197" s="211">
        <v>2692</v>
      </c>
      <c r="BS197" s="211">
        <v>354</v>
      </c>
      <c r="BT197" s="211">
        <v>10130</v>
      </c>
      <c r="BU197" s="211">
        <v>306</v>
      </c>
      <c r="BV197" s="211">
        <v>26773</v>
      </c>
      <c r="BW197" s="211">
        <v>2148</v>
      </c>
      <c r="BX197" s="211">
        <v>6869</v>
      </c>
      <c r="BY197" s="211">
        <v>3</v>
      </c>
      <c r="BZ197" s="211">
        <v>3282</v>
      </c>
      <c r="CA197" s="211">
        <v>176</v>
      </c>
      <c r="CB197" s="211">
        <v>6848</v>
      </c>
      <c r="CC197" s="211">
        <v>130</v>
      </c>
      <c r="CD197" s="211">
        <v>4288</v>
      </c>
      <c r="CE197" s="211">
        <v>606</v>
      </c>
      <c r="CF197" s="211">
        <v>5907</v>
      </c>
      <c r="CG197" s="211">
        <v>587</v>
      </c>
      <c r="CH197" s="211">
        <v>5962</v>
      </c>
      <c r="CI197" s="211">
        <v>477</v>
      </c>
      <c r="CJ197" s="211">
        <v>5534</v>
      </c>
      <c r="CK197" s="211">
        <v>187</v>
      </c>
      <c r="CL197" s="211">
        <v>5082</v>
      </c>
      <c r="CM197" s="211">
        <v>291</v>
      </c>
      <c r="CN197" s="211">
        <v>6869</v>
      </c>
      <c r="CO197" s="211">
        <v>3</v>
      </c>
      <c r="CP197" s="211">
        <v>2457</v>
      </c>
      <c r="CQ197" s="211">
        <v>41315</v>
      </c>
      <c r="CR197" s="211">
        <v>32856</v>
      </c>
      <c r="CS197" s="211">
        <v>14566</v>
      </c>
      <c r="CT197" s="211">
        <v>32729</v>
      </c>
      <c r="CU197" s="211">
        <v>8525</v>
      </c>
      <c r="CV197" s="211">
        <v>3632</v>
      </c>
      <c r="CW197" s="211">
        <v>1989</v>
      </c>
      <c r="CX197" s="211">
        <v>836</v>
      </c>
      <c r="CY197" s="211">
        <v>1137</v>
      </c>
      <c r="CZ197" s="211">
        <v>492</v>
      </c>
      <c r="DA197" s="211">
        <v>2504</v>
      </c>
      <c r="DB197" s="211">
        <v>897</v>
      </c>
      <c r="DC197" s="211">
        <v>2895</v>
      </c>
      <c r="DD197" s="211">
        <v>1407</v>
      </c>
      <c r="DE197" s="211">
        <v>289</v>
      </c>
      <c r="DF197" s="211">
        <v>1170</v>
      </c>
      <c r="DG197" s="211">
        <v>2711</v>
      </c>
      <c r="DH197" s="211">
        <v>521</v>
      </c>
      <c r="DI197" s="211">
        <v>2642</v>
      </c>
      <c r="DJ197" s="211">
        <v>2110</v>
      </c>
      <c r="DK197" s="211">
        <v>469</v>
      </c>
      <c r="DL197" s="211">
        <v>2298</v>
      </c>
      <c r="DM197" s="211">
        <v>3007</v>
      </c>
      <c r="DN197" s="211">
        <v>5597</v>
      </c>
      <c r="DO197" s="211">
        <v>1962</v>
      </c>
      <c r="DP197" s="211">
        <v>1314</v>
      </c>
      <c r="DQ197" s="211">
        <v>692</v>
      </c>
      <c r="DR197" s="211">
        <v>637</v>
      </c>
      <c r="DS197" s="211">
        <v>731</v>
      </c>
      <c r="DT197" s="211">
        <v>754</v>
      </c>
      <c r="DU197" s="211">
        <v>18732</v>
      </c>
      <c r="DV197" s="211">
        <v>8111</v>
      </c>
      <c r="DW197" s="211">
        <v>3247</v>
      </c>
      <c r="DX197" s="211">
        <v>1662</v>
      </c>
      <c r="DY197" s="211">
        <v>372</v>
      </c>
      <c r="DZ197" s="211">
        <v>3632</v>
      </c>
      <c r="EA197" s="211">
        <v>281</v>
      </c>
      <c r="EB197" s="211">
        <v>2576</v>
      </c>
      <c r="EC197" s="211">
        <v>5327</v>
      </c>
      <c r="ED197" s="211">
        <v>878</v>
      </c>
      <c r="EE197" s="211">
        <v>3616</v>
      </c>
      <c r="EF197" s="211">
        <v>5062</v>
      </c>
      <c r="EG197" s="211">
        <v>36886</v>
      </c>
      <c r="EH197" s="211">
        <v>6508</v>
      </c>
      <c r="EI197" s="211">
        <v>11637</v>
      </c>
      <c r="EJ197" s="211">
        <v>7095</v>
      </c>
      <c r="EK197" s="211">
        <v>963</v>
      </c>
      <c r="EL197" s="211">
        <v>837</v>
      </c>
      <c r="EM197" s="211">
        <v>1196</v>
      </c>
      <c r="EN197" s="211">
        <v>907</v>
      </c>
      <c r="EO197" s="211">
        <v>591</v>
      </c>
      <c r="EP197" s="211">
        <v>2407</v>
      </c>
      <c r="EQ197" s="211">
        <v>17416</v>
      </c>
      <c r="ER197" s="211">
        <v>18732</v>
      </c>
      <c r="ES197" s="211">
        <v>980</v>
      </c>
      <c r="ET197" s="211">
        <v>7113</v>
      </c>
      <c r="EU197" s="211">
        <v>7804</v>
      </c>
      <c r="EV197" s="211">
        <v>2835</v>
      </c>
      <c r="EW197" s="211">
        <f t="shared" si="2"/>
        <v>17752</v>
      </c>
      <c r="EX197" s="211">
        <v>18732</v>
      </c>
      <c r="EZ197" s="211"/>
    </row>
    <row r="198" spans="1:156" x14ac:dyDescent="0.25">
      <c r="A198" t="s">
        <v>505</v>
      </c>
      <c r="B198" t="s">
        <v>1335</v>
      </c>
      <c r="C198" t="s">
        <v>232</v>
      </c>
      <c r="D198" t="s">
        <v>232</v>
      </c>
      <c r="E198" t="s">
        <v>232</v>
      </c>
      <c r="F198" t="s">
        <v>232</v>
      </c>
      <c r="G198" t="s">
        <v>232</v>
      </c>
      <c r="H198" s="211">
        <v>42618</v>
      </c>
      <c r="I198" s="211">
        <v>1033</v>
      </c>
      <c r="J198" s="211">
        <v>2723</v>
      </c>
      <c r="K198" s="211">
        <v>250</v>
      </c>
      <c r="L198" s="211">
        <v>1497</v>
      </c>
      <c r="M198" s="211">
        <v>97</v>
      </c>
      <c r="N198" s="211">
        <v>9893</v>
      </c>
      <c r="O198" s="211">
        <v>313</v>
      </c>
      <c r="P198" s="211">
        <v>29968</v>
      </c>
      <c r="Q198" s="211">
        <v>470</v>
      </c>
      <c r="R198" s="211">
        <v>32412</v>
      </c>
      <c r="S198" s="211">
        <v>547</v>
      </c>
      <c r="T198" s="211">
        <v>2186</v>
      </c>
      <c r="U198" s="211">
        <v>96</v>
      </c>
      <c r="V198" s="211">
        <v>145</v>
      </c>
      <c r="W198" s="211">
        <v>16</v>
      </c>
      <c r="X198" s="211">
        <v>3856</v>
      </c>
      <c r="Y198" s="211">
        <v>112</v>
      </c>
      <c r="Z198" s="211">
        <v>598</v>
      </c>
      <c r="AA198" s="211">
        <v>28</v>
      </c>
      <c r="AB198" s="211">
        <v>3415</v>
      </c>
      <c r="AC198" s="211">
        <v>234</v>
      </c>
      <c r="AD198" s="211">
        <v>2218</v>
      </c>
      <c r="AE198" s="211">
        <v>271</v>
      </c>
      <c r="AF198" s="211">
        <v>31860</v>
      </c>
      <c r="AG198" s="211">
        <v>501</v>
      </c>
      <c r="AH198" s="211">
        <v>37758</v>
      </c>
      <c r="AI198" s="211">
        <v>578</v>
      </c>
      <c r="AJ198" s="211">
        <v>4860</v>
      </c>
      <c r="AK198" s="211">
        <v>455</v>
      </c>
      <c r="AL198" s="211">
        <v>2725</v>
      </c>
      <c r="AM198" s="211">
        <v>108</v>
      </c>
      <c r="AN198" s="211">
        <v>2135</v>
      </c>
      <c r="AO198" s="211">
        <v>347</v>
      </c>
      <c r="AP198" s="211">
        <v>20797</v>
      </c>
      <c r="AQ198" s="211">
        <v>667</v>
      </c>
      <c r="AR198" s="211">
        <v>21821</v>
      </c>
      <c r="AS198" s="211">
        <v>366</v>
      </c>
      <c r="AT198" s="211">
        <v>3229</v>
      </c>
      <c r="AU198" s="211">
        <v>124</v>
      </c>
      <c r="AV198" s="211">
        <v>39389</v>
      </c>
      <c r="AW198" s="211">
        <v>909</v>
      </c>
      <c r="AX198" s="211">
        <v>437</v>
      </c>
      <c r="AY198" s="211">
        <v>24</v>
      </c>
      <c r="AZ198" s="211">
        <v>2917</v>
      </c>
      <c r="BA198" s="211">
        <v>81</v>
      </c>
      <c r="BB198" s="211">
        <v>7341</v>
      </c>
      <c r="BC198" s="211">
        <v>150</v>
      </c>
      <c r="BD198" s="211">
        <v>18515</v>
      </c>
      <c r="BE198" s="211">
        <v>398</v>
      </c>
      <c r="BF198" s="211">
        <v>3460</v>
      </c>
      <c r="BG198" s="211">
        <v>263</v>
      </c>
      <c r="BH198" s="211">
        <v>21513</v>
      </c>
      <c r="BI198" s="211">
        <v>607</v>
      </c>
      <c r="BJ198" s="211">
        <v>20969</v>
      </c>
      <c r="BK198" s="211">
        <v>532</v>
      </c>
      <c r="BL198" s="211">
        <v>544</v>
      </c>
      <c r="BM198" s="211">
        <v>75</v>
      </c>
      <c r="BN198" s="211">
        <v>16010</v>
      </c>
      <c r="BO198" s="211">
        <v>399</v>
      </c>
      <c r="BP198" s="211">
        <v>6192</v>
      </c>
      <c r="BQ198" s="211">
        <v>218</v>
      </c>
      <c r="BR198" s="211">
        <v>2771</v>
      </c>
      <c r="BS198" s="211">
        <v>253</v>
      </c>
      <c r="BT198" s="211">
        <v>10578</v>
      </c>
      <c r="BU198" s="211">
        <v>149</v>
      </c>
      <c r="BV198" s="211">
        <v>24973</v>
      </c>
      <c r="BW198" s="211">
        <v>870</v>
      </c>
      <c r="BX198" s="211">
        <v>7067</v>
      </c>
      <c r="BY198" s="211">
        <v>14</v>
      </c>
      <c r="BZ198" s="211">
        <v>2741</v>
      </c>
      <c r="CA198" s="211">
        <v>23</v>
      </c>
      <c r="CB198" s="211">
        <v>7837</v>
      </c>
      <c r="CC198" s="211">
        <v>126</v>
      </c>
      <c r="CD198" s="211">
        <v>2830</v>
      </c>
      <c r="CE198" s="211">
        <v>231</v>
      </c>
      <c r="CF198" s="211">
        <v>4539</v>
      </c>
      <c r="CG198" s="211">
        <v>256</v>
      </c>
      <c r="CH198" s="211">
        <v>5849</v>
      </c>
      <c r="CI198" s="211">
        <v>116</v>
      </c>
      <c r="CJ198" s="211">
        <v>4639</v>
      </c>
      <c r="CK198" s="211">
        <v>52</v>
      </c>
      <c r="CL198" s="211">
        <v>7116</v>
      </c>
      <c r="CM198" s="211">
        <v>215</v>
      </c>
      <c r="CN198" s="211">
        <v>7067</v>
      </c>
      <c r="CO198" s="211">
        <v>14</v>
      </c>
      <c r="CP198" s="211">
        <v>1033</v>
      </c>
      <c r="CQ198" s="211">
        <v>41585</v>
      </c>
      <c r="CR198" s="211">
        <v>36636</v>
      </c>
      <c r="CS198" s="211">
        <v>11300</v>
      </c>
      <c r="CT198" s="211">
        <v>35102</v>
      </c>
      <c r="CU198" s="211">
        <v>5377</v>
      </c>
      <c r="CV198" s="211">
        <v>1721</v>
      </c>
      <c r="CW198" s="211">
        <v>1550</v>
      </c>
      <c r="CX198" s="211">
        <v>383</v>
      </c>
      <c r="CY198" s="211">
        <v>1078</v>
      </c>
      <c r="CZ198" s="211">
        <v>226</v>
      </c>
      <c r="DA198" s="211">
        <v>1929</v>
      </c>
      <c r="DB198" s="211">
        <v>855</v>
      </c>
      <c r="DC198" s="211">
        <v>820</v>
      </c>
      <c r="DD198" s="211">
        <v>257</v>
      </c>
      <c r="DE198" s="211">
        <v>73</v>
      </c>
      <c r="DF198" s="211">
        <v>913</v>
      </c>
      <c r="DG198" s="211">
        <v>2432</v>
      </c>
      <c r="DH198" s="211">
        <v>520</v>
      </c>
      <c r="DI198" s="211">
        <v>2167</v>
      </c>
      <c r="DJ198" s="211">
        <v>1263</v>
      </c>
      <c r="DK198" s="211">
        <v>714</v>
      </c>
      <c r="DL198" s="211">
        <v>2722</v>
      </c>
      <c r="DM198" s="211">
        <v>3982</v>
      </c>
      <c r="DN198" s="211">
        <v>5657</v>
      </c>
      <c r="DO198" s="211">
        <v>1510</v>
      </c>
      <c r="DP198" s="211">
        <v>811</v>
      </c>
      <c r="DQ198" s="211">
        <v>856</v>
      </c>
      <c r="DR198" s="211">
        <v>385</v>
      </c>
      <c r="DS198" s="211">
        <v>211</v>
      </c>
      <c r="DT198" s="211">
        <v>581</v>
      </c>
      <c r="DU198" s="211">
        <v>16698</v>
      </c>
      <c r="DV198" s="211">
        <v>9927</v>
      </c>
      <c r="DW198" s="211">
        <v>3743</v>
      </c>
      <c r="DX198" s="211">
        <v>971</v>
      </c>
      <c r="DY198" s="211">
        <v>285</v>
      </c>
      <c r="DZ198" s="211">
        <v>2028</v>
      </c>
      <c r="EA198" s="211">
        <v>149</v>
      </c>
      <c r="EB198" s="211">
        <v>1499</v>
      </c>
      <c r="EC198" s="211">
        <v>3772</v>
      </c>
      <c r="ED198" s="211">
        <v>884</v>
      </c>
      <c r="EE198" s="211">
        <v>2321</v>
      </c>
      <c r="EF198" s="211">
        <v>5344</v>
      </c>
      <c r="EG198" s="211">
        <v>37771</v>
      </c>
      <c r="EH198" s="211">
        <v>4522</v>
      </c>
      <c r="EI198" s="211">
        <v>13079</v>
      </c>
      <c r="EJ198" s="211">
        <v>3619</v>
      </c>
      <c r="EK198" s="211">
        <v>375</v>
      </c>
      <c r="EL198" s="211">
        <v>722</v>
      </c>
      <c r="EM198" s="211">
        <v>700</v>
      </c>
      <c r="EN198" s="211">
        <v>405</v>
      </c>
      <c r="EO198" s="211">
        <v>306</v>
      </c>
      <c r="EP198" s="211">
        <v>1012</v>
      </c>
      <c r="EQ198" s="211">
        <v>16174</v>
      </c>
      <c r="ER198" s="211">
        <v>16698</v>
      </c>
      <c r="ES198" s="211">
        <v>253</v>
      </c>
      <c r="ET198" s="211">
        <v>5049</v>
      </c>
      <c r="EU198" s="211">
        <v>7890</v>
      </c>
      <c r="EV198" s="211">
        <v>3506</v>
      </c>
      <c r="EW198" s="211">
        <f t="shared" si="2"/>
        <v>16445</v>
      </c>
      <c r="EX198" s="211">
        <v>16698</v>
      </c>
      <c r="EZ198" s="211"/>
    </row>
    <row r="199" spans="1:156" x14ac:dyDescent="0.25">
      <c r="A199" t="s">
        <v>506</v>
      </c>
      <c r="B199" t="s">
        <v>1335</v>
      </c>
      <c r="C199" t="s">
        <v>232</v>
      </c>
      <c r="D199" t="s">
        <v>232</v>
      </c>
      <c r="E199" t="s">
        <v>232</v>
      </c>
      <c r="F199" t="s">
        <v>232</v>
      </c>
      <c r="G199" t="s">
        <v>232</v>
      </c>
      <c r="H199" s="211">
        <v>42004</v>
      </c>
      <c r="I199" s="211">
        <v>1965</v>
      </c>
      <c r="J199" s="211">
        <v>4204</v>
      </c>
      <c r="K199" s="211">
        <v>395</v>
      </c>
      <c r="L199" s="211">
        <v>2576</v>
      </c>
      <c r="M199" s="211">
        <v>186</v>
      </c>
      <c r="N199" s="211">
        <v>13984</v>
      </c>
      <c r="O199" s="211">
        <v>983</v>
      </c>
      <c r="P199" s="211">
        <v>23811</v>
      </c>
      <c r="Q199" s="211">
        <v>587</v>
      </c>
      <c r="R199" s="211">
        <v>31979</v>
      </c>
      <c r="S199" s="211">
        <v>953</v>
      </c>
      <c r="T199" s="211">
        <v>2008</v>
      </c>
      <c r="U199" s="211">
        <v>167</v>
      </c>
      <c r="V199" s="211">
        <v>82</v>
      </c>
      <c r="W199" s="211">
        <v>0</v>
      </c>
      <c r="X199" s="211">
        <v>1557</v>
      </c>
      <c r="Y199" s="211">
        <v>48</v>
      </c>
      <c r="Z199" s="211">
        <v>3323</v>
      </c>
      <c r="AA199" s="211">
        <v>677</v>
      </c>
      <c r="AB199" s="211">
        <v>3055</v>
      </c>
      <c r="AC199" s="211">
        <v>120</v>
      </c>
      <c r="AD199" s="211">
        <v>6247</v>
      </c>
      <c r="AE199" s="211">
        <v>935</v>
      </c>
      <c r="AF199" s="211">
        <v>30781</v>
      </c>
      <c r="AG199" s="211">
        <v>767</v>
      </c>
      <c r="AH199" s="211">
        <v>37656</v>
      </c>
      <c r="AI199" s="211">
        <v>1078</v>
      </c>
      <c r="AJ199" s="211">
        <v>4348</v>
      </c>
      <c r="AK199" s="211">
        <v>887</v>
      </c>
      <c r="AL199" s="211">
        <v>2383</v>
      </c>
      <c r="AM199" s="211">
        <v>162</v>
      </c>
      <c r="AN199" s="211">
        <v>1965</v>
      </c>
      <c r="AO199" s="211">
        <v>725</v>
      </c>
      <c r="AP199" s="211">
        <v>20103</v>
      </c>
      <c r="AQ199" s="211">
        <v>1070</v>
      </c>
      <c r="AR199" s="211">
        <v>21901</v>
      </c>
      <c r="AS199" s="211">
        <v>895</v>
      </c>
      <c r="AT199" s="211">
        <v>5905</v>
      </c>
      <c r="AU199" s="211">
        <v>352</v>
      </c>
      <c r="AV199" s="211">
        <v>36099</v>
      </c>
      <c r="AW199" s="211">
        <v>1613</v>
      </c>
      <c r="AX199" s="211">
        <v>1792</v>
      </c>
      <c r="AY199" s="211">
        <v>462</v>
      </c>
      <c r="AZ199" s="211">
        <v>6211</v>
      </c>
      <c r="BA199" s="211">
        <v>181</v>
      </c>
      <c r="BB199" s="211">
        <v>8323</v>
      </c>
      <c r="BC199" s="211">
        <v>428</v>
      </c>
      <c r="BD199" s="211">
        <v>13877</v>
      </c>
      <c r="BE199" s="211">
        <v>173</v>
      </c>
      <c r="BF199" s="211">
        <v>4100</v>
      </c>
      <c r="BG199" s="211">
        <v>319</v>
      </c>
      <c r="BH199" s="211">
        <v>20296</v>
      </c>
      <c r="BI199" s="211">
        <v>1235</v>
      </c>
      <c r="BJ199" s="211">
        <v>19793</v>
      </c>
      <c r="BK199" s="211">
        <v>1191</v>
      </c>
      <c r="BL199" s="211">
        <v>503</v>
      </c>
      <c r="BM199" s="211">
        <v>44</v>
      </c>
      <c r="BN199" s="211">
        <v>15088</v>
      </c>
      <c r="BO199" s="211">
        <v>905</v>
      </c>
      <c r="BP199" s="211">
        <v>5813</v>
      </c>
      <c r="BQ199" s="211">
        <v>343</v>
      </c>
      <c r="BR199" s="211">
        <v>3495</v>
      </c>
      <c r="BS199" s="211">
        <v>306</v>
      </c>
      <c r="BT199" s="211">
        <v>8688</v>
      </c>
      <c r="BU199" s="211">
        <v>380</v>
      </c>
      <c r="BV199" s="211">
        <v>24396</v>
      </c>
      <c r="BW199" s="211">
        <v>1554</v>
      </c>
      <c r="BX199" s="211">
        <v>8920</v>
      </c>
      <c r="BY199" s="211">
        <v>31</v>
      </c>
      <c r="BZ199" s="211">
        <v>2472</v>
      </c>
      <c r="CA199" s="211">
        <v>92</v>
      </c>
      <c r="CB199" s="211">
        <v>6216</v>
      </c>
      <c r="CC199" s="211">
        <v>288</v>
      </c>
      <c r="CD199" s="211">
        <v>3113</v>
      </c>
      <c r="CE199" s="211">
        <v>341</v>
      </c>
      <c r="CF199" s="211">
        <v>4417</v>
      </c>
      <c r="CG199" s="211">
        <v>453</v>
      </c>
      <c r="CH199" s="211">
        <v>5646</v>
      </c>
      <c r="CI199" s="211">
        <v>193</v>
      </c>
      <c r="CJ199" s="211">
        <v>5468</v>
      </c>
      <c r="CK199" s="211">
        <v>378</v>
      </c>
      <c r="CL199" s="211">
        <v>5752</v>
      </c>
      <c r="CM199" s="211">
        <v>189</v>
      </c>
      <c r="CN199" s="211">
        <v>8920</v>
      </c>
      <c r="CO199" s="211">
        <v>31</v>
      </c>
      <c r="CP199" s="211">
        <v>1965</v>
      </c>
      <c r="CQ199" s="211">
        <v>40039</v>
      </c>
      <c r="CR199" s="211">
        <v>32435</v>
      </c>
      <c r="CS199" s="211">
        <v>15159</v>
      </c>
      <c r="CT199" s="211">
        <v>34503</v>
      </c>
      <c r="CU199" s="211">
        <v>5769</v>
      </c>
      <c r="CV199" s="211">
        <v>1937</v>
      </c>
      <c r="CW199" s="211">
        <v>3361</v>
      </c>
      <c r="CX199" s="211">
        <v>1190</v>
      </c>
      <c r="CY199" s="211">
        <v>732</v>
      </c>
      <c r="CZ199" s="211">
        <v>227</v>
      </c>
      <c r="DA199" s="211">
        <v>886</v>
      </c>
      <c r="DB199" s="211">
        <v>349</v>
      </c>
      <c r="DC199" s="211">
        <v>790</v>
      </c>
      <c r="DD199" s="211">
        <v>171</v>
      </c>
      <c r="DE199" s="211">
        <v>70</v>
      </c>
      <c r="DF199" s="211">
        <v>918</v>
      </c>
      <c r="DG199" s="211">
        <v>1857</v>
      </c>
      <c r="DH199" s="211">
        <v>689</v>
      </c>
      <c r="DI199" s="211">
        <v>2342</v>
      </c>
      <c r="DJ199" s="211">
        <v>1437</v>
      </c>
      <c r="DK199" s="211">
        <v>430</v>
      </c>
      <c r="DL199" s="211">
        <v>2453</v>
      </c>
      <c r="DM199" s="211">
        <v>3029</v>
      </c>
      <c r="DN199" s="211">
        <v>4446</v>
      </c>
      <c r="DO199" s="211">
        <v>2027</v>
      </c>
      <c r="DP199" s="211">
        <v>1358</v>
      </c>
      <c r="DQ199" s="211">
        <v>1027</v>
      </c>
      <c r="DR199" s="211">
        <v>809</v>
      </c>
      <c r="DS199" s="211">
        <v>678</v>
      </c>
      <c r="DT199" s="211">
        <v>1155</v>
      </c>
      <c r="DU199" s="211">
        <v>18487</v>
      </c>
      <c r="DV199" s="211">
        <v>8954</v>
      </c>
      <c r="DW199" s="211">
        <v>3151</v>
      </c>
      <c r="DX199" s="211">
        <v>1308</v>
      </c>
      <c r="DY199" s="211">
        <v>227</v>
      </c>
      <c r="DZ199" s="211">
        <v>3025</v>
      </c>
      <c r="EA199" s="211">
        <v>281</v>
      </c>
      <c r="EB199" s="211">
        <v>2080</v>
      </c>
      <c r="EC199" s="211">
        <v>5200</v>
      </c>
      <c r="ED199" s="211">
        <v>629</v>
      </c>
      <c r="EE199" s="211">
        <v>3800</v>
      </c>
      <c r="EF199" s="211">
        <v>4603</v>
      </c>
      <c r="EG199" s="211">
        <v>38220</v>
      </c>
      <c r="EH199" s="211">
        <v>3941</v>
      </c>
      <c r="EI199" s="211">
        <v>12091</v>
      </c>
      <c r="EJ199" s="211">
        <v>6396</v>
      </c>
      <c r="EK199" s="211">
        <v>355</v>
      </c>
      <c r="EL199" s="211">
        <v>736</v>
      </c>
      <c r="EM199" s="211">
        <v>834</v>
      </c>
      <c r="EN199" s="211">
        <v>960</v>
      </c>
      <c r="EO199" s="211">
        <v>513</v>
      </c>
      <c r="EP199" s="211">
        <v>2718</v>
      </c>
      <c r="EQ199" s="211">
        <v>16504</v>
      </c>
      <c r="ER199" s="211">
        <v>18487</v>
      </c>
      <c r="ES199" s="211">
        <v>1859</v>
      </c>
      <c r="ET199" s="211">
        <v>6359</v>
      </c>
      <c r="EU199" s="211">
        <v>7196</v>
      </c>
      <c r="EV199" s="211">
        <v>3073</v>
      </c>
      <c r="EW199" s="211">
        <f t="shared" ref="EW199:EW262" si="3">ET199+EU199+EV199</f>
        <v>16628</v>
      </c>
      <c r="EX199" s="211">
        <v>18487</v>
      </c>
      <c r="EZ199" s="211"/>
    </row>
    <row r="200" spans="1:156" x14ac:dyDescent="0.25">
      <c r="A200" t="s">
        <v>507</v>
      </c>
      <c r="B200" t="s">
        <v>1335</v>
      </c>
      <c r="C200" t="s">
        <v>232</v>
      </c>
      <c r="D200" t="s">
        <v>232</v>
      </c>
      <c r="E200" t="s">
        <v>232</v>
      </c>
      <c r="F200" t="s">
        <v>232</v>
      </c>
      <c r="G200" t="s">
        <v>232</v>
      </c>
      <c r="H200" s="211">
        <v>42876</v>
      </c>
      <c r="I200" s="211">
        <v>2461</v>
      </c>
      <c r="J200" s="211">
        <v>4890</v>
      </c>
      <c r="K200" s="211">
        <v>433</v>
      </c>
      <c r="L200" s="211">
        <v>3179</v>
      </c>
      <c r="M200" s="211">
        <v>166</v>
      </c>
      <c r="N200" s="211">
        <v>18350</v>
      </c>
      <c r="O200" s="211">
        <v>1378</v>
      </c>
      <c r="P200" s="211">
        <v>19519</v>
      </c>
      <c r="Q200" s="211">
        <v>621</v>
      </c>
      <c r="R200" s="211">
        <v>32374</v>
      </c>
      <c r="S200" s="211">
        <v>1373</v>
      </c>
      <c r="T200" s="211">
        <v>2214</v>
      </c>
      <c r="U200" s="211">
        <v>56</v>
      </c>
      <c r="V200" s="211">
        <v>328</v>
      </c>
      <c r="W200" s="211">
        <v>70</v>
      </c>
      <c r="X200" s="211">
        <v>1686</v>
      </c>
      <c r="Y200" s="211">
        <v>99</v>
      </c>
      <c r="Z200" s="211">
        <v>3114</v>
      </c>
      <c r="AA200" s="211">
        <v>451</v>
      </c>
      <c r="AB200" s="211">
        <v>3113</v>
      </c>
      <c r="AC200" s="211">
        <v>412</v>
      </c>
      <c r="AD200" s="211">
        <v>6560</v>
      </c>
      <c r="AE200" s="211">
        <v>1090</v>
      </c>
      <c r="AF200" s="211">
        <v>31022</v>
      </c>
      <c r="AG200" s="211">
        <v>1181</v>
      </c>
      <c r="AH200" s="211">
        <v>39799</v>
      </c>
      <c r="AI200" s="211">
        <v>1839</v>
      </c>
      <c r="AJ200" s="211">
        <v>3077</v>
      </c>
      <c r="AK200" s="211">
        <v>622</v>
      </c>
      <c r="AL200" s="211">
        <v>1497</v>
      </c>
      <c r="AM200" s="211">
        <v>125</v>
      </c>
      <c r="AN200" s="211">
        <v>1580</v>
      </c>
      <c r="AO200" s="211">
        <v>497</v>
      </c>
      <c r="AP200" s="211">
        <v>21687</v>
      </c>
      <c r="AQ200" s="211">
        <v>1371</v>
      </c>
      <c r="AR200" s="211">
        <v>21189</v>
      </c>
      <c r="AS200" s="211">
        <v>1090</v>
      </c>
      <c r="AT200" s="211">
        <v>6010</v>
      </c>
      <c r="AU200" s="211">
        <v>340</v>
      </c>
      <c r="AV200" s="211">
        <v>36866</v>
      </c>
      <c r="AW200" s="211">
        <v>2121</v>
      </c>
      <c r="AX200" s="211">
        <v>1922</v>
      </c>
      <c r="AY200" s="211">
        <v>260</v>
      </c>
      <c r="AZ200" s="211">
        <v>8644</v>
      </c>
      <c r="BA200" s="211">
        <v>582</v>
      </c>
      <c r="BB200" s="211">
        <v>10193</v>
      </c>
      <c r="BC200" s="211">
        <v>522</v>
      </c>
      <c r="BD200" s="211">
        <v>8545</v>
      </c>
      <c r="BE200" s="211">
        <v>197</v>
      </c>
      <c r="BF200" s="211">
        <v>3673</v>
      </c>
      <c r="BG200" s="211">
        <v>240</v>
      </c>
      <c r="BH200" s="211">
        <v>22781</v>
      </c>
      <c r="BI200" s="211">
        <v>1751</v>
      </c>
      <c r="BJ200" s="211">
        <v>21629</v>
      </c>
      <c r="BK200" s="211">
        <v>1624</v>
      </c>
      <c r="BL200" s="211">
        <v>1152</v>
      </c>
      <c r="BM200" s="211">
        <v>127</v>
      </c>
      <c r="BN200" s="211">
        <v>16032</v>
      </c>
      <c r="BO200" s="211">
        <v>1100</v>
      </c>
      <c r="BP200" s="211">
        <v>7102</v>
      </c>
      <c r="BQ200" s="211">
        <v>689</v>
      </c>
      <c r="BR200" s="211">
        <v>3320</v>
      </c>
      <c r="BS200" s="211">
        <v>202</v>
      </c>
      <c r="BT200" s="211">
        <v>9706</v>
      </c>
      <c r="BU200" s="211">
        <v>470</v>
      </c>
      <c r="BV200" s="211">
        <v>26454</v>
      </c>
      <c r="BW200" s="211">
        <v>1991</v>
      </c>
      <c r="BX200" s="211">
        <v>6716</v>
      </c>
      <c r="BY200" s="211">
        <v>0</v>
      </c>
      <c r="BZ200" s="211">
        <v>2971</v>
      </c>
      <c r="CA200" s="211">
        <v>116</v>
      </c>
      <c r="CB200" s="211">
        <v>6735</v>
      </c>
      <c r="CC200" s="211">
        <v>354</v>
      </c>
      <c r="CD200" s="211">
        <v>3866</v>
      </c>
      <c r="CE200" s="211">
        <v>430</v>
      </c>
      <c r="CF200" s="211">
        <v>5486</v>
      </c>
      <c r="CG200" s="211">
        <v>401</v>
      </c>
      <c r="CH200" s="211">
        <v>6239</v>
      </c>
      <c r="CI200" s="211">
        <v>626</v>
      </c>
      <c r="CJ200" s="211">
        <v>5089</v>
      </c>
      <c r="CK200" s="211">
        <v>395</v>
      </c>
      <c r="CL200" s="211">
        <v>5774</v>
      </c>
      <c r="CM200" s="211">
        <v>139</v>
      </c>
      <c r="CN200" s="211">
        <v>6716</v>
      </c>
      <c r="CO200" s="211">
        <v>0</v>
      </c>
      <c r="CP200" s="211">
        <v>2461</v>
      </c>
      <c r="CQ200" s="211">
        <v>40415</v>
      </c>
      <c r="CR200" s="211">
        <v>32315</v>
      </c>
      <c r="CS200" s="211">
        <v>14505</v>
      </c>
      <c r="CT200" s="211">
        <v>34854</v>
      </c>
      <c r="CU200" s="211">
        <v>5663</v>
      </c>
      <c r="CV200" s="211">
        <v>2323</v>
      </c>
      <c r="CW200" s="211">
        <v>3522</v>
      </c>
      <c r="CX200" s="211">
        <v>1626</v>
      </c>
      <c r="CY200" s="211">
        <v>514</v>
      </c>
      <c r="CZ200" s="211">
        <v>49</v>
      </c>
      <c r="DA200" s="211">
        <v>972</v>
      </c>
      <c r="DB200" s="211">
        <v>460</v>
      </c>
      <c r="DC200" s="211">
        <v>655</v>
      </c>
      <c r="DD200" s="211">
        <v>188</v>
      </c>
      <c r="DE200" s="211">
        <v>142</v>
      </c>
      <c r="DF200" s="211">
        <v>1361</v>
      </c>
      <c r="DG200" s="211">
        <v>3091</v>
      </c>
      <c r="DH200" s="211">
        <v>899</v>
      </c>
      <c r="DI200" s="211">
        <v>2730</v>
      </c>
      <c r="DJ200" s="211">
        <v>1400</v>
      </c>
      <c r="DK200" s="211">
        <v>534</v>
      </c>
      <c r="DL200" s="211">
        <v>1366</v>
      </c>
      <c r="DM200" s="211">
        <v>2422</v>
      </c>
      <c r="DN200" s="211">
        <v>5783</v>
      </c>
      <c r="DO200" s="211">
        <v>1366</v>
      </c>
      <c r="DP200" s="211">
        <v>993</v>
      </c>
      <c r="DQ200" s="211">
        <v>1440</v>
      </c>
      <c r="DR200" s="211">
        <v>978</v>
      </c>
      <c r="DS200" s="211">
        <v>596</v>
      </c>
      <c r="DT200" s="211">
        <v>1627</v>
      </c>
      <c r="DU200" s="211">
        <v>17587</v>
      </c>
      <c r="DV200" s="211">
        <v>8038</v>
      </c>
      <c r="DW200" s="211">
        <v>3011</v>
      </c>
      <c r="DX200" s="211">
        <v>1616</v>
      </c>
      <c r="DY200" s="211">
        <v>559</v>
      </c>
      <c r="DZ200" s="211">
        <v>3568</v>
      </c>
      <c r="EA200" s="211">
        <v>278</v>
      </c>
      <c r="EB200" s="211">
        <v>2628</v>
      </c>
      <c r="EC200" s="211">
        <v>4365</v>
      </c>
      <c r="ED200" s="211">
        <v>895</v>
      </c>
      <c r="EE200" s="211">
        <v>2491</v>
      </c>
      <c r="EF200" s="211">
        <v>5172</v>
      </c>
      <c r="EG200" s="211">
        <v>37937</v>
      </c>
      <c r="EH200" s="211">
        <v>4514</v>
      </c>
      <c r="EI200" s="211">
        <v>13414</v>
      </c>
      <c r="EJ200" s="211">
        <v>4173</v>
      </c>
      <c r="EK200" s="211">
        <v>393</v>
      </c>
      <c r="EL200" s="211">
        <v>445</v>
      </c>
      <c r="EM200" s="211">
        <v>553</v>
      </c>
      <c r="EN200" s="211">
        <v>671</v>
      </c>
      <c r="EO200" s="211">
        <v>416</v>
      </c>
      <c r="EP200" s="211">
        <v>1492</v>
      </c>
      <c r="EQ200" s="211">
        <v>15929</v>
      </c>
      <c r="ER200" s="211">
        <v>17587</v>
      </c>
      <c r="ES200" s="211">
        <v>927</v>
      </c>
      <c r="ET200" s="211">
        <v>5429</v>
      </c>
      <c r="EU200" s="211">
        <v>7293</v>
      </c>
      <c r="EV200" s="211">
        <v>3938</v>
      </c>
      <c r="EW200" s="211">
        <f t="shared" si="3"/>
        <v>16660</v>
      </c>
      <c r="EX200" s="211">
        <v>17587</v>
      </c>
      <c r="EZ200" s="211"/>
    </row>
    <row r="201" spans="1:156" x14ac:dyDescent="0.25">
      <c r="A201" t="s">
        <v>508</v>
      </c>
      <c r="B201" t="s">
        <v>1335</v>
      </c>
      <c r="C201" t="s">
        <v>232</v>
      </c>
      <c r="D201" t="s">
        <v>232</v>
      </c>
      <c r="E201" t="s">
        <v>232</v>
      </c>
      <c r="F201" t="s">
        <v>232</v>
      </c>
      <c r="G201" t="s">
        <v>232</v>
      </c>
      <c r="H201" s="211">
        <v>42911</v>
      </c>
      <c r="I201" s="211">
        <v>2114</v>
      </c>
      <c r="J201" s="211">
        <v>4841</v>
      </c>
      <c r="K201" s="211">
        <v>403</v>
      </c>
      <c r="L201" s="211">
        <v>2526</v>
      </c>
      <c r="M201" s="211">
        <v>295</v>
      </c>
      <c r="N201" s="211">
        <v>14025</v>
      </c>
      <c r="O201" s="211">
        <v>1183</v>
      </c>
      <c r="P201" s="211">
        <v>23871</v>
      </c>
      <c r="Q201" s="211">
        <v>528</v>
      </c>
      <c r="R201" s="211">
        <v>28763</v>
      </c>
      <c r="S201" s="211">
        <v>1089</v>
      </c>
      <c r="T201" s="211">
        <v>3188</v>
      </c>
      <c r="U201" s="211">
        <v>61</v>
      </c>
      <c r="V201" s="211">
        <v>310</v>
      </c>
      <c r="W201" s="211">
        <v>36</v>
      </c>
      <c r="X201" s="211">
        <v>4805</v>
      </c>
      <c r="Y201" s="211">
        <v>168</v>
      </c>
      <c r="Z201" s="211">
        <v>2549</v>
      </c>
      <c r="AA201" s="211">
        <v>606</v>
      </c>
      <c r="AB201" s="211">
        <v>3292</v>
      </c>
      <c r="AC201" s="211">
        <v>154</v>
      </c>
      <c r="AD201" s="211">
        <v>4712</v>
      </c>
      <c r="AE201" s="211">
        <v>1228</v>
      </c>
      <c r="AF201" s="211">
        <v>27510</v>
      </c>
      <c r="AG201" s="211">
        <v>606</v>
      </c>
      <c r="AH201" s="211">
        <v>35545</v>
      </c>
      <c r="AI201" s="211">
        <v>1029</v>
      </c>
      <c r="AJ201" s="211">
        <v>7366</v>
      </c>
      <c r="AK201" s="211">
        <v>1085</v>
      </c>
      <c r="AL201" s="211">
        <v>4555</v>
      </c>
      <c r="AM201" s="211">
        <v>313</v>
      </c>
      <c r="AN201" s="211">
        <v>2811</v>
      </c>
      <c r="AO201" s="211">
        <v>772</v>
      </c>
      <c r="AP201" s="211">
        <v>20966</v>
      </c>
      <c r="AQ201" s="211">
        <v>1148</v>
      </c>
      <c r="AR201" s="211">
        <v>21945</v>
      </c>
      <c r="AS201" s="211">
        <v>966</v>
      </c>
      <c r="AT201" s="211">
        <v>4123</v>
      </c>
      <c r="AU201" s="211">
        <v>150</v>
      </c>
      <c r="AV201" s="211">
        <v>38788</v>
      </c>
      <c r="AW201" s="211">
        <v>1964</v>
      </c>
      <c r="AX201" s="211">
        <v>1925</v>
      </c>
      <c r="AY201" s="211">
        <v>332</v>
      </c>
      <c r="AZ201" s="211">
        <v>6146</v>
      </c>
      <c r="BA201" s="211">
        <v>275</v>
      </c>
      <c r="BB201" s="211">
        <v>7860</v>
      </c>
      <c r="BC201" s="211">
        <v>327</v>
      </c>
      <c r="BD201" s="211">
        <v>10988</v>
      </c>
      <c r="BE201" s="211">
        <v>186</v>
      </c>
      <c r="BF201" s="211">
        <v>2598</v>
      </c>
      <c r="BG201" s="211">
        <v>255</v>
      </c>
      <c r="BH201" s="211">
        <v>23503</v>
      </c>
      <c r="BI201" s="211">
        <v>1461</v>
      </c>
      <c r="BJ201" s="211">
        <v>22728</v>
      </c>
      <c r="BK201" s="211">
        <v>1285</v>
      </c>
      <c r="BL201" s="211">
        <v>775</v>
      </c>
      <c r="BM201" s="211">
        <v>176</v>
      </c>
      <c r="BN201" s="211">
        <v>17499</v>
      </c>
      <c r="BO201" s="211">
        <v>978</v>
      </c>
      <c r="BP201" s="211">
        <v>6140</v>
      </c>
      <c r="BQ201" s="211">
        <v>458</v>
      </c>
      <c r="BR201" s="211">
        <v>2462</v>
      </c>
      <c r="BS201" s="211">
        <v>280</v>
      </c>
      <c r="BT201" s="211">
        <v>12512</v>
      </c>
      <c r="BU201" s="211">
        <v>398</v>
      </c>
      <c r="BV201" s="211">
        <v>26101</v>
      </c>
      <c r="BW201" s="211">
        <v>1716</v>
      </c>
      <c r="BX201" s="211">
        <v>4298</v>
      </c>
      <c r="BY201" s="211">
        <v>0</v>
      </c>
      <c r="BZ201" s="211">
        <v>2951</v>
      </c>
      <c r="CA201" s="211">
        <v>8</v>
      </c>
      <c r="CB201" s="211">
        <v>9561</v>
      </c>
      <c r="CC201" s="211">
        <v>390</v>
      </c>
      <c r="CD201" s="211">
        <v>3480</v>
      </c>
      <c r="CE201" s="211">
        <v>596</v>
      </c>
      <c r="CF201" s="211">
        <v>4990</v>
      </c>
      <c r="CG201" s="211">
        <v>235</v>
      </c>
      <c r="CH201" s="211">
        <v>7126</v>
      </c>
      <c r="CI201" s="211">
        <v>424</v>
      </c>
      <c r="CJ201" s="211">
        <v>6700</v>
      </c>
      <c r="CK201" s="211">
        <v>267</v>
      </c>
      <c r="CL201" s="211">
        <v>3805</v>
      </c>
      <c r="CM201" s="211">
        <v>194</v>
      </c>
      <c r="CN201" s="211">
        <v>4298</v>
      </c>
      <c r="CO201" s="211">
        <v>0</v>
      </c>
      <c r="CP201" s="211">
        <v>2114</v>
      </c>
      <c r="CQ201" s="211">
        <v>40797</v>
      </c>
      <c r="CR201" s="211">
        <v>34080</v>
      </c>
      <c r="CS201" s="211">
        <v>10992</v>
      </c>
      <c r="CT201" s="211">
        <v>31529</v>
      </c>
      <c r="CU201" s="211">
        <v>9661</v>
      </c>
      <c r="CV201" s="211">
        <v>3363</v>
      </c>
      <c r="CW201" s="211">
        <v>3179</v>
      </c>
      <c r="CX201" s="211">
        <v>909</v>
      </c>
      <c r="CY201" s="211">
        <v>1641</v>
      </c>
      <c r="CZ201" s="211">
        <v>409</v>
      </c>
      <c r="DA201" s="211">
        <v>3325</v>
      </c>
      <c r="DB201" s="211">
        <v>1586</v>
      </c>
      <c r="DC201" s="211">
        <v>1516</v>
      </c>
      <c r="DD201" s="211">
        <v>459</v>
      </c>
      <c r="DE201" s="211">
        <v>313</v>
      </c>
      <c r="DF201" s="211">
        <v>1293</v>
      </c>
      <c r="DG201" s="211">
        <v>3977</v>
      </c>
      <c r="DH201" s="211">
        <v>812</v>
      </c>
      <c r="DI201" s="211">
        <v>3353</v>
      </c>
      <c r="DJ201" s="211">
        <v>1427</v>
      </c>
      <c r="DK201" s="211">
        <v>234</v>
      </c>
      <c r="DL201" s="211">
        <v>2388</v>
      </c>
      <c r="DM201" s="211">
        <v>2681</v>
      </c>
      <c r="DN201" s="211">
        <v>4752</v>
      </c>
      <c r="DO201" s="211">
        <v>2194</v>
      </c>
      <c r="DP201" s="211">
        <v>1002</v>
      </c>
      <c r="DQ201" s="211">
        <v>476</v>
      </c>
      <c r="DR201" s="211">
        <v>351</v>
      </c>
      <c r="DS201" s="211">
        <v>368</v>
      </c>
      <c r="DT201" s="211">
        <v>933</v>
      </c>
      <c r="DU201" s="211">
        <v>15697</v>
      </c>
      <c r="DV201" s="211">
        <v>8352</v>
      </c>
      <c r="DW201" s="211">
        <v>4428</v>
      </c>
      <c r="DX201" s="211">
        <v>1902</v>
      </c>
      <c r="DY201" s="211">
        <v>546</v>
      </c>
      <c r="DZ201" s="211">
        <v>2417</v>
      </c>
      <c r="EA201" s="211">
        <v>194</v>
      </c>
      <c r="EB201" s="211">
        <v>1754</v>
      </c>
      <c r="EC201" s="211">
        <v>3026</v>
      </c>
      <c r="ED201" s="211">
        <v>789</v>
      </c>
      <c r="EE201" s="211">
        <v>1615</v>
      </c>
      <c r="EF201" s="211">
        <v>6527</v>
      </c>
      <c r="EG201" s="211">
        <v>38326</v>
      </c>
      <c r="EH201" s="211">
        <v>4945</v>
      </c>
      <c r="EI201" s="211">
        <v>12066</v>
      </c>
      <c r="EJ201" s="211">
        <v>3631</v>
      </c>
      <c r="EK201" s="211">
        <v>543</v>
      </c>
      <c r="EL201" s="211">
        <v>427</v>
      </c>
      <c r="EM201" s="211">
        <v>294</v>
      </c>
      <c r="EN201" s="211">
        <v>704</v>
      </c>
      <c r="EO201" s="211">
        <v>463</v>
      </c>
      <c r="EP201" s="211">
        <v>1087</v>
      </c>
      <c r="EQ201" s="211">
        <v>14757</v>
      </c>
      <c r="ER201" s="211">
        <v>15697</v>
      </c>
      <c r="ES201" s="211">
        <v>732</v>
      </c>
      <c r="ET201" s="211">
        <v>3759</v>
      </c>
      <c r="EU201" s="211">
        <v>7151</v>
      </c>
      <c r="EV201" s="211">
        <v>4055</v>
      </c>
      <c r="EW201" s="211">
        <f t="shared" si="3"/>
        <v>14965</v>
      </c>
      <c r="EX201" s="211">
        <v>15697</v>
      </c>
      <c r="EZ201" s="211"/>
    </row>
    <row r="202" spans="1:156" x14ac:dyDescent="0.25">
      <c r="A202" t="s">
        <v>509</v>
      </c>
      <c r="B202" t="s">
        <v>1335</v>
      </c>
      <c r="C202" t="s">
        <v>232</v>
      </c>
      <c r="D202" t="s">
        <v>232</v>
      </c>
      <c r="E202" t="s">
        <v>232</v>
      </c>
      <c r="F202" t="s">
        <v>232</v>
      </c>
      <c r="G202" t="s">
        <v>232</v>
      </c>
      <c r="H202" s="211">
        <v>43386</v>
      </c>
      <c r="I202" s="211">
        <v>1363</v>
      </c>
      <c r="J202" s="211">
        <v>2686</v>
      </c>
      <c r="K202" s="211">
        <v>259</v>
      </c>
      <c r="L202" s="211">
        <v>1399</v>
      </c>
      <c r="M202" s="211">
        <v>185</v>
      </c>
      <c r="N202" s="211">
        <v>11879</v>
      </c>
      <c r="O202" s="211">
        <v>688</v>
      </c>
      <c r="P202" s="211">
        <v>28650</v>
      </c>
      <c r="Q202" s="211">
        <v>406</v>
      </c>
      <c r="R202" s="211">
        <v>36069</v>
      </c>
      <c r="S202" s="211">
        <v>880</v>
      </c>
      <c r="T202" s="211">
        <v>876</v>
      </c>
      <c r="U202" s="211">
        <v>13</v>
      </c>
      <c r="V202" s="211">
        <v>523</v>
      </c>
      <c r="W202" s="211">
        <v>75</v>
      </c>
      <c r="X202" s="211">
        <v>1805</v>
      </c>
      <c r="Y202" s="211">
        <v>56</v>
      </c>
      <c r="Z202" s="211">
        <v>822</v>
      </c>
      <c r="AA202" s="211">
        <v>146</v>
      </c>
      <c r="AB202" s="211">
        <v>3289</v>
      </c>
      <c r="AC202" s="211">
        <v>193</v>
      </c>
      <c r="AD202" s="211">
        <v>2526</v>
      </c>
      <c r="AE202" s="211">
        <v>178</v>
      </c>
      <c r="AF202" s="211">
        <v>35242</v>
      </c>
      <c r="AG202" s="211">
        <v>880</v>
      </c>
      <c r="AH202" s="211">
        <v>40392</v>
      </c>
      <c r="AI202" s="211">
        <v>1186</v>
      </c>
      <c r="AJ202" s="211">
        <v>2994</v>
      </c>
      <c r="AK202" s="211">
        <v>177</v>
      </c>
      <c r="AL202" s="211">
        <v>1962</v>
      </c>
      <c r="AM202" s="211">
        <v>40</v>
      </c>
      <c r="AN202" s="211">
        <v>1032</v>
      </c>
      <c r="AO202" s="211">
        <v>137</v>
      </c>
      <c r="AP202" s="211">
        <v>21654</v>
      </c>
      <c r="AQ202" s="211">
        <v>733</v>
      </c>
      <c r="AR202" s="211">
        <v>21732</v>
      </c>
      <c r="AS202" s="211">
        <v>630</v>
      </c>
      <c r="AT202" s="211">
        <v>3742</v>
      </c>
      <c r="AU202" s="211">
        <v>82</v>
      </c>
      <c r="AV202" s="211">
        <v>39644</v>
      </c>
      <c r="AW202" s="211">
        <v>1281</v>
      </c>
      <c r="AX202" s="211">
        <v>1292</v>
      </c>
      <c r="AY202" s="211">
        <v>126</v>
      </c>
      <c r="AZ202" s="211">
        <v>4889</v>
      </c>
      <c r="BA202" s="211">
        <v>211</v>
      </c>
      <c r="BB202" s="211">
        <v>8999</v>
      </c>
      <c r="BC202" s="211">
        <v>281</v>
      </c>
      <c r="BD202" s="211">
        <v>12380</v>
      </c>
      <c r="BE202" s="211">
        <v>312</v>
      </c>
      <c r="BF202" s="211">
        <v>3159</v>
      </c>
      <c r="BG202" s="211">
        <v>302</v>
      </c>
      <c r="BH202" s="211">
        <v>22269</v>
      </c>
      <c r="BI202" s="211">
        <v>764</v>
      </c>
      <c r="BJ202" s="211">
        <v>21822</v>
      </c>
      <c r="BK202" s="211">
        <v>629</v>
      </c>
      <c r="BL202" s="211">
        <v>447</v>
      </c>
      <c r="BM202" s="211">
        <v>135</v>
      </c>
      <c r="BN202" s="211">
        <v>16104</v>
      </c>
      <c r="BO202" s="211">
        <v>267</v>
      </c>
      <c r="BP202" s="211">
        <v>6797</v>
      </c>
      <c r="BQ202" s="211">
        <v>557</v>
      </c>
      <c r="BR202" s="211">
        <v>2527</v>
      </c>
      <c r="BS202" s="211">
        <v>242</v>
      </c>
      <c r="BT202" s="211">
        <v>12411</v>
      </c>
      <c r="BU202" s="211">
        <v>280</v>
      </c>
      <c r="BV202" s="211">
        <v>25428</v>
      </c>
      <c r="BW202" s="211">
        <v>1066</v>
      </c>
      <c r="BX202" s="211">
        <v>5547</v>
      </c>
      <c r="BY202" s="211">
        <v>17</v>
      </c>
      <c r="BZ202" s="211">
        <v>2932</v>
      </c>
      <c r="CA202" s="211">
        <v>71</v>
      </c>
      <c r="CB202" s="211">
        <v>9479</v>
      </c>
      <c r="CC202" s="211">
        <v>209</v>
      </c>
      <c r="CD202" s="211">
        <v>3415</v>
      </c>
      <c r="CE202" s="211">
        <v>153</v>
      </c>
      <c r="CF202" s="211">
        <v>3760</v>
      </c>
      <c r="CG202" s="211">
        <v>363</v>
      </c>
      <c r="CH202" s="211">
        <v>6323</v>
      </c>
      <c r="CI202" s="211">
        <v>250</v>
      </c>
      <c r="CJ202" s="211">
        <v>6096</v>
      </c>
      <c r="CK202" s="211">
        <v>202</v>
      </c>
      <c r="CL202" s="211">
        <v>5834</v>
      </c>
      <c r="CM202" s="211">
        <v>98</v>
      </c>
      <c r="CN202" s="211">
        <v>5547</v>
      </c>
      <c r="CO202" s="211">
        <v>17</v>
      </c>
      <c r="CP202" s="211">
        <v>1363</v>
      </c>
      <c r="CQ202" s="211">
        <v>42023</v>
      </c>
      <c r="CR202" s="211">
        <v>36196</v>
      </c>
      <c r="CS202" s="211">
        <v>10660</v>
      </c>
      <c r="CT202" s="211">
        <v>37572</v>
      </c>
      <c r="CU202" s="211">
        <v>3629</v>
      </c>
      <c r="CV202" s="211">
        <v>1151</v>
      </c>
      <c r="CW202" s="211">
        <v>1214</v>
      </c>
      <c r="CX202" s="211">
        <v>313</v>
      </c>
      <c r="CY202" s="211">
        <v>919</v>
      </c>
      <c r="CZ202" s="211">
        <v>246</v>
      </c>
      <c r="DA202" s="211">
        <v>921</v>
      </c>
      <c r="DB202" s="211">
        <v>490</v>
      </c>
      <c r="DC202" s="211">
        <v>575</v>
      </c>
      <c r="DD202" s="211">
        <v>102</v>
      </c>
      <c r="DE202" s="211">
        <v>377</v>
      </c>
      <c r="DF202" s="211">
        <v>1879</v>
      </c>
      <c r="DG202" s="211">
        <v>3611</v>
      </c>
      <c r="DH202" s="211">
        <v>994</v>
      </c>
      <c r="DI202" s="211">
        <v>2736</v>
      </c>
      <c r="DJ202" s="211">
        <v>1333</v>
      </c>
      <c r="DK202" s="211">
        <v>401</v>
      </c>
      <c r="DL202" s="211">
        <v>1961</v>
      </c>
      <c r="DM202" s="211">
        <v>2801</v>
      </c>
      <c r="DN202" s="211">
        <v>4811</v>
      </c>
      <c r="DO202" s="211">
        <v>1723</v>
      </c>
      <c r="DP202" s="211">
        <v>973</v>
      </c>
      <c r="DQ202" s="211">
        <v>597</v>
      </c>
      <c r="DR202" s="211">
        <v>422</v>
      </c>
      <c r="DS202" s="211">
        <v>260</v>
      </c>
      <c r="DT202" s="211">
        <v>849</v>
      </c>
      <c r="DU202" s="211">
        <v>15209</v>
      </c>
      <c r="DV202" s="211">
        <v>9603</v>
      </c>
      <c r="DW202" s="211">
        <v>4712</v>
      </c>
      <c r="DX202" s="211">
        <v>847</v>
      </c>
      <c r="DY202" s="211">
        <v>443</v>
      </c>
      <c r="DZ202" s="211">
        <v>2021</v>
      </c>
      <c r="EA202" s="211">
        <v>195</v>
      </c>
      <c r="EB202" s="211">
        <v>1253</v>
      </c>
      <c r="EC202" s="211">
        <v>2738</v>
      </c>
      <c r="ED202" s="211">
        <v>455</v>
      </c>
      <c r="EE202" s="211">
        <v>1723</v>
      </c>
      <c r="EF202" s="211">
        <v>6190</v>
      </c>
      <c r="EG202" s="211">
        <v>39484</v>
      </c>
      <c r="EH202" s="211">
        <v>3627</v>
      </c>
      <c r="EI202" s="211">
        <v>13199</v>
      </c>
      <c r="EJ202" s="211">
        <v>2010</v>
      </c>
      <c r="EK202" s="211">
        <v>134</v>
      </c>
      <c r="EL202" s="211">
        <v>173</v>
      </c>
      <c r="EM202" s="211">
        <v>429</v>
      </c>
      <c r="EN202" s="211">
        <v>229</v>
      </c>
      <c r="EO202" s="211">
        <v>220</v>
      </c>
      <c r="EP202" s="211">
        <v>663</v>
      </c>
      <c r="EQ202" s="211">
        <v>14459</v>
      </c>
      <c r="ER202" s="211">
        <v>15209</v>
      </c>
      <c r="ES202" s="211">
        <v>416</v>
      </c>
      <c r="ET202" s="211">
        <v>3321</v>
      </c>
      <c r="EU202" s="211">
        <v>6689</v>
      </c>
      <c r="EV202" s="211">
        <v>4783</v>
      </c>
      <c r="EW202" s="211">
        <f t="shared" si="3"/>
        <v>14793</v>
      </c>
      <c r="EX202" s="211">
        <v>15209</v>
      </c>
      <c r="EZ202" s="211"/>
    </row>
    <row r="203" spans="1:156" x14ac:dyDescent="0.25">
      <c r="A203" t="s">
        <v>510</v>
      </c>
      <c r="B203" t="s">
        <v>1335</v>
      </c>
      <c r="C203" t="s">
        <v>232</v>
      </c>
      <c r="D203" t="s">
        <v>232</v>
      </c>
      <c r="E203" t="s">
        <v>232</v>
      </c>
      <c r="F203" t="s">
        <v>232</v>
      </c>
      <c r="G203" t="s">
        <v>232</v>
      </c>
      <c r="H203" s="211">
        <v>42808</v>
      </c>
      <c r="I203" s="211">
        <v>1750</v>
      </c>
      <c r="J203" s="211">
        <v>4375</v>
      </c>
      <c r="K203" s="211">
        <v>740</v>
      </c>
      <c r="L203" s="211">
        <v>2945</v>
      </c>
      <c r="M203" s="211">
        <v>287</v>
      </c>
      <c r="N203" s="211">
        <v>13118</v>
      </c>
      <c r="O203" s="211">
        <v>744</v>
      </c>
      <c r="P203" s="211">
        <v>25153</v>
      </c>
      <c r="Q203" s="211">
        <v>266</v>
      </c>
      <c r="R203" s="211">
        <v>30404</v>
      </c>
      <c r="S203" s="211">
        <v>568</v>
      </c>
      <c r="T203" s="211">
        <v>4252</v>
      </c>
      <c r="U203" s="211">
        <v>165</v>
      </c>
      <c r="V203" s="211">
        <v>93</v>
      </c>
      <c r="W203" s="211">
        <v>35</v>
      </c>
      <c r="X203" s="211">
        <v>2590</v>
      </c>
      <c r="Y203" s="211">
        <v>134</v>
      </c>
      <c r="Z203" s="211">
        <v>1464</v>
      </c>
      <c r="AA203" s="211">
        <v>656</v>
      </c>
      <c r="AB203" s="211">
        <v>4005</v>
      </c>
      <c r="AC203" s="211">
        <v>192</v>
      </c>
      <c r="AD203" s="211">
        <v>2901</v>
      </c>
      <c r="AE203" s="211">
        <v>797</v>
      </c>
      <c r="AF203" s="211">
        <v>29477</v>
      </c>
      <c r="AG203" s="211">
        <v>557</v>
      </c>
      <c r="AH203" s="211">
        <v>38012</v>
      </c>
      <c r="AI203" s="211">
        <v>1028</v>
      </c>
      <c r="AJ203" s="211">
        <v>4796</v>
      </c>
      <c r="AK203" s="211">
        <v>722</v>
      </c>
      <c r="AL203" s="211">
        <v>3395</v>
      </c>
      <c r="AM203" s="211">
        <v>107</v>
      </c>
      <c r="AN203" s="211">
        <v>1401</v>
      </c>
      <c r="AO203" s="211">
        <v>615</v>
      </c>
      <c r="AP203" s="211">
        <v>21739</v>
      </c>
      <c r="AQ203" s="211">
        <v>793</v>
      </c>
      <c r="AR203" s="211">
        <v>21069</v>
      </c>
      <c r="AS203" s="211">
        <v>957</v>
      </c>
      <c r="AT203" s="211">
        <v>3650</v>
      </c>
      <c r="AU203" s="211">
        <v>54</v>
      </c>
      <c r="AV203" s="211">
        <v>39158</v>
      </c>
      <c r="AW203" s="211">
        <v>1696</v>
      </c>
      <c r="AX203" s="211">
        <v>1363</v>
      </c>
      <c r="AY203" s="211">
        <v>387</v>
      </c>
      <c r="AZ203" s="211">
        <v>4812</v>
      </c>
      <c r="BA203" s="211">
        <v>275</v>
      </c>
      <c r="BB203" s="211">
        <v>8367</v>
      </c>
      <c r="BC203" s="211">
        <v>379</v>
      </c>
      <c r="BD203" s="211">
        <v>13376</v>
      </c>
      <c r="BE203" s="211">
        <v>225</v>
      </c>
      <c r="BF203" s="211">
        <v>2977</v>
      </c>
      <c r="BG203" s="211">
        <v>211</v>
      </c>
      <c r="BH203" s="211">
        <v>23162</v>
      </c>
      <c r="BI203" s="211">
        <v>1202</v>
      </c>
      <c r="BJ203" s="211">
        <v>21947</v>
      </c>
      <c r="BK203" s="211">
        <v>1042</v>
      </c>
      <c r="BL203" s="211">
        <v>1215</v>
      </c>
      <c r="BM203" s="211">
        <v>160</v>
      </c>
      <c r="BN203" s="211">
        <v>16465</v>
      </c>
      <c r="BO203" s="211">
        <v>554</v>
      </c>
      <c r="BP203" s="211">
        <v>7356</v>
      </c>
      <c r="BQ203" s="211">
        <v>696</v>
      </c>
      <c r="BR203" s="211">
        <v>2318</v>
      </c>
      <c r="BS203" s="211">
        <v>163</v>
      </c>
      <c r="BT203" s="211">
        <v>11323</v>
      </c>
      <c r="BU203" s="211">
        <v>312</v>
      </c>
      <c r="BV203" s="211">
        <v>26139</v>
      </c>
      <c r="BW203" s="211">
        <v>1413</v>
      </c>
      <c r="BX203" s="211">
        <v>5346</v>
      </c>
      <c r="BY203" s="211">
        <v>25</v>
      </c>
      <c r="BZ203" s="211">
        <v>3548</v>
      </c>
      <c r="CA203" s="211">
        <v>147</v>
      </c>
      <c r="CB203" s="211">
        <v>7775</v>
      </c>
      <c r="CC203" s="211">
        <v>165</v>
      </c>
      <c r="CD203" s="211">
        <v>3567</v>
      </c>
      <c r="CE203" s="211">
        <v>172</v>
      </c>
      <c r="CF203" s="211">
        <v>5489</v>
      </c>
      <c r="CG203" s="211">
        <v>356</v>
      </c>
      <c r="CH203" s="211">
        <v>6048</v>
      </c>
      <c r="CI203" s="211">
        <v>357</v>
      </c>
      <c r="CJ203" s="211">
        <v>5410</v>
      </c>
      <c r="CK203" s="211">
        <v>231</v>
      </c>
      <c r="CL203" s="211">
        <v>5625</v>
      </c>
      <c r="CM203" s="211">
        <v>297</v>
      </c>
      <c r="CN203" s="211">
        <v>5346</v>
      </c>
      <c r="CO203" s="211">
        <v>25</v>
      </c>
      <c r="CP203" s="211">
        <v>1750</v>
      </c>
      <c r="CQ203" s="211">
        <v>41058</v>
      </c>
      <c r="CR203" s="211">
        <v>33700</v>
      </c>
      <c r="CS203" s="211">
        <v>11896</v>
      </c>
      <c r="CT203" s="211">
        <v>33153</v>
      </c>
      <c r="CU203" s="211">
        <v>6808</v>
      </c>
      <c r="CV203" s="211">
        <v>2677</v>
      </c>
      <c r="CW203" s="211">
        <v>2524</v>
      </c>
      <c r="CX203" s="211">
        <v>1000</v>
      </c>
      <c r="CY203" s="211">
        <v>763</v>
      </c>
      <c r="CZ203" s="211">
        <v>289</v>
      </c>
      <c r="DA203" s="211">
        <v>1697</v>
      </c>
      <c r="DB203" s="211">
        <v>850</v>
      </c>
      <c r="DC203" s="211">
        <v>1824</v>
      </c>
      <c r="DD203" s="211">
        <v>538</v>
      </c>
      <c r="DE203" s="211">
        <v>134</v>
      </c>
      <c r="DF203" s="211">
        <v>1440</v>
      </c>
      <c r="DG203" s="211">
        <v>3266</v>
      </c>
      <c r="DH203" s="211">
        <v>666</v>
      </c>
      <c r="DI203" s="211">
        <v>2838</v>
      </c>
      <c r="DJ203" s="211">
        <v>1094</v>
      </c>
      <c r="DK203" s="211">
        <v>228</v>
      </c>
      <c r="DL203" s="211">
        <v>2389</v>
      </c>
      <c r="DM203" s="211">
        <v>2761</v>
      </c>
      <c r="DN203" s="211">
        <v>5413</v>
      </c>
      <c r="DO203" s="211">
        <v>2390</v>
      </c>
      <c r="DP203" s="211">
        <v>818</v>
      </c>
      <c r="DQ203" s="211">
        <v>791</v>
      </c>
      <c r="DR203" s="211">
        <v>453</v>
      </c>
      <c r="DS203" s="211">
        <v>287</v>
      </c>
      <c r="DT203" s="211">
        <v>870</v>
      </c>
      <c r="DU203" s="211">
        <v>15619</v>
      </c>
      <c r="DV203" s="211">
        <v>9226</v>
      </c>
      <c r="DW203" s="211">
        <v>3831</v>
      </c>
      <c r="DX203" s="211">
        <v>1069</v>
      </c>
      <c r="DY203" s="211">
        <v>396</v>
      </c>
      <c r="DZ203" s="211">
        <v>2114</v>
      </c>
      <c r="EA203" s="211">
        <v>276</v>
      </c>
      <c r="EB203" s="211">
        <v>1391</v>
      </c>
      <c r="EC203" s="211">
        <v>3210</v>
      </c>
      <c r="ED203" s="211">
        <v>697</v>
      </c>
      <c r="EE203" s="211">
        <v>1790</v>
      </c>
      <c r="EF203" s="211">
        <v>5643</v>
      </c>
      <c r="EG203" s="211">
        <v>38997</v>
      </c>
      <c r="EH203" s="211">
        <v>3336</v>
      </c>
      <c r="EI203" s="211">
        <v>12402</v>
      </c>
      <c r="EJ203" s="211">
        <v>3217</v>
      </c>
      <c r="EK203" s="211">
        <v>355</v>
      </c>
      <c r="EL203" s="211">
        <v>279</v>
      </c>
      <c r="EM203" s="211">
        <v>326</v>
      </c>
      <c r="EN203" s="211">
        <v>251</v>
      </c>
      <c r="EO203" s="211">
        <v>402</v>
      </c>
      <c r="EP203" s="211">
        <v>1486</v>
      </c>
      <c r="EQ203" s="211">
        <v>14976</v>
      </c>
      <c r="ER203" s="211">
        <v>15619</v>
      </c>
      <c r="ES203" s="211">
        <v>402</v>
      </c>
      <c r="ET203" s="211">
        <v>4088</v>
      </c>
      <c r="EU203" s="211">
        <v>7187</v>
      </c>
      <c r="EV203" s="211">
        <v>3942</v>
      </c>
      <c r="EW203" s="211">
        <f t="shared" si="3"/>
        <v>15217</v>
      </c>
      <c r="EX203" s="211">
        <v>15619</v>
      </c>
      <c r="EZ203" s="211"/>
    </row>
    <row r="204" spans="1:156" x14ac:dyDescent="0.25">
      <c r="A204" t="s">
        <v>511</v>
      </c>
      <c r="B204" t="s">
        <v>1335</v>
      </c>
      <c r="C204" t="s">
        <v>232</v>
      </c>
      <c r="D204" t="s">
        <v>232</v>
      </c>
      <c r="E204" t="s">
        <v>232</v>
      </c>
      <c r="F204" t="s">
        <v>232</v>
      </c>
      <c r="G204" t="s">
        <v>232</v>
      </c>
      <c r="H204" s="211">
        <v>41104</v>
      </c>
      <c r="I204" s="211">
        <v>2307</v>
      </c>
      <c r="J204" s="211">
        <v>5572</v>
      </c>
      <c r="K204" s="211">
        <v>763</v>
      </c>
      <c r="L204" s="211">
        <v>3211</v>
      </c>
      <c r="M204" s="211">
        <v>572</v>
      </c>
      <c r="N204" s="211">
        <v>15822</v>
      </c>
      <c r="O204" s="211">
        <v>1067</v>
      </c>
      <c r="P204" s="211">
        <v>19640</v>
      </c>
      <c r="Q204" s="211">
        <v>477</v>
      </c>
      <c r="R204" s="211">
        <v>27586</v>
      </c>
      <c r="S204" s="211">
        <v>634</v>
      </c>
      <c r="T204" s="211">
        <v>5738</v>
      </c>
      <c r="U204" s="211">
        <v>512</v>
      </c>
      <c r="V204" s="211">
        <v>235</v>
      </c>
      <c r="W204" s="211">
        <v>125</v>
      </c>
      <c r="X204" s="211">
        <v>1907</v>
      </c>
      <c r="Y204" s="211">
        <v>0</v>
      </c>
      <c r="Z204" s="211">
        <v>2043</v>
      </c>
      <c r="AA204" s="211">
        <v>684</v>
      </c>
      <c r="AB204" s="211">
        <v>3595</v>
      </c>
      <c r="AC204" s="211">
        <v>352</v>
      </c>
      <c r="AD204" s="211">
        <v>4596</v>
      </c>
      <c r="AE204" s="211">
        <v>1154</v>
      </c>
      <c r="AF204" s="211">
        <v>26708</v>
      </c>
      <c r="AG204" s="211">
        <v>544</v>
      </c>
      <c r="AH204" s="211">
        <v>35917</v>
      </c>
      <c r="AI204" s="211">
        <v>1247</v>
      </c>
      <c r="AJ204" s="211">
        <v>5187</v>
      </c>
      <c r="AK204" s="211">
        <v>1060</v>
      </c>
      <c r="AL204" s="211">
        <v>3389</v>
      </c>
      <c r="AM204" s="211">
        <v>349</v>
      </c>
      <c r="AN204" s="211">
        <v>1798</v>
      </c>
      <c r="AO204" s="211">
        <v>711</v>
      </c>
      <c r="AP204" s="211">
        <v>20004</v>
      </c>
      <c r="AQ204" s="211">
        <v>1155</v>
      </c>
      <c r="AR204" s="211">
        <v>21100</v>
      </c>
      <c r="AS204" s="211">
        <v>1152</v>
      </c>
      <c r="AT204" s="211">
        <v>5859</v>
      </c>
      <c r="AU204" s="211">
        <v>295</v>
      </c>
      <c r="AV204" s="211">
        <v>35245</v>
      </c>
      <c r="AW204" s="211">
        <v>2012</v>
      </c>
      <c r="AX204" s="211">
        <v>1623</v>
      </c>
      <c r="AY204" s="211">
        <v>329</v>
      </c>
      <c r="AZ204" s="211">
        <v>5722</v>
      </c>
      <c r="BA204" s="211">
        <v>493</v>
      </c>
      <c r="BB204" s="211">
        <v>9701</v>
      </c>
      <c r="BC204" s="211">
        <v>451</v>
      </c>
      <c r="BD204" s="211">
        <v>10948</v>
      </c>
      <c r="BE204" s="211">
        <v>358</v>
      </c>
      <c r="BF204" s="211">
        <v>3857</v>
      </c>
      <c r="BG204" s="211">
        <v>707</v>
      </c>
      <c r="BH204" s="211">
        <v>20729</v>
      </c>
      <c r="BI204" s="211">
        <v>1332</v>
      </c>
      <c r="BJ204" s="211">
        <v>19995</v>
      </c>
      <c r="BK204" s="211">
        <v>1251</v>
      </c>
      <c r="BL204" s="211">
        <v>734</v>
      </c>
      <c r="BM204" s="211">
        <v>81</v>
      </c>
      <c r="BN204" s="211">
        <v>14811</v>
      </c>
      <c r="BO204" s="211">
        <v>927</v>
      </c>
      <c r="BP204" s="211">
        <v>6598</v>
      </c>
      <c r="BQ204" s="211">
        <v>502</v>
      </c>
      <c r="BR204" s="211">
        <v>3177</v>
      </c>
      <c r="BS204" s="211">
        <v>610</v>
      </c>
      <c r="BT204" s="211">
        <v>9010</v>
      </c>
      <c r="BU204" s="211">
        <v>238</v>
      </c>
      <c r="BV204" s="211">
        <v>24586</v>
      </c>
      <c r="BW204" s="211">
        <v>2039</v>
      </c>
      <c r="BX204" s="211">
        <v>7508</v>
      </c>
      <c r="BY204" s="211">
        <v>30</v>
      </c>
      <c r="BZ204" s="211">
        <v>2580</v>
      </c>
      <c r="CA204" s="211">
        <v>29</v>
      </c>
      <c r="CB204" s="211">
        <v>6430</v>
      </c>
      <c r="CC204" s="211">
        <v>209</v>
      </c>
      <c r="CD204" s="211">
        <v>4100</v>
      </c>
      <c r="CE204" s="211">
        <v>438</v>
      </c>
      <c r="CF204" s="211">
        <v>5504</v>
      </c>
      <c r="CG204" s="211">
        <v>793</v>
      </c>
      <c r="CH204" s="211">
        <v>5038</v>
      </c>
      <c r="CI204" s="211">
        <v>406</v>
      </c>
      <c r="CJ204" s="211">
        <v>3858</v>
      </c>
      <c r="CK204" s="211">
        <v>98</v>
      </c>
      <c r="CL204" s="211">
        <v>6086</v>
      </c>
      <c r="CM204" s="211">
        <v>304</v>
      </c>
      <c r="CN204" s="211">
        <v>7508</v>
      </c>
      <c r="CO204" s="211">
        <v>30</v>
      </c>
      <c r="CP204" s="211">
        <v>2307</v>
      </c>
      <c r="CQ204" s="211">
        <v>38797</v>
      </c>
      <c r="CR204" s="211">
        <v>30328</v>
      </c>
      <c r="CS204" s="211">
        <v>15234</v>
      </c>
      <c r="CT204" s="211">
        <v>31676</v>
      </c>
      <c r="CU204" s="211">
        <v>7464</v>
      </c>
      <c r="CV204" s="211">
        <v>3024</v>
      </c>
      <c r="CW204" s="211">
        <v>3204</v>
      </c>
      <c r="CX204" s="211">
        <v>1347</v>
      </c>
      <c r="CY204" s="211">
        <v>906</v>
      </c>
      <c r="CZ204" s="211">
        <v>376</v>
      </c>
      <c r="DA204" s="211">
        <v>1030</v>
      </c>
      <c r="DB204" s="211">
        <v>326</v>
      </c>
      <c r="DC204" s="211">
        <v>2324</v>
      </c>
      <c r="DD204" s="211">
        <v>975</v>
      </c>
      <c r="DE204" s="211">
        <v>185</v>
      </c>
      <c r="DF204" s="211">
        <v>1122</v>
      </c>
      <c r="DG204" s="211">
        <v>2701</v>
      </c>
      <c r="DH204" s="211">
        <v>478</v>
      </c>
      <c r="DI204" s="211">
        <v>2765</v>
      </c>
      <c r="DJ204" s="211">
        <v>1709</v>
      </c>
      <c r="DK204" s="211">
        <v>265</v>
      </c>
      <c r="DL204" s="211">
        <v>2223</v>
      </c>
      <c r="DM204" s="211">
        <v>2265</v>
      </c>
      <c r="DN204" s="211">
        <v>5155</v>
      </c>
      <c r="DO204" s="211">
        <v>1759</v>
      </c>
      <c r="DP204" s="211">
        <v>893</v>
      </c>
      <c r="DQ204" s="211">
        <v>779</v>
      </c>
      <c r="DR204" s="211">
        <v>651</v>
      </c>
      <c r="DS204" s="211">
        <v>385</v>
      </c>
      <c r="DT204" s="211">
        <v>787</v>
      </c>
      <c r="DU204" s="211">
        <v>17203</v>
      </c>
      <c r="DV204" s="211">
        <v>7897</v>
      </c>
      <c r="DW204" s="211">
        <v>2773</v>
      </c>
      <c r="DX204" s="211">
        <v>1534</v>
      </c>
      <c r="DY204" s="211">
        <v>460</v>
      </c>
      <c r="DZ204" s="211">
        <v>3115</v>
      </c>
      <c r="EA204" s="211">
        <v>132</v>
      </c>
      <c r="EB204" s="211">
        <v>2509</v>
      </c>
      <c r="EC204" s="211">
        <v>4657</v>
      </c>
      <c r="ED204" s="211">
        <v>1029</v>
      </c>
      <c r="EE204" s="211">
        <v>2866</v>
      </c>
      <c r="EF204" s="211">
        <v>4651</v>
      </c>
      <c r="EG204" s="211">
        <v>34845</v>
      </c>
      <c r="EH204" s="211">
        <v>6177</v>
      </c>
      <c r="EI204" s="211">
        <v>11162</v>
      </c>
      <c r="EJ204" s="211">
        <v>6041</v>
      </c>
      <c r="EK204" s="211">
        <v>481</v>
      </c>
      <c r="EL204" s="211">
        <v>847</v>
      </c>
      <c r="EM204" s="211">
        <v>794</v>
      </c>
      <c r="EN204" s="211">
        <v>692</v>
      </c>
      <c r="EO204" s="211">
        <v>746</v>
      </c>
      <c r="EP204" s="211">
        <v>2397</v>
      </c>
      <c r="EQ204" s="211">
        <v>15990</v>
      </c>
      <c r="ER204" s="211">
        <v>17203</v>
      </c>
      <c r="ES204" s="211">
        <v>1188</v>
      </c>
      <c r="ET204" s="211">
        <v>6400</v>
      </c>
      <c r="EU204" s="211">
        <v>6846</v>
      </c>
      <c r="EV204" s="211">
        <v>2769</v>
      </c>
      <c r="EW204" s="211">
        <f t="shared" si="3"/>
        <v>16015</v>
      </c>
      <c r="EX204" s="211">
        <v>17203</v>
      </c>
      <c r="EZ204" s="211"/>
    </row>
    <row r="205" spans="1:156" x14ac:dyDescent="0.25">
      <c r="A205" t="s">
        <v>512</v>
      </c>
      <c r="B205" t="s">
        <v>1335</v>
      </c>
      <c r="C205" t="s">
        <v>232</v>
      </c>
      <c r="D205" t="s">
        <v>232</v>
      </c>
      <c r="E205" t="s">
        <v>232</v>
      </c>
      <c r="F205" t="s">
        <v>232</v>
      </c>
      <c r="G205" t="s">
        <v>232</v>
      </c>
      <c r="H205" s="211">
        <v>42321</v>
      </c>
      <c r="I205" s="211">
        <v>1771</v>
      </c>
      <c r="J205" s="211">
        <v>5096</v>
      </c>
      <c r="K205" s="211">
        <v>418</v>
      </c>
      <c r="L205" s="211">
        <v>2795</v>
      </c>
      <c r="M205" s="211">
        <v>183</v>
      </c>
      <c r="N205" s="211">
        <v>16054</v>
      </c>
      <c r="O205" s="211">
        <v>850</v>
      </c>
      <c r="P205" s="211">
        <v>21086</v>
      </c>
      <c r="Q205" s="211">
        <v>503</v>
      </c>
      <c r="R205" s="211">
        <v>28404</v>
      </c>
      <c r="S205" s="211">
        <v>1072</v>
      </c>
      <c r="T205" s="211">
        <v>5586</v>
      </c>
      <c r="U205" s="211">
        <v>386</v>
      </c>
      <c r="V205" s="211">
        <v>91</v>
      </c>
      <c r="W205" s="211">
        <v>0</v>
      </c>
      <c r="X205" s="211">
        <v>2424</v>
      </c>
      <c r="Y205" s="211">
        <v>46</v>
      </c>
      <c r="Z205" s="211">
        <v>1652</v>
      </c>
      <c r="AA205" s="211">
        <v>184</v>
      </c>
      <c r="AB205" s="211">
        <v>4164</v>
      </c>
      <c r="AC205" s="211">
        <v>83</v>
      </c>
      <c r="AD205" s="211">
        <v>3415</v>
      </c>
      <c r="AE205" s="211">
        <v>327</v>
      </c>
      <c r="AF205" s="211">
        <v>27719</v>
      </c>
      <c r="AG205" s="211">
        <v>999</v>
      </c>
      <c r="AH205" s="211">
        <v>36704</v>
      </c>
      <c r="AI205" s="211">
        <v>1252</v>
      </c>
      <c r="AJ205" s="211">
        <v>5617</v>
      </c>
      <c r="AK205" s="211">
        <v>519</v>
      </c>
      <c r="AL205" s="211">
        <v>3461</v>
      </c>
      <c r="AM205" s="211">
        <v>252</v>
      </c>
      <c r="AN205" s="211">
        <v>2156</v>
      </c>
      <c r="AO205" s="211">
        <v>267</v>
      </c>
      <c r="AP205" s="211">
        <v>20096</v>
      </c>
      <c r="AQ205" s="211">
        <v>828</v>
      </c>
      <c r="AR205" s="211">
        <v>22225</v>
      </c>
      <c r="AS205" s="211">
        <v>943</v>
      </c>
      <c r="AT205" s="211">
        <v>4371</v>
      </c>
      <c r="AU205" s="211">
        <v>298</v>
      </c>
      <c r="AV205" s="211">
        <v>37950</v>
      </c>
      <c r="AW205" s="211">
        <v>1473</v>
      </c>
      <c r="AX205" s="211">
        <v>1237</v>
      </c>
      <c r="AY205" s="211">
        <v>154</v>
      </c>
      <c r="AZ205" s="211">
        <v>5657</v>
      </c>
      <c r="BA205" s="211">
        <v>381</v>
      </c>
      <c r="BB205" s="211">
        <v>8345</v>
      </c>
      <c r="BC205" s="211">
        <v>344</v>
      </c>
      <c r="BD205" s="211">
        <v>11856</v>
      </c>
      <c r="BE205" s="211">
        <v>262</v>
      </c>
      <c r="BF205" s="211">
        <v>3457</v>
      </c>
      <c r="BG205" s="211">
        <v>327</v>
      </c>
      <c r="BH205" s="211">
        <v>20715</v>
      </c>
      <c r="BI205" s="211">
        <v>1249</v>
      </c>
      <c r="BJ205" s="211">
        <v>20070</v>
      </c>
      <c r="BK205" s="211">
        <v>1244</v>
      </c>
      <c r="BL205" s="211">
        <v>645</v>
      </c>
      <c r="BM205" s="211">
        <v>5</v>
      </c>
      <c r="BN205" s="211">
        <v>14951</v>
      </c>
      <c r="BO205" s="211">
        <v>516</v>
      </c>
      <c r="BP205" s="211">
        <v>6224</v>
      </c>
      <c r="BQ205" s="211">
        <v>869</v>
      </c>
      <c r="BR205" s="211">
        <v>2997</v>
      </c>
      <c r="BS205" s="211">
        <v>191</v>
      </c>
      <c r="BT205" s="211">
        <v>11312</v>
      </c>
      <c r="BU205" s="211">
        <v>195</v>
      </c>
      <c r="BV205" s="211">
        <v>24172</v>
      </c>
      <c r="BW205" s="211">
        <v>1576</v>
      </c>
      <c r="BX205" s="211">
        <v>6837</v>
      </c>
      <c r="BY205" s="211">
        <v>0</v>
      </c>
      <c r="BZ205" s="211">
        <v>3394</v>
      </c>
      <c r="CA205" s="211">
        <v>35</v>
      </c>
      <c r="CB205" s="211">
        <v>7918</v>
      </c>
      <c r="CC205" s="211">
        <v>160</v>
      </c>
      <c r="CD205" s="211">
        <v>3914</v>
      </c>
      <c r="CE205" s="211">
        <v>435</v>
      </c>
      <c r="CF205" s="211">
        <v>5538</v>
      </c>
      <c r="CG205" s="211">
        <v>311</v>
      </c>
      <c r="CH205" s="211">
        <v>5108</v>
      </c>
      <c r="CI205" s="211">
        <v>206</v>
      </c>
      <c r="CJ205" s="211">
        <v>4776</v>
      </c>
      <c r="CK205" s="211">
        <v>417</v>
      </c>
      <c r="CL205" s="211">
        <v>4836</v>
      </c>
      <c r="CM205" s="211">
        <v>207</v>
      </c>
      <c r="CN205" s="211">
        <v>6837</v>
      </c>
      <c r="CO205" s="211">
        <v>0</v>
      </c>
      <c r="CP205" s="211">
        <v>1771</v>
      </c>
      <c r="CQ205" s="211">
        <v>40550</v>
      </c>
      <c r="CR205" s="211">
        <v>32339</v>
      </c>
      <c r="CS205" s="211">
        <v>14521</v>
      </c>
      <c r="CT205" s="211">
        <v>33436</v>
      </c>
      <c r="CU205" s="211">
        <v>6589</v>
      </c>
      <c r="CV205" s="211">
        <v>2601</v>
      </c>
      <c r="CW205" s="211">
        <v>2503</v>
      </c>
      <c r="CX205" s="211">
        <v>1006</v>
      </c>
      <c r="CY205" s="211">
        <v>855</v>
      </c>
      <c r="CZ205" s="211">
        <v>319</v>
      </c>
      <c r="DA205" s="211">
        <v>1251</v>
      </c>
      <c r="DB205" s="211">
        <v>395</v>
      </c>
      <c r="DC205" s="211">
        <v>1980</v>
      </c>
      <c r="DD205" s="211">
        <v>881</v>
      </c>
      <c r="DE205" s="211">
        <v>109</v>
      </c>
      <c r="DF205" s="211">
        <v>826</v>
      </c>
      <c r="DG205" s="211">
        <v>1908</v>
      </c>
      <c r="DH205" s="211">
        <v>779</v>
      </c>
      <c r="DI205" s="211">
        <v>2579</v>
      </c>
      <c r="DJ205" s="211">
        <v>1470</v>
      </c>
      <c r="DK205" s="211">
        <v>530</v>
      </c>
      <c r="DL205" s="211">
        <v>1805</v>
      </c>
      <c r="DM205" s="211">
        <v>3366</v>
      </c>
      <c r="DN205" s="211">
        <v>5229</v>
      </c>
      <c r="DO205" s="211">
        <v>1354</v>
      </c>
      <c r="DP205" s="211">
        <v>1190</v>
      </c>
      <c r="DQ205" s="211">
        <v>846</v>
      </c>
      <c r="DR205" s="211">
        <v>674</v>
      </c>
      <c r="DS205" s="211">
        <v>547</v>
      </c>
      <c r="DT205" s="211">
        <v>1054</v>
      </c>
      <c r="DU205" s="211">
        <v>16495</v>
      </c>
      <c r="DV205" s="211">
        <v>8028</v>
      </c>
      <c r="DW205" s="211">
        <v>3353</v>
      </c>
      <c r="DX205" s="211">
        <v>1497</v>
      </c>
      <c r="DY205" s="211">
        <v>492</v>
      </c>
      <c r="DZ205" s="211">
        <v>2254</v>
      </c>
      <c r="EA205" s="211">
        <v>316</v>
      </c>
      <c r="EB205" s="211">
        <v>1406</v>
      </c>
      <c r="EC205" s="211">
        <v>4716</v>
      </c>
      <c r="ED205" s="211">
        <v>944</v>
      </c>
      <c r="EE205" s="211">
        <v>2995</v>
      </c>
      <c r="EF205" s="211">
        <v>5411</v>
      </c>
      <c r="EG205" s="211">
        <v>36177</v>
      </c>
      <c r="EH205" s="211">
        <v>5835</v>
      </c>
      <c r="EI205" s="211">
        <v>11069</v>
      </c>
      <c r="EJ205" s="211">
        <v>5426</v>
      </c>
      <c r="EK205" s="211">
        <v>382</v>
      </c>
      <c r="EL205" s="211">
        <v>705</v>
      </c>
      <c r="EM205" s="211">
        <v>733</v>
      </c>
      <c r="EN205" s="211">
        <v>768</v>
      </c>
      <c r="EO205" s="211">
        <v>533</v>
      </c>
      <c r="EP205" s="211">
        <v>2146</v>
      </c>
      <c r="EQ205" s="211">
        <v>15434</v>
      </c>
      <c r="ER205" s="211">
        <v>16495</v>
      </c>
      <c r="ES205" s="211">
        <v>1017</v>
      </c>
      <c r="ET205" s="211">
        <v>5415</v>
      </c>
      <c r="EU205" s="211">
        <v>6979</v>
      </c>
      <c r="EV205" s="211">
        <v>3084</v>
      </c>
      <c r="EW205" s="211">
        <f t="shared" si="3"/>
        <v>15478</v>
      </c>
      <c r="EX205" s="211">
        <v>16495</v>
      </c>
      <c r="EZ205" s="211"/>
    </row>
    <row r="206" spans="1:156" x14ac:dyDescent="0.25">
      <c r="A206" t="s">
        <v>513</v>
      </c>
      <c r="B206" t="s">
        <v>1335</v>
      </c>
      <c r="C206" t="s">
        <v>232</v>
      </c>
      <c r="D206" t="s">
        <v>232</v>
      </c>
      <c r="E206" t="s">
        <v>232</v>
      </c>
      <c r="F206" t="s">
        <v>232</v>
      </c>
      <c r="G206" t="s">
        <v>232</v>
      </c>
      <c r="H206" s="211">
        <v>41756</v>
      </c>
      <c r="I206" s="211">
        <v>705</v>
      </c>
      <c r="J206" s="211">
        <v>2130</v>
      </c>
      <c r="K206" s="211">
        <v>171</v>
      </c>
      <c r="L206" s="211">
        <v>1185</v>
      </c>
      <c r="M206" s="211">
        <v>142</v>
      </c>
      <c r="N206" s="211">
        <v>9325</v>
      </c>
      <c r="O206" s="211">
        <v>233</v>
      </c>
      <c r="P206" s="211">
        <v>30226</v>
      </c>
      <c r="Q206" s="211">
        <v>301</v>
      </c>
      <c r="R206" s="211">
        <v>34389</v>
      </c>
      <c r="S206" s="211">
        <v>481</v>
      </c>
      <c r="T206" s="211">
        <v>1285</v>
      </c>
      <c r="U206" s="211">
        <v>80</v>
      </c>
      <c r="V206" s="211">
        <v>80</v>
      </c>
      <c r="W206" s="211">
        <v>0</v>
      </c>
      <c r="X206" s="211">
        <v>2775</v>
      </c>
      <c r="Y206" s="211">
        <v>23</v>
      </c>
      <c r="Z206" s="211">
        <v>310</v>
      </c>
      <c r="AA206" s="211">
        <v>8</v>
      </c>
      <c r="AB206" s="211">
        <v>2881</v>
      </c>
      <c r="AC206" s="211">
        <v>113</v>
      </c>
      <c r="AD206" s="211">
        <v>1598</v>
      </c>
      <c r="AE206" s="211">
        <v>49</v>
      </c>
      <c r="AF206" s="211">
        <v>33925</v>
      </c>
      <c r="AG206" s="211">
        <v>440</v>
      </c>
      <c r="AH206" s="211">
        <v>38830</v>
      </c>
      <c r="AI206" s="211">
        <v>656</v>
      </c>
      <c r="AJ206" s="211">
        <v>2926</v>
      </c>
      <c r="AK206" s="211">
        <v>49</v>
      </c>
      <c r="AL206" s="211">
        <v>1804</v>
      </c>
      <c r="AM206" s="211">
        <v>0</v>
      </c>
      <c r="AN206" s="211">
        <v>1122</v>
      </c>
      <c r="AO206" s="211">
        <v>49</v>
      </c>
      <c r="AP206" s="211">
        <v>20784</v>
      </c>
      <c r="AQ206" s="211">
        <v>370</v>
      </c>
      <c r="AR206" s="211">
        <v>20972</v>
      </c>
      <c r="AS206" s="211">
        <v>335</v>
      </c>
      <c r="AT206" s="211">
        <v>3100</v>
      </c>
      <c r="AU206" s="211">
        <v>58</v>
      </c>
      <c r="AV206" s="211">
        <v>38656</v>
      </c>
      <c r="AW206" s="211">
        <v>647</v>
      </c>
      <c r="AX206" s="211">
        <v>739</v>
      </c>
      <c r="AY206" s="211">
        <v>11</v>
      </c>
      <c r="AZ206" s="211">
        <v>3809</v>
      </c>
      <c r="BA206" s="211">
        <v>134</v>
      </c>
      <c r="BB206" s="211">
        <v>7992</v>
      </c>
      <c r="BC206" s="211">
        <v>181</v>
      </c>
      <c r="BD206" s="211">
        <v>14761</v>
      </c>
      <c r="BE206" s="211">
        <v>100</v>
      </c>
      <c r="BF206" s="211">
        <v>2808</v>
      </c>
      <c r="BG206" s="211">
        <v>191</v>
      </c>
      <c r="BH206" s="211">
        <v>21535</v>
      </c>
      <c r="BI206" s="211">
        <v>329</v>
      </c>
      <c r="BJ206" s="211">
        <v>20805</v>
      </c>
      <c r="BK206" s="211">
        <v>279</v>
      </c>
      <c r="BL206" s="211">
        <v>730</v>
      </c>
      <c r="BM206" s="211">
        <v>50</v>
      </c>
      <c r="BN206" s="211">
        <v>16251</v>
      </c>
      <c r="BO206" s="211">
        <v>233</v>
      </c>
      <c r="BP206" s="211">
        <v>5677</v>
      </c>
      <c r="BQ206" s="211">
        <v>134</v>
      </c>
      <c r="BR206" s="211">
        <v>2415</v>
      </c>
      <c r="BS206" s="211">
        <v>153</v>
      </c>
      <c r="BT206" s="211">
        <v>11741</v>
      </c>
      <c r="BU206" s="211">
        <v>159</v>
      </c>
      <c r="BV206" s="211">
        <v>24343</v>
      </c>
      <c r="BW206" s="211">
        <v>520</v>
      </c>
      <c r="BX206" s="211">
        <v>5672</v>
      </c>
      <c r="BY206" s="211">
        <v>26</v>
      </c>
      <c r="BZ206" s="211">
        <v>2986</v>
      </c>
      <c r="CA206" s="211">
        <v>63</v>
      </c>
      <c r="CB206" s="211">
        <v>8755</v>
      </c>
      <c r="CC206" s="211">
        <v>96</v>
      </c>
      <c r="CD206" s="211">
        <v>2714</v>
      </c>
      <c r="CE206" s="211">
        <v>120</v>
      </c>
      <c r="CF206" s="211">
        <v>3617</v>
      </c>
      <c r="CG206" s="211">
        <v>35</v>
      </c>
      <c r="CH206" s="211">
        <v>6219</v>
      </c>
      <c r="CI206" s="211">
        <v>172</v>
      </c>
      <c r="CJ206" s="211">
        <v>6094</v>
      </c>
      <c r="CK206" s="211">
        <v>66</v>
      </c>
      <c r="CL206" s="211">
        <v>5699</v>
      </c>
      <c r="CM206" s="211">
        <v>127</v>
      </c>
      <c r="CN206" s="211">
        <v>5672</v>
      </c>
      <c r="CO206" s="211">
        <v>26</v>
      </c>
      <c r="CP206" s="211">
        <v>705</v>
      </c>
      <c r="CQ206" s="211">
        <v>41051</v>
      </c>
      <c r="CR206" s="211">
        <v>36523</v>
      </c>
      <c r="CS206" s="211">
        <v>9454</v>
      </c>
      <c r="CT206" s="211">
        <v>35821</v>
      </c>
      <c r="CU206" s="211">
        <v>3493</v>
      </c>
      <c r="CV206" s="211">
        <v>1011</v>
      </c>
      <c r="CW206" s="211">
        <v>726</v>
      </c>
      <c r="CX206" s="211">
        <v>362</v>
      </c>
      <c r="CY206" s="211">
        <v>873</v>
      </c>
      <c r="CZ206" s="211">
        <v>157</v>
      </c>
      <c r="DA206" s="211">
        <v>1680</v>
      </c>
      <c r="DB206" s="211">
        <v>446</v>
      </c>
      <c r="DC206" s="211">
        <v>214</v>
      </c>
      <c r="DD206" s="211">
        <v>46</v>
      </c>
      <c r="DE206" s="211">
        <v>106</v>
      </c>
      <c r="DF206" s="211">
        <v>1225</v>
      </c>
      <c r="DG206" s="211">
        <v>2475</v>
      </c>
      <c r="DH206" s="211">
        <v>634</v>
      </c>
      <c r="DI206" s="211">
        <v>2785</v>
      </c>
      <c r="DJ206" s="211">
        <v>1103</v>
      </c>
      <c r="DK206" s="211">
        <v>596</v>
      </c>
      <c r="DL206" s="211">
        <v>2418</v>
      </c>
      <c r="DM206" s="211">
        <v>3128</v>
      </c>
      <c r="DN206" s="211">
        <v>5054</v>
      </c>
      <c r="DO206" s="211">
        <v>1552</v>
      </c>
      <c r="DP206" s="211">
        <v>736</v>
      </c>
      <c r="DQ206" s="211">
        <v>1081</v>
      </c>
      <c r="DR206" s="211">
        <v>297</v>
      </c>
      <c r="DS206" s="211">
        <v>126</v>
      </c>
      <c r="DT206" s="211">
        <v>376</v>
      </c>
      <c r="DU206" s="211">
        <v>15269</v>
      </c>
      <c r="DV206" s="211">
        <v>10228</v>
      </c>
      <c r="DW206" s="211">
        <v>4540</v>
      </c>
      <c r="DX206" s="211">
        <v>900</v>
      </c>
      <c r="DY206" s="211">
        <v>217</v>
      </c>
      <c r="DZ206" s="211">
        <v>1414</v>
      </c>
      <c r="EA206" s="211">
        <v>241</v>
      </c>
      <c r="EB206" s="211">
        <v>900</v>
      </c>
      <c r="EC206" s="211">
        <v>2727</v>
      </c>
      <c r="ED206" s="211">
        <v>700</v>
      </c>
      <c r="EE206" s="211">
        <v>1614</v>
      </c>
      <c r="EF206" s="211">
        <v>6001</v>
      </c>
      <c r="EG206" s="211">
        <v>37107</v>
      </c>
      <c r="EH206" s="211">
        <v>4246</v>
      </c>
      <c r="EI206" s="211">
        <v>13635</v>
      </c>
      <c r="EJ206" s="211">
        <v>1634</v>
      </c>
      <c r="EK206" s="211">
        <v>218</v>
      </c>
      <c r="EL206" s="211">
        <v>287</v>
      </c>
      <c r="EM206" s="211">
        <v>158</v>
      </c>
      <c r="EN206" s="211">
        <v>191</v>
      </c>
      <c r="EO206" s="211">
        <v>98</v>
      </c>
      <c r="EP206" s="211">
        <v>633</v>
      </c>
      <c r="EQ206" s="211">
        <v>14736</v>
      </c>
      <c r="ER206" s="211">
        <v>15269</v>
      </c>
      <c r="ES206" s="211">
        <v>178</v>
      </c>
      <c r="ET206" s="211">
        <v>3253</v>
      </c>
      <c r="EU206" s="211">
        <v>8153</v>
      </c>
      <c r="EV206" s="211">
        <v>3685</v>
      </c>
      <c r="EW206" s="211">
        <f t="shared" si="3"/>
        <v>15091</v>
      </c>
      <c r="EX206" s="211">
        <v>15269</v>
      </c>
      <c r="EZ206" s="211"/>
    </row>
    <row r="207" spans="1:156" x14ac:dyDescent="0.25">
      <c r="A207" t="s">
        <v>514</v>
      </c>
      <c r="B207" t="s">
        <v>1335</v>
      </c>
      <c r="C207" t="s">
        <v>232</v>
      </c>
      <c r="D207" t="s">
        <v>232</v>
      </c>
      <c r="E207" t="s">
        <v>232</v>
      </c>
      <c r="F207" t="s">
        <v>232</v>
      </c>
      <c r="G207" t="s">
        <v>232</v>
      </c>
      <c r="H207" s="211">
        <v>42902</v>
      </c>
      <c r="I207" s="211">
        <v>960</v>
      </c>
      <c r="J207" s="211">
        <v>2468</v>
      </c>
      <c r="K207" s="211">
        <v>54</v>
      </c>
      <c r="L207" s="211">
        <v>1356</v>
      </c>
      <c r="M207" s="211">
        <v>34</v>
      </c>
      <c r="N207" s="211">
        <v>11059</v>
      </c>
      <c r="O207" s="211">
        <v>431</v>
      </c>
      <c r="P207" s="211">
        <v>29231</v>
      </c>
      <c r="Q207" s="211">
        <v>465</v>
      </c>
      <c r="R207" s="211">
        <v>36347</v>
      </c>
      <c r="S207" s="211">
        <v>768</v>
      </c>
      <c r="T207" s="211">
        <v>1796</v>
      </c>
      <c r="U207" s="211">
        <v>12</v>
      </c>
      <c r="V207" s="211">
        <v>23</v>
      </c>
      <c r="W207" s="211">
        <v>7</v>
      </c>
      <c r="X207" s="211">
        <v>1603</v>
      </c>
      <c r="Y207" s="211">
        <v>20</v>
      </c>
      <c r="Z207" s="211">
        <v>1062</v>
      </c>
      <c r="AA207" s="211">
        <v>127</v>
      </c>
      <c r="AB207" s="211">
        <v>2071</v>
      </c>
      <c r="AC207" s="211">
        <v>26</v>
      </c>
      <c r="AD207" s="211">
        <v>2387</v>
      </c>
      <c r="AE207" s="211">
        <v>142</v>
      </c>
      <c r="AF207" s="211">
        <v>35414</v>
      </c>
      <c r="AG207" s="211">
        <v>767</v>
      </c>
      <c r="AH207" s="211">
        <v>40159</v>
      </c>
      <c r="AI207" s="211">
        <v>806</v>
      </c>
      <c r="AJ207" s="211">
        <v>2743</v>
      </c>
      <c r="AK207" s="211">
        <v>154</v>
      </c>
      <c r="AL207" s="211">
        <v>1886</v>
      </c>
      <c r="AM207" s="211">
        <v>35</v>
      </c>
      <c r="AN207" s="211">
        <v>857</v>
      </c>
      <c r="AO207" s="211">
        <v>119</v>
      </c>
      <c r="AP207" s="211">
        <v>21308</v>
      </c>
      <c r="AQ207" s="211">
        <v>522</v>
      </c>
      <c r="AR207" s="211">
        <v>21594</v>
      </c>
      <c r="AS207" s="211">
        <v>438</v>
      </c>
      <c r="AT207" s="211">
        <v>3406</v>
      </c>
      <c r="AU207" s="211">
        <v>78</v>
      </c>
      <c r="AV207" s="211">
        <v>39496</v>
      </c>
      <c r="AW207" s="211">
        <v>882</v>
      </c>
      <c r="AX207" s="211">
        <v>844</v>
      </c>
      <c r="AY207" s="211">
        <v>92</v>
      </c>
      <c r="AZ207" s="211">
        <v>4566</v>
      </c>
      <c r="BA207" s="211">
        <v>148</v>
      </c>
      <c r="BB207" s="211">
        <v>8771</v>
      </c>
      <c r="BC207" s="211">
        <v>160</v>
      </c>
      <c r="BD207" s="211">
        <v>13860</v>
      </c>
      <c r="BE207" s="211">
        <v>136</v>
      </c>
      <c r="BF207" s="211">
        <v>3700</v>
      </c>
      <c r="BG207" s="211">
        <v>130</v>
      </c>
      <c r="BH207" s="211">
        <v>21737</v>
      </c>
      <c r="BI207" s="211">
        <v>609</v>
      </c>
      <c r="BJ207" s="211">
        <v>21261</v>
      </c>
      <c r="BK207" s="211">
        <v>546</v>
      </c>
      <c r="BL207" s="211">
        <v>476</v>
      </c>
      <c r="BM207" s="211">
        <v>63</v>
      </c>
      <c r="BN207" s="211">
        <v>16431</v>
      </c>
      <c r="BO207" s="211">
        <v>371</v>
      </c>
      <c r="BP207" s="211">
        <v>5772</v>
      </c>
      <c r="BQ207" s="211">
        <v>226</v>
      </c>
      <c r="BR207" s="211">
        <v>3234</v>
      </c>
      <c r="BS207" s="211">
        <v>142</v>
      </c>
      <c r="BT207" s="211">
        <v>12217</v>
      </c>
      <c r="BU207" s="211">
        <v>221</v>
      </c>
      <c r="BV207" s="211">
        <v>25437</v>
      </c>
      <c r="BW207" s="211">
        <v>739</v>
      </c>
      <c r="BX207" s="211">
        <v>5248</v>
      </c>
      <c r="BY207" s="211">
        <v>0</v>
      </c>
      <c r="BZ207" s="211">
        <v>3440</v>
      </c>
      <c r="CA207" s="211">
        <v>65</v>
      </c>
      <c r="CB207" s="211">
        <v>8777</v>
      </c>
      <c r="CC207" s="211">
        <v>156</v>
      </c>
      <c r="CD207" s="211">
        <v>2644</v>
      </c>
      <c r="CE207" s="211">
        <v>203</v>
      </c>
      <c r="CF207" s="211">
        <v>4370</v>
      </c>
      <c r="CG207" s="211">
        <v>171</v>
      </c>
      <c r="CH207" s="211">
        <v>6380</v>
      </c>
      <c r="CI207" s="211">
        <v>149</v>
      </c>
      <c r="CJ207" s="211">
        <v>5767</v>
      </c>
      <c r="CK207" s="211">
        <v>72</v>
      </c>
      <c r="CL207" s="211">
        <v>6276</v>
      </c>
      <c r="CM207" s="211">
        <v>144</v>
      </c>
      <c r="CN207" s="211">
        <v>5248</v>
      </c>
      <c r="CO207" s="211">
        <v>0</v>
      </c>
      <c r="CP207" s="211">
        <v>960</v>
      </c>
      <c r="CQ207" s="211">
        <v>41942</v>
      </c>
      <c r="CR207" s="211">
        <v>36493</v>
      </c>
      <c r="CS207" s="211">
        <v>9217</v>
      </c>
      <c r="CT207" s="211">
        <v>37035</v>
      </c>
      <c r="CU207" s="211">
        <v>3353</v>
      </c>
      <c r="CV207" s="211">
        <v>1071</v>
      </c>
      <c r="CW207" s="211">
        <v>925</v>
      </c>
      <c r="CX207" s="211">
        <v>400</v>
      </c>
      <c r="CY207" s="211">
        <v>823</v>
      </c>
      <c r="CZ207" s="211">
        <v>132</v>
      </c>
      <c r="DA207" s="211">
        <v>1161</v>
      </c>
      <c r="DB207" s="211">
        <v>478</v>
      </c>
      <c r="DC207" s="211">
        <v>444</v>
      </c>
      <c r="DD207" s="211">
        <v>61</v>
      </c>
      <c r="DE207" s="211">
        <v>92</v>
      </c>
      <c r="DF207" s="211">
        <v>1485</v>
      </c>
      <c r="DG207" s="211">
        <v>2635</v>
      </c>
      <c r="DH207" s="211">
        <v>748</v>
      </c>
      <c r="DI207" s="211">
        <v>2541</v>
      </c>
      <c r="DJ207" s="211">
        <v>1336</v>
      </c>
      <c r="DK207" s="211">
        <v>490</v>
      </c>
      <c r="DL207" s="211">
        <v>2117</v>
      </c>
      <c r="DM207" s="211">
        <v>2930</v>
      </c>
      <c r="DN207" s="211">
        <v>5266</v>
      </c>
      <c r="DO207" s="211">
        <v>1419</v>
      </c>
      <c r="DP207" s="211">
        <v>862</v>
      </c>
      <c r="DQ207" s="211">
        <v>1081</v>
      </c>
      <c r="DR207" s="211">
        <v>472</v>
      </c>
      <c r="DS207" s="211">
        <v>282</v>
      </c>
      <c r="DT207" s="211">
        <v>395</v>
      </c>
      <c r="DU207" s="211">
        <v>15244</v>
      </c>
      <c r="DV207" s="211">
        <v>10476</v>
      </c>
      <c r="DW207" s="211">
        <v>4843</v>
      </c>
      <c r="DX207" s="211">
        <v>820</v>
      </c>
      <c r="DY207" s="211">
        <v>228</v>
      </c>
      <c r="DZ207" s="211">
        <v>1282</v>
      </c>
      <c r="EA207" s="211">
        <v>190</v>
      </c>
      <c r="EB207" s="211">
        <v>836</v>
      </c>
      <c r="EC207" s="211">
        <v>2666</v>
      </c>
      <c r="ED207" s="211">
        <v>674</v>
      </c>
      <c r="EE207" s="211">
        <v>1539</v>
      </c>
      <c r="EF207" s="211">
        <v>6217</v>
      </c>
      <c r="EG207" s="211">
        <v>38074</v>
      </c>
      <c r="EH207" s="211">
        <v>4695</v>
      </c>
      <c r="EI207" s="211">
        <v>13214</v>
      </c>
      <c r="EJ207" s="211">
        <v>2030</v>
      </c>
      <c r="EK207" s="211">
        <v>74</v>
      </c>
      <c r="EL207" s="211">
        <v>265</v>
      </c>
      <c r="EM207" s="211">
        <v>206</v>
      </c>
      <c r="EN207" s="211">
        <v>267</v>
      </c>
      <c r="EO207" s="211">
        <v>288</v>
      </c>
      <c r="EP207" s="211">
        <v>863</v>
      </c>
      <c r="EQ207" s="211">
        <v>14469</v>
      </c>
      <c r="ER207" s="211">
        <v>15244</v>
      </c>
      <c r="ES207" s="211">
        <v>600</v>
      </c>
      <c r="ET207" s="211">
        <v>2756</v>
      </c>
      <c r="EU207" s="211">
        <v>7036</v>
      </c>
      <c r="EV207" s="211">
        <v>4852</v>
      </c>
      <c r="EW207" s="211">
        <f t="shared" si="3"/>
        <v>14644</v>
      </c>
      <c r="EX207" s="211">
        <v>15244</v>
      </c>
      <c r="EZ207" s="211"/>
    </row>
    <row r="208" spans="1:156" x14ac:dyDescent="0.25">
      <c r="A208" t="s">
        <v>515</v>
      </c>
      <c r="B208" t="s">
        <v>1335</v>
      </c>
      <c r="C208" t="s">
        <v>232</v>
      </c>
      <c r="D208" t="s">
        <v>232</v>
      </c>
      <c r="E208" t="s">
        <v>232</v>
      </c>
      <c r="F208" t="s">
        <v>232</v>
      </c>
      <c r="G208" t="s">
        <v>232</v>
      </c>
      <c r="H208" s="211">
        <v>44539</v>
      </c>
      <c r="I208" s="211">
        <v>1125</v>
      </c>
      <c r="J208" s="211">
        <v>2076</v>
      </c>
      <c r="K208" s="211">
        <v>358</v>
      </c>
      <c r="L208" s="211">
        <v>1320</v>
      </c>
      <c r="M208" s="211">
        <v>165</v>
      </c>
      <c r="N208" s="211">
        <v>10743</v>
      </c>
      <c r="O208" s="211">
        <v>354</v>
      </c>
      <c r="P208" s="211">
        <v>31441</v>
      </c>
      <c r="Q208" s="211">
        <v>308</v>
      </c>
      <c r="R208" s="211">
        <v>35740</v>
      </c>
      <c r="S208" s="211">
        <v>644</v>
      </c>
      <c r="T208" s="211">
        <v>1615</v>
      </c>
      <c r="U208" s="211">
        <v>47</v>
      </c>
      <c r="V208" s="211">
        <v>225</v>
      </c>
      <c r="W208" s="211">
        <v>0</v>
      </c>
      <c r="X208" s="211">
        <v>2805</v>
      </c>
      <c r="Y208" s="211">
        <v>79</v>
      </c>
      <c r="Z208" s="211">
        <v>1239</v>
      </c>
      <c r="AA208" s="211">
        <v>269</v>
      </c>
      <c r="AB208" s="211">
        <v>2915</v>
      </c>
      <c r="AC208" s="211">
        <v>86</v>
      </c>
      <c r="AD208" s="211">
        <v>2459</v>
      </c>
      <c r="AE208" s="211">
        <v>336</v>
      </c>
      <c r="AF208" s="211">
        <v>35179</v>
      </c>
      <c r="AG208" s="211">
        <v>644</v>
      </c>
      <c r="AH208" s="211">
        <v>40317</v>
      </c>
      <c r="AI208" s="211">
        <v>741</v>
      </c>
      <c r="AJ208" s="211">
        <v>4222</v>
      </c>
      <c r="AK208" s="211">
        <v>384</v>
      </c>
      <c r="AL208" s="211">
        <v>2621</v>
      </c>
      <c r="AM208" s="211">
        <v>121</v>
      </c>
      <c r="AN208" s="211">
        <v>1601</v>
      </c>
      <c r="AO208" s="211">
        <v>263</v>
      </c>
      <c r="AP208" s="211">
        <v>23243</v>
      </c>
      <c r="AQ208" s="211">
        <v>603</v>
      </c>
      <c r="AR208" s="211">
        <v>21296</v>
      </c>
      <c r="AS208" s="211">
        <v>522</v>
      </c>
      <c r="AT208" s="211">
        <v>3028</v>
      </c>
      <c r="AU208" s="211">
        <v>0</v>
      </c>
      <c r="AV208" s="211">
        <v>41511</v>
      </c>
      <c r="AW208" s="211">
        <v>1125</v>
      </c>
      <c r="AX208" s="211">
        <v>727</v>
      </c>
      <c r="AY208" s="211">
        <v>72</v>
      </c>
      <c r="AZ208" s="211">
        <v>4625</v>
      </c>
      <c r="BA208" s="211">
        <v>308</v>
      </c>
      <c r="BB208" s="211">
        <v>8949</v>
      </c>
      <c r="BC208" s="211">
        <v>310</v>
      </c>
      <c r="BD208" s="211">
        <v>14073</v>
      </c>
      <c r="BE208" s="211">
        <v>126</v>
      </c>
      <c r="BF208" s="211">
        <v>3440</v>
      </c>
      <c r="BG208" s="211">
        <v>194</v>
      </c>
      <c r="BH208" s="211">
        <v>24290</v>
      </c>
      <c r="BI208" s="211">
        <v>607</v>
      </c>
      <c r="BJ208" s="211">
        <v>23758</v>
      </c>
      <c r="BK208" s="211">
        <v>564</v>
      </c>
      <c r="BL208" s="211">
        <v>532</v>
      </c>
      <c r="BM208" s="211">
        <v>43</v>
      </c>
      <c r="BN208" s="211">
        <v>18466</v>
      </c>
      <c r="BO208" s="211">
        <v>255</v>
      </c>
      <c r="BP208" s="211">
        <v>6402</v>
      </c>
      <c r="BQ208" s="211">
        <v>319</v>
      </c>
      <c r="BR208" s="211">
        <v>2862</v>
      </c>
      <c r="BS208" s="211">
        <v>227</v>
      </c>
      <c r="BT208" s="211">
        <v>12763</v>
      </c>
      <c r="BU208" s="211">
        <v>276</v>
      </c>
      <c r="BV208" s="211">
        <v>27730</v>
      </c>
      <c r="BW208" s="211">
        <v>801</v>
      </c>
      <c r="BX208" s="211">
        <v>4046</v>
      </c>
      <c r="BY208" s="211">
        <v>48</v>
      </c>
      <c r="BZ208" s="211">
        <v>4197</v>
      </c>
      <c r="CA208" s="211">
        <v>119</v>
      </c>
      <c r="CB208" s="211">
        <v>8566</v>
      </c>
      <c r="CC208" s="211">
        <v>157</v>
      </c>
      <c r="CD208" s="211">
        <v>3402</v>
      </c>
      <c r="CE208" s="211">
        <v>33</v>
      </c>
      <c r="CF208" s="211">
        <v>5040</v>
      </c>
      <c r="CG208" s="211">
        <v>225</v>
      </c>
      <c r="CH208" s="211">
        <v>6849</v>
      </c>
      <c r="CI208" s="211">
        <v>113</v>
      </c>
      <c r="CJ208" s="211">
        <v>6431</v>
      </c>
      <c r="CK208" s="211">
        <v>321</v>
      </c>
      <c r="CL208" s="211">
        <v>6008</v>
      </c>
      <c r="CM208" s="211">
        <v>109</v>
      </c>
      <c r="CN208" s="211">
        <v>4046</v>
      </c>
      <c r="CO208" s="211">
        <v>48</v>
      </c>
      <c r="CP208" s="211">
        <v>1125</v>
      </c>
      <c r="CQ208" s="211">
        <v>43414</v>
      </c>
      <c r="CR208" s="211">
        <v>39353</v>
      </c>
      <c r="CS208" s="211">
        <v>7607</v>
      </c>
      <c r="CT208" s="211">
        <v>36255</v>
      </c>
      <c r="CU208" s="211">
        <v>4747</v>
      </c>
      <c r="CV208" s="211">
        <v>1595</v>
      </c>
      <c r="CW208" s="211">
        <v>1682</v>
      </c>
      <c r="CX208" s="211">
        <v>667</v>
      </c>
      <c r="CY208" s="211">
        <v>683</v>
      </c>
      <c r="CZ208" s="211">
        <v>160</v>
      </c>
      <c r="DA208" s="211">
        <v>1648</v>
      </c>
      <c r="DB208" s="211">
        <v>537</v>
      </c>
      <c r="DC208" s="211">
        <v>734</v>
      </c>
      <c r="DD208" s="211">
        <v>231</v>
      </c>
      <c r="DE208" s="211">
        <v>55</v>
      </c>
      <c r="DF208" s="211">
        <v>1286</v>
      </c>
      <c r="DG208" s="211">
        <v>2688</v>
      </c>
      <c r="DH208" s="211">
        <v>849</v>
      </c>
      <c r="DI208" s="211">
        <v>3270</v>
      </c>
      <c r="DJ208" s="211">
        <v>1336</v>
      </c>
      <c r="DK208" s="211">
        <v>630</v>
      </c>
      <c r="DL208" s="211">
        <v>3140</v>
      </c>
      <c r="DM208" s="211">
        <v>2974</v>
      </c>
      <c r="DN208" s="211">
        <v>5810</v>
      </c>
      <c r="DO208" s="211">
        <v>1686</v>
      </c>
      <c r="DP208" s="211">
        <v>768</v>
      </c>
      <c r="DQ208" s="211">
        <v>1015</v>
      </c>
      <c r="DR208" s="211">
        <v>416</v>
      </c>
      <c r="DS208" s="211">
        <v>442</v>
      </c>
      <c r="DT208" s="211">
        <v>604</v>
      </c>
      <c r="DU208" s="211">
        <v>14913</v>
      </c>
      <c r="DV208" s="211">
        <v>10601</v>
      </c>
      <c r="DW208" s="211">
        <v>5331</v>
      </c>
      <c r="DX208" s="211">
        <v>681</v>
      </c>
      <c r="DY208" s="211">
        <v>137</v>
      </c>
      <c r="DZ208" s="211">
        <v>1406</v>
      </c>
      <c r="EA208" s="211">
        <v>80</v>
      </c>
      <c r="EB208" s="211">
        <v>907</v>
      </c>
      <c r="EC208" s="211">
        <v>2225</v>
      </c>
      <c r="ED208" s="211">
        <v>444</v>
      </c>
      <c r="EE208" s="211">
        <v>1147</v>
      </c>
      <c r="EF208" s="211">
        <v>6499</v>
      </c>
      <c r="EG208" s="211">
        <v>39934</v>
      </c>
      <c r="EH208" s="211">
        <v>3831</v>
      </c>
      <c r="EI208" s="211">
        <v>13700</v>
      </c>
      <c r="EJ208" s="211">
        <v>1213</v>
      </c>
      <c r="EK208" s="211">
        <v>148</v>
      </c>
      <c r="EL208" s="211">
        <v>131</v>
      </c>
      <c r="EM208" s="211">
        <v>159</v>
      </c>
      <c r="EN208" s="211">
        <v>110</v>
      </c>
      <c r="EO208" s="211">
        <v>123</v>
      </c>
      <c r="EP208" s="211">
        <v>370</v>
      </c>
      <c r="EQ208" s="211">
        <v>14448</v>
      </c>
      <c r="ER208" s="211">
        <v>14913</v>
      </c>
      <c r="ES208" s="211">
        <v>348</v>
      </c>
      <c r="ET208" s="211">
        <v>2594</v>
      </c>
      <c r="EU208" s="211">
        <v>7545</v>
      </c>
      <c r="EV208" s="211">
        <v>4426</v>
      </c>
      <c r="EW208" s="211">
        <f t="shared" si="3"/>
        <v>14565</v>
      </c>
      <c r="EX208" s="211">
        <v>14913</v>
      </c>
      <c r="EZ208" s="211"/>
    </row>
    <row r="209" spans="1:156" x14ac:dyDescent="0.25">
      <c r="A209" t="s">
        <v>516</v>
      </c>
      <c r="B209" t="s">
        <v>1335</v>
      </c>
      <c r="C209" t="s">
        <v>232</v>
      </c>
      <c r="D209" t="s">
        <v>232</v>
      </c>
      <c r="E209" t="s">
        <v>232</v>
      </c>
      <c r="F209" t="s">
        <v>232</v>
      </c>
      <c r="G209" t="s">
        <v>232</v>
      </c>
      <c r="H209" s="211">
        <v>42567</v>
      </c>
      <c r="I209" s="211">
        <v>2013</v>
      </c>
      <c r="J209" s="211">
        <v>2650</v>
      </c>
      <c r="K209" s="211">
        <v>259</v>
      </c>
      <c r="L209" s="211">
        <v>1758</v>
      </c>
      <c r="M209" s="211">
        <v>177</v>
      </c>
      <c r="N209" s="211">
        <v>15220</v>
      </c>
      <c r="O209" s="211">
        <v>1219</v>
      </c>
      <c r="P209" s="211">
        <v>19479</v>
      </c>
      <c r="Q209" s="211">
        <v>499</v>
      </c>
      <c r="R209" s="211">
        <v>36927</v>
      </c>
      <c r="S209" s="211">
        <v>699</v>
      </c>
      <c r="T209" s="211">
        <v>501</v>
      </c>
      <c r="U209" s="211">
        <v>0</v>
      </c>
      <c r="V209" s="211">
        <v>101</v>
      </c>
      <c r="W209" s="211">
        <v>24</v>
      </c>
      <c r="X209" s="211">
        <v>1122</v>
      </c>
      <c r="Y209" s="211">
        <v>138</v>
      </c>
      <c r="Z209" s="211">
        <v>901</v>
      </c>
      <c r="AA209" s="211">
        <v>277</v>
      </c>
      <c r="AB209" s="211">
        <v>3011</v>
      </c>
      <c r="AC209" s="211">
        <v>875</v>
      </c>
      <c r="AD209" s="211">
        <v>3199</v>
      </c>
      <c r="AE209" s="211">
        <v>1187</v>
      </c>
      <c r="AF209" s="211">
        <v>36246</v>
      </c>
      <c r="AG209" s="211">
        <v>634</v>
      </c>
      <c r="AH209" s="211">
        <v>40121</v>
      </c>
      <c r="AI209" s="211">
        <v>847</v>
      </c>
      <c r="AJ209" s="211">
        <v>2446</v>
      </c>
      <c r="AK209" s="211">
        <v>1166</v>
      </c>
      <c r="AL209" s="211">
        <v>755</v>
      </c>
      <c r="AM209" s="211">
        <v>133</v>
      </c>
      <c r="AN209" s="211">
        <v>1691</v>
      </c>
      <c r="AO209" s="211">
        <v>1033</v>
      </c>
      <c r="AP209" s="211">
        <v>21020</v>
      </c>
      <c r="AQ209" s="211">
        <v>1132</v>
      </c>
      <c r="AR209" s="211">
        <v>21547</v>
      </c>
      <c r="AS209" s="211">
        <v>881</v>
      </c>
      <c r="AT209" s="211">
        <v>3672</v>
      </c>
      <c r="AU209" s="211">
        <v>42</v>
      </c>
      <c r="AV209" s="211">
        <v>38895</v>
      </c>
      <c r="AW209" s="211">
        <v>1971</v>
      </c>
      <c r="AX209" s="211">
        <v>754</v>
      </c>
      <c r="AY209" s="211">
        <v>142</v>
      </c>
      <c r="AZ209" s="211">
        <v>5739</v>
      </c>
      <c r="BA209" s="211">
        <v>601</v>
      </c>
      <c r="BB209" s="211">
        <v>7957</v>
      </c>
      <c r="BC209" s="211">
        <v>441</v>
      </c>
      <c r="BD209" s="211">
        <v>10196</v>
      </c>
      <c r="BE209" s="211">
        <v>203</v>
      </c>
      <c r="BF209" s="211">
        <v>4197</v>
      </c>
      <c r="BG209" s="211">
        <v>264</v>
      </c>
      <c r="BH209" s="211">
        <v>20651</v>
      </c>
      <c r="BI209" s="211">
        <v>1137</v>
      </c>
      <c r="BJ209" s="211">
        <v>19777</v>
      </c>
      <c r="BK209" s="211">
        <v>1080</v>
      </c>
      <c r="BL209" s="211">
        <v>874</v>
      </c>
      <c r="BM209" s="211">
        <v>57</v>
      </c>
      <c r="BN209" s="211">
        <v>13140</v>
      </c>
      <c r="BO209" s="211">
        <v>709</v>
      </c>
      <c r="BP209" s="211">
        <v>8710</v>
      </c>
      <c r="BQ209" s="211">
        <v>452</v>
      </c>
      <c r="BR209" s="211">
        <v>2998</v>
      </c>
      <c r="BS209" s="211">
        <v>240</v>
      </c>
      <c r="BT209" s="211">
        <v>11544</v>
      </c>
      <c r="BU209" s="211">
        <v>483</v>
      </c>
      <c r="BV209" s="211">
        <v>24848</v>
      </c>
      <c r="BW209" s="211">
        <v>1401</v>
      </c>
      <c r="BX209" s="211">
        <v>6175</v>
      </c>
      <c r="BY209" s="211">
        <v>129</v>
      </c>
      <c r="BZ209" s="211">
        <v>2883</v>
      </c>
      <c r="CA209" s="211">
        <v>59</v>
      </c>
      <c r="CB209" s="211">
        <v>8661</v>
      </c>
      <c r="CC209" s="211">
        <v>424</v>
      </c>
      <c r="CD209" s="211">
        <v>6377</v>
      </c>
      <c r="CE209" s="211">
        <v>143</v>
      </c>
      <c r="CF209" s="211">
        <v>3629</v>
      </c>
      <c r="CG209" s="211">
        <v>245</v>
      </c>
      <c r="CH209" s="211">
        <v>5065</v>
      </c>
      <c r="CI209" s="211">
        <v>679</v>
      </c>
      <c r="CJ209" s="211">
        <v>4979</v>
      </c>
      <c r="CK209" s="211">
        <v>194</v>
      </c>
      <c r="CL209" s="211">
        <v>4798</v>
      </c>
      <c r="CM209" s="211">
        <v>140</v>
      </c>
      <c r="CN209" s="211">
        <v>6175</v>
      </c>
      <c r="CO209" s="211">
        <v>129</v>
      </c>
      <c r="CP209" s="211">
        <v>2013</v>
      </c>
      <c r="CQ209" s="211">
        <v>40554</v>
      </c>
      <c r="CR209" s="211">
        <v>35073</v>
      </c>
      <c r="CS209" s="211">
        <v>10837</v>
      </c>
      <c r="CT209" s="211">
        <v>36617</v>
      </c>
      <c r="CU209" s="211">
        <v>3846</v>
      </c>
      <c r="CV209" s="211">
        <v>1804</v>
      </c>
      <c r="CW209" s="211">
        <v>2293</v>
      </c>
      <c r="CX209" s="211">
        <v>1466</v>
      </c>
      <c r="CY209" s="211">
        <v>746</v>
      </c>
      <c r="CZ209" s="211">
        <v>87</v>
      </c>
      <c r="DA209" s="211">
        <v>777</v>
      </c>
      <c r="DB209" s="211">
        <v>241</v>
      </c>
      <c r="DC209" s="211">
        <v>30</v>
      </c>
      <c r="DD209" s="211">
        <v>10</v>
      </c>
      <c r="DE209" s="211">
        <v>416</v>
      </c>
      <c r="DF209" s="211">
        <v>1892</v>
      </c>
      <c r="DG209" s="211">
        <v>2578</v>
      </c>
      <c r="DH209" s="211">
        <v>690</v>
      </c>
      <c r="DI209" s="211">
        <v>1990</v>
      </c>
      <c r="DJ209" s="211">
        <v>890</v>
      </c>
      <c r="DK209" s="211">
        <v>163</v>
      </c>
      <c r="DL209" s="211">
        <v>1256</v>
      </c>
      <c r="DM209" s="211">
        <v>1415</v>
      </c>
      <c r="DN209" s="211">
        <v>7577</v>
      </c>
      <c r="DO209" s="211">
        <v>1974</v>
      </c>
      <c r="DP209" s="211">
        <v>1058</v>
      </c>
      <c r="DQ209" s="211">
        <v>598</v>
      </c>
      <c r="DR209" s="211">
        <v>311</v>
      </c>
      <c r="DS209" s="211">
        <v>206</v>
      </c>
      <c r="DT209" s="211">
        <v>540</v>
      </c>
      <c r="DU209" s="211">
        <v>14196</v>
      </c>
      <c r="DV209" s="211">
        <v>8623</v>
      </c>
      <c r="DW209" s="211">
        <v>3792</v>
      </c>
      <c r="DX209" s="211">
        <v>746</v>
      </c>
      <c r="DY209" s="211">
        <v>133</v>
      </c>
      <c r="DZ209" s="211">
        <v>2000</v>
      </c>
      <c r="EA209" s="211">
        <v>133</v>
      </c>
      <c r="EB209" s="211">
        <v>1492</v>
      </c>
      <c r="EC209" s="211">
        <v>2827</v>
      </c>
      <c r="ED209" s="211">
        <v>554</v>
      </c>
      <c r="EE209" s="211">
        <v>1821</v>
      </c>
      <c r="EF209" s="211">
        <v>4790</v>
      </c>
      <c r="EG209" s="211">
        <v>35418</v>
      </c>
      <c r="EH209" s="211">
        <v>7043</v>
      </c>
      <c r="EI209" s="211">
        <v>11598</v>
      </c>
      <c r="EJ209" s="211">
        <v>2598</v>
      </c>
      <c r="EK209" s="211">
        <v>464</v>
      </c>
      <c r="EL209" s="211">
        <v>302</v>
      </c>
      <c r="EM209" s="211">
        <v>448</v>
      </c>
      <c r="EN209" s="211">
        <v>242</v>
      </c>
      <c r="EO209" s="211">
        <v>256</v>
      </c>
      <c r="EP209" s="211">
        <v>665</v>
      </c>
      <c r="EQ209" s="211">
        <v>13256</v>
      </c>
      <c r="ER209" s="211">
        <v>14196</v>
      </c>
      <c r="ES209" s="211">
        <v>402</v>
      </c>
      <c r="ET209" s="211">
        <v>3633</v>
      </c>
      <c r="EU209" s="211">
        <v>6156</v>
      </c>
      <c r="EV209" s="211">
        <v>4005</v>
      </c>
      <c r="EW209" s="211">
        <f t="shared" si="3"/>
        <v>13794</v>
      </c>
      <c r="EX209" s="211">
        <v>14196</v>
      </c>
      <c r="EZ209" s="211"/>
    </row>
    <row r="210" spans="1:156" x14ac:dyDescent="0.25">
      <c r="A210" t="s">
        <v>517</v>
      </c>
      <c r="B210" t="s">
        <v>1335</v>
      </c>
      <c r="C210" t="s">
        <v>232</v>
      </c>
      <c r="D210" t="s">
        <v>232</v>
      </c>
      <c r="E210" t="s">
        <v>232</v>
      </c>
      <c r="F210" t="s">
        <v>232</v>
      </c>
      <c r="G210" t="s">
        <v>232</v>
      </c>
      <c r="H210" s="211">
        <v>42549</v>
      </c>
      <c r="I210" s="211">
        <v>1097</v>
      </c>
      <c r="J210" s="211">
        <v>2453</v>
      </c>
      <c r="K210" s="211">
        <v>126</v>
      </c>
      <c r="L210" s="211">
        <v>1583</v>
      </c>
      <c r="M210" s="211">
        <v>56</v>
      </c>
      <c r="N210" s="211">
        <v>14686</v>
      </c>
      <c r="O210" s="211">
        <v>652</v>
      </c>
      <c r="P210" s="211">
        <v>25258</v>
      </c>
      <c r="Q210" s="211">
        <v>319</v>
      </c>
      <c r="R210" s="211">
        <v>37845</v>
      </c>
      <c r="S210" s="211">
        <v>854</v>
      </c>
      <c r="T210" s="211">
        <v>1181</v>
      </c>
      <c r="U210" s="211">
        <v>3</v>
      </c>
      <c r="V210" s="211">
        <v>37</v>
      </c>
      <c r="W210" s="211">
        <v>0</v>
      </c>
      <c r="X210" s="211">
        <v>926</v>
      </c>
      <c r="Y210" s="211">
        <v>0</v>
      </c>
      <c r="Z210" s="211">
        <v>941</v>
      </c>
      <c r="AA210" s="211">
        <v>171</v>
      </c>
      <c r="AB210" s="211">
        <v>1619</v>
      </c>
      <c r="AC210" s="211">
        <v>69</v>
      </c>
      <c r="AD210" s="211">
        <v>2073</v>
      </c>
      <c r="AE210" s="211">
        <v>268</v>
      </c>
      <c r="AF210" s="211">
        <v>36946</v>
      </c>
      <c r="AG210" s="211">
        <v>776</v>
      </c>
      <c r="AH210" s="211">
        <v>40933</v>
      </c>
      <c r="AI210" s="211">
        <v>1010</v>
      </c>
      <c r="AJ210" s="211">
        <v>1616</v>
      </c>
      <c r="AK210" s="211">
        <v>87</v>
      </c>
      <c r="AL210" s="211">
        <v>1083</v>
      </c>
      <c r="AM210" s="211">
        <v>82</v>
      </c>
      <c r="AN210" s="211">
        <v>533</v>
      </c>
      <c r="AO210" s="211">
        <v>5</v>
      </c>
      <c r="AP210" s="211">
        <v>21934</v>
      </c>
      <c r="AQ210" s="211">
        <v>708</v>
      </c>
      <c r="AR210" s="211">
        <v>20615</v>
      </c>
      <c r="AS210" s="211">
        <v>389</v>
      </c>
      <c r="AT210" s="211">
        <v>3401</v>
      </c>
      <c r="AU210" s="211">
        <v>33</v>
      </c>
      <c r="AV210" s="211">
        <v>39148</v>
      </c>
      <c r="AW210" s="211">
        <v>1064</v>
      </c>
      <c r="AX210" s="211">
        <v>1472</v>
      </c>
      <c r="AY210" s="211">
        <v>35</v>
      </c>
      <c r="AZ210" s="211">
        <v>6454</v>
      </c>
      <c r="BA210" s="211">
        <v>263</v>
      </c>
      <c r="BB210" s="211">
        <v>9919</v>
      </c>
      <c r="BC210" s="211">
        <v>276</v>
      </c>
      <c r="BD210" s="211">
        <v>9822</v>
      </c>
      <c r="BE210" s="211">
        <v>107</v>
      </c>
      <c r="BF210" s="211">
        <v>3013</v>
      </c>
      <c r="BG210" s="211">
        <v>104</v>
      </c>
      <c r="BH210" s="211">
        <v>21864</v>
      </c>
      <c r="BI210" s="211">
        <v>686</v>
      </c>
      <c r="BJ210" s="211">
        <v>21212</v>
      </c>
      <c r="BK210" s="211">
        <v>610</v>
      </c>
      <c r="BL210" s="211">
        <v>652</v>
      </c>
      <c r="BM210" s="211">
        <v>76</v>
      </c>
      <c r="BN210" s="211">
        <v>16454</v>
      </c>
      <c r="BO210" s="211">
        <v>350</v>
      </c>
      <c r="BP210" s="211">
        <v>5906</v>
      </c>
      <c r="BQ210" s="211">
        <v>347</v>
      </c>
      <c r="BR210" s="211">
        <v>2517</v>
      </c>
      <c r="BS210" s="211">
        <v>93</v>
      </c>
      <c r="BT210" s="211">
        <v>12604</v>
      </c>
      <c r="BU210" s="211">
        <v>298</v>
      </c>
      <c r="BV210" s="211">
        <v>24877</v>
      </c>
      <c r="BW210" s="211">
        <v>790</v>
      </c>
      <c r="BX210" s="211">
        <v>5068</v>
      </c>
      <c r="BY210" s="211">
        <v>9</v>
      </c>
      <c r="BZ210" s="211">
        <v>3815</v>
      </c>
      <c r="CA210" s="211">
        <v>13</v>
      </c>
      <c r="CB210" s="211">
        <v>8789</v>
      </c>
      <c r="CC210" s="211">
        <v>285</v>
      </c>
      <c r="CD210" s="211">
        <v>2278</v>
      </c>
      <c r="CE210" s="211">
        <v>118</v>
      </c>
      <c r="CF210" s="211">
        <v>4372</v>
      </c>
      <c r="CG210" s="211">
        <v>111</v>
      </c>
      <c r="CH210" s="211">
        <v>6514</v>
      </c>
      <c r="CI210" s="211">
        <v>253</v>
      </c>
      <c r="CJ210" s="211">
        <v>5993</v>
      </c>
      <c r="CK210" s="211">
        <v>162</v>
      </c>
      <c r="CL210" s="211">
        <v>5720</v>
      </c>
      <c r="CM210" s="211">
        <v>146</v>
      </c>
      <c r="CN210" s="211">
        <v>5068</v>
      </c>
      <c r="CO210" s="211">
        <v>9</v>
      </c>
      <c r="CP210" s="211">
        <v>1097</v>
      </c>
      <c r="CQ210" s="211">
        <v>41452</v>
      </c>
      <c r="CR210" s="211">
        <v>35859</v>
      </c>
      <c r="CS210" s="211">
        <v>10489</v>
      </c>
      <c r="CT210" s="211">
        <v>37440</v>
      </c>
      <c r="CU210" s="211">
        <v>2321</v>
      </c>
      <c r="CV210" s="211">
        <v>888</v>
      </c>
      <c r="CW210" s="211">
        <v>1052</v>
      </c>
      <c r="CX210" s="211">
        <v>524</v>
      </c>
      <c r="CY210" s="211">
        <v>520</v>
      </c>
      <c r="CZ210" s="211">
        <v>128</v>
      </c>
      <c r="DA210" s="211">
        <v>510</v>
      </c>
      <c r="DB210" s="211">
        <v>179</v>
      </c>
      <c r="DC210" s="211">
        <v>239</v>
      </c>
      <c r="DD210" s="211">
        <v>57</v>
      </c>
      <c r="DE210" s="211">
        <v>466</v>
      </c>
      <c r="DF210" s="211">
        <v>2038</v>
      </c>
      <c r="DG210" s="211">
        <v>3126</v>
      </c>
      <c r="DH210" s="211">
        <v>759</v>
      </c>
      <c r="DI210" s="211">
        <v>1936</v>
      </c>
      <c r="DJ210" s="211">
        <v>1788</v>
      </c>
      <c r="DK210" s="211">
        <v>239</v>
      </c>
      <c r="DL210" s="211">
        <v>2254</v>
      </c>
      <c r="DM210" s="211">
        <v>2410</v>
      </c>
      <c r="DN210" s="211">
        <v>4644</v>
      </c>
      <c r="DO210" s="211">
        <v>1196</v>
      </c>
      <c r="DP210" s="211">
        <v>1167</v>
      </c>
      <c r="DQ210" s="211">
        <v>881</v>
      </c>
      <c r="DR210" s="211">
        <v>233</v>
      </c>
      <c r="DS210" s="211">
        <v>221</v>
      </c>
      <c r="DT210" s="211">
        <v>445</v>
      </c>
      <c r="DU210" s="211">
        <v>15055</v>
      </c>
      <c r="DV210" s="211">
        <v>9629</v>
      </c>
      <c r="DW210" s="211">
        <v>4394</v>
      </c>
      <c r="DX210" s="211">
        <v>982</v>
      </c>
      <c r="DY210" s="211">
        <v>376</v>
      </c>
      <c r="DZ210" s="211">
        <v>1813</v>
      </c>
      <c r="EA210" s="211">
        <v>355</v>
      </c>
      <c r="EB210" s="211">
        <v>1095</v>
      </c>
      <c r="EC210" s="211">
        <v>2631</v>
      </c>
      <c r="ED210" s="211">
        <v>664</v>
      </c>
      <c r="EE210" s="211">
        <v>1506</v>
      </c>
      <c r="EF210" s="211">
        <v>6112</v>
      </c>
      <c r="EG210" s="211">
        <v>39565</v>
      </c>
      <c r="EH210" s="211">
        <v>2537</v>
      </c>
      <c r="EI210" s="211">
        <v>13430</v>
      </c>
      <c r="EJ210" s="211">
        <v>1625</v>
      </c>
      <c r="EK210" s="211">
        <v>156</v>
      </c>
      <c r="EL210" s="211">
        <v>335</v>
      </c>
      <c r="EM210" s="211">
        <v>130</v>
      </c>
      <c r="EN210" s="211">
        <v>109</v>
      </c>
      <c r="EO210" s="211">
        <v>110</v>
      </c>
      <c r="EP210" s="211">
        <v>672</v>
      </c>
      <c r="EQ210" s="211">
        <v>14361</v>
      </c>
      <c r="ER210" s="211">
        <v>15055</v>
      </c>
      <c r="ES210" s="211">
        <v>239</v>
      </c>
      <c r="ET210" s="211">
        <v>2953</v>
      </c>
      <c r="EU210" s="211">
        <v>6538</v>
      </c>
      <c r="EV210" s="211">
        <v>5325</v>
      </c>
      <c r="EW210" s="211">
        <f t="shared" si="3"/>
        <v>14816</v>
      </c>
      <c r="EX210" s="211">
        <v>15055</v>
      </c>
      <c r="EZ210" s="211"/>
    </row>
    <row r="211" spans="1:156" x14ac:dyDescent="0.25">
      <c r="A211" t="s">
        <v>518</v>
      </c>
      <c r="B211" t="s">
        <v>1335</v>
      </c>
      <c r="C211" t="s">
        <v>232</v>
      </c>
      <c r="D211" t="s">
        <v>232</v>
      </c>
      <c r="E211" t="s">
        <v>232</v>
      </c>
      <c r="F211" t="s">
        <v>232</v>
      </c>
      <c r="G211" t="s">
        <v>232</v>
      </c>
      <c r="H211" s="211">
        <v>42784</v>
      </c>
      <c r="I211" s="211">
        <v>3434</v>
      </c>
      <c r="J211" s="211">
        <v>10633</v>
      </c>
      <c r="K211" s="211">
        <v>943</v>
      </c>
      <c r="L211" s="211">
        <v>7173</v>
      </c>
      <c r="M211" s="211">
        <v>692</v>
      </c>
      <c r="N211" s="211">
        <v>19050</v>
      </c>
      <c r="O211" s="211">
        <v>1664</v>
      </c>
      <c r="P211" s="211">
        <v>12337</v>
      </c>
      <c r="Q211" s="211">
        <v>822</v>
      </c>
      <c r="R211" s="211">
        <v>14907</v>
      </c>
      <c r="S211" s="211">
        <v>824</v>
      </c>
      <c r="T211" s="211">
        <v>13957</v>
      </c>
      <c r="U211" s="211">
        <v>984</v>
      </c>
      <c r="V211" s="211">
        <v>529</v>
      </c>
      <c r="W211" s="211">
        <v>44</v>
      </c>
      <c r="X211" s="211">
        <v>4838</v>
      </c>
      <c r="Y211" s="211">
        <v>392</v>
      </c>
      <c r="Z211" s="211">
        <v>3178</v>
      </c>
      <c r="AA211" s="211">
        <v>814</v>
      </c>
      <c r="AB211" s="211">
        <v>5373</v>
      </c>
      <c r="AC211" s="211">
        <v>376</v>
      </c>
      <c r="AD211" s="211">
        <v>6005</v>
      </c>
      <c r="AE211" s="211">
        <v>934</v>
      </c>
      <c r="AF211" s="211">
        <v>14227</v>
      </c>
      <c r="AG211" s="211">
        <v>803</v>
      </c>
      <c r="AH211" s="211">
        <v>36235</v>
      </c>
      <c r="AI211" s="211">
        <v>2522</v>
      </c>
      <c r="AJ211" s="211">
        <v>6549</v>
      </c>
      <c r="AK211" s="211">
        <v>912</v>
      </c>
      <c r="AL211" s="211">
        <v>3993</v>
      </c>
      <c r="AM211" s="211">
        <v>237</v>
      </c>
      <c r="AN211" s="211">
        <v>2556</v>
      </c>
      <c r="AO211" s="211">
        <v>675</v>
      </c>
      <c r="AP211" s="211">
        <v>21823</v>
      </c>
      <c r="AQ211" s="211">
        <v>1770</v>
      </c>
      <c r="AR211" s="211">
        <v>20961</v>
      </c>
      <c r="AS211" s="211">
        <v>1664</v>
      </c>
      <c r="AT211" s="211">
        <v>5561</v>
      </c>
      <c r="AU211" s="211">
        <v>368</v>
      </c>
      <c r="AV211" s="211">
        <v>37223</v>
      </c>
      <c r="AW211" s="211">
        <v>3066</v>
      </c>
      <c r="AX211" s="211">
        <v>4236</v>
      </c>
      <c r="AY211" s="211">
        <v>716</v>
      </c>
      <c r="AZ211" s="211">
        <v>6547</v>
      </c>
      <c r="BA211" s="211">
        <v>796</v>
      </c>
      <c r="BB211" s="211">
        <v>8292</v>
      </c>
      <c r="BC211" s="211">
        <v>746</v>
      </c>
      <c r="BD211" s="211">
        <v>7063</v>
      </c>
      <c r="BE211" s="211">
        <v>285</v>
      </c>
      <c r="BF211" s="211">
        <v>5589</v>
      </c>
      <c r="BG211" s="211">
        <v>851</v>
      </c>
      <c r="BH211" s="211">
        <v>20893</v>
      </c>
      <c r="BI211" s="211">
        <v>2024</v>
      </c>
      <c r="BJ211" s="211">
        <v>19619</v>
      </c>
      <c r="BK211" s="211">
        <v>1699</v>
      </c>
      <c r="BL211" s="211">
        <v>1274</v>
      </c>
      <c r="BM211" s="211">
        <v>325</v>
      </c>
      <c r="BN211" s="211">
        <v>13717</v>
      </c>
      <c r="BO211" s="211">
        <v>1004</v>
      </c>
      <c r="BP211" s="211">
        <v>7994</v>
      </c>
      <c r="BQ211" s="211">
        <v>1271</v>
      </c>
      <c r="BR211" s="211">
        <v>4771</v>
      </c>
      <c r="BS211" s="211">
        <v>600</v>
      </c>
      <c r="BT211" s="211">
        <v>12963</v>
      </c>
      <c r="BU211" s="211">
        <v>502</v>
      </c>
      <c r="BV211" s="211">
        <v>26482</v>
      </c>
      <c r="BW211" s="211">
        <v>2875</v>
      </c>
      <c r="BX211" s="211">
        <v>3339</v>
      </c>
      <c r="BY211" s="211">
        <v>57</v>
      </c>
      <c r="BZ211" s="211">
        <v>3785</v>
      </c>
      <c r="CA211" s="211">
        <v>136</v>
      </c>
      <c r="CB211" s="211">
        <v>9178</v>
      </c>
      <c r="CC211" s="211">
        <v>366</v>
      </c>
      <c r="CD211" s="211">
        <v>3683</v>
      </c>
      <c r="CE211" s="211">
        <v>389</v>
      </c>
      <c r="CF211" s="211">
        <v>5929</v>
      </c>
      <c r="CG211" s="211">
        <v>735</v>
      </c>
      <c r="CH211" s="211">
        <v>7191</v>
      </c>
      <c r="CI211" s="211">
        <v>659</v>
      </c>
      <c r="CJ211" s="211">
        <v>5627</v>
      </c>
      <c r="CK211" s="211">
        <v>717</v>
      </c>
      <c r="CL211" s="211">
        <v>4052</v>
      </c>
      <c r="CM211" s="211">
        <v>375</v>
      </c>
      <c r="CN211" s="211">
        <v>3339</v>
      </c>
      <c r="CO211" s="211">
        <v>57</v>
      </c>
      <c r="CP211" s="211">
        <v>3434</v>
      </c>
      <c r="CQ211" s="211">
        <v>39350</v>
      </c>
      <c r="CR211" s="211">
        <v>22102</v>
      </c>
      <c r="CS211" s="211">
        <v>20651</v>
      </c>
      <c r="CT211" s="211">
        <v>30214</v>
      </c>
      <c r="CU211" s="211">
        <v>9527</v>
      </c>
      <c r="CV211" s="211">
        <v>3939</v>
      </c>
      <c r="CW211" s="211">
        <v>3946</v>
      </c>
      <c r="CX211" s="211">
        <v>1459</v>
      </c>
      <c r="CY211" s="211">
        <v>482</v>
      </c>
      <c r="CZ211" s="211">
        <v>156</v>
      </c>
      <c r="DA211" s="211">
        <v>3939</v>
      </c>
      <c r="DB211" s="211">
        <v>1931</v>
      </c>
      <c r="DC211" s="211">
        <v>1160</v>
      </c>
      <c r="DD211" s="211">
        <v>393</v>
      </c>
      <c r="DE211" s="211">
        <v>39</v>
      </c>
      <c r="DF211" s="211">
        <v>1235</v>
      </c>
      <c r="DG211" s="211">
        <v>2882</v>
      </c>
      <c r="DH211" s="211">
        <v>167</v>
      </c>
      <c r="DI211" s="211">
        <v>2071</v>
      </c>
      <c r="DJ211" s="211">
        <v>966</v>
      </c>
      <c r="DK211" s="211">
        <v>464</v>
      </c>
      <c r="DL211" s="211">
        <v>1563</v>
      </c>
      <c r="DM211" s="211">
        <v>2316</v>
      </c>
      <c r="DN211" s="211">
        <v>5757</v>
      </c>
      <c r="DO211" s="211">
        <v>2042</v>
      </c>
      <c r="DP211" s="211">
        <v>895</v>
      </c>
      <c r="DQ211" s="211">
        <v>464</v>
      </c>
      <c r="DR211" s="211">
        <v>1519</v>
      </c>
      <c r="DS211" s="211">
        <v>1357</v>
      </c>
      <c r="DT211" s="211">
        <v>3392</v>
      </c>
      <c r="DU211" s="211">
        <v>14803</v>
      </c>
      <c r="DV211" s="211">
        <v>4723</v>
      </c>
      <c r="DW211" s="211">
        <v>2290</v>
      </c>
      <c r="DX211" s="211">
        <v>1742</v>
      </c>
      <c r="DY211" s="211">
        <v>603</v>
      </c>
      <c r="DZ211" s="211">
        <v>3397</v>
      </c>
      <c r="EA211" s="211">
        <v>329</v>
      </c>
      <c r="EB211" s="211">
        <v>2091</v>
      </c>
      <c r="EC211" s="211">
        <v>4941</v>
      </c>
      <c r="ED211" s="211">
        <v>1285</v>
      </c>
      <c r="EE211" s="211">
        <v>2263</v>
      </c>
      <c r="EF211" s="211">
        <v>5516</v>
      </c>
      <c r="EG211" s="211">
        <v>35541</v>
      </c>
      <c r="EH211" s="211">
        <v>6842</v>
      </c>
      <c r="EI211" s="211">
        <v>10632</v>
      </c>
      <c r="EJ211" s="211">
        <v>4171</v>
      </c>
      <c r="EK211" s="211">
        <v>412</v>
      </c>
      <c r="EL211" s="211">
        <v>339</v>
      </c>
      <c r="EM211" s="211">
        <v>598</v>
      </c>
      <c r="EN211" s="211">
        <v>315</v>
      </c>
      <c r="EO211" s="211">
        <v>413</v>
      </c>
      <c r="EP211" s="211">
        <v>1919</v>
      </c>
      <c r="EQ211" s="211">
        <v>12951</v>
      </c>
      <c r="ER211" s="211">
        <v>14803</v>
      </c>
      <c r="ES211" s="211">
        <v>2059</v>
      </c>
      <c r="ET211" s="211">
        <v>5247</v>
      </c>
      <c r="EU211" s="211">
        <v>4812</v>
      </c>
      <c r="EV211" s="211">
        <v>2685</v>
      </c>
      <c r="EW211" s="211">
        <f t="shared" si="3"/>
        <v>12744</v>
      </c>
      <c r="EX211" s="211">
        <v>14803</v>
      </c>
      <c r="EZ211" s="211"/>
    </row>
    <row r="212" spans="1:156" x14ac:dyDescent="0.25">
      <c r="A212" t="s">
        <v>519</v>
      </c>
      <c r="B212" t="s">
        <v>1335</v>
      </c>
      <c r="C212" t="s">
        <v>232</v>
      </c>
      <c r="D212" t="s">
        <v>232</v>
      </c>
      <c r="E212" t="s">
        <v>232</v>
      </c>
      <c r="F212" t="s">
        <v>232</v>
      </c>
      <c r="G212" t="s">
        <v>232</v>
      </c>
      <c r="H212" s="211">
        <v>43026</v>
      </c>
      <c r="I212" s="211">
        <v>2658</v>
      </c>
      <c r="J212" s="211">
        <v>12388</v>
      </c>
      <c r="K212" s="211">
        <v>1153</v>
      </c>
      <c r="L212" s="211">
        <v>8279</v>
      </c>
      <c r="M212" s="211">
        <v>1008</v>
      </c>
      <c r="N212" s="211">
        <v>10729</v>
      </c>
      <c r="O212" s="211">
        <v>1159</v>
      </c>
      <c r="P212" s="211">
        <v>19025</v>
      </c>
      <c r="Q212" s="211">
        <v>325</v>
      </c>
      <c r="R212" s="211">
        <v>20296</v>
      </c>
      <c r="S212" s="211">
        <v>704</v>
      </c>
      <c r="T212" s="211">
        <v>14709</v>
      </c>
      <c r="U212" s="211">
        <v>1113</v>
      </c>
      <c r="V212" s="211">
        <v>244</v>
      </c>
      <c r="W212" s="211">
        <v>13</v>
      </c>
      <c r="X212" s="211">
        <v>3197</v>
      </c>
      <c r="Y212" s="211">
        <v>262</v>
      </c>
      <c r="Z212" s="211">
        <v>1595</v>
      </c>
      <c r="AA212" s="211">
        <v>299</v>
      </c>
      <c r="AB212" s="211">
        <v>2971</v>
      </c>
      <c r="AC212" s="211">
        <v>267</v>
      </c>
      <c r="AD212" s="211">
        <v>3197</v>
      </c>
      <c r="AE212" s="211">
        <v>552</v>
      </c>
      <c r="AF212" s="211">
        <v>19645</v>
      </c>
      <c r="AG212" s="211">
        <v>666</v>
      </c>
      <c r="AH212" s="211">
        <v>35858</v>
      </c>
      <c r="AI212" s="211">
        <v>1949</v>
      </c>
      <c r="AJ212" s="211">
        <v>7168</v>
      </c>
      <c r="AK212" s="211">
        <v>709</v>
      </c>
      <c r="AL212" s="211">
        <v>3922</v>
      </c>
      <c r="AM212" s="211">
        <v>220</v>
      </c>
      <c r="AN212" s="211">
        <v>3246</v>
      </c>
      <c r="AO212" s="211">
        <v>489</v>
      </c>
      <c r="AP212" s="211">
        <v>21727</v>
      </c>
      <c r="AQ212" s="211">
        <v>1396</v>
      </c>
      <c r="AR212" s="211">
        <v>21299</v>
      </c>
      <c r="AS212" s="211">
        <v>1262</v>
      </c>
      <c r="AT212" s="211">
        <v>5568</v>
      </c>
      <c r="AU212" s="211">
        <v>269</v>
      </c>
      <c r="AV212" s="211">
        <v>37458</v>
      </c>
      <c r="AW212" s="211">
        <v>2389</v>
      </c>
      <c r="AX212" s="211">
        <v>2500</v>
      </c>
      <c r="AY212" s="211">
        <v>506</v>
      </c>
      <c r="AZ212" s="211">
        <v>4240</v>
      </c>
      <c r="BA212" s="211">
        <v>547</v>
      </c>
      <c r="BB212" s="211">
        <v>6219</v>
      </c>
      <c r="BC212" s="211">
        <v>370</v>
      </c>
      <c r="BD212" s="211">
        <v>16074</v>
      </c>
      <c r="BE212" s="211">
        <v>366</v>
      </c>
      <c r="BF212" s="211">
        <v>4790</v>
      </c>
      <c r="BG212" s="211">
        <v>581</v>
      </c>
      <c r="BH212" s="211">
        <v>23866</v>
      </c>
      <c r="BI212" s="211">
        <v>1585</v>
      </c>
      <c r="BJ212" s="211">
        <v>22695</v>
      </c>
      <c r="BK212" s="211">
        <v>1379</v>
      </c>
      <c r="BL212" s="211">
        <v>1171</v>
      </c>
      <c r="BM212" s="211">
        <v>206</v>
      </c>
      <c r="BN212" s="211">
        <v>16656</v>
      </c>
      <c r="BO212" s="211">
        <v>743</v>
      </c>
      <c r="BP212" s="211">
        <v>8004</v>
      </c>
      <c r="BQ212" s="211">
        <v>905</v>
      </c>
      <c r="BR212" s="211">
        <v>3996</v>
      </c>
      <c r="BS212" s="211">
        <v>518</v>
      </c>
      <c r="BT212" s="211">
        <v>9809</v>
      </c>
      <c r="BU212" s="211">
        <v>418</v>
      </c>
      <c r="BV212" s="211">
        <v>28656</v>
      </c>
      <c r="BW212" s="211">
        <v>2166</v>
      </c>
      <c r="BX212" s="211">
        <v>4561</v>
      </c>
      <c r="BY212" s="211">
        <v>74</v>
      </c>
      <c r="BZ212" s="211">
        <v>3335</v>
      </c>
      <c r="CA212" s="211">
        <v>84</v>
      </c>
      <c r="CB212" s="211">
        <v>6474</v>
      </c>
      <c r="CC212" s="211">
        <v>334</v>
      </c>
      <c r="CD212" s="211">
        <v>4184</v>
      </c>
      <c r="CE212" s="211">
        <v>451</v>
      </c>
      <c r="CF212" s="211">
        <v>10448</v>
      </c>
      <c r="CG212" s="211">
        <v>544</v>
      </c>
      <c r="CH212" s="211">
        <v>6397</v>
      </c>
      <c r="CI212" s="211">
        <v>578</v>
      </c>
      <c r="CJ212" s="211">
        <v>3406</v>
      </c>
      <c r="CK212" s="211">
        <v>314</v>
      </c>
      <c r="CL212" s="211">
        <v>4221</v>
      </c>
      <c r="CM212" s="211">
        <v>279</v>
      </c>
      <c r="CN212" s="211">
        <v>4561</v>
      </c>
      <c r="CO212" s="211">
        <v>74</v>
      </c>
      <c r="CP212" s="211">
        <v>2658</v>
      </c>
      <c r="CQ212" s="211">
        <v>40368</v>
      </c>
      <c r="CR212" s="211">
        <v>26223</v>
      </c>
      <c r="CS212" s="211">
        <v>18118</v>
      </c>
      <c r="CT212" s="211">
        <v>31363</v>
      </c>
      <c r="CU212" s="211">
        <v>9495</v>
      </c>
      <c r="CV212" s="211">
        <v>3253</v>
      </c>
      <c r="CW212" s="211">
        <v>2256</v>
      </c>
      <c r="CX212" s="211">
        <v>724</v>
      </c>
      <c r="CY212" s="211">
        <v>912</v>
      </c>
      <c r="CZ212" s="211">
        <v>132</v>
      </c>
      <c r="DA212" s="211">
        <v>1814</v>
      </c>
      <c r="DB212" s="211">
        <v>602</v>
      </c>
      <c r="DC212" s="211">
        <v>4513</v>
      </c>
      <c r="DD212" s="211">
        <v>1795</v>
      </c>
      <c r="DE212" s="211">
        <v>195</v>
      </c>
      <c r="DF212" s="211">
        <v>654</v>
      </c>
      <c r="DG212" s="211">
        <v>2950</v>
      </c>
      <c r="DH212" s="211">
        <v>524</v>
      </c>
      <c r="DI212" s="211">
        <v>2355</v>
      </c>
      <c r="DJ212" s="211">
        <v>899</v>
      </c>
      <c r="DK212" s="211">
        <v>432</v>
      </c>
      <c r="DL212" s="211">
        <v>1993</v>
      </c>
      <c r="DM212" s="211">
        <v>4425</v>
      </c>
      <c r="DN212" s="211">
        <v>6063</v>
      </c>
      <c r="DO212" s="211">
        <v>1993</v>
      </c>
      <c r="DP212" s="211">
        <v>983</v>
      </c>
      <c r="DQ212" s="211">
        <v>561</v>
      </c>
      <c r="DR212" s="211">
        <v>1265</v>
      </c>
      <c r="DS212" s="211">
        <v>1302</v>
      </c>
      <c r="DT212" s="211">
        <v>3481</v>
      </c>
      <c r="DU212" s="211">
        <v>21168</v>
      </c>
      <c r="DV212" s="211">
        <v>4667</v>
      </c>
      <c r="DW212" s="211">
        <v>1774</v>
      </c>
      <c r="DX212" s="211">
        <v>2170</v>
      </c>
      <c r="DY212" s="211">
        <v>285</v>
      </c>
      <c r="DZ212" s="211">
        <v>6893</v>
      </c>
      <c r="EA212" s="211">
        <v>210</v>
      </c>
      <c r="EB212" s="211">
        <v>5987</v>
      </c>
      <c r="EC212" s="211">
        <v>7438</v>
      </c>
      <c r="ED212" s="211">
        <v>1246</v>
      </c>
      <c r="EE212" s="211">
        <v>4973</v>
      </c>
      <c r="EF212" s="211">
        <v>3779</v>
      </c>
      <c r="EG212" s="211">
        <v>31844</v>
      </c>
      <c r="EH212" s="211">
        <v>10942</v>
      </c>
      <c r="EI212" s="211">
        <v>7681</v>
      </c>
      <c r="EJ212" s="211">
        <v>13487</v>
      </c>
      <c r="EK212" s="211">
        <v>2174</v>
      </c>
      <c r="EL212" s="211">
        <v>1906</v>
      </c>
      <c r="EM212" s="211">
        <v>1918</v>
      </c>
      <c r="EN212" s="211">
        <v>1405</v>
      </c>
      <c r="EO212" s="211">
        <v>1350</v>
      </c>
      <c r="EP212" s="211">
        <v>4472</v>
      </c>
      <c r="EQ212" s="211">
        <v>19101</v>
      </c>
      <c r="ER212" s="211">
        <v>21168</v>
      </c>
      <c r="ES212" s="211">
        <v>3280</v>
      </c>
      <c r="ET212" s="211">
        <v>11967</v>
      </c>
      <c r="EU212" s="211">
        <v>4657</v>
      </c>
      <c r="EV212" s="211">
        <v>1264</v>
      </c>
      <c r="EW212" s="211">
        <f t="shared" si="3"/>
        <v>17888</v>
      </c>
      <c r="EX212" s="211">
        <v>21168</v>
      </c>
      <c r="EZ212" s="211"/>
    </row>
    <row r="213" spans="1:156" x14ac:dyDescent="0.25">
      <c r="A213" t="s">
        <v>520</v>
      </c>
      <c r="B213" t="s">
        <v>1335</v>
      </c>
      <c r="C213" t="s">
        <v>232</v>
      </c>
      <c r="D213" t="s">
        <v>232</v>
      </c>
      <c r="E213" t="s">
        <v>232</v>
      </c>
      <c r="F213" t="s">
        <v>232</v>
      </c>
      <c r="G213" t="s">
        <v>232</v>
      </c>
      <c r="H213" s="211">
        <v>41947</v>
      </c>
      <c r="I213" s="211">
        <v>2082</v>
      </c>
      <c r="J213" s="211">
        <v>6804</v>
      </c>
      <c r="K213" s="211">
        <v>607</v>
      </c>
      <c r="L213" s="211">
        <v>4678</v>
      </c>
      <c r="M213" s="211">
        <v>455</v>
      </c>
      <c r="N213" s="211">
        <v>16258</v>
      </c>
      <c r="O213" s="211">
        <v>1061</v>
      </c>
      <c r="P213" s="211">
        <v>18699</v>
      </c>
      <c r="Q213" s="211">
        <v>366</v>
      </c>
      <c r="R213" s="211">
        <v>29529</v>
      </c>
      <c r="S213" s="211">
        <v>1071</v>
      </c>
      <c r="T213" s="211">
        <v>4944</v>
      </c>
      <c r="U213" s="211">
        <v>284</v>
      </c>
      <c r="V213" s="211">
        <v>298</v>
      </c>
      <c r="W213" s="211">
        <v>37</v>
      </c>
      <c r="X213" s="211">
        <v>1707</v>
      </c>
      <c r="Y213" s="211">
        <v>158</v>
      </c>
      <c r="Z213" s="211">
        <v>1797</v>
      </c>
      <c r="AA213" s="211">
        <v>268</v>
      </c>
      <c r="AB213" s="211">
        <v>3663</v>
      </c>
      <c r="AC213" s="211">
        <v>264</v>
      </c>
      <c r="AD213" s="211">
        <v>3620</v>
      </c>
      <c r="AE213" s="211">
        <v>475</v>
      </c>
      <c r="AF213" s="211">
        <v>28682</v>
      </c>
      <c r="AG213" s="211">
        <v>1006</v>
      </c>
      <c r="AH213" s="211">
        <v>36415</v>
      </c>
      <c r="AI213" s="211">
        <v>1455</v>
      </c>
      <c r="AJ213" s="211">
        <v>5532</v>
      </c>
      <c r="AK213" s="211">
        <v>627</v>
      </c>
      <c r="AL213" s="211">
        <v>3349</v>
      </c>
      <c r="AM213" s="211">
        <v>282</v>
      </c>
      <c r="AN213" s="211">
        <v>2183</v>
      </c>
      <c r="AO213" s="211">
        <v>345</v>
      </c>
      <c r="AP213" s="211">
        <v>22929</v>
      </c>
      <c r="AQ213" s="211">
        <v>1366</v>
      </c>
      <c r="AR213" s="211">
        <v>19018</v>
      </c>
      <c r="AS213" s="211">
        <v>716</v>
      </c>
      <c r="AT213" s="211">
        <v>4882</v>
      </c>
      <c r="AU213" s="211">
        <v>79</v>
      </c>
      <c r="AV213" s="211">
        <v>37065</v>
      </c>
      <c r="AW213" s="211">
        <v>2003</v>
      </c>
      <c r="AX213" s="211">
        <v>2075</v>
      </c>
      <c r="AY213" s="211">
        <v>345</v>
      </c>
      <c r="AZ213" s="211">
        <v>4505</v>
      </c>
      <c r="BA213" s="211">
        <v>343</v>
      </c>
      <c r="BB213" s="211">
        <v>7461</v>
      </c>
      <c r="BC213" s="211">
        <v>495</v>
      </c>
      <c r="BD213" s="211">
        <v>15849</v>
      </c>
      <c r="BE213" s="211">
        <v>436</v>
      </c>
      <c r="BF213" s="211">
        <v>3827</v>
      </c>
      <c r="BG213" s="211">
        <v>461</v>
      </c>
      <c r="BH213" s="211">
        <v>26585</v>
      </c>
      <c r="BI213" s="211">
        <v>1437</v>
      </c>
      <c r="BJ213" s="211">
        <v>25412</v>
      </c>
      <c r="BK213" s="211">
        <v>1235</v>
      </c>
      <c r="BL213" s="211">
        <v>1173</v>
      </c>
      <c r="BM213" s="211">
        <v>202</v>
      </c>
      <c r="BN213" s="211">
        <v>17685</v>
      </c>
      <c r="BO213" s="211">
        <v>594</v>
      </c>
      <c r="BP213" s="211">
        <v>9883</v>
      </c>
      <c r="BQ213" s="211">
        <v>1097</v>
      </c>
      <c r="BR213" s="211">
        <v>2844</v>
      </c>
      <c r="BS213" s="211">
        <v>207</v>
      </c>
      <c r="BT213" s="211">
        <v>6727</v>
      </c>
      <c r="BU213" s="211">
        <v>151</v>
      </c>
      <c r="BV213" s="211">
        <v>30412</v>
      </c>
      <c r="BW213" s="211">
        <v>1898</v>
      </c>
      <c r="BX213" s="211">
        <v>4808</v>
      </c>
      <c r="BY213" s="211">
        <v>33</v>
      </c>
      <c r="BZ213" s="211">
        <v>2792</v>
      </c>
      <c r="CA213" s="211">
        <v>26</v>
      </c>
      <c r="CB213" s="211">
        <v>3935</v>
      </c>
      <c r="CC213" s="211">
        <v>125</v>
      </c>
      <c r="CD213" s="211">
        <v>5330</v>
      </c>
      <c r="CE213" s="211">
        <v>312</v>
      </c>
      <c r="CF213" s="211">
        <v>10075</v>
      </c>
      <c r="CG213" s="211">
        <v>558</v>
      </c>
      <c r="CH213" s="211">
        <v>6760</v>
      </c>
      <c r="CI213" s="211">
        <v>656</v>
      </c>
      <c r="CJ213" s="211">
        <v>4661</v>
      </c>
      <c r="CK213" s="211">
        <v>226</v>
      </c>
      <c r="CL213" s="211">
        <v>3586</v>
      </c>
      <c r="CM213" s="211">
        <v>146</v>
      </c>
      <c r="CN213" s="211">
        <v>4808</v>
      </c>
      <c r="CO213" s="211">
        <v>33</v>
      </c>
      <c r="CP213" s="211">
        <v>2082</v>
      </c>
      <c r="CQ213" s="211">
        <v>39865</v>
      </c>
      <c r="CR213" s="211">
        <v>31256</v>
      </c>
      <c r="CS213" s="211">
        <v>12266</v>
      </c>
      <c r="CT213" s="211">
        <v>33738</v>
      </c>
      <c r="CU213" s="211">
        <v>6470</v>
      </c>
      <c r="CV213" s="211">
        <v>2854</v>
      </c>
      <c r="CW213" s="211">
        <v>2049</v>
      </c>
      <c r="CX213" s="211">
        <v>1092</v>
      </c>
      <c r="CY213" s="211">
        <v>726</v>
      </c>
      <c r="CZ213" s="211">
        <v>161</v>
      </c>
      <c r="DA213" s="211">
        <v>1028</v>
      </c>
      <c r="DB213" s="211">
        <v>316</v>
      </c>
      <c r="DC213" s="211">
        <v>2667</v>
      </c>
      <c r="DD213" s="211">
        <v>1285</v>
      </c>
      <c r="DE213" s="211">
        <v>137</v>
      </c>
      <c r="DF213" s="211">
        <v>1000</v>
      </c>
      <c r="DG213" s="211">
        <v>2693</v>
      </c>
      <c r="DH213" s="211">
        <v>629</v>
      </c>
      <c r="DI213" s="211">
        <v>2770</v>
      </c>
      <c r="DJ213" s="211">
        <v>1374</v>
      </c>
      <c r="DK213" s="211">
        <v>738</v>
      </c>
      <c r="DL213" s="211">
        <v>1683</v>
      </c>
      <c r="DM213" s="211">
        <v>4115</v>
      </c>
      <c r="DN213" s="211">
        <v>7578</v>
      </c>
      <c r="DO213" s="211">
        <v>2246</v>
      </c>
      <c r="DP213" s="211">
        <v>1260</v>
      </c>
      <c r="DQ213" s="211">
        <v>566</v>
      </c>
      <c r="DR213" s="211">
        <v>812</v>
      </c>
      <c r="DS213" s="211">
        <v>999</v>
      </c>
      <c r="DT213" s="211">
        <v>1877</v>
      </c>
      <c r="DU213" s="211">
        <v>19501</v>
      </c>
      <c r="DV213" s="211">
        <v>6309</v>
      </c>
      <c r="DW213" s="211">
        <v>2485</v>
      </c>
      <c r="DX213" s="211">
        <v>2201</v>
      </c>
      <c r="DY213" s="211">
        <v>356</v>
      </c>
      <c r="DZ213" s="211">
        <v>5484</v>
      </c>
      <c r="EA213" s="211">
        <v>260</v>
      </c>
      <c r="EB213" s="211">
        <v>3445</v>
      </c>
      <c r="EC213" s="211">
        <v>5507</v>
      </c>
      <c r="ED213" s="211">
        <v>482</v>
      </c>
      <c r="EE213" s="211">
        <v>3578</v>
      </c>
      <c r="EF213" s="211">
        <v>3799</v>
      </c>
      <c r="EG213" s="211">
        <v>34645</v>
      </c>
      <c r="EH213" s="211">
        <v>7474</v>
      </c>
      <c r="EI213" s="211">
        <v>9805</v>
      </c>
      <c r="EJ213" s="211">
        <v>9696</v>
      </c>
      <c r="EK213" s="211">
        <v>1541</v>
      </c>
      <c r="EL213" s="211">
        <v>1573</v>
      </c>
      <c r="EM213" s="211">
        <v>1362</v>
      </c>
      <c r="EN213" s="211">
        <v>1440</v>
      </c>
      <c r="EO213" s="211">
        <v>742</v>
      </c>
      <c r="EP213" s="211">
        <v>2776</v>
      </c>
      <c r="EQ213" s="211">
        <v>17742</v>
      </c>
      <c r="ER213" s="211">
        <v>19501</v>
      </c>
      <c r="ES213" s="211">
        <v>1900</v>
      </c>
      <c r="ET213" s="211">
        <v>7811</v>
      </c>
      <c r="EU213" s="211">
        <v>7249</v>
      </c>
      <c r="EV213" s="211">
        <v>2541</v>
      </c>
      <c r="EW213" s="211">
        <f t="shared" si="3"/>
        <v>17601</v>
      </c>
      <c r="EX213" s="211">
        <v>19501</v>
      </c>
      <c r="EZ213" s="211"/>
    </row>
    <row r="214" spans="1:156" x14ac:dyDescent="0.25">
      <c r="A214" t="s">
        <v>521</v>
      </c>
      <c r="B214" t="s">
        <v>1335</v>
      </c>
      <c r="C214" t="s">
        <v>232</v>
      </c>
      <c r="D214" t="s">
        <v>232</v>
      </c>
      <c r="E214" t="s">
        <v>232</v>
      </c>
      <c r="F214" t="s">
        <v>232</v>
      </c>
      <c r="G214" t="s">
        <v>232</v>
      </c>
      <c r="H214" s="211">
        <v>39775</v>
      </c>
      <c r="I214" s="211">
        <v>1429</v>
      </c>
      <c r="J214" s="211">
        <v>18113</v>
      </c>
      <c r="K214" s="211">
        <v>629</v>
      </c>
      <c r="L214" s="211">
        <v>15136</v>
      </c>
      <c r="M214" s="211">
        <v>569</v>
      </c>
      <c r="N214" s="211">
        <v>8812</v>
      </c>
      <c r="O214" s="211">
        <v>516</v>
      </c>
      <c r="P214" s="211">
        <v>4180</v>
      </c>
      <c r="Q214" s="211">
        <v>76</v>
      </c>
      <c r="R214" s="211">
        <v>23341</v>
      </c>
      <c r="S214" s="211">
        <v>542</v>
      </c>
      <c r="T214" s="211">
        <v>7340</v>
      </c>
      <c r="U214" s="211">
        <v>213</v>
      </c>
      <c r="V214" s="211">
        <v>160</v>
      </c>
      <c r="W214" s="211">
        <v>48</v>
      </c>
      <c r="X214" s="211">
        <v>4570</v>
      </c>
      <c r="Y214" s="211">
        <v>252</v>
      </c>
      <c r="Z214" s="211">
        <v>915</v>
      </c>
      <c r="AA214" s="211">
        <v>40</v>
      </c>
      <c r="AB214" s="211">
        <v>3391</v>
      </c>
      <c r="AC214" s="211">
        <v>285</v>
      </c>
      <c r="AD214" s="211">
        <v>2844</v>
      </c>
      <c r="AE214" s="211">
        <v>338</v>
      </c>
      <c r="AF214" s="211">
        <v>22666</v>
      </c>
      <c r="AG214" s="211">
        <v>530</v>
      </c>
      <c r="AH214" s="211">
        <v>31397</v>
      </c>
      <c r="AI214" s="211">
        <v>832</v>
      </c>
      <c r="AJ214" s="211">
        <v>8378</v>
      </c>
      <c r="AK214" s="211">
        <v>597</v>
      </c>
      <c r="AL214" s="211">
        <v>4156</v>
      </c>
      <c r="AM214" s="211">
        <v>173</v>
      </c>
      <c r="AN214" s="211">
        <v>4222</v>
      </c>
      <c r="AO214" s="211">
        <v>424</v>
      </c>
      <c r="AP214" s="211">
        <v>19146</v>
      </c>
      <c r="AQ214" s="211">
        <v>694</v>
      </c>
      <c r="AR214" s="211">
        <v>20629</v>
      </c>
      <c r="AS214" s="211">
        <v>735</v>
      </c>
      <c r="AT214" s="211">
        <v>3924</v>
      </c>
      <c r="AU214" s="211">
        <v>99</v>
      </c>
      <c r="AV214" s="211">
        <v>35851</v>
      </c>
      <c r="AW214" s="211">
        <v>1330</v>
      </c>
      <c r="AX214" s="211">
        <v>2018</v>
      </c>
      <c r="AY214" s="211">
        <v>291</v>
      </c>
      <c r="AZ214" s="211">
        <v>1788</v>
      </c>
      <c r="BA214" s="211">
        <v>73</v>
      </c>
      <c r="BB214" s="211">
        <v>1690</v>
      </c>
      <c r="BC214" s="211">
        <v>166</v>
      </c>
      <c r="BD214" s="211">
        <v>5344</v>
      </c>
      <c r="BE214" s="211">
        <v>138</v>
      </c>
      <c r="BF214" s="211">
        <v>8655</v>
      </c>
      <c r="BG214" s="211">
        <v>307</v>
      </c>
      <c r="BH214" s="211">
        <v>20803</v>
      </c>
      <c r="BI214" s="211">
        <v>997</v>
      </c>
      <c r="BJ214" s="211">
        <v>19395</v>
      </c>
      <c r="BK214" s="211">
        <v>953</v>
      </c>
      <c r="BL214" s="211">
        <v>1408</v>
      </c>
      <c r="BM214" s="211">
        <v>44</v>
      </c>
      <c r="BN214" s="211">
        <v>6868</v>
      </c>
      <c r="BO214" s="211">
        <v>259</v>
      </c>
      <c r="BP214" s="211">
        <v>18451</v>
      </c>
      <c r="BQ214" s="211">
        <v>823</v>
      </c>
      <c r="BR214" s="211">
        <v>4139</v>
      </c>
      <c r="BS214" s="211">
        <v>222</v>
      </c>
      <c r="BT214" s="211">
        <v>8233</v>
      </c>
      <c r="BU214" s="211">
        <v>125</v>
      </c>
      <c r="BV214" s="211">
        <v>29458</v>
      </c>
      <c r="BW214" s="211">
        <v>1304</v>
      </c>
      <c r="BX214" s="211">
        <v>2084</v>
      </c>
      <c r="BY214" s="211">
        <v>0</v>
      </c>
      <c r="BZ214" s="211">
        <v>1922</v>
      </c>
      <c r="CA214" s="211">
        <v>0</v>
      </c>
      <c r="CB214" s="211">
        <v>6311</v>
      </c>
      <c r="CC214" s="211">
        <v>125</v>
      </c>
      <c r="CD214" s="211">
        <v>20702</v>
      </c>
      <c r="CE214" s="211">
        <v>636</v>
      </c>
      <c r="CF214" s="211">
        <v>4328</v>
      </c>
      <c r="CG214" s="211">
        <v>235</v>
      </c>
      <c r="CH214" s="211">
        <v>2019</v>
      </c>
      <c r="CI214" s="211">
        <v>150</v>
      </c>
      <c r="CJ214" s="211">
        <v>1209</v>
      </c>
      <c r="CK214" s="211">
        <v>251</v>
      </c>
      <c r="CL214" s="211">
        <v>1200</v>
      </c>
      <c r="CM214" s="211">
        <v>32</v>
      </c>
      <c r="CN214" s="211">
        <v>2084</v>
      </c>
      <c r="CO214" s="211">
        <v>0</v>
      </c>
      <c r="CP214" s="211">
        <v>1429</v>
      </c>
      <c r="CQ214" s="211">
        <v>38346</v>
      </c>
      <c r="CR214" s="211">
        <v>29898</v>
      </c>
      <c r="CS214" s="211">
        <v>9959</v>
      </c>
      <c r="CT214" s="211">
        <v>26954</v>
      </c>
      <c r="CU214" s="211">
        <v>11426</v>
      </c>
      <c r="CV214" s="211">
        <v>4451</v>
      </c>
      <c r="CW214" s="211">
        <v>1203</v>
      </c>
      <c r="CX214" s="211">
        <v>420</v>
      </c>
      <c r="CY214" s="211">
        <v>1379</v>
      </c>
      <c r="CZ214" s="211">
        <v>233</v>
      </c>
      <c r="DA214" s="211">
        <v>3404</v>
      </c>
      <c r="DB214" s="211">
        <v>1241</v>
      </c>
      <c r="DC214" s="211">
        <v>5440</v>
      </c>
      <c r="DD214" s="211">
        <v>2557</v>
      </c>
      <c r="DE214" s="211">
        <v>67</v>
      </c>
      <c r="DF214" s="211">
        <v>459</v>
      </c>
      <c r="DG214" s="211">
        <v>1429</v>
      </c>
      <c r="DH214" s="211">
        <v>256</v>
      </c>
      <c r="DI214" s="211">
        <v>2629</v>
      </c>
      <c r="DJ214" s="211">
        <v>816</v>
      </c>
      <c r="DK214" s="211">
        <v>269</v>
      </c>
      <c r="DL214" s="211">
        <v>875</v>
      </c>
      <c r="DM214" s="211">
        <v>2186</v>
      </c>
      <c r="DN214" s="211">
        <v>7677</v>
      </c>
      <c r="DO214" s="211">
        <v>3452</v>
      </c>
      <c r="DP214" s="211">
        <v>809</v>
      </c>
      <c r="DQ214" s="211">
        <v>566</v>
      </c>
      <c r="DR214" s="211">
        <v>1064</v>
      </c>
      <c r="DS214" s="211">
        <v>1094</v>
      </c>
      <c r="DT214" s="211">
        <v>2492</v>
      </c>
      <c r="DU214" s="211">
        <v>13785</v>
      </c>
      <c r="DV214" s="211">
        <v>1666</v>
      </c>
      <c r="DW214" s="211">
        <v>769</v>
      </c>
      <c r="DX214" s="211">
        <v>933</v>
      </c>
      <c r="DY214" s="211">
        <v>22</v>
      </c>
      <c r="DZ214" s="211">
        <v>5573</v>
      </c>
      <c r="EA214" s="211">
        <v>103</v>
      </c>
      <c r="EB214" s="211">
        <v>3222</v>
      </c>
      <c r="EC214" s="211">
        <v>5613</v>
      </c>
      <c r="ED214" s="211">
        <v>693</v>
      </c>
      <c r="EE214" s="211">
        <v>2465</v>
      </c>
      <c r="EF214" s="211">
        <v>1681</v>
      </c>
      <c r="EG214" s="211">
        <v>18320</v>
      </c>
      <c r="EH214" s="211">
        <v>21270</v>
      </c>
      <c r="EI214" s="211">
        <v>1681</v>
      </c>
      <c r="EJ214" s="211">
        <v>12104</v>
      </c>
      <c r="EK214" s="211">
        <v>1063</v>
      </c>
      <c r="EL214" s="211">
        <v>805</v>
      </c>
      <c r="EM214" s="211">
        <v>1113</v>
      </c>
      <c r="EN214" s="211">
        <v>987</v>
      </c>
      <c r="EO214" s="211">
        <v>930</v>
      </c>
      <c r="EP214" s="211">
        <v>6609</v>
      </c>
      <c r="EQ214" s="211">
        <v>10452</v>
      </c>
      <c r="ER214" s="211">
        <v>13785</v>
      </c>
      <c r="ES214" s="211">
        <v>4552</v>
      </c>
      <c r="ET214" s="211">
        <v>5530</v>
      </c>
      <c r="EU214" s="211">
        <v>2512</v>
      </c>
      <c r="EV214" s="211">
        <v>1191</v>
      </c>
      <c r="EW214" s="211">
        <f t="shared" si="3"/>
        <v>9233</v>
      </c>
      <c r="EX214" s="211">
        <v>13785</v>
      </c>
      <c r="EZ214" s="211"/>
    </row>
    <row r="215" spans="1:156" x14ac:dyDescent="0.25">
      <c r="A215" t="s">
        <v>522</v>
      </c>
      <c r="B215" t="s">
        <v>1335</v>
      </c>
      <c r="C215" t="s">
        <v>232</v>
      </c>
      <c r="D215" t="s">
        <v>232</v>
      </c>
      <c r="E215" t="s">
        <v>232</v>
      </c>
      <c r="F215" t="s">
        <v>232</v>
      </c>
      <c r="G215" t="s">
        <v>232</v>
      </c>
      <c r="H215" s="211">
        <v>40716</v>
      </c>
      <c r="I215" s="211">
        <v>2261</v>
      </c>
      <c r="J215" s="211">
        <v>7342</v>
      </c>
      <c r="K215" s="211">
        <v>496</v>
      </c>
      <c r="L215" s="211">
        <v>5545</v>
      </c>
      <c r="M215" s="211">
        <v>333</v>
      </c>
      <c r="N215" s="211">
        <v>12764</v>
      </c>
      <c r="O215" s="211">
        <v>1191</v>
      </c>
      <c r="P215" s="211">
        <v>19719</v>
      </c>
      <c r="Q215" s="211">
        <v>510</v>
      </c>
      <c r="R215" s="211">
        <v>28610</v>
      </c>
      <c r="S215" s="211">
        <v>1469</v>
      </c>
      <c r="T215" s="211">
        <v>5783</v>
      </c>
      <c r="U215" s="211">
        <v>444</v>
      </c>
      <c r="V215" s="211">
        <v>618</v>
      </c>
      <c r="W215" s="211">
        <v>6</v>
      </c>
      <c r="X215" s="211">
        <v>2144</v>
      </c>
      <c r="Y215" s="211">
        <v>156</v>
      </c>
      <c r="Z215" s="211">
        <v>763</v>
      </c>
      <c r="AA215" s="211">
        <v>74</v>
      </c>
      <c r="AB215" s="211">
        <v>2786</v>
      </c>
      <c r="AC215" s="211">
        <v>112</v>
      </c>
      <c r="AD215" s="211">
        <v>2813</v>
      </c>
      <c r="AE215" s="211">
        <v>163</v>
      </c>
      <c r="AF215" s="211">
        <v>28030</v>
      </c>
      <c r="AG215" s="211">
        <v>1439</v>
      </c>
      <c r="AH215" s="211">
        <v>35688</v>
      </c>
      <c r="AI215" s="211">
        <v>1748</v>
      </c>
      <c r="AJ215" s="211">
        <v>5028</v>
      </c>
      <c r="AK215" s="211">
        <v>513</v>
      </c>
      <c r="AL215" s="211">
        <v>3041</v>
      </c>
      <c r="AM215" s="211">
        <v>249</v>
      </c>
      <c r="AN215" s="211">
        <v>1987</v>
      </c>
      <c r="AO215" s="211">
        <v>264</v>
      </c>
      <c r="AP215" s="211">
        <v>21960</v>
      </c>
      <c r="AQ215" s="211">
        <v>1421</v>
      </c>
      <c r="AR215" s="211">
        <v>18756</v>
      </c>
      <c r="AS215" s="211">
        <v>840</v>
      </c>
      <c r="AT215" s="211">
        <v>5440</v>
      </c>
      <c r="AU215" s="211">
        <v>193</v>
      </c>
      <c r="AV215" s="211">
        <v>35276</v>
      </c>
      <c r="AW215" s="211">
        <v>2068</v>
      </c>
      <c r="AX215" s="211">
        <v>1159</v>
      </c>
      <c r="AY215" s="211">
        <v>267</v>
      </c>
      <c r="AZ215" s="211">
        <v>3417</v>
      </c>
      <c r="BA215" s="211">
        <v>375</v>
      </c>
      <c r="BB215" s="211">
        <v>6921</v>
      </c>
      <c r="BC215" s="211">
        <v>588</v>
      </c>
      <c r="BD215" s="211">
        <v>18992</v>
      </c>
      <c r="BE215" s="211">
        <v>584</v>
      </c>
      <c r="BF215" s="211">
        <v>4421</v>
      </c>
      <c r="BG215" s="211">
        <v>301</v>
      </c>
      <c r="BH215" s="211">
        <v>26857</v>
      </c>
      <c r="BI215" s="211">
        <v>1728</v>
      </c>
      <c r="BJ215" s="211">
        <v>25551</v>
      </c>
      <c r="BK215" s="211">
        <v>1552</v>
      </c>
      <c r="BL215" s="211">
        <v>1306</v>
      </c>
      <c r="BM215" s="211">
        <v>176</v>
      </c>
      <c r="BN215" s="211">
        <v>17488</v>
      </c>
      <c r="BO215" s="211">
        <v>766</v>
      </c>
      <c r="BP215" s="211">
        <v>9893</v>
      </c>
      <c r="BQ215" s="211">
        <v>1000</v>
      </c>
      <c r="BR215" s="211">
        <v>3897</v>
      </c>
      <c r="BS215" s="211">
        <v>263</v>
      </c>
      <c r="BT215" s="211">
        <v>3899</v>
      </c>
      <c r="BU215" s="211">
        <v>232</v>
      </c>
      <c r="BV215" s="211">
        <v>31278</v>
      </c>
      <c r="BW215" s="211">
        <v>2029</v>
      </c>
      <c r="BX215" s="211">
        <v>5539</v>
      </c>
      <c r="BY215" s="211">
        <v>0</v>
      </c>
      <c r="BZ215" s="211">
        <v>1178</v>
      </c>
      <c r="CA215" s="211">
        <v>83</v>
      </c>
      <c r="CB215" s="211">
        <v>2721</v>
      </c>
      <c r="CC215" s="211">
        <v>149</v>
      </c>
      <c r="CD215" s="211">
        <v>6328</v>
      </c>
      <c r="CE215" s="211">
        <v>215</v>
      </c>
      <c r="CF215" s="211">
        <v>10233</v>
      </c>
      <c r="CG215" s="211">
        <v>675</v>
      </c>
      <c r="CH215" s="211">
        <v>5143</v>
      </c>
      <c r="CI215" s="211">
        <v>547</v>
      </c>
      <c r="CJ215" s="211">
        <v>4654</v>
      </c>
      <c r="CK215" s="211">
        <v>241</v>
      </c>
      <c r="CL215" s="211">
        <v>4920</v>
      </c>
      <c r="CM215" s="211">
        <v>351</v>
      </c>
      <c r="CN215" s="211">
        <v>5539</v>
      </c>
      <c r="CO215" s="211">
        <v>0</v>
      </c>
      <c r="CP215" s="211">
        <v>2261</v>
      </c>
      <c r="CQ215" s="211">
        <v>38455</v>
      </c>
      <c r="CR215" s="211">
        <v>30812</v>
      </c>
      <c r="CS215" s="211">
        <v>11544</v>
      </c>
      <c r="CT215" s="211">
        <v>34454</v>
      </c>
      <c r="CU215" s="211">
        <v>6074</v>
      </c>
      <c r="CV215" s="211">
        <v>1959</v>
      </c>
      <c r="CW215" s="211">
        <v>1791</v>
      </c>
      <c r="CX215" s="211">
        <v>358</v>
      </c>
      <c r="CY215" s="211">
        <v>1685</v>
      </c>
      <c r="CZ215" s="211">
        <v>643</v>
      </c>
      <c r="DA215" s="211">
        <v>826</v>
      </c>
      <c r="DB215" s="211">
        <v>198</v>
      </c>
      <c r="DC215" s="211">
        <v>1772</v>
      </c>
      <c r="DD215" s="211">
        <v>760</v>
      </c>
      <c r="DE215" s="211">
        <v>167</v>
      </c>
      <c r="DF215" s="211">
        <v>413</v>
      </c>
      <c r="DG215" s="211">
        <v>2824</v>
      </c>
      <c r="DH215" s="211">
        <v>786</v>
      </c>
      <c r="DI215" s="211">
        <v>2997</v>
      </c>
      <c r="DJ215" s="211">
        <v>742</v>
      </c>
      <c r="DK215" s="211">
        <v>472</v>
      </c>
      <c r="DL215" s="211">
        <v>2818</v>
      </c>
      <c r="DM215" s="211">
        <v>4976</v>
      </c>
      <c r="DN215" s="211">
        <v>6490</v>
      </c>
      <c r="DO215" s="211">
        <v>2629</v>
      </c>
      <c r="DP215" s="211">
        <v>1082</v>
      </c>
      <c r="DQ215" s="211">
        <v>866</v>
      </c>
      <c r="DR215" s="211">
        <v>1204</v>
      </c>
      <c r="DS215" s="211">
        <v>1137</v>
      </c>
      <c r="DT215" s="211">
        <v>2424</v>
      </c>
      <c r="DU215" s="211">
        <v>23783</v>
      </c>
      <c r="DV215" s="211">
        <v>4936</v>
      </c>
      <c r="DW215" s="211">
        <v>1217</v>
      </c>
      <c r="DX215" s="211">
        <v>2081</v>
      </c>
      <c r="DY215" s="211">
        <v>128</v>
      </c>
      <c r="DZ215" s="211">
        <v>8887</v>
      </c>
      <c r="EA215" s="211">
        <v>195</v>
      </c>
      <c r="EB215" s="211">
        <v>7624</v>
      </c>
      <c r="EC215" s="211">
        <v>7879</v>
      </c>
      <c r="ED215" s="211">
        <v>245</v>
      </c>
      <c r="EE215" s="211">
        <v>6454</v>
      </c>
      <c r="EF215" s="211">
        <v>1886</v>
      </c>
      <c r="EG215" s="211">
        <v>28848</v>
      </c>
      <c r="EH215" s="211">
        <v>12306</v>
      </c>
      <c r="EI215" s="211">
        <v>7262</v>
      </c>
      <c r="EJ215" s="211">
        <v>16521</v>
      </c>
      <c r="EK215" s="211">
        <v>2001</v>
      </c>
      <c r="EL215" s="211">
        <v>2087</v>
      </c>
      <c r="EM215" s="211">
        <v>2419</v>
      </c>
      <c r="EN215" s="211">
        <v>2214</v>
      </c>
      <c r="EO215" s="211">
        <v>1844</v>
      </c>
      <c r="EP215" s="211">
        <v>5474</v>
      </c>
      <c r="EQ215" s="211">
        <v>21441</v>
      </c>
      <c r="ER215" s="211">
        <v>23783</v>
      </c>
      <c r="ES215" s="211">
        <v>5603</v>
      </c>
      <c r="ET215" s="211">
        <v>12462</v>
      </c>
      <c r="EU215" s="211">
        <v>4548</v>
      </c>
      <c r="EV215" s="211">
        <v>1170</v>
      </c>
      <c r="EW215" s="211">
        <f t="shared" si="3"/>
        <v>18180</v>
      </c>
      <c r="EX215" s="211">
        <v>23783</v>
      </c>
      <c r="EZ215" s="211"/>
    </row>
    <row r="216" spans="1:156" x14ac:dyDescent="0.25">
      <c r="A216" t="s">
        <v>523</v>
      </c>
      <c r="B216" t="s">
        <v>1335</v>
      </c>
      <c r="C216" t="s">
        <v>232</v>
      </c>
      <c r="D216" t="s">
        <v>232</v>
      </c>
      <c r="E216" t="s">
        <v>232</v>
      </c>
      <c r="F216" t="s">
        <v>232</v>
      </c>
      <c r="G216" t="s">
        <v>232</v>
      </c>
      <c r="H216" s="211">
        <v>43356</v>
      </c>
      <c r="I216" s="211">
        <v>2015</v>
      </c>
      <c r="J216" s="211">
        <v>3262</v>
      </c>
      <c r="K216" s="211">
        <v>587</v>
      </c>
      <c r="L216" s="211">
        <v>2457</v>
      </c>
      <c r="M216" s="211">
        <v>382</v>
      </c>
      <c r="N216" s="211">
        <v>11070</v>
      </c>
      <c r="O216" s="211">
        <v>979</v>
      </c>
      <c r="P216" s="211">
        <v>28991</v>
      </c>
      <c r="Q216" s="211">
        <v>441</v>
      </c>
      <c r="R216" s="211">
        <v>36022</v>
      </c>
      <c r="S216" s="211">
        <v>1375</v>
      </c>
      <c r="T216" s="211">
        <v>1740</v>
      </c>
      <c r="U216" s="211">
        <v>367</v>
      </c>
      <c r="V216" s="211">
        <v>85</v>
      </c>
      <c r="W216" s="211">
        <v>0</v>
      </c>
      <c r="X216" s="211">
        <v>1409</v>
      </c>
      <c r="Y216" s="211">
        <v>56</v>
      </c>
      <c r="Z216" s="211">
        <v>592</v>
      </c>
      <c r="AA216" s="211">
        <v>65</v>
      </c>
      <c r="AB216" s="211">
        <v>3508</v>
      </c>
      <c r="AC216" s="211">
        <v>152</v>
      </c>
      <c r="AD216" s="211">
        <v>3134</v>
      </c>
      <c r="AE216" s="211">
        <v>475</v>
      </c>
      <c r="AF216" s="211">
        <v>34807</v>
      </c>
      <c r="AG216" s="211">
        <v>979</v>
      </c>
      <c r="AH216" s="211">
        <v>40204</v>
      </c>
      <c r="AI216" s="211">
        <v>1392</v>
      </c>
      <c r="AJ216" s="211">
        <v>3152</v>
      </c>
      <c r="AK216" s="211">
        <v>623</v>
      </c>
      <c r="AL216" s="211">
        <v>1799</v>
      </c>
      <c r="AM216" s="211">
        <v>139</v>
      </c>
      <c r="AN216" s="211">
        <v>1353</v>
      </c>
      <c r="AO216" s="211">
        <v>484</v>
      </c>
      <c r="AP216" s="211">
        <v>22396</v>
      </c>
      <c r="AQ216" s="211">
        <v>1123</v>
      </c>
      <c r="AR216" s="211">
        <v>20960</v>
      </c>
      <c r="AS216" s="211">
        <v>892</v>
      </c>
      <c r="AT216" s="211">
        <v>3688</v>
      </c>
      <c r="AU216" s="211">
        <v>292</v>
      </c>
      <c r="AV216" s="211">
        <v>39668</v>
      </c>
      <c r="AW216" s="211">
        <v>1723</v>
      </c>
      <c r="AX216" s="211">
        <v>790</v>
      </c>
      <c r="AY216" s="211">
        <v>231</v>
      </c>
      <c r="AZ216" s="211">
        <v>1486</v>
      </c>
      <c r="BA216" s="211">
        <v>291</v>
      </c>
      <c r="BB216" s="211">
        <v>4504</v>
      </c>
      <c r="BC216" s="211">
        <v>198</v>
      </c>
      <c r="BD216" s="211">
        <v>23737</v>
      </c>
      <c r="BE216" s="211">
        <v>784</v>
      </c>
      <c r="BF216" s="211">
        <v>3284</v>
      </c>
      <c r="BG216" s="211">
        <v>477</v>
      </c>
      <c r="BH216" s="211">
        <v>26796</v>
      </c>
      <c r="BI216" s="211">
        <v>1346</v>
      </c>
      <c r="BJ216" s="211">
        <v>26005</v>
      </c>
      <c r="BK216" s="211">
        <v>1171</v>
      </c>
      <c r="BL216" s="211">
        <v>791</v>
      </c>
      <c r="BM216" s="211">
        <v>175</v>
      </c>
      <c r="BN216" s="211">
        <v>19507</v>
      </c>
      <c r="BO216" s="211">
        <v>704</v>
      </c>
      <c r="BP216" s="211">
        <v>8454</v>
      </c>
      <c r="BQ216" s="211">
        <v>957</v>
      </c>
      <c r="BR216" s="211">
        <v>2119</v>
      </c>
      <c r="BS216" s="211">
        <v>162</v>
      </c>
      <c r="BT216" s="211">
        <v>8013</v>
      </c>
      <c r="BU216" s="211">
        <v>173</v>
      </c>
      <c r="BV216" s="211">
        <v>30080</v>
      </c>
      <c r="BW216" s="211">
        <v>1823</v>
      </c>
      <c r="BX216" s="211">
        <v>5263</v>
      </c>
      <c r="BY216" s="211">
        <v>19</v>
      </c>
      <c r="BZ216" s="211">
        <v>2541</v>
      </c>
      <c r="CA216" s="211">
        <v>44</v>
      </c>
      <c r="CB216" s="211">
        <v>5472</v>
      </c>
      <c r="CC216" s="211">
        <v>129</v>
      </c>
      <c r="CD216" s="211">
        <v>4826</v>
      </c>
      <c r="CE216" s="211">
        <v>338</v>
      </c>
      <c r="CF216" s="211">
        <v>8602</v>
      </c>
      <c r="CG216" s="211">
        <v>515</v>
      </c>
      <c r="CH216" s="211">
        <v>6074</v>
      </c>
      <c r="CI216" s="211">
        <v>289</v>
      </c>
      <c r="CJ216" s="211">
        <v>5309</v>
      </c>
      <c r="CK216" s="211">
        <v>344</v>
      </c>
      <c r="CL216" s="211">
        <v>5269</v>
      </c>
      <c r="CM216" s="211">
        <v>337</v>
      </c>
      <c r="CN216" s="211">
        <v>5263</v>
      </c>
      <c r="CO216" s="211">
        <v>19</v>
      </c>
      <c r="CP216" s="211">
        <v>2015</v>
      </c>
      <c r="CQ216" s="211">
        <v>41341</v>
      </c>
      <c r="CR216" s="211">
        <v>36897</v>
      </c>
      <c r="CS216" s="211">
        <v>8283</v>
      </c>
      <c r="CT216" s="211">
        <v>38060</v>
      </c>
      <c r="CU216" s="211">
        <v>3598</v>
      </c>
      <c r="CV216" s="211">
        <v>893</v>
      </c>
      <c r="CW216" s="211">
        <v>1481</v>
      </c>
      <c r="CX216" s="211">
        <v>696</v>
      </c>
      <c r="CY216" s="211">
        <v>1157</v>
      </c>
      <c r="CZ216" s="211">
        <v>44</v>
      </c>
      <c r="DA216" s="211">
        <v>564</v>
      </c>
      <c r="DB216" s="211">
        <v>142</v>
      </c>
      <c r="DC216" s="211">
        <v>396</v>
      </c>
      <c r="DD216" s="211">
        <v>11</v>
      </c>
      <c r="DE216" s="211">
        <v>297</v>
      </c>
      <c r="DF216" s="211">
        <v>817</v>
      </c>
      <c r="DG216" s="211">
        <v>2927</v>
      </c>
      <c r="DH216" s="211">
        <v>770</v>
      </c>
      <c r="DI216" s="211">
        <v>2878</v>
      </c>
      <c r="DJ216" s="211">
        <v>708</v>
      </c>
      <c r="DK216" s="211">
        <v>856</v>
      </c>
      <c r="DL216" s="211">
        <v>3200</v>
      </c>
      <c r="DM216" s="211">
        <v>5634</v>
      </c>
      <c r="DN216" s="211">
        <v>6228</v>
      </c>
      <c r="DO216" s="211">
        <v>1615</v>
      </c>
      <c r="DP216" s="211">
        <v>1046</v>
      </c>
      <c r="DQ216" s="211">
        <v>855</v>
      </c>
      <c r="DR216" s="211">
        <v>317</v>
      </c>
      <c r="DS216" s="211">
        <v>397</v>
      </c>
      <c r="DT216" s="211">
        <v>337</v>
      </c>
      <c r="DU216" s="211">
        <v>20737</v>
      </c>
      <c r="DV216" s="211">
        <v>7840</v>
      </c>
      <c r="DW216" s="211">
        <v>3294</v>
      </c>
      <c r="DX216" s="211">
        <v>2265</v>
      </c>
      <c r="DY216" s="211">
        <v>224</v>
      </c>
      <c r="DZ216" s="211">
        <v>5217</v>
      </c>
      <c r="EA216" s="211">
        <v>332</v>
      </c>
      <c r="EB216" s="211">
        <v>4001</v>
      </c>
      <c r="EC216" s="211">
        <v>5415</v>
      </c>
      <c r="ED216" s="211">
        <v>273</v>
      </c>
      <c r="EE216" s="211">
        <v>4040</v>
      </c>
      <c r="EF216" s="211">
        <v>4235</v>
      </c>
      <c r="EG216" s="211">
        <v>34023</v>
      </c>
      <c r="EH216" s="211">
        <v>9304</v>
      </c>
      <c r="EI216" s="211">
        <v>11098</v>
      </c>
      <c r="EJ216" s="211">
        <v>9639</v>
      </c>
      <c r="EK216" s="211">
        <v>1207</v>
      </c>
      <c r="EL216" s="211">
        <v>1777</v>
      </c>
      <c r="EM216" s="211">
        <v>1711</v>
      </c>
      <c r="EN216" s="211">
        <v>1428</v>
      </c>
      <c r="EO216" s="211">
        <v>634</v>
      </c>
      <c r="EP216" s="211">
        <v>2708</v>
      </c>
      <c r="EQ216" s="211">
        <v>19922</v>
      </c>
      <c r="ER216" s="211">
        <v>20737</v>
      </c>
      <c r="ES216" s="211">
        <v>895</v>
      </c>
      <c r="ET216" s="211">
        <v>9816</v>
      </c>
      <c r="EU216" s="211">
        <v>7933</v>
      </c>
      <c r="EV216" s="211">
        <v>2093</v>
      </c>
      <c r="EW216" s="211">
        <f t="shared" si="3"/>
        <v>19842</v>
      </c>
      <c r="EX216" s="211">
        <v>20737</v>
      </c>
      <c r="EZ216" s="211"/>
    </row>
    <row r="217" spans="1:156" x14ac:dyDescent="0.25">
      <c r="A217" t="s">
        <v>524</v>
      </c>
      <c r="B217" t="s">
        <v>1335</v>
      </c>
      <c r="C217" t="s">
        <v>232</v>
      </c>
      <c r="D217" t="s">
        <v>232</v>
      </c>
      <c r="E217" t="s">
        <v>232</v>
      </c>
      <c r="F217" t="s">
        <v>232</v>
      </c>
      <c r="G217" t="s">
        <v>232</v>
      </c>
      <c r="H217" s="211">
        <v>40704</v>
      </c>
      <c r="I217" s="211">
        <v>4169</v>
      </c>
      <c r="J217" s="211">
        <v>12699</v>
      </c>
      <c r="K217" s="211">
        <v>977</v>
      </c>
      <c r="L217" s="211">
        <v>8863</v>
      </c>
      <c r="M217" s="211">
        <v>748</v>
      </c>
      <c r="N217" s="211">
        <v>17908</v>
      </c>
      <c r="O217" s="211">
        <v>2751</v>
      </c>
      <c r="P217" s="211">
        <v>9607</v>
      </c>
      <c r="Q217" s="211">
        <v>385</v>
      </c>
      <c r="R217" s="211">
        <v>20585</v>
      </c>
      <c r="S217" s="211">
        <v>1666</v>
      </c>
      <c r="T217" s="211">
        <v>11026</v>
      </c>
      <c r="U217" s="211">
        <v>910</v>
      </c>
      <c r="V217" s="211">
        <v>865</v>
      </c>
      <c r="W217" s="211">
        <v>292</v>
      </c>
      <c r="X217" s="211">
        <v>1302</v>
      </c>
      <c r="Y217" s="211">
        <v>126</v>
      </c>
      <c r="Z217" s="211">
        <v>2595</v>
      </c>
      <c r="AA217" s="211">
        <v>928</v>
      </c>
      <c r="AB217" s="211">
        <v>4272</v>
      </c>
      <c r="AC217" s="211">
        <v>247</v>
      </c>
      <c r="AD217" s="211">
        <v>6273</v>
      </c>
      <c r="AE217" s="211">
        <v>1502</v>
      </c>
      <c r="AF217" s="211">
        <v>19233</v>
      </c>
      <c r="AG217" s="211">
        <v>1482</v>
      </c>
      <c r="AH217" s="211">
        <v>32460</v>
      </c>
      <c r="AI217" s="211">
        <v>2470</v>
      </c>
      <c r="AJ217" s="211">
        <v>8244</v>
      </c>
      <c r="AK217" s="211">
        <v>1699</v>
      </c>
      <c r="AL217" s="211">
        <v>4233</v>
      </c>
      <c r="AM217" s="211">
        <v>408</v>
      </c>
      <c r="AN217" s="211">
        <v>4011</v>
      </c>
      <c r="AO217" s="211">
        <v>1291</v>
      </c>
      <c r="AP217" s="211">
        <v>21864</v>
      </c>
      <c r="AQ217" s="211">
        <v>2443</v>
      </c>
      <c r="AR217" s="211">
        <v>18840</v>
      </c>
      <c r="AS217" s="211">
        <v>1726</v>
      </c>
      <c r="AT217" s="211">
        <v>6042</v>
      </c>
      <c r="AU217" s="211">
        <v>475</v>
      </c>
      <c r="AV217" s="211">
        <v>34662</v>
      </c>
      <c r="AW217" s="211">
        <v>3694</v>
      </c>
      <c r="AX217" s="211">
        <v>3500</v>
      </c>
      <c r="AY217" s="211">
        <v>529</v>
      </c>
      <c r="AZ217" s="211">
        <v>4344</v>
      </c>
      <c r="BA217" s="211">
        <v>816</v>
      </c>
      <c r="BB217" s="211">
        <v>7460</v>
      </c>
      <c r="BC217" s="211">
        <v>964</v>
      </c>
      <c r="BD217" s="211">
        <v>11226</v>
      </c>
      <c r="BE217" s="211">
        <v>837</v>
      </c>
      <c r="BF217" s="211">
        <v>4993</v>
      </c>
      <c r="BG217" s="211">
        <v>588</v>
      </c>
      <c r="BH217" s="211">
        <v>24912</v>
      </c>
      <c r="BI217" s="211">
        <v>3280</v>
      </c>
      <c r="BJ217" s="211">
        <v>22854</v>
      </c>
      <c r="BK217" s="211">
        <v>2841</v>
      </c>
      <c r="BL217" s="211">
        <v>2058</v>
      </c>
      <c r="BM217" s="211">
        <v>439</v>
      </c>
      <c r="BN217" s="211">
        <v>14819</v>
      </c>
      <c r="BO217" s="211">
        <v>1790</v>
      </c>
      <c r="BP217" s="211">
        <v>10371</v>
      </c>
      <c r="BQ217" s="211">
        <v>1426</v>
      </c>
      <c r="BR217" s="211">
        <v>4715</v>
      </c>
      <c r="BS217" s="211">
        <v>652</v>
      </c>
      <c r="BT217" s="211">
        <v>8111</v>
      </c>
      <c r="BU217" s="211">
        <v>301</v>
      </c>
      <c r="BV217" s="211">
        <v>29905</v>
      </c>
      <c r="BW217" s="211">
        <v>3868</v>
      </c>
      <c r="BX217" s="211">
        <v>2688</v>
      </c>
      <c r="BY217" s="211">
        <v>0</v>
      </c>
      <c r="BZ217" s="211">
        <v>2881</v>
      </c>
      <c r="CA217" s="211">
        <v>23</v>
      </c>
      <c r="CB217" s="211">
        <v>5230</v>
      </c>
      <c r="CC217" s="211">
        <v>278</v>
      </c>
      <c r="CD217" s="211">
        <v>6063</v>
      </c>
      <c r="CE217" s="211">
        <v>722</v>
      </c>
      <c r="CF217" s="211">
        <v>10291</v>
      </c>
      <c r="CG217" s="211">
        <v>1121</v>
      </c>
      <c r="CH217" s="211">
        <v>5873</v>
      </c>
      <c r="CI217" s="211">
        <v>1182</v>
      </c>
      <c r="CJ217" s="211">
        <v>3926</v>
      </c>
      <c r="CK217" s="211">
        <v>597</v>
      </c>
      <c r="CL217" s="211">
        <v>3752</v>
      </c>
      <c r="CM217" s="211">
        <v>246</v>
      </c>
      <c r="CN217" s="211">
        <v>2688</v>
      </c>
      <c r="CO217" s="211">
        <v>0</v>
      </c>
      <c r="CP217" s="211">
        <v>4169</v>
      </c>
      <c r="CQ217" s="211">
        <v>36535</v>
      </c>
      <c r="CR217" s="211">
        <v>21329</v>
      </c>
      <c r="CS217" s="211">
        <v>16790</v>
      </c>
      <c r="CT217" s="211">
        <v>26985</v>
      </c>
      <c r="CU217" s="211">
        <v>11666</v>
      </c>
      <c r="CV217" s="211">
        <v>4672</v>
      </c>
      <c r="CW217" s="211">
        <v>4517</v>
      </c>
      <c r="CX217" s="211">
        <v>1723</v>
      </c>
      <c r="CY217" s="211">
        <v>1278</v>
      </c>
      <c r="CZ217" s="211">
        <v>536</v>
      </c>
      <c r="DA217" s="211">
        <v>760</v>
      </c>
      <c r="DB217" s="211">
        <v>258</v>
      </c>
      <c r="DC217" s="211">
        <v>5111</v>
      </c>
      <c r="DD217" s="211">
        <v>2155</v>
      </c>
      <c r="DE217" s="211">
        <v>135</v>
      </c>
      <c r="DF217" s="211">
        <v>568</v>
      </c>
      <c r="DG217" s="211">
        <v>1546</v>
      </c>
      <c r="DH217" s="211">
        <v>315</v>
      </c>
      <c r="DI217" s="211">
        <v>2115</v>
      </c>
      <c r="DJ217" s="211">
        <v>1338</v>
      </c>
      <c r="DK217" s="211">
        <v>452</v>
      </c>
      <c r="DL217" s="211">
        <v>1875</v>
      </c>
      <c r="DM217" s="211">
        <v>3644</v>
      </c>
      <c r="DN217" s="211">
        <v>6248</v>
      </c>
      <c r="DO217" s="211">
        <v>3131</v>
      </c>
      <c r="DP217" s="211">
        <v>1612</v>
      </c>
      <c r="DQ217" s="211">
        <v>757</v>
      </c>
      <c r="DR217" s="211">
        <v>1481</v>
      </c>
      <c r="DS217" s="211">
        <v>1465</v>
      </c>
      <c r="DT217" s="211">
        <v>3854</v>
      </c>
      <c r="DU217" s="211">
        <v>19555</v>
      </c>
      <c r="DV217" s="211">
        <v>3401</v>
      </c>
      <c r="DW217" s="211">
        <v>1585</v>
      </c>
      <c r="DX217" s="211">
        <v>2446</v>
      </c>
      <c r="DY217" s="211">
        <v>325</v>
      </c>
      <c r="DZ217" s="211">
        <v>7246</v>
      </c>
      <c r="EA217" s="211">
        <v>128</v>
      </c>
      <c r="EB217" s="211">
        <v>5769</v>
      </c>
      <c r="EC217" s="211">
        <v>6462</v>
      </c>
      <c r="ED217" s="211">
        <v>1167</v>
      </c>
      <c r="EE217" s="211">
        <v>4512</v>
      </c>
      <c r="EF217" s="211">
        <v>3402</v>
      </c>
      <c r="EG217" s="211">
        <v>31023</v>
      </c>
      <c r="EH217" s="211">
        <v>9795</v>
      </c>
      <c r="EI217" s="211">
        <v>4667</v>
      </c>
      <c r="EJ217" s="211">
        <v>14888</v>
      </c>
      <c r="EK217" s="211">
        <v>2141</v>
      </c>
      <c r="EL217" s="211">
        <v>1980</v>
      </c>
      <c r="EM217" s="211">
        <v>1394</v>
      </c>
      <c r="EN217" s="211">
        <v>2087</v>
      </c>
      <c r="EO217" s="211">
        <v>1688</v>
      </c>
      <c r="EP217" s="211">
        <v>5221</v>
      </c>
      <c r="EQ217" s="211">
        <v>17433</v>
      </c>
      <c r="ER217" s="211">
        <v>19555</v>
      </c>
      <c r="ES217" s="211">
        <v>4752</v>
      </c>
      <c r="ET217" s="211">
        <v>9602</v>
      </c>
      <c r="EU217" s="211">
        <v>3831</v>
      </c>
      <c r="EV217" s="211">
        <v>1370</v>
      </c>
      <c r="EW217" s="211">
        <f t="shared" si="3"/>
        <v>14803</v>
      </c>
      <c r="EX217" s="211">
        <v>19555</v>
      </c>
      <c r="EZ217" s="211"/>
    </row>
    <row r="218" spans="1:156" x14ac:dyDescent="0.25">
      <c r="A218" t="s">
        <v>525</v>
      </c>
      <c r="B218" t="s">
        <v>1335</v>
      </c>
      <c r="C218" t="s">
        <v>232</v>
      </c>
      <c r="D218" t="s">
        <v>232</v>
      </c>
      <c r="E218" t="s">
        <v>232</v>
      </c>
      <c r="F218" t="s">
        <v>232</v>
      </c>
      <c r="G218" t="s">
        <v>232</v>
      </c>
      <c r="H218" s="211">
        <v>40973</v>
      </c>
      <c r="I218" s="211">
        <v>3341</v>
      </c>
      <c r="J218" s="211">
        <v>10550</v>
      </c>
      <c r="K218" s="211">
        <v>1160</v>
      </c>
      <c r="L218" s="211">
        <v>7853</v>
      </c>
      <c r="M218" s="211">
        <v>879</v>
      </c>
      <c r="N218" s="211">
        <v>15667</v>
      </c>
      <c r="O218" s="211">
        <v>1707</v>
      </c>
      <c r="P218" s="211">
        <v>14591</v>
      </c>
      <c r="Q218" s="211">
        <v>457</v>
      </c>
      <c r="R218" s="211">
        <v>19803</v>
      </c>
      <c r="S218" s="211">
        <v>907</v>
      </c>
      <c r="T218" s="211">
        <v>8978</v>
      </c>
      <c r="U218" s="211">
        <v>565</v>
      </c>
      <c r="V218" s="211">
        <v>1324</v>
      </c>
      <c r="W218" s="211">
        <v>83</v>
      </c>
      <c r="X218" s="211">
        <v>919</v>
      </c>
      <c r="Y218" s="211">
        <v>17</v>
      </c>
      <c r="Z218" s="211">
        <v>6196</v>
      </c>
      <c r="AA218" s="211">
        <v>1471</v>
      </c>
      <c r="AB218" s="211">
        <v>3745</v>
      </c>
      <c r="AC218" s="211">
        <v>298</v>
      </c>
      <c r="AD218" s="211">
        <v>9615</v>
      </c>
      <c r="AE218" s="211">
        <v>2003</v>
      </c>
      <c r="AF218" s="211">
        <v>18385</v>
      </c>
      <c r="AG218" s="211">
        <v>694</v>
      </c>
      <c r="AH218" s="211">
        <v>33344</v>
      </c>
      <c r="AI218" s="211">
        <v>1417</v>
      </c>
      <c r="AJ218" s="211">
        <v>7629</v>
      </c>
      <c r="AK218" s="211">
        <v>1924</v>
      </c>
      <c r="AL218" s="211">
        <v>3543</v>
      </c>
      <c r="AM218" s="211">
        <v>460</v>
      </c>
      <c r="AN218" s="211">
        <v>4086</v>
      </c>
      <c r="AO218" s="211">
        <v>1464</v>
      </c>
      <c r="AP218" s="211">
        <v>20393</v>
      </c>
      <c r="AQ218" s="211">
        <v>1910</v>
      </c>
      <c r="AR218" s="211">
        <v>20580</v>
      </c>
      <c r="AS218" s="211">
        <v>1431</v>
      </c>
      <c r="AT218" s="211">
        <v>4359</v>
      </c>
      <c r="AU218" s="211">
        <v>166</v>
      </c>
      <c r="AV218" s="211">
        <v>36614</v>
      </c>
      <c r="AW218" s="211">
        <v>3175</v>
      </c>
      <c r="AX218" s="211">
        <v>4135</v>
      </c>
      <c r="AY218" s="211">
        <v>1176</v>
      </c>
      <c r="AZ218" s="211">
        <v>3726</v>
      </c>
      <c r="BA218" s="211">
        <v>698</v>
      </c>
      <c r="BB218" s="211">
        <v>5927</v>
      </c>
      <c r="BC218" s="211">
        <v>427</v>
      </c>
      <c r="BD218" s="211">
        <v>12181</v>
      </c>
      <c r="BE218" s="211">
        <v>467</v>
      </c>
      <c r="BF218" s="211">
        <v>4320</v>
      </c>
      <c r="BG218" s="211">
        <v>641</v>
      </c>
      <c r="BH218" s="211">
        <v>21410</v>
      </c>
      <c r="BI218" s="211">
        <v>2372</v>
      </c>
      <c r="BJ218" s="211">
        <v>19863</v>
      </c>
      <c r="BK218" s="211">
        <v>1922</v>
      </c>
      <c r="BL218" s="211">
        <v>1547</v>
      </c>
      <c r="BM218" s="211">
        <v>450</v>
      </c>
      <c r="BN218" s="211">
        <v>13844</v>
      </c>
      <c r="BO218" s="211">
        <v>1128</v>
      </c>
      <c r="BP218" s="211">
        <v>7847</v>
      </c>
      <c r="BQ218" s="211">
        <v>1114</v>
      </c>
      <c r="BR218" s="211">
        <v>4039</v>
      </c>
      <c r="BS218" s="211">
        <v>771</v>
      </c>
      <c r="BT218" s="211">
        <v>11740</v>
      </c>
      <c r="BU218" s="211">
        <v>314</v>
      </c>
      <c r="BV218" s="211">
        <v>25730</v>
      </c>
      <c r="BW218" s="211">
        <v>3013</v>
      </c>
      <c r="BX218" s="211">
        <v>3503</v>
      </c>
      <c r="BY218" s="211">
        <v>14</v>
      </c>
      <c r="BZ218" s="211">
        <v>3410</v>
      </c>
      <c r="CA218" s="211">
        <v>58</v>
      </c>
      <c r="CB218" s="211">
        <v>8330</v>
      </c>
      <c r="CC218" s="211">
        <v>256</v>
      </c>
      <c r="CD218" s="211">
        <v>3264</v>
      </c>
      <c r="CE218" s="211">
        <v>259</v>
      </c>
      <c r="CF218" s="211">
        <v>6543</v>
      </c>
      <c r="CG218" s="211">
        <v>920</v>
      </c>
      <c r="CH218" s="211">
        <v>7392</v>
      </c>
      <c r="CI218" s="211">
        <v>819</v>
      </c>
      <c r="CJ218" s="211">
        <v>4895</v>
      </c>
      <c r="CK218" s="211">
        <v>637</v>
      </c>
      <c r="CL218" s="211">
        <v>3636</v>
      </c>
      <c r="CM218" s="211">
        <v>378</v>
      </c>
      <c r="CN218" s="211">
        <v>3503</v>
      </c>
      <c r="CO218" s="211">
        <v>14</v>
      </c>
      <c r="CP218" s="211">
        <v>3341</v>
      </c>
      <c r="CQ218" s="211">
        <v>37632</v>
      </c>
      <c r="CR218" s="211">
        <v>23822</v>
      </c>
      <c r="CS218" s="211">
        <v>16227</v>
      </c>
      <c r="CT218" s="211">
        <v>25748</v>
      </c>
      <c r="CU218" s="211">
        <v>12512</v>
      </c>
      <c r="CV218" s="211">
        <v>5618</v>
      </c>
      <c r="CW218" s="211">
        <v>7212</v>
      </c>
      <c r="CX218" s="211">
        <v>3930</v>
      </c>
      <c r="CY218" s="211">
        <v>459</v>
      </c>
      <c r="CZ218" s="211">
        <v>99</v>
      </c>
      <c r="DA218" s="211">
        <v>455</v>
      </c>
      <c r="DB218" s="211">
        <v>177</v>
      </c>
      <c r="DC218" s="211">
        <v>4386</v>
      </c>
      <c r="DD218" s="211">
        <v>1412</v>
      </c>
      <c r="DE218" s="211">
        <v>182</v>
      </c>
      <c r="DF218" s="211">
        <v>1078</v>
      </c>
      <c r="DG218" s="211">
        <v>1933</v>
      </c>
      <c r="DH218" s="211">
        <v>444</v>
      </c>
      <c r="DI218" s="211">
        <v>2015</v>
      </c>
      <c r="DJ218" s="211">
        <v>848</v>
      </c>
      <c r="DK218" s="211">
        <v>393</v>
      </c>
      <c r="DL218" s="211">
        <v>1280</v>
      </c>
      <c r="DM218" s="211">
        <v>2804</v>
      </c>
      <c r="DN218" s="211">
        <v>5745</v>
      </c>
      <c r="DO218" s="211">
        <v>2496</v>
      </c>
      <c r="DP218" s="211">
        <v>1124</v>
      </c>
      <c r="DQ218" s="211">
        <v>941</v>
      </c>
      <c r="DR218" s="211">
        <v>872</v>
      </c>
      <c r="DS218" s="211">
        <v>1379</v>
      </c>
      <c r="DT218" s="211">
        <v>2661</v>
      </c>
      <c r="DU218" s="211">
        <v>15671</v>
      </c>
      <c r="DV218" s="211">
        <v>5453</v>
      </c>
      <c r="DW218" s="211">
        <v>2909</v>
      </c>
      <c r="DX218" s="211">
        <v>1761</v>
      </c>
      <c r="DY218" s="211">
        <v>334</v>
      </c>
      <c r="DZ218" s="211">
        <v>3760</v>
      </c>
      <c r="EA218" s="211">
        <v>339</v>
      </c>
      <c r="EB218" s="211">
        <v>2500</v>
      </c>
      <c r="EC218" s="211">
        <v>4697</v>
      </c>
      <c r="ED218" s="211">
        <v>1047</v>
      </c>
      <c r="EE218" s="211">
        <v>2638</v>
      </c>
      <c r="EF218" s="211">
        <v>5070</v>
      </c>
      <c r="EG218" s="211">
        <v>34993</v>
      </c>
      <c r="EH218" s="211">
        <v>5508</v>
      </c>
      <c r="EI218" s="211">
        <v>9515</v>
      </c>
      <c r="EJ218" s="211">
        <v>6156</v>
      </c>
      <c r="EK218" s="211">
        <v>817</v>
      </c>
      <c r="EL218" s="211">
        <v>881</v>
      </c>
      <c r="EM218" s="211">
        <v>688</v>
      </c>
      <c r="EN218" s="211">
        <v>628</v>
      </c>
      <c r="EO218" s="211">
        <v>518</v>
      </c>
      <c r="EP218" s="211">
        <v>2441</v>
      </c>
      <c r="EQ218" s="211">
        <v>14216</v>
      </c>
      <c r="ER218" s="211">
        <v>15671</v>
      </c>
      <c r="ES218" s="211">
        <v>1930</v>
      </c>
      <c r="ET218" s="211">
        <v>6732</v>
      </c>
      <c r="EU218" s="211">
        <v>5066</v>
      </c>
      <c r="EV218" s="211">
        <v>1943</v>
      </c>
      <c r="EW218" s="211">
        <f t="shared" si="3"/>
        <v>13741</v>
      </c>
      <c r="EX218" s="211">
        <v>15671</v>
      </c>
      <c r="EZ218" s="211"/>
    </row>
    <row r="219" spans="1:156" x14ac:dyDescent="0.25">
      <c r="A219" t="s">
        <v>526</v>
      </c>
      <c r="B219" t="s">
        <v>1335</v>
      </c>
      <c r="C219" t="s">
        <v>232</v>
      </c>
      <c r="D219" t="s">
        <v>232</v>
      </c>
      <c r="E219" t="s">
        <v>232</v>
      </c>
      <c r="F219" t="s">
        <v>232</v>
      </c>
      <c r="G219" t="s">
        <v>232</v>
      </c>
      <c r="H219" s="211">
        <v>42480</v>
      </c>
      <c r="I219" s="211">
        <v>2064</v>
      </c>
      <c r="J219" s="211">
        <v>6615</v>
      </c>
      <c r="K219" s="211">
        <v>546</v>
      </c>
      <c r="L219" s="211">
        <v>4464</v>
      </c>
      <c r="M219" s="211">
        <v>334</v>
      </c>
      <c r="N219" s="211">
        <v>15224</v>
      </c>
      <c r="O219" s="211">
        <v>1105</v>
      </c>
      <c r="P219" s="211">
        <v>20484</v>
      </c>
      <c r="Q219" s="211">
        <v>399</v>
      </c>
      <c r="R219" s="211">
        <v>29076</v>
      </c>
      <c r="S219" s="211">
        <v>882</v>
      </c>
      <c r="T219" s="211">
        <v>5452</v>
      </c>
      <c r="U219" s="211">
        <v>341</v>
      </c>
      <c r="V219" s="211">
        <v>252</v>
      </c>
      <c r="W219" s="211">
        <v>8</v>
      </c>
      <c r="X219" s="211">
        <v>1217</v>
      </c>
      <c r="Y219" s="211">
        <v>92</v>
      </c>
      <c r="Z219" s="211">
        <v>1684</v>
      </c>
      <c r="AA219" s="211">
        <v>260</v>
      </c>
      <c r="AB219" s="211">
        <v>4782</v>
      </c>
      <c r="AC219" s="211">
        <v>464</v>
      </c>
      <c r="AD219" s="211">
        <v>3701</v>
      </c>
      <c r="AE219" s="211">
        <v>343</v>
      </c>
      <c r="AF219" s="211">
        <v>28472</v>
      </c>
      <c r="AG219" s="211">
        <v>859</v>
      </c>
      <c r="AH219" s="211">
        <v>37321</v>
      </c>
      <c r="AI219" s="211">
        <v>1486</v>
      </c>
      <c r="AJ219" s="211">
        <v>5159</v>
      </c>
      <c r="AK219" s="211">
        <v>578</v>
      </c>
      <c r="AL219" s="211">
        <v>3298</v>
      </c>
      <c r="AM219" s="211">
        <v>238</v>
      </c>
      <c r="AN219" s="211">
        <v>1861</v>
      </c>
      <c r="AO219" s="211">
        <v>340</v>
      </c>
      <c r="AP219" s="211">
        <v>20962</v>
      </c>
      <c r="AQ219" s="211">
        <v>1282</v>
      </c>
      <c r="AR219" s="211">
        <v>21518</v>
      </c>
      <c r="AS219" s="211">
        <v>782</v>
      </c>
      <c r="AT219" s="211">
        <v>4881</v>
      </c>
      <c r="AU219" s="211">
        <v>153</v>
      </c>
      <c r="AV219" s="211">
        <v>37599</v>
      </c>
      <c r="AW219" s="211">
        <v>1911</v>
      </c>
      <c r="AX219" s="211">
        <v>2548</v>
      </c>
      <c r="AY219" s="211">
        <v>385</v>
      </c>
      <c r="AZ219" s="211">
        <v>4219</v>
      </c>
      <c r="BA219" s="211">
        <v>258</v>
      </c>
      <c r="BB219" s="211">
        <v>7277</v>
      </c>
      <c r="BC219" s="211">
        <v>545</v>
      </c>
      <c r="BD219" s="211">
        <v>17397</v>
      </c>
      <c r="BE219" s="211">
        <v>412</v>
      </c>
      <c r="BF219" s="211">
        <v>3960</v>
      </c>
      <c r="BG219" s="211">
        <v>349</v>
      </c>
      <c r="BH219" s="211">
        <v>24004</v>
      </c>
      <c r="BI219" s="211">
        <v>1476</v>
      </c>
      <c r="BJ219" s="211">
        <v>22768</v>
      </c>
      <c r="BK219" s="211">
        <v>1310</v>
      </c>
      <c r="BL219" s="211">
        <v>1236</v>
      </c>
      <c r="BM219" s="211">
        <v>166</v>
      </c>
      <c r="BN219" s="211">
        <v>16158</v>
      </c>
      <c r="BO219" s="211">
        <v>842</v>
      </c>
      <c r="BP219" s="211">
        <v>8581</v>
      </c>
      <c r="BQ219" s="211">
        <v>692</v>
      </c>
      <c r="BR219" s="211">
        <v>3225</v>
      </c>
      <c r="BS219" s="211">
        <v>291</v>
      </c>
      <c r="BT219" s="211">
        <v>8335</v>
      </c>
      <c r="BU219" s="211">
        <v>204</v>
      </c>
      <c r="BV219" s="211">
        <v>27964</v>
      </c>
      <c r="BW219" s="211">
        <v>1825</v>
      </c>
      <c r="BX219" s="211">
        <v>6181</v>
      </c>
      <c r="BY219" s="211">
        <v>35</v>
      </c>
      <c r="BZ219" s="211">
        <v>3297</v>
      </c>
      <c r="CA219" s="211">
        <v>110</v>
      </c>
      <c r="CB219" s="211">
        <v>5038</v>
      </c>
      <c r="CC219" s="211">
        <v>94</v>
      </c>
      <c r="CD219" s="211">
        <v>2704</v>
      </c>
      <c r="CE219" s="211">
        <v>260</v>
      </c>
      <c r="CF219" s="211">
        <v>7289</v>
      </c>
      <c r="CG219" s="211">
        <v>625</v>
      </c>
      <c r="CH219" s="211">
        <v>7441</v>
      </c>
      <c r="CI219" s="211">
        <v>452</v>
      </c>
      <c r="CJ219" s="211">
        <v>4734</v>
      </c>
      <c r="CK219" s="211">
        <v>155</v>
      </c>
      <c r="CL219" s="211">
        <v>5796</v>
      </c>
      <c r="CM219" s="211">
        <v>333</v>
      </c>
      <c r="CN219" s="211">
        <v>6181</v>
      </c>
      <c r="CO219" s="211">
        <v>35</v>
      </c>
      <c r="CP219" s="211">
        <v>2064</v>
      </c>
      <c r="CQ219" s="211">
        <v>40416</v>
      </c>
      <c r="CR219" s="211">
        <v>30968</v>
      </c>
      <c r="CS219" s="211">
        <v>13865</v>
      </c>
      <c r="CT219" s="211">
        <v>32831</v>
      </c>
      <c r="CU219" s="211">
        <v>7144</v>
      </c>
      <c r="CV219" s="211">
        <v>2700</v>
      </c>
      <c r="CW219" s="211">
        <v>2510</v>
      </c>
      <c r="CX219" s="211">
        <v>895</v>
      </c>
      <c r="CY219" s="211">
        <v>816</v>
      </c>
      <c r="CZ219" s="211">
        <v>180</v>
      </c>
      <c r="DA219" s="211">
        <v>763</v>
      </c>
      <c r="DB219" s="211">
        <v>269</v>
      </c>
      <c r="DC219" s="211">
        <v>3055</v>
      </c>
      <c r="DD219" s="211">
        <v>1356</v>
      </c>
      <c r="DE219" s="211">
        <v>94</v>
      </c>
      <c r="DF219" s="211">
        <v>963</v>
      </c>
      <c r="DG219" s="211">
        <v>1963</v>
      </c>
      <c r="DH219" s="211">
        <v>338</v>
      </c>
      <c r="DI219" s="211">
        <v>2301</v>
      </c>
      <c r="DJ219" s="211">
        <v>954</v>
      </c>
      <c r="DK219" s="211">
        <v>518</v>
      </c>
      <c r="DL219" s="211">
        <v>1691</v>
      </c>
      <c r="DM219" s="211">
        <v>3565</v>
      </c>
      <c r="DN219" s="211">
        <v>7167</v>
      </c>
      <c r="DO219" s="211">
        <v>2144</v>
      </c>
      <c r="DP219" s="211">
        <v>1717</v>
      </c>
      <c r="DQ219" s="211">
        <v>966</v>
      </c>
      <c r="DR219" s="211">
        <v>1260</v>
      </c>
      <c r="DS219" s="211">
        <v>1126</v>
      </c>
      <c r="DT219" s="211">
        <v>2169</v>
      </c>
      <c r="DU219" s="211">
        <v>20106</v>
      </c>
      <c r="DV219" s="211">
        <v>7263</v>
      </c>
      <c r="DW219" s="211">
        <v>2865</v>
      </c>
      <c r="DX219" s="211">
        <v>2235</v>
      </c>
      <c r="DY219" s="211">
        <v>421</v>
      </c>
      <c r="DZ219" s="211">
        <v>4440</v>
      </c>
      <c r="EA219" s="211">
        <v>136</v>
      </c>
      <c r="EB219" s="211">
        <v>3552</v>
      </c>
      <c r="EC219" s="211">
        <v>6168</v>
      </c>
      <c r="ED219" s="211">
        <v>686</v>
      </c>
      <c r="EE219" s="211">
        <v>4308</v>
      </c>
      <c r="EF219" s="211">
        <v>4435</v>
      </c>
      <c r="EG219" s="211">
        <v>36536</v>
      </c>
      <c r="EH219" s="211">
        <v>5726</v>
      </c>
      <c r="EI219" s="211">
        <v>12352</v>
      </c>
      <c r="EJ219" s="211">
        <v>7754</v>
      </c>
      <c r="EK219" s="211">
        <v>850</v>
      </c>
      <c r="EL219" s="211">
        <v>1114</v>
      </c>
      <c r="EM219" s="211">
        <v>1082</v>
      </c>
      <c r="EN219" s="211">
        <v>1115</v>
      </c>
      <c r="EO219" s="211">
        <v>784</v>
      </c>
      <c r="EP219" s="211">
        <v>2620</v>
      </c>
      <c r="EQ219" s="211">
        <v>18395</v>
      </c>
      <c r="ER219" s="211">
        <v>20106</v>
      </c>
      <c r="ES219" s="211">
        <v>2476</v>
      </c>
      <c r="ET219" s="211">
        <v>8797</v>
      </c>
      <c r="EU219" s="211">
        <v>6992</v>
      </c>
      <c r="EV219" s="211">
        <v>1841</v>
      </c>
      <c r="EW219" s="211">
        <f t="shared" si="3"/>
        <v>17630</v>
      </c>
      <c r="EX219" s="211">
        <v>20106</v>
      </c>
      <c r="EZ219" s="211"/>
    </row>
    <row r="220" spans="1:156" x14ac:dyDescent="0.25">
      <c r="A220" t="s">
        <v>527</v>
      </c>
      <c r="B220" t="s">
        <v>1335</v>
      </c>
      <c r="C220" t="s">
        <v>232</v>
      </c>
      <c r="D220" t="s">
        <v>232</v>
      </c>
      <c r="E220" t="s">
        <v>232</v>
      </c>
      <c r="F220" t="s">
        <v>232</v>
      </c>
      <c r="G220" t="s">
        <v>232</v>
      </c>
      <c r="H220" s="211">
        <v>41189</v>
      </c>
      <c r="I220" s="211">
        <v>1044</v>
      </c>
      <c r="J220" s="211">
        <v>2802</v>
      </c>
      <c r="K220" s="211">
        <v>322</v>
      </c>
      <c r="L220" s="211">
        <v>1855</v>
      </c>
      <c r="M220" s="211">
        <v>215</v>
      </c>
      <c r="N220" s="211">
        <v>9151</v>
      </c>
      <c r="O220" s="211">
        <v>353</v>
      </c>
      <c r="P220" s="211">
        <v>29221</v>
      </c>
      <c r="Q220" s="211">
        <v>369</v>
      </c>
      <c r="R220" s="211">
        <v>34350</v>
      </c>
      <c r="S220" s="211">
        <v>476</v>
      </c>
      <c r="T220" s="211">
        <v>2180</v>
      </c>
      <c r="U220" s="211">
        <v>316</v>
      </c>
      <c r="V220" s="211">
        <v>100</v>
      </c>
      <c r="W220" s="211">
        <v>19</v>
      </c>
      <c r="X220" s="211">
        <v>751</v>
      </c>
      <c r="Y220" s="211">
        <v>17</v>
      </c>
      <c r="Z220" s="211">
        <v>979</v>
      </c>
      <c r="AA220" s="211">
        <v>105</v>
      </c>
      <c r="AB220" s="211">
        <v>2791</v>
      </c>
      <c r="AC220" s="211">
        <v>111</v>
      </c>
      <c r="AD220" s="211">
        <v>2082</v>
      </c>
      <c r="AE220" s="211">
        <v>175</v>
      </c>
      <c r="AF220" s="211">
        <v>34019</v>
      </c>
      <c r="AG220" s="211">
        <v>476</v>
      </c>
      <c r="AH220" s="211">
        <v>38846</v>
      </c>
      <c r="AI220" s="211">
        <v>626</v>
      </c>
      <c r="AJ220" s="211">
        <v>2343</v>
      </c>
      <c r="AK220" s="211">
        <v>418</v>
      </c>
      <c r="AL220" s="211">
        <v>1738</v>
      </c>
      <c r="AM220" s="211">
        <v>324</v>
      </c>
      <c r="AN220" s="211">
        <v>605</v>
      </c>
      <c r="AO220" s="211">
        <v>94</v>
      </c>
      <c r="AP220" s="211">
        <v>20193</v>
      </c>
      <c r="AQ220" s="211">
        <v>590</v>
      </c>
      <c r="AR220" s="211">
        <v>20996</v>
      </c>
      <c r="AS220" s="211">
        <v>454</v>
      </c>
      <c r="AT220" s="211">
        <v>3620</v>
      </c>
      <c r="AU220" s="211">
        <v>109</v>
      </c>
      <c r="AV220" s="211">
        <v>37569</v>
      </c>
      <c r="AW220" s="211">
        <v>935</v>
      </c>
      <c r="AX220" s="211">
        <v>790</v>
      </c>
      <c r="AY220" s="211">
        <v>70</v>
      </c>
      <c r="AZ220" s="211">
        <v>2414</v>
      </c>
      <c r="BA220" s="211">
        <v>244</v>
      </c>
      <c r="BB220" s="211">
        <v>5883</v>
      </c>
      <c r="BC220" s="211">
        <v>404</v>
      </c>
      <c r="BD220" s="211">
        <v>20315</v>
      </c>
      <c r="BE220" s="211">
        <v>204</v>
      </c>
      <c r="BF220" s="211">
        <v>2609</v>
      </c>
      <c r="BG220" s="211">
        <v>221</v>
      </c>
      <c r="BH220" s="211">
        <v>22984</v>
      </c>
      <c r="BI220" s="211">
        <v>743</v>
      </c>
      <c r="BJ220" s="211">
        <v>22174</v>
      </c>
      <c r="BK220" s="211">
        <v>668</v>
      </c>
      <c r="BL220" s="211">
        <v>810</v>
      </c>
      <c r="BM220" s="211">
        <v>75</v>
      </c>
      <c r="BN220" s="211">
        <v>17209</v>
      </c>
      <c r="BO220" s="211">
        <v>304</v>
      </c>
      <c r="BP220" s="211">
        <v>6244</v>
      </c>
      <c r="BQ220" s="211">
        <v>547</v>
      </c>
      <c r="BR220" s="211">
        <v>2140</v>
      </c>
      <c r="BS220" s="211">
        <v>113</v>
      </c>
      <c r="BT220" s="211">
        <v>10067</v>
      </c>
      <c r="BU220" s="211">
        <v>72</v>
      </c>
      <c r="BV220" s="211">
        <v>25593</v>
      </c>
      <c r="BW220" s="211">
        <v>964</v>
      </c>
      <c r="BX220" s="211">
        <v>5529</v>
      </c>
      <c r="BY220" s="211">
        <v>8</v>
      </c>
      <c r="BZ220" s="211">
        <v>3141</v>
      </c>
      <c r="CA220" s="211">
        <v>17</v>
      </c>
      <c r="CB220" s="211">
        <v>6926</v>
      </c>
      <c r="CC220" s="211">
        <v>55</v>
      </c>
      <c r="CD220" s="211">
        <v>1720</v>
      </c>
      <c r="CE220" s="211">
        <v>50</v>
      </c>
      <c r="CF220" s="211">
        <v>5498</v>
      </c>
      <c r="CG220" s="211">
        <v>403</v>
      </c>
      <c r="CH220" s="211">
        <v>7661</v>
      </c>
      <c r="CI220" s="211">
        <v>72</v>
      </c>
      <c r="CJ220" s="211">
        <v>5766</v>
      </c>
      <c r="CK220" s="211">
        <v>353</v>
      </c>
      <c r="CL220" s="211">
        <v>4948</v>
      </c>
      <c r="CM220" s="211">
        <v>86</v>
      </c>
      <c r="CN220" s="211">
        <v>5529</v>
      </c>
      <c r="CO220" s="211">
        <v>8</v>
      </c>
      <c r="CP220" s="211">
        <v>1044</v>
      </c>
      <c r="CQ220" s="211">
        <v>40145</v>
      </c>
      <c r="CR220" s="211">
        <v>36309</v>
      </c>
      <c r="CS220" s="211">
        <v>8849</v>
      </c>
      <c r="CT220" s="211">
        <v>35675</v>
      </c>
      <c r="CU220" s="211">
        <v>3251</v>
      </c>
      <c r="CV220" s="211">
        <v>494</v>
      </c>
      <c r="CW220" s="211">
        <v>1398</v>
      </c>
      <c r="CX220" s="211">
        <v>308</v>
      </c>
      <c r="CY220" s="211">
        <v>590</v>
      </c>
      <c r="CZ220" s="211">
        <v>72</v>
      </c>
      <c r="DA220" s="211">
        <v>301</v>
      </c>
      <c r="DB220" s="211">
        <v>61</v>
      </c>
      <c r="DC220" s="211">
        <v>962</v>
      </c>
      <c r="DD220" s="211">
        <v>53</v>
      </c>
      <c r="DE220" s="211">
        <v>62</v>
      </c>
      <c r="DF220" s="211">
        <v>746</v>
      </c>
      <c r="DG220" s="211">
        <v>2360</v>
      </c>
      <c r="DH220" s="211">
        <v>539</v>
      </c>
      <c r="DI220" s="211">
        <v>2609</v>
      </c>
      <c r="DJ220" s="211">
        <v>999</v>
      </c>
      <c r="DK220" s="211">
        <v>632</v>
      </c>
      <c r="DL220" s="211">
        <v>2693</v>
      </c>
      <c r="DM220" s="211">
        <v>4342</v>
      </c>
      <c r="DN220" s="211">
        <v>5634</v>
      </c>
      <c r="DO220" s="211">
        <v>1300</v>
      </c>
      <c r="DP220" s="211">
        <v>1024</v>
      </c>
      <c r="DQ220" s="211">
        <v>1146</v>
      </c>
      <c r="DR220" s="211">
        <v>411</v>
      </c>
      <c r="DS220" s="211">
        <v>347</v>
      </c>
      <c r="DT220" s="211">
        <v>563</v>
      </c>
      <c r="DU220" s="211">
        <v>17653</v>
      </c>
      <c r="DV220" s="211">
        <v>8862</v>
      </c>
      <c r="DW220" s="211">
        <v>4375</v>
      </c>
      <c r="DX220" s="211">
        <v>1216</v>
      </c>
      <c r="DY220" s="211">
        <v>212</v>
      </c>
      <c r="DZ220" s="211">
        <v>3224</v>
      </c>
      <c r="EA220" s="211">
        <v>202</v>
      </c>
      <c r="EB220" s="211">
        <v>2603</v>
      </c>
      <c r="EC220" s="211">
        <v>4351</v>
      </c>
      <c r="ED220" s="211">
        <v>670</v>
      </c>
      <c r="EE220" s="211">
        <v>2821</v>
      </c>
      <c r="EF220" s="211">
        <v>5641</v>
      </c>
      <c r="EG220" s="211">
        <v>35968</v>
      </c>
      <c r="EH220" s="211">
        <v>4976</v>
      </c>
      <c r="EI220" s="211">
        <v>14357</v>
      </c>
      <c r="EJ220" s="211">
        <v>3296</v>
      </c>
      <c r="EK220" s="211">
        <v>525</v>
      </c>
      <c r="EL220" s="211">
        <v>562</v>
      </c>
      <c r="EM220" s="211">
        <v>581</v>
      </c>
      <c r="EN220" s="211">
        <v>366</v>
      </c>
      <c r="EO220" s="211">
        <v>235</v>
      </c>
      <c r="EP220" s="211">
        <v>842</v>
      </c>
      <c r="EQ220" s="211">
        <v>16845</v>
      </c>
      <c r="ER220" s="211">
        <v>17653</v>
      </c>
      <c r="ES220" s="211">
        <v>371</v>
      </c>
      <c r="ET220" s="211">
        <v>6583</v>
      </c>
      <c r="EU220" s="211">
        <v>8631</v>
      </c>
      <c r="EV220" s="211">
        <v>2068</v>
      </c>
      <c r="EW220" s="211">
        <f t="shared" si="3"/>
        <v>17282</v>
      </c>
      <c r="EX220" s="211">
        <v>17653</v>
      </c>
      <c r="EZ220" s="211"/>
    </row>
    <row r="221" spans="1:156" x14ac:dyDescent="0.25">
      <c r="A221" t="s">
        <v>528</v>
      </c>
      <c r="B221" t="s">
        <v>1335</v>
      </c>
      <c r="C221" t="s">
        <v>232</v>
      </c>
      <c r="D221" t="s">
        <v>232</v>
      </c>
      <c r="E221" t="s">
        <v>232</v>
      </c>
      <c r="F221" t="s">
        <v>232</v>
      </c>
      <c r="G221" t="s">
        <v>232</v>
      </c>
      <c r="H221" s="211">
        <v>41088</v>
      </c>
      <c r="I221" s="211">
        <v>1245</v>
      </c>
      <c r="J221" s="211">
        <v>5670</v>
      </c>
      <c r="K221" s="211">
        <v>446</v>
      </c>
      <c r="L221" s="211">
        <v>4189</v>
      </c>
      <c r="M221" s="211">
        <v>287</v>
      </c>
      <c r="N221" s="211">
        <v>10230</v>
      </c>
      <c r="O221" s="211">
        <v>499</v>
      </c>
      <c r="P221" s="211">
        <v>22372</v>
      </c>
      <c r="Q221" s="211">
        <v>265</v>
      </c>
      <c r="R221" s="211">
        <v>33668</v>
      </c>
      <c r="S221" s="211">
        <v>946</v>
      </c>
      <c r="T221" s="211">
        <v>2472</v>
      </c>
      <c r="U221" s="211">
        <v>41</v>
      </c>
      <c r="V221" s="211">
        <v>100</v>
      </c>
      <c r="W221" s="211">
        <v>9</v>
      </c>
      <c r="X221" s="211">
        <v>1309</v>
      </c>
      <c r="Y221" s="211">
        <v>32</v>
      </c>
      <c r="Z221" s="211">
        <v>450</v>
      </c>
      <c r="AA221" s="211">
        <v>28</v>
      </c>
      <c r="AB221" s="211">
        <v>3089</v>
      </c>
      <c r="AC221" s="211">
        <v>189</v>
      </c>
      <c r="AD221" s="211">
        <v>2176</v>
      </c>
      <c r="AE221" s="211">
        <v>198</v>
      </c>
      <c r="AF221" s="211">
        <v>32998</v>
      </c>
      <c r="AG221" s="211">
        <v>895</v>
      </c>
      <c r="AH221" s="211">
        <v>38855</v>
      </c>
      <c r="AI221" s="211">
        <v>1162</v>
      </c>
      <c r="AJ221" s="211">
        <v>2233</v>
      </c>
      <c r="AK221" s="211">
        <v>83</v>
      </c>
      <c r="AL221" s="211">
        <v>1255</v>
      </c>
      <c r="AM221" s="211">
        <v>19</v>
      </c>
      <c r="AN221" s="211">
        <v>978</v>
      </c>
      <c r="AO221" s="211">
        <v>64</v>
      </c>
      <c r="AP221" s="211">
        <v>19905</v>
      </c>
      <c r="AQ221" s="211">
        <v>774</v>
      </c>
      <c r="AR221" s="211">
        <v>21183</v>
      </c>
      <c r="AS221" s="211">
        <v>471</v>
      </c>
      <c r="AT221" s="211">
        <v>3891</v>
      </c>
      <c r="AU221" s="211">
        <v>177</v>
      </c>
      <c r="AV221" s="211">
        <v>37197</v>
      </c>
      <c r="AW221" s="211">
        <v>1068</v>
      </c>
      <c r="AX221" s="211">
        <v>836</v>
      </c>
      <c r="AY221" s="211">
        <v>50</v>
      </c>
      <c r="AZ221" s="211">
        <v>2215</v>
      </c>
      <c r="BA221" s="211">
        <v>141</v>
      </c>
      <c r="BB221" s="211">
        <v>4099</v>
      </c>
      <c r="BC221" s="211">
        <v>320</v>
      </c>
      <c r="BD221" s="211">
        <v>18963</v>
      </c>
      <c r="BE221" s="211">
        <v>280</v>
      </c>
      <c r="BF221" s="211">
        <v>3926</v>
      </c>
      <c r="BG221" s="211">
        <v>157</v>
      </c>
      <c r="BH221" s="211">
        <v>24088</v>
      </c>
      <c r="BI221" s="211">
        <v>943</v>
      </c>
      <c r="BJ221" s="211">
        <v>23262</v>
      </c>
      <c r="BK221" s="211">
        <v>850</v>
      </c>
      <c r="BL221" s="211">
        <v>826</v>
      </c>
      <c r="BM221" s="211">
        <v>93</v>
      </c>
      <c r="BN221" s="211">
        <v>15249</v>
      </c>
      <c r="BO221" s="211">
        <v>322</v>
      </c>
      <c r="BP221" s="211">
        <v>10435</v>
      </c>
      <c r="BQ221" s="211">
        <v>664</v>
      </c>
      <c r="BR221" s="211">
        <v>2330</v>
      </c>
      <c r="BS221" s="211">
        <v>114</v>
      </c>
      <c r="BT221" s="211">
        <v>7567</v>
      </c>
      <c r="BU221" s="211">
        <v>125</v>
      </c>
      <c r="BV221" s="211">
        <v>28014</v>
      </c>
      <c r="BW221" s="211">
        <v>1100</v>
      </c>
      <c r="BX221" s="211">
        <v>5507</v>
      </c>
      <c r="BY221" s="211">
        <v>20</v>
      </c>
      <c r="BZ221" s="211">
        <v>2093</v>
      </c>
      <c r="CA221" s="211">
        <v>62</v>
      </c>
      <c r="CB221" s="211">
        <v>5474</v>
      </c>
      <c r="CC221" s="211">
        <v>63</v>
      </c>
      <c r="CD221" s="211">
        <v>7408</v>
      </c>
      <c r="CE221" s="211">
        <v>329</v>
      </c>
      <c r="CF221" s="211">
        <v>6321</v>
      </c>
      <c r="CG221" s="211">
        <v>197</v>
      </c>
      <c r="CH221" s="211">
        <v>5508</v>
      </c>
      <c r="CI221" s="211">
        <v>341</v>
      </c>
      <c r="CJ221" s="211">
        <v>4105</v>
      </c>
      <c r="CK221" s="211">
        <v>106</v>
      </c>
      <c r="CL221" s="211">
        <v>4672</v>
      </c>
      <c r="CM221" s="211">
        <v>127</v>
      </c>
      <c r="CN221" s="211">
        <v>5507</v>
      </c>
      <c r="CO221" s="211">
        <v>20</v>
      </c>
      <c r="CP221" s="211">
        <v>1245</v>
      </c>
      <c r="CQ221" s="211">
        <v>39843</v>
      </c>
      <c r="CR221" s="211">
        <v>33954</v>
      </c>
      <c r="CS221" s="211">
        <v>10049</v>
      </c>
      <c r="CT221" s="211">
        <v>35782</v>
      </c>
      <c r="CU221" s="211">
        <v>3605</v>
      </c>
      <c r="CV221" s="211">
        <v>682</v>
      </c>
      <c r="CW221" s="211">
        <v>1426</v>
      </c>
      <c r="CX221" s="211">
        <v>208</v>
      </c>
      <c r="CY221" s="211">
        <v>874</v>
      </c>
      <c r="CZ221" s="211">
        <v>91</v>
      </c>
      <c r="DA221" s="211">
        <v>703</v>
      </c>
      <c r="DB221" s="211">
        <v>211</v>
      </c>
      <c r="DC221" s="211">
        <v>602</v>
      </c>
      <c r="DD221" s="211">
        <v>172</v>
      </c>
      <c r="DE221" s="211">
        <v>107</v>
      </c>
      <c r="DF221" s="211">
        <v>929</v>
      </c>
      <c r="DG221" s="211">
        <v>1986</v>
      </c>
      <c r="DH221" s="211">
        <v>492</v>
      </c>
      <c r="DI221" s="211">
        <v>1883</v>
      </c>
      <c r="DJ221" s="211">
        <v>921</v>
      </c>
      <c r="DK221" s="211">
        <v>604</v>
      </c>
      <c r="DL221" s="211">
        <v>2045</v>
      </c>
      <c r="DM221" s="211">
        <v>3571</v>
      </c>
      <c r="DN221" s="211">
        <v>8221</v>
      </c>
      <c r="DO221" s="211">
        <v>2473</v>
      </c>
      <c r="DP221" s="211">
        <v>1122</v>
      </c>
      <c r="DQ221" s="211">
        <v>1088</v>
      </c>
      <c r="DR221" s="211">
        <v>441</v>
      </c>
      <c r="DS221" s="211">
        <v>579</v>
      </c>
      <c r="DT221" s="211">
        <v>1072</v>
      </c>
      <c r="DU221" s="211">
        <v>18081</v>
      </c>
      <c r="DV221" s="211">
        <v>6533</v>
      </c>
      <c r="DW221" s="211">
        <v>2516</v>
      </c>
      <c r="DX221" s="211">
        <v>1665</v>
      </c>
      <c r="DY221" s="211">
        <v>129</v>
      </c>
      <c r="DZ221" s="211">
        <v>4447</v>
      </c>
      <c r="EA221" s="211">
        <v>46</v>
      </c>
      <c r="EB221" s="211">
        <v>3458</v>
      </c>
      <c r="EC221" s="211">
        <v>5436</v>
      </c>
      <c r="ED221" s="211">
        <v>477</v>
      </c>
      <c r="EE221" s="211">
        <v>3979</v>
      </c>
      <c r="EF221" s="211">
        <v>3318</v>
      </c>
      <c r="EG221" s="211">
        <v>31202</v>
      </c>
      <c r="EH221" s="211">
        <v>9615</v>
      </c>
      <c r="EI221" s="211">
        <v>9973</v>
      </c>
      <c r="EJ221" s="211">
        <v>8108</v>
      </c>
      <c r="EK221" s="211">
        <v>1107</v>
      </c>
      <c r="EL221" s="211">
        <v>1335</v>
      </c>
      <c r="EM221" s="211">
        <v>1443</v>
      </c>
      <c r="EN221" s="211">
        <v>901</v>
      </c>
      <c r="EO221" s="211">
        <v>524</v>
      </c>
      <c r="EP221" s="211">
        <v>2585</v>
      </c>
      <c r="EQ221" s="211">
        <v>17103</v>
      </c>
      <c r="ER221" s="211">
        <v>18081</v>
      </c>
      <c r="ES221" s="211">
        <v>1355</v>
      </c>
      <c r="ET221" s="211">
        <v>7781</v>
      </c>
      <c r="EU221" s="211">
        <v>6647</v>
      </c>
      <c r="EV221" s="211">
        <v>2298</v>
      </c>
      <c r="EW221" s="211">
        <f t="shared" si="3"/>
        <v>16726</v>
      </c>
      <c r="EX221" s="211">
        <v>18081</v>
      </c>
      <c r="EZ221" s="211"/>
    </row>
    <row r="222" spans="1:156" x14ac:dyDescent="0.25">
      <c r="A222" t="s">
        <v>529</v>
      </c>
      <c r="B222" t="s">
        <v>1335</v>
      </c>
      <c r="C222" t="s">
        <v>232</v>
      </c>
      <c r="D222" t="s">
        <v>232</v>
      </c>
      <c r="E222" t="s">
        <v>232</v>
      </c>
      <c r="F222" t="s">
        <v>232</v>
      </c>
      <c r="G222" t="s">
        <v>232</v>
      </c>
      <c r="H222" s="211">
        <v>41427</v>
      </c>
      <c r="I222" s="211">
        <v>1781</v>
      </c>
      <c r="J222" s="211">
        <v>5002</v>
      </c>
      <c r="K222" s="211">
        <v>823</v>
      </c>
      <c r="L222" s="211">
        <v>3846</v>
      </c>
      <c r="M222" s="211">
        <v>670</v>
      </c>
      <c r="N222" s="211">
        <v>13167</v>
      </c>
      <c r="O222" s="211">
        <v>659</v>
      </c>
      <c r="P222" s="211">
        <v>22618</v>
      </c>
      <c r="Q222" s="211">
        <v>277</v>
      </c>
      <c r="R222" s="211">
        <v>31884</v>
      </c>
      <c r="S222" s="211">
        <v>1000</v>
      </c>
      <c r="T222" s="211">
        <v>4469</v>
      </c>
      <c r="U222" s="211">
        <v>538</v>
      </c>
      <c r="V222" s="211">
        <v>141</v>
      </c>
      <c r="W222" s="211">
        <v>3</v>
      </c>
      <c r="X222" s="211">
        <v>1739</v>
      </c>
      <c r="Y222" s="211">
        <v>75</v>
      </c>
      <c r="Z222" s="211">
        <v>498</v>
      </c>
      <c r="AA222" s="211">
        <v>59</v>
      </c>
      <c r="AB222" s="211">
        <v>2696</v>
      </c>
      <c r="AC222" s="211">
        <v>106</v>
      </c>
      <c r="AD222" s="211">
        <v>1902</v>
      </c>
      <c r="AE222" s="211">
        <v>168</v>
      </c>
      <c r="AF222" s="211">
        <v>31107</v>
      </c>
      <c r="AG222" s="211">
        <v>899</v>
      </c>
      <c r="AH222" s="211">
        <v>36399</v>
      </c>
      <c r="AI222" s="211">
        <v>1153</v>
      </c>
      <c r="AJ222" s="211">
        <v>5028</v>
      </c>
      <c r="AK222" s="211">
        <v>628</v>
      </c>
      <c r="AL222" s="211">
        <v>2674</v>
      </c>
      <c r="AM222" s="211">
        <v>116</v>
      </c>
      <c r="AN222" s="211">
        <v>2354</v>
      </c>
      <c r="AO222" s="211">
        <v>512</v>
      </c>
      <c r="AP222" s="211">
        <v>20174</v>
      </c>
      <c r="AQ222" s="211">
        <v>1220</v>
      </c>
      <c r="AR222" s="211">
        <v>21253</v>
      </c>
      <c r="AS222" s="211">
        <v>561</v>
      </c>
      <c r="AT222" s="211">
        <v>5590</v>
      </c>
      <c r="AU222" s="211">
        <v>193</v>
      </c>
      <c r="AV222" s="211">
        <v>35837</v>
      </c>
      <c r="AW222" s="211">
        <v>1588</v>
      </c>
      <c r="AX222" s="211">
        <v>1123</v>
      </c>
      <c r="AY222" s="211">
        <v>65</v>
      </c>
      <c r="AZ222" s="211">
        <v>4402</v>
      </c>
      <c r="BA222" s="211">
        <v>347</v>
      </c>
      <c r="BB222" s="211">
        <v>6596</v>
      </c>
      <c r="BC222" s="211">
        <v>464</v>
      </c>
      <c r="BD222" s="211">
        <v>17893</v>
      </c>
      <c r="BE222" s="211">
        <v>384</v>
      </c>
      <c r="BF222" s="211">
        <v>4142</v>
      </c>
      <c r="BG222" s="211">
        <v>325</v>
      </c>
      <c r="BH222" s="211">
        <v>21644</v>
      </c>
      <c r="BI222" s="211">
        <v>1060</v>
      </c>
      <c r="BJ222" s="211">
        <v>21030</v>
      </c>
      <c r="BK222" s="211">
        <v>945</v>
      </c>
      <c r="BL222" s="211">
        <v>614</v>
      </c>
      <c r="BM222" s="211">
        <v>115</v>
      </c>
      <c r="BN222" s="211">
        <v>15345</v>
      </c>
      <c r="BO222" s="211">
        <v>558</v>
      </c>
      <c r="BP222" s="211">
        <v>6958</v>
      </c>
      <c r="BQ222" s="211">
        <v>432</v>
      </c>
      <c r="BR222" s="211">
        <v>3483</v>
      </c>
      <c r="BS222" s="211">
        <v>395</v>
      </c>
      <c r="BT222" s="211">
        <v>8152</v>
      </c>
      <c r="BU222" s="211">
        <v>396</v>
      </c>
      <c r="BV222" s="211">
        <v>25786</v>
      </c>
      <c r="BW222" s="211">
        <v>1385</v>
      </c>
      <c r="BX222" s="211">
        <v>7489</v>
      </c>
      <c r="BY222" s="211">
        <v>0</v>
      </c>
      <c r="BZ222" s="211">
        <v>2455</v>
      </c>
      <c r="CA222" s="211">
        <v>22</v>
      </c>
      <c r="CB222" s="211">
        <v>5697</v>
      </c>
      <c r="CC222" s="211">
        <v>374</v>
      </c>
      <c r="CD222" s="211">
        <v>3261</v>
      </c>
      <c r="CE222" s="211">
        <v>125</v>
      </c>
      <c r="CF222" s="211">
        <v>6036</v>
      </c>
      <c r="CG222" s="211">
        <v>447</v>
      </c>
      <c r="CH222" s="211">
        <v>6082</v>
      </c>
      <c r="CI222" s="211">
        <v>406</v>
      </c>
      <c r="CJ222" s="211">
        <v>5167</v>
      </c>
      <c r="CK222" s="211">
        <v>257</v>
      </c>
      <c r="CL222" s="211">
        <v>5240</v>
      </c>
      <c r="CM222" s="211">
        <v>150</v>
      </c>
      <c r="CN222" s="211">
        <v>7489</v>
      </c>
      <c r="CO222" s="211">
        <v>0</v>
      </c>
      <c r="CP222" s="211">
        <v>1781</v>
      </c>
      <c r="CQ222" s="211">
        <v>39646</v>
      </c>
      <c r="CR222" s="211">
        <v>32667</v>
      </c>
      <c r="CS222" s="211">
        <v>13043</v>
      </c>
      <c r="CT222" s="211">
        <v>34097</v>
      </c>
      <c r="CU222" s="211">
        <v>5776</v>
      </c>
      <c r="CV222" s="211">
        <v>1888</v>
      </c>
      <c r="CW222" s="211">
        <v>1390</v>
      </c>
      <c r="CX222" s="211">
        <v>201</v>
      </c>
      <c r="CY222" s="211">
        <v>816</v>
      </c>
      <c r="CZ222" s="211">
        <v>308</v>
      </c>
      <c r="DA222" s="211">
        <v>770</v>
      </c>
      <c r="DB222" s="211">
        <v>104</v>
      </c>
      <c r="DC222" s="211">
        <v>2800</v>
      </c>
      <c r="DD222" s="211">
        <v>1275</v>
      </c>
      <c r="DE222" s="211">
        <v>72</v>
      </c>
      <c r="DF222" s="211">
        <v>631</v>
      </c>
      <c r="DG222" s="211">
        <v>2216</v>
      </c>
      <c r="DH222" s="211">
        <v>488</v>
      </c>
      <c r="DI222" s="211">
        <v>2207</v>
      </c>
      <c r="DJ222" s="211">
        <v>1037</v>
      </c>
      <c r="DK222" s="211">
        <v>530</v>
      </c>
      <c r="DL222" s="211">
        <v>1810</v>
      </c>
      <c r="DM222" s="211">
        <v>3331</v>
      </c>
      <c r="DN222" s="211">
        <v>6225</v>
      </c>
      <c r="DO222" s="211">
        <v>2311</v>
      </c>
      <c r="DP222" s="211">
        <v>1024</v>
      </c>
      <c r="DQ222" s="211">
        <v>1236</v>
      </c>
      <c r="DR222" s="211">
        <v>845</v>
      </c>
      <c r="DS222" s="211">
        <v>723</v>
      </c>
      <c r="DT222" s="211">
        <v>1318</v>
      </c>
      <c r="DU222" s="211">
        <v>19429</v>
      </c>
      <c r="DV222" s="211">
        <v>7200</v>
      </c>
      <c r="DW222" s="211">
        <v>2849</v>
      </c>
      <c r="DX222" s="211">
        <v>1478</v>
      </c>
      <c r="DY222" s="211">
        <v>210</v>
      </c>
      <c r="DZ222" s="211">
        <v>4023</v>
      </c>
      <c r="EA222" s="211">
        <v>286</v>
      </c>
      <c r="EB222" s="211">
        <v>2885</v>
      </c>
      <c r="EC222" s="211">
        <v>6728</v>
      </c>
      <c r="ED222" s="211">
        <v>619</v>
      </c>
      <c r="EE222" s="211">
        <v>5065</v>
      </c>
      <c r="EF222" s="211">
        <v>4217</v>
      </c>
      <c r="EG222" s="211">
        <v>35443</v>
      </c>
      <c r="EH222" s="211">
        <v>5842</v>
      </c>
      <c r="EI222" s="211">
        <v>11051</v>
      </c>
      <c r="EJ222" s="211">
        <v>8378</v>
      </c>
      <c r="EK222" s="211">
        <v>908</v>
      </c>
      <c r="EL222" s="211">
        <v>1029</v>
      </c>
      <c r="EM222" s="211">
        <v>1016</v>
      </c>
      <c r="EN222" s="211">
        <v>1093</v>
      </c>
      <c r="EO222" s="211">
        <v>727</v>
      </c>
      <c r="EP222" s="211">
        <v>3283</v>
      </c>
      <c r="EQ222" s="211">
        <v>17682</v>
      </c>
      <c r="ER222" s="211">
        <v>19429</v>
      </c>
      <c r="ES222" s="211">
        <v>2144</v>
      </c>
      <c r="ET222" s="211">
        <v>8601</v>
      </c>
      <c r="EU222" s="211">
        <v>6869</v>
      </c>
      <c r="EV222" s="211">
        <v>1815</v>
      </c>
      <c r="EW222" s="211">
        <f t="shared" si="3"/>
        <v>17285</v>
      </c>
      <c r="EX222" s="211">
        <v>19429</v>
      </c>
      <c r="EZ222" s="211"/>
    </row>
    <row r="223" spans="1:156" x14ac:dyDescent="0.25">
      <c r="A223" t="s">
        <v>530</v>
      </c>
      <c r="B223" t="s">
        <v>1335</v>
      </c>
      <c r="C223" t="s">
        <v>232</v>
      </c>
      <c r="D223" t="s">
        <v>232</v>
      </c>
      <c r="E223" t="s">
        <v>232</v>
      </c>
      <c r="F223" t="s">
        <v>232</v>
      </c>
      <c r="G223" t="s">
        <v>232</v>
      </c>
      <c r="H223" s="211">
        <v>42509</v>
      </c>
      <c r="I223" s="211">
        <v>3841</v>
      </c>
      <c r="J223" s="211">
        <v>13681</v>
      </c>
      <c r="K223" s="211">
        <v>1819</v>
      </c>
      <c r="L223" s="211">
        <v>8371</v>
      </c>
      <c r="M223" s="211">
        <v>1176</v>
      </c>
      <c r="N223" s="211">
        <v>16950</v>
      </c>
      <c r="O223" s="211">
        <v>1441</v>
      </c>
      <c r="P223" s="211">
        <v>10961</v>
      </c>
      <c r="Q223" s="211">
        <v>523</v>
      </c>
      <c r="R223" s="211">
        <v>14728</v>
      </c>
      <c r="S223" s="211">
        <v>531</v>
      </c>
      <c r="T223" s="211">
        <v>13196</v>
      </c>
      <c r="U223" s="211">
        <v>1389</v>
      </c>
      <c r="V223" s="211">
        <v>346</v>
      </c>
      <c r="W223" s="211">
        <v>21</v>
      </c>
      <c r="X223" s="211">
        <v>8287</v>
      </c>
      <c r="Y223" s="211">
        <v>829</v>
      </c>
      <c r="Z223" s="211">
        <v>1634</v>
      </c>
      <c r="AA223" s="211">
        <v>672</v>
      </c>
      <c r="AB223" s="211">
        <v>4298</v>
      </c>
      <c r="AC223" s="211">
        <v>399</v>
      </c>
      <c r="AD223" s="211">
        <v>4082</v>
      </c>
      <c r="AE223" s="211">
        <v>875</v>
      </c>
      <c r="AF223" s="211">
        <v>13760</v>
      </c>
      <c r="AG223" s="211">
        <v>427</v>
      </c>
      <c r="AH223" s="211">
        <v>32293</v>
      </c>
      <c r="AI223" s="211">
        <v>2237</v>
      </c>
      <c r="AJ223" s="211">
        <v>10216</v>
      </c>
      <c r="AK223" s="211">
        <v>1604</v>
      </c>
      <c r="AL223" s="211">
        <v>6846</v>
      </c>
      <c r="AM223" s="211">
        <v>808</v>
      </c>
      <c r="AN223" s="211">
        <v>3370</v>
      </c>
      <c r="AO223" s="211">
        <v>796</v>
      </c>
      <c r="AP223" s="211">
        <v>20731</v>
      </c>
      <c r="AQ223" s="211">
        <v>2310</v>
      </c>
      <c r="AR223" s="211">
        <v>21778</v>
      </c>
      <c r="AS223" s="211">
        <v>1531</v>
      </c>
      <c r="AT223" s="211">
        <v>6296</v>
      </c>
      <c r="AU223" s="211">
        <v>250</v>
      </c>
      <c r="AV223" s="211">
        <v>36213</v>
      </c>
      <c r="AW223" s="211">
        <v>3591</v>
      </c>
      <c r="AX223" s="211">
        <v>4365</v>
      </c>
      <c r="AY223" s="211">
        <v>449</v>
      </c>
      <c r="AZ223" s="211">
        <v>6215</v>
      </c>
      <c r="BA223" s="211">
        <v>1009</v>
      </c>
      <c r="BB223" s="211">
        <v>6780</v>
      </c>
      <c r="BC223" s="211">
        <v>591</v>
      </c>
      <c r="BD223" s="211">
        <v>7511</v>
      </c>
      <c r="BE223" s="211">
        <v>190</v>
      </c>
      <c r="BF223" s="211">
        <v>5604</v>
      </c>
      <c r="BG223" s="211">
        <v>748</v>
      </c>
      <c r="BH223" s="211">
        <v>20032</v>
      </c>
      <c r="BI223" s="211">
        <v>2067</v>
      </c>
      <c r="BJ223" s="211">
        <v>18781</v>
      </c>
      <c r="BK223" s="211">
        <v>1799</v>
      </c>
      <c r="BL223" s="211">
        <v>1251</v>
      </c>
      <c r="BM223" s="211">
        <v>268</v>
      </c>
      <c r="BN223" s="211">
        <v>12737</v>
      </c>
      <c r="BO223" s="211">
        <v>1211</v>
      </c>
      <c r="BP223" s="211">
        <v>8194</v>
      </c>
      <c r="BQ223" s="211">
        <v>860</v>
      </c>
      <c r="BR223" s="211">
        <v>4705</v>
      </c>
      <c r="BS223" s="211">
        <v>744</v>
      </c>
      <c r="BT223" s="211">
        <v>13237</v>
      </c>
      <c r="BU223" s="211">
        <v>1007</v>
      </c>
      <c r="BV223" s="211">
        <v>25636</v>
      </c>
      <c r="BW223" s="211">
        <v>2815</v>
      </c>
      <c r="BX223" s="211">
        <v>3636</v>
      </c>
      <c r="BY223" s="211">
        <v>19</v>
      </c>
      <c r="BZ223" s="211">
        <v>3999</v>
      </c>
      <c r="CA223" s="211">
        <v>233</v>
      </c>
      <c r="CB223" s="211">
        <v>9238</v>
      </c>
      <c r="CC223" s="211">
        <v>774</v>
      </c>
      <c r="CD223" s="211">
        <v>4401</v>
      </c>
      <c r="CE223" s="211">
        <v>595</v>
      </c>
      <c r="CF223" s="211">
        <v>6502</v>
      </c>
      <c r="CG223" s="211">
        <v>796</v>
      </c>
      <c r="CH223" s="211">
        <v>6433</v>
      </c>
      <c r="CI223" s="211">
        <v>792</v>
      </c>
      <c r="CJ223" s="211">
        <v>4655</v>
      </c>
      <c r="CK223" s="211">
        <v>254</v>
      </c>
      <c r="CL223" s="211">
        <v>3645</v>
      </c>
      <c r="CM223" s="211">
        <v>378</v>
      </c>
      <c r="CN223" s="211">
        <v>3636</v>
      </c>
      <c r="CO223" s="211">
        <v>19</v>
      </c>
      <c r="CP223" s="211">
        <v>3841</v>
      </c>
      <c r="CQ223" s="211">
        <v>38668</v>
      </c>
      <c r="CR223" s="211">
        <v>21324</v>
      </c>
      <c r="CS223" s="211">
        <v>20457</v>
      </c>
      <c r="CT223" s="211">
        <v>25219</v>
      </c>
      <c r="CU223" s="211">
        <v>14290</v>
      </c>
      <c r="CV223" s="211">
        <v>7433</v>
      </c>
      <c r="CW223" s="211">
        <v>2495</v>
      </c>
      <c r="CX223" s="211">
        <v>1097</v>
      </c>
      <c r="CY223" s="211">
        <v>642</v>
      </c>
      <c r="CZ223" s="211">
        <v>121</v>
      </c>
      <c r="DA223" s="211">
        <v>6495</v>
      </c>
      <c r="DB223" s="211">
        <v>3847</v>
      </c>
      <c r="DC223" s="211">
        <v>4658</v>
      </c>
      <c r="DD223" s="211">
        <v>2368</v>
      </c>
      <c r="DE223" s="211">
        <v>185</v>
      </c>
      <c r="DF223" s="211">
        <v>867</v>
      </c>
      <c r="DG223" s="211">
        <v>2210</v>
      </c>
      <c r="DH223" s="211">
        <v>377</v>
      </c>
      <c r="DI223" s="211">
        <v>2083</v>
      </c>
      <c r="DJ223" s="211">
        <v>925</v>
      </c>
      <c r="DK223" s="211">
        <v>132</v>
      </c>
      <c r="DL223" s="211">
        <v>1220</v>
      </c>
      <c r="DM223" s="211">
        <v>2018</v>
      </c>
      <c r="DN223" s="211">
        <v>5984</v>
      </c>
      <c r="DO223" s="211">
        <v>1914</v>
      </c>
      <c r="DP223" s="211">
        <v>1127</v>
      </c>
      <c r="DQ223" s="211">
        <v>1261</v>
      </c>
      <c r="DR223" s="211">
        <v>1295</v>
      </c>
      <c r="DS223" s="211">
        <v>1360</v>
      </c>
      <c r="DT223" s="211">
        <v>3961</v>
      </c>
      <c r="DU223" s="211">
        <v>14870</v>
      </c>
      <c r="DV223" s="211">
        <v>5026</v>
      </c>
      <c r="DW223" s="211">
        <v>2852</v>
      </c>
      <c r="DX223" s="211">
        <v>1329</v>
      </c>
      <c r="DY223" s="211">
        <v>367</v>
      </c>
      <c r="DZ223" s="211">
        <v>3253</v>
      </c>
      <c r="EA223" s="211">
        <v>114</v>
      </c>
      <c r="EB223" s="211">
        <v>2345</v>
      </c>
      <c r="EC223" s="211">
        <v>5262</v>
      </c>
      <c r="ED223" s="211">
        <v>1493</v>
      </c>
      <c r="EE223" s="211">
        <v>2385</v>
      </c>
      <c r="EF223" s="211">
        <v>5399</v>
      </c>
      <c r="EG223" s="211">
        <v>35723</v>
      </c>
      <c r="EH223" s="211">
        <v>6240</v>
      </c>
      <c r="EI223" s="211">
        <v>7931</v>
      </c>
      <c r="EJ223" s="211">
        <v>6939</v>
      </c>
      <c r="EK223" s="211">
        <v>837</v>
      </c>
      <c r="EL223" s="211">
        <v>441</v>
      </c>
      <c r="EM223" s="211">
        <v>499</v>
      </c>
      <c r="EN223" s="211">
        <v>1211</v>
      </c>
      <c r="EO223" s="211">
        <v>612</v>
      </c>
      <c r="EP223" s="211">
        <v>2882</v>
      </c>
      <c r="EQ223" s="211">
        <v>13173</v>
      </c>
      <c r="ER223" s="211">
        <v>14870</v>
      </c>
      <c r="ES223" s="211">
        <v>2937</v>
      </c>
      <c r="ET223" s="211">
        <v>5280</v>
      </c>
      <c r="EU223" s="211">
        <v>4545</v>
      </c>
      <c r="EV223" s="211">
        <v>2108</v>
      </c>
      <c r="EW223" s="211">
        <f t="shared" si="3"/>
        <v>11933</v>
      </c>
      <c r="EX223" s="211">
        <v>14870</v>
      </c>
      <c r="EZ223" s="211"/>
    </row>
    <row r="224" spans="1:156" x14ac:dyDescent="0.25">
      <c r="A224" t="s">
        <v>531</v>
      </c>
      <c r="B224" t="s">
        <v>1335</v>
      </c>
      <c r="C224" t="s">
        <v>232</v>
      </c>
      <c r="D224" t="s">
        <v>232</v>
      </c>
      <c r="E224" t="s">
        <v>232</v>
      </c>
      <c r="F224" t="s">
        <v>232</v>
      </c>
      <c r="G224" t="s">
        <v>232</v>
      </c>
      <c r="H224" s="211">
        <v>42343</v>
      </c>
      <c r="I224" s="211">
        <v>2752</v>
      </c>
      <c r="J224" s="211">
        <v>8357</v>
      </c>
      <c r="K224" s="211">
        <v>669</v>
      </c>
      <c r="L224" s="211">
        <v>5916</v>
      </c>
      <c r="M224" s="211">
        <v>464</v>
      </c>
      <c r="N224" s="211">
        <v>16815</v>
      </c>
      <c r="O224" s="211">
        <v>1529</v>
      </c>
      <c r="P224" s="211">
        <v>17021</v>
      </c>
      <c r="Q224" s="211">
        <v>530</v>
      </c>
      <c r="R224" s="211">
        <v>27360</v>
      </c>
      <c r="S224" s="211">
        <v>1332</v>
      </c>
      <c r="T224" s="211">
        <v>4253</v>
      </c>
      <c r="U224" s="211">
        <v>279</v>
      </c>
      <c r="V224" s="211">
        <v>569</v>
      </c>
      <c r="W224" s="211">
        <v>151</v>
      </c>
      <c r="X224" s="211">
        <v>3249</v>
      </c>
      <c r="Y224" s="211">
        <v>387</v>
      </c>
      <c r="Z224" s="211">
        <v>2035</v>
      </c>
      <c r="AA224" s="211">
        <v>367</v>
      </c>
      <c r="AB224" s="211">
        <v>4877</v>
      </c>
      <c r="AC224" s="211">
        <v>236</v>
      </c>
      <c r="AD224" s="211">
        <v>6123</v>
      </c>
      <c r="AE224" s="211">
        <v>734</v>
      </c>
      <c r="AF224" s="211">
        <v>25336</v>
      </c>
      <c r="AG224" s="211">
        <v>1160</v>
      </c>
      <c r="AH224" s="211">
        <v>37403</v>
      </c>
      <c r="AI224" s="211">
        <v>2066</v>
      </c>
      <c r="AJ224" s="211">
        <v>4940</v>
      </c>
      <c r="AK224" s="211">
        <v>686</v>
      </c>
      <c r="AL224" s="211">
        <v>3275</v>
      </c>
      <c r="AM224" s="211">
        <v>367</v>
      </c>
      <c r="AN224" s="211">
        <v>1665</v>
      </c>
      <c r="AO224" s="211">
        <v>319</v>
      </c>
      <c r="AP224" s="211">
        <v>20946</v>
      </c>
      <c r="AQ224" s="211">
        <v>1470</v>
      </c>
      <c r="AR224" s="211">
        <v>21397</v>
      </c>
      <c r="AS224" s="211">
        <v>1282</v>
      </c>
      <c r="AT224" s="211">
        <v>5553</v>
      </c>
      <c r="AU224" s="211">
        <v>325</v>
      </c>
      <c r="AV224" s="211">
        <v>36790</v>
      </c>
      <c r="AW224" s="211">
        <v>2427</v>
      </c>
      <c r="AX224" s="211">
        <v>2119</v>
      </c>
      <c r="AY224" s="211">
        <v>321</v>
      </c>
      <c r="AZ224" s="211">
        <v>6162</v>
      </c>
      <c r="BA224" s="211">
        <v>648</v>
      </c>
      <c r="BB224" s="211">
        <v>9082</v>
      </c>
      <c r="BC224" s="211">
        <v>580</v>
      </c>
      <c r="BD224" s="211">
        <v>12088</v>
      </c>
      <c r="BE224" s="211">
        <v>358</v>
      </c>
      <c r="BF224" s="211">
        <v>4880</v>
      </c>
      <c r="BG224" s="211">
        <v>534</v>
      </c>
      <c r="BH224" s="211">
        <v>23082</v>
      </c>
      <c r="BI224" s="211">
        <v>1748</v>
      </c>
      <c r="BJ224" s="211">
        <v>21927</v>
      </c>
      <c r="BK224" s="211">
        <v>1445</v>
      </c>
      <c r="BL224" s="211">
        <v>1155</v>
      </c>
      <c r="BM224" s="211">
        <v>303</v>
      </c>
      <c r="BN224" s="211">
        <v>16030</v>
      </c>
      <c r="BO224" s="211">
        <v>758</v>
      </c>
      <c r="BP224" s="211">
        <v>7569</v>
      </c>
      <c r="BQ224" s="211">
        <v>987</v>
      </c>
      <c r="BR224" s="211">
        <v>4363</v>
      </c>
      <c r="BS224" s="211">
        <v>537</v>
      </c>
      <c r="BT224" s="211">
        <v>9111</v>
      </c>
      <c r="BU224" s="211">
        <v>405</v>
      </c>
      <c r="BV224" s="211">
        <v>27962</v>
      </c>
      <c r="BW224" s="211">
        <v>2282</v>
      </c>
      <c r="BX224" s="211">
        <v>5270</v>
      </c>
      <c r="BY224" s="211">
        <v>65</v>
      </c>
      <c r="BZ224" s="211">
        <v>3027</v>
      </c>
      <c r="CA224" s="211">
        <v>52</v>
      </c>
      <c r="CB224" s="211">
        <v>6084</v>
      </c>
      <c r="CC224" s="211">
        <v>353</v>
      </c>
      <c r="CD224" s="211">
        <v>3781</v>
      </c>
      <c r="CE224" s="211">
        <v>440</v>
      </c>
      <c r="CF224" s="211">
        <v>7678</v>
      </c>
      <c r="CG224" s="211">
        <v>703</v>
      </c>
      <c r="CH224" s="211">
        <v>5975</v>
      </c>
      <c r="CI224" s="211">
        <v>500</v>
      </c>
      <c r="CJ224" s="211">
        <v>4746</v>
      </c>
      <c r="CK224" s="211">
        <v>334</v>
      </c>
      <c r="CL224" s="211">
        <v>5782</v>
      </c>
      <c r="CM224" s="211">
        <v>305</v>
      </c>
      <c r="CN224" s="211">
        <v>5270</v>
      </c>
      <c r="CO224" s="211">
        <v>65</v>
      </c>
      <c r="CP224" s="211">
        <v>2752</v>
      </c>
      <c r="CQ224" s="211">
        <v>39591</v>
      </c>
      <c r="CR224" s="211">
        <v>28853</v>
      </c>
      <c r="CS224" s="211">
        <v>15066</v>
      </c>
      <c r="CT224" s="211">
        <v>32969</v>
      </c>
      <c r="CU224" s="211">
        <v>7600</v>
      </c>
      <c r="CV224" s="211">
        <v>2231</v>
      </c>
      <c r="CW224" s="211">
        <v>3907</v>
      </c>
      <c r="CX224" s="211">
        <v>1219</v>
      </c>
      <c r="CY224" s="211">
        <v>603</v>
      </c>
      <c r="CZ224" s="211">
        <v>38</v>
      </c>
      <c r="DA224" s="211">
        <v>1967</v>
      </c>
      <c r="DB224" s="211">
        <v>791</v>
      </c>
      <c r="DC224" s="211">
        <v>1123</v>
      </c>
      <c r="DD224" s="211">
        <v>183</v>
      </c>
      <c r="DE224" s="211">
        <v>93</v>
      </c>
      <c r="DF224" s="211">
        <v>1328</v>
      </c>
      <c r="DG224" s="211">
        <v>2940</v>
      </c>
      <c r="DH224" s="211">
        <v>764</v>
      </c>
      <c r="DI224" s="211">
        <v>2021</v>
      </c>
      <c r="DJ224" s="211">
        <v>1018</v>
      </c>
      <c r="DK224" s="211">
        <v>335</v>
      </c>
      <c r="DL224" s="211">
        <v>1922</v>
      </c>
      <c r="DM224" s="211">
        <v>3084</v>
      </c>
      <c r="DN224" s="211">
        <v>6311</v>
      </c>
      <c r="DO224" s="211">
        <v>2135</v>
      </c>
      <c r="DP224" s="211">
        <v>914</v>
      </c>
      <c r="DQ224" s="211">
        <v>1020</v>
      </c>
      <c r="DR224" s="211">
        <v>1076</v>
      </c>
      <c r="DS224" s="211">
        <v>975</v>
      </c>
      <c r="DT224" s="211">
        <v>2489</v>
      </c>
      <c r="DU224" s="211">
        <v>19543</v>
      </c>
      <c r="DV224" s="211">
        <v>5919</v>
      </c>
      <c r="DW224" s="211">
        <v>2131</v>
      </c>
      <c r="DX224" s="211">
        <v>1724</v>
      </c>
      <c r="DY224" s="211">
        <v>343</v>
      </c>
      <c r="DZ224" s="211">
        <v>5123</v>
      </c>
      <c r="EA224" s="211">
        <v>212</v>
      </c>
      <c r="EB224" s="211">
        <v>4193</v>
      </c>
      <c r="EC224" s="211">
        <v>6777</v>
      </c>
      <c r="ED224" s="211">
        <v>886</v>
      </c>
      <c r="EE224" s="211">
        <v>4846</v>
      </c>
      <c r="EF224" s="211">
        <v>3974</v>
      </c>
      <c r="EG224" s="211">
        <v>34330</v>
      </c>
      <c r="EH224" s="211">
        <v>8282</v>
      </c>
      <c r="EI224" s="211">
        <v>9991</v>
      </c>
      <c r="EJ224" s="211">
        <v>9552</v>
      </c>
      <c r="EK224" s="211">
        <v>924</v>
      </c>
      <c r="EL224" s="211">
        <v>1260</v>
      </c>
      <c r="EM224" s="211">
        <v>1228</v>
      </c>
      <c r="EN224" s="211">
        <v>1045</v>
      </c>
      <c r="EO224" s="211">
        <v>855</v>
      </c>
      <c r="EP224" s="211">
        <v>3909</v>
      </c>
      <c r="EQ224" s="211">
        <v>17626</v>
      </c>
      <c r="ER224" s="211">
        <v>19543</v>
      </c>
      <c r="ES224" s="211">
        <v>2616</v>
      </c>
      <c r="ET224" s="211">
        <v>8550</v>
      </c>
      <c r="EU224" s="211">
        <v>5676</v>
      </c>
      <c r="EV224" s="211">
        <v>2701</v>
      </c>
      <c r="EW224" s="211">
        <f t="shared" si="3"/>
        <v>16927</v>
      </c>
      <c r="EX224" s="211">
        <v>19543</v>
      </c>
      <c r="EZ224" s="211"/>
    </row>
    <row r="225" spans="1:159" x14ac:dyDescent="0.25">
      <c r="A225" t="s">
        <v>532</v>
      </c>
      <c r="B225" t="s">
        <v>1335</v>
      </c>
      <c r="C225" t="s">
        <v>232</v>
      </c>
      <c r="D225" t="s">
        <v>232</v>
      </c>
      <c r="E225" t="s">
        <v>232</v>
      </c>
      <c r="F225" t="s">
        <v>232</v>
      </c>
      <c r="G225" t="s">
        <v>232</v>
      </c>
      <c r="H225" s="211">
        <v>42502</v>
      </c>
      <c r="I225" s="211">
        <v>1736</v>
      </c>
      <c r="J225" s="211">
        <v>6496</v>
      </c>
      <c r="K225" s="211">
        <v>474</v>
      </c>
      <c r="L225" s="211">
        <v>4722</v>
      </c>
      <c r="M225" s="211">
        <v>298</v>
      </c>
      <c r="N225" s="211">
        <v>14711</v>
      </c>
      <c r="O225" s="211">
        <v>903</v>
      </c>
      <c r="P225" s="211">
        <v>19742</v>
      </c>
      <c r="Q225" s="211">
        <v>353</v>
      </c>
      <c r="R225" s="211">
        <v>29967</v>
      </c>
      <c r="S225" s="211">
        <v>797</v>
      </c>
      <c r="T225" s="211">
        <v>4572</v>
      </c>
      <c r="U225" s="211">
        <v>449</v>
      </c>
      <c r="V225" s="211">
        <v>68</v>
      </c>
      <c r="W225" s="211">
        <v>0</v>
      </c>
      <c r="X225" s="211">
        <v>3210</v>
      </c>
      <c r="Y225" s="211">
        <v>102</v>
      </c>
      <c r="Z225" s="211">
        <v>812</v>
      </c>
      <c r="AA225" s="211">
        <v>105</v>
      </c>
      <c r="AB225" s="211">
        <v>3863</v>
      </c>
      <c r="AC225" s="211">
        <v>283</v>
      </c>
      <c r="AD225" s="211">
        <v>2603</v>
      </c>
      <c r="AE225" s="211">
        <v>324</v>
      </c>
      <c r="AF225" s="211">
        <v>29292</v>
      </c>
      <c r="AG225" s="211">
        <v>749</v>
      </c>
      <c r="AH225" s="211">
        <v>36596</v>
      </c>
      <c r="AI225" s="211">
        <v>1233</v>
      </c>
      <c r="AJ225" s="211">
        <v>5906</v>
      </c>
      <c r="AK225" s="211">
        <v>503</v>
      </c>
      <c r="AL225" s="211">
        <v>3220</v>
      </c>
      <c r="AM225" s="211">
        <v>223</v>
      </c>
      <c r="AN225" s="211">
        <v>2686</v>
      </c>
      <c r="AO225" s="211">
        <v>280</v>
      </c>
      <c r="AP225" s="211">
        <v>20830</v>
      </c>
      <c r="AQ225" s="211">
        <v>989</v>
      </c>
      <c r="AR225" s="211">
        <v>21672</v>
      </c>
      <c r="AS225" s="211">
        <v>747</v>
      </c>
      <c r="AT225" s="211">
        <v>4642</v>
      </c>
      <c r="AU225" s="211">
        <v>157</v>
      </c>
      <c r="AV225" s="211">
        <v>37860</v>
      </c>
      <c r="AW225" s="211">
        <v>1579</v>
      </c>
      <c r="AX225" s="211">
        <v>1093</v>
      </c>
      <c r="AY225" s="211">
        <v>137</v>
      </c>
      <c r="AZ225" s="211">
        <v>3728</v>
      </c>
      <c r="BA225" s="211">
        <v>219</v>
      </c>
      <c r="BB225" s="211">
        <v>5252</v>
      </c>
      <c r="BC225" s="211">
        <v>346</v>
      </c>
      <c r="BD225" s="211">
        <v>18334</v>
      </c>
      <c r="BE225" s="211">
        <v>427</v>
      </c>
      <c r="BF225" s="211">
        <v>4534</v>
      </c>
      <c r="BG225" s="211">
        <v>281</v>
      </c>
      <c r="BH225" s="211">
        <v>23280</v>
      </c>
      <c r="BI225" s="211">
        <v>1248</v>
      </c>
      <c r="BJ225" s="211">
        <v>22132</v>
      </c>
      <c r="BK225" s="211">
        <v>1123</v>
      </c>
      <c r="BL225" s="211">
        <v>1148</v>
      </c>
      <c r="BM225" s="211">
        <v>125</v>
      </c>
      <c r="BN225" s="211">
        <v>15108</v>
      </c>
      <c r="BO225" s="211">
        <v>715</v>
      </c>
      <c r="BP225" s="211">
        <v>9657</v>
      </c>
      <c r="BQ225" s="211">
        <v>636</v>
      </c>
      <c r="BR225" s="211">
        <v>3049</v>
      </c>
      <c r="BS225" s="211">
        <v>178</v>
      </c>
      <c r="BT225" s="211">
        <v>8258</v>
      </c>
      <c r="BU225" s="211">
        <v>200</v>
      </c>
      <c r="BV225" s="211">
        <v>27814</v>
      </c>
      <c r="BW225" s="211">
        <v>1529</v>
      </c>
      <c r="BX225" s="211">
        <v>6430</v>
      </c>
      <c r="BY225" s="211">
        <v>7</v>
      </c>
      <c r="BZ225" s="211">
        <v>2296</v>
      </c>
      <c r="CA225" s="211">
        <v>85</v>
      </c>
      <c r="CB225" s="211">
        <v>5962</v>
      </c>
      <c r="CC225" s="211">
        <v>115</v>
      </c>
      <c r="CD225" s="211">
        <v>5837</v>
      </c>
      <c r="CE225" s="211">
        <v>407</v>
      </c>
      <c r="CF225" s="211">
        <v>7831</v>
      </c>
      <c r="CG225" s="211">
        <v>377</v>
      </c>
      <c r="CH225" s="211">
        <v>5513</v>
      </c>
      <c r="CI225" s="211">
        <v>295</v>
      </c>
      <c r="CJ225" s="211">
        <v>4315</v>
      </c>
      <c r="CK225" s="211">
        <v>217</v>
      </c>
      <c r="CL225" s="211">
        <v>4318</v>
      </c>
      <c r="CM225" s="211">
        <v>233</v>
      </c>
      <c r="CN225" s="211">
        <v>6430</v>
      </c>
      <c r="CO225" s="211">
        <v>7</v>
      </c>
      <c r="CP225" s="211">
        <v>1736</v>
      </c>
      <c r="CQ225" s="211">
        <v>40766</v>
      </c>
      <c r="CR225" s="211">
        <v>32231</v>
      </c>
      <c r="CS225" s="211">
        <v>14072</v>
      </c>
      <c r="CT225" s="211">
        <v>34564</v>
      </c>
      <c r="CU225" s="211">
        <v>6974</v>
      </c>
      <c r="CV225" s="211">
        <v>2446</v>
      </c>
      <c r="CW225" s="211">
        <v>1442</v>
      </c>
      <c r="CX225" s="211">
        <v>457</v>
      </c>
      <c r="CY225" s="211">
        <v>1282</v>
      </c>
      <c r="CZ225" s="211">
        <v>274</v>
      </c>
      <c r="DA225" s="211">
        <v>2245</v>
      </c>
      <c r="DB225" s="211">
        <v>820</v>
      </c>
      <c r="DC225" s="211">
        <v>2005</v>
      </c>
      <c r="DD225" s="211">
        <v>895</v>
      </c>
      <c r="DE225" s="211">
        <v>43</v>
      </c>
      <c r="DF225" s="211">
        <v>890</v>
      </c>
      <c r="DG225" s="211">
        <v>1942</v>
      </c>
      <c r="DH225" s="211">
        <v>491</v>
      </c>
      <c r="DI225" s="211">
        <v>2413</v>
      </c>
      <c r="DJ225" s="211">
        <v>869</v>
      </c>
      <c r="DK225" s="211">
        <v>430</v>
      </c>
      <c r="DL225" s="211">
        <v>1424</v>
      </c>
      <c r="DM225" s="211">
        <v>3819</v>
      </c>
      <c r="DN225" s="211">
        <v>8024</v>
      </c>
      <c r="DO225" s="211">
        <v>1982</v>
      </c>
      <c r="DP225" s="211">
        <v>979</v>
      </c>
      <c r="DQ225" s="211">
        <v>933</v>
      </c>
      <c r="DR225" s="211">
        <v>469</v>
      </c>
      <c r="DS225" s="211">
        <v>561</v>
      </c>
      <c r="DT225" s="211">
        <v>1550</v>
      </c>
      <c r="DU225" s="211">
        <v>19173</v>
      </c>
      <c r="DV225" s="211">
        <v>7224</v>
      </c>
      <c r="DW225" s="211">
        <v>2772</v>
      </c>
      <c r="DX225" s="211">
        <v>1694</v>
      </c>
      <c r="DY225" s="211">
        <v>188</v>
      </c>
      <c r="DZ225" s="211">
        <v>4565</v>
      </c>
      <c r="EA225" s="211">
        <v>262</v>
      </c>
      <c r="EB225" s="211">
        <v>3703</v>
      </c>
      <c r="EC225" s="211">
        <v>5690</v>
      </c>
      <c r="ED225" s="211">
        <v>653</v>
      </c>
      <c r="EE225" s="211">
        <v>3965</v>
      </c>
      <c r="EF225" s="211">
        <v>4016</v>
      </c>
      <c r="EG225" s="211">
        <v>33768</v>
      </c>
      <c r="EH225" s="211">
        <v>9195</v>
      </c>
      <c r="EI225" s="211">
        <v>9688</v>
      </c>
      <c r="EJ225" s="211">
        <v>9485</v>
      </c>
      <c r="EK225" s="211">
        <v>1008</v>
      </c>
      <c r="EL225" s="211">
        <v>1191</v>
      </c>
      <c r="EM225" s="211">
        <v>1247</v>
      </c>
      <c r="EN225" s="211">
        <v>1394</v>
      </c>
      <c r="EO225" s="211">
        <v>823</v>
      </c>
      <c r="EP225" s="211">
        <v>3532</v>
      </c>
      <c r="EQ225" s="211">
        <v>17622</v>
      </c>
      <c r="ER225" s="211">
        <v>19173</v>
      </c>
      <c r="ES225" s="211">
        <v>2233</v>
      </c>
      <c r="ET225" s="211">
        <v>8497</v>
      </c>
      <c r="EU225" s="211">
        <v>6630</v>
      </c>
      <c r="EV225" s="211">
        <v>1813</v>
      </c>
      <c r="EW225" s="211">
        <f t="shared" si="3"/>
        <v>16940</v>
      </c>
      <c r="EX225" s="211">
        <v>19173</v>
      </c>
      <c r="EZ225" s="211"/>
    </row>
    <row r="226" spans="1:159" x14ac:dyDescent="0.25">
      <c r="A226" t="s">
        <v>533</v>
      </c>
      <c r="B226" t="s">
        <v>1335</v>
      </c>
      <c r="C226" t="s">
        <v>232</v>
      </c>
      <c r="D226" t="s">
        <v>232</v>
      </c>
      <c r="E226" t="s">
        <v>232</v>
      </c>
      <c r="F226" t="s">
        <v>232</v>
      </c>
      <c r="G226" t="s">
        <v>232</v>
      </c>
      <c r="H226" s="211">
        <v>40761</v>
      </c>
      <c r="I226" s="211">
        <v>2300</v>
      </c>
      <c r="J226" s="211">
        <v>12243</v>
      </c>
      <c r="K226" s="211">
        <v>663</v>
      </c>
      <c r="L226" s="211">
        <v>8857</v>
      </c>
      <c r="M226" s="211">
        <v>449</v>
      </c>
      <c r="N226" s="211">
        <v>17012</v>
      </c>
      <c r="O226" s="211">
        <v>1266</v>
      </c>
      <c r="P226" s="211">
        <v>11427</v>
      </c>
      <c r="Q226" s="211">
        <v>369</v>
      </c>
      <c r="R226" s="211">
        <v>15890</v>
      </c>
      <c r="S226" s="211">
        <v>796</v>
      </c>
      <c r="T226" s="211">
        <v>6182</v>
      </c>
      <c r="U226" s="211">
        <v>603</v>
      </c>
      <c r="V226" s="211">
        <v>383</v>
      </c>
      <c r="W226" s="211">
        <v>54</v>
      </c>
      <c r="X226" s="211">
        <v>14430</v>
      </c>
      <c r="Y226" s="211">
        <v>603</v>
      </c>
      <c r="Z226" s="211">
        <v>1164</v>
      </c>
      <c r="AA226" s="211">
        <v>56</v>
      </c>
      <c r="AB226" s="211">
        <v>2643</v>
      </c>
      <c r="AC226" s="211">
        <v>163</v>
      </c>
      <c r="AD226" s="211">
        <v>3407</v>
      </c>
      <c r="AE226" s="211">
        <v>261</v>
      </c>
      <c r="AF226" s="211">
        <v>14920</v>
      </c>
      <c r="AG226" s="211">
        <v>680</v>
      </c>
      <c r="AH226" s="211">
        <v>30646</v>
      </c>
      <c r="AI226" s="211">
        <v>1474</v>
      </c>
      <c r="AJ226" s="211">
        <v>10115</v>
      </c>
      <c r="AK226" s="211">
        <v>826</v>
      </c>
      <c r="AL226" s="211">
        <v>7015</v>
      </c>
      <c r="AM226" s="211">
        <v>428</v>
      </c>
      <c r="AN226" s="211">
        <v>3100</v>
      </c>
      <c r="AO226" s="211">
        <v>398</v>
      </c>
      <c r="AP226" s="211">
        <v>20464</v>
      </c>
      <c r="AQ226" s="211">
        <v>1482</v>
      </c>
      <c r="AR226" s="211">
        <v>20297</v>
      </c>
      <c r="AS226" s="211">
        <v>818</v>
      </c>
      <c r="AT226" s="211">
        <v>5295</v>
      </c>
      <c r="AU226" s="211">
        <v>197</v>
      </c>
      <c r="AV226" s="211">
        <v>35466</v>
      </c>
      <c r="AW226" s="211">
        <v>2103</v>
      </c>
      <c r="AX226" s="211">
        <v>4277</v>
      </c>
      <c r="AY226" s="211">
        <v>581</v>
      </c>
      <c r="AZ226" s="211">
        <v>6301</v>
      </c>
      <c r="BA226" s="211">
        <v>342</v>
      </c>
      <c r="BB226" s="211">
        <v>6773</v>
      </c>
      <c r="BC226" s="211">
        <v>537</v>
      </c>
      <c r="BD226" s="211">
        <v>7720</v>
      </c>
      <c r="BE226" s="211">
        <v>219</v>
      </c>
      <c r="BF226" s="211">
        <v>4961</v>
      </c>
      <c r="BG226" s="211">
        <v>431</v>
      </c>
      <c r="BH226" s="211">
        <v>20022</v>
      </c>
      <c r="BI226" s="211">
        <v>1482</v>
      </c>
      <c r="BJ226" s="211">
        <v>19117</v>
      </c>
      <c r="BK226" s="211">
        <v>1400</v>
      </c>
      <c r="BL226" s="211">
        <v>905</v>
      </c>
      <c r="BM226" s="211">
        <v>82</v>
      </c>
      <c r="BN226" s="211">
        <v>13755</v>
      </c>
      <c r="BO226" s="211">
        <v>841</v>
      </c>
      <c r="BP226" s="211">
        <v>6716</v>
      </c>
      <c r="BQ226" s="211">
        <v>699</v>
      </c>
      <c r="BR226" s="211">
        <v>4512</v>
      </c>
      <c r="BS226" s="211">
        <v>373</v>
      </c>
      <c r="BT226" s="211">
        <v>11956</v>
      </c>
      <c r="BU226" s="211">
        <v>340</v>
      </c>
      <c r="BV226" s="211">
        <v>24983</v>
      </c>
      <c r="BW226" s="211">
        <v>1913</v>
      </c>
      <c r="BX226" s="211">
        <v>3822</v>
      </c>
      <c r="BY226" s="211">
        <v>47</v>
      </c>
      <c r="BZ226" s="211">
        <v>3566</v>
      </c>
      <c r="CA226" s="211">
        <v>62</v>
      </c>
      <c r="CB226" s="211">
        <v>8390</v>
      </c>
      <c r="CC226" s="211">
        <v>278</v>
      </c>
      <c r="CD226" s="211">
        <v>3734</v>
      </c>
      <c r="CE226" s="211">
        <v>281</v>
      </c>
      <c r="CF226" s="211">
        <v>7080</v>
      </c>
      <c r="CG226" s="211">
        <v>615</v>
      </c>
      <c r="CH226" s="211">
        <v>5326</v>
      </c>
      <c r="CI226" s="211">
        <v>449</v>
      </c>
      <c r="CJ226" s="211">
        <v>4212</v>
      </c>
      <c r="CK226" s="211">
        <v>268</v>
      </c>
      <c r="CL226" s="211">
        <v>4631</v>
      </c>
      <c r="CM226" s="211">
        <v>300</v>
      </c>
      <c r="CN226" s="211">
        <v>3822</v>
      </c>
      <c r="CO226" s="211">
        <v>47</v>
      </c>
      <c r="CP226" s="211">
        <v>2300</v>
      </c>
      <c r="CQ226" s="211">
        <v>38461</v>
      </c>
      <c r="CR226" s="211">
        <v>21230</v>
      </c>
      <c r="CS226" s="211">
        <v>20586</v>
      </c>
      <c r="CT226" s="211">
        <v>23520</v>
      </c>
      <c r="CU226" s="211">
        <v>14413</v>
      </c>
      <c r="CV226" s="211">
        <v>7664</v>
      </c>
      <c r="CW226" s="211">
        <v>1940</v>
      </c>
      <c r="CX226" s="211">
        <v>778</v>
      </c>
      <c r="CY226" s="211">
        <v>980</v>
      </c>
      <c r="CZ226" s="211">
        <v>377</v>
      </c>
      <c r="DA226" s="211">
        <v>10028</v>
      </c>
      <c r="DB226" s="211">
        <v>5586</v>
      </c>
      <c r="DC226" s="211">
        <v>1465</v>
      </c>
      <c r="DD226" s="211">
        <v>923</v>
      </c>
      <c r="DE226" s="211">
        <v>21</v>
      </c>
      <c r="DF226" s="211">
        <v>832</v>
      </c>
      <c r="DG226" s="211">
        <v>3237</v>
      </c>
      <c r="DH226" s="211">
        <v>357</v>
      </c>
      <c r="DI226" s="211">
        <v>2084</v>
      </c>
      <c r="DJ226" s="211">
        <v>986</v>
      </c>
      <c r="DK226" s="211">
        <v>273</v>
      </c>
      <c r="DL226" s="211">
        <v>1382</v>
      </c>
      <c r="DM226" s="211">
        <v>2122</v>
      </c>
      <c r="DN226" s="211">
        <v>5645</v>
      </c>
      <c r="DO226" s="211">
        <v>1344</v>
      </c>
      <c r="DP226" s="211">
        <v>881</v>
      </c>
      <c r="DQ226" s="211">
        <v>817</v>
      </c>
      <c r="DR226" s="211">
        <v>1239</v>
      </c>
      <c r="DS226" s="211">
        <v>1331</v>
      </c>
      <c r="DT226" s="211">
        <v>3241</v>
      </c>
      <c r="DU226" s="211">
        <v>15113</v>
      </c>
      <c r="DV226" s="211">
        <v>5010</v>
      </c>
      <c r="DW226" s="211">
        <v>2286</v>
      </c>
      <c r="DX226" s="211">
        <v>1821</v>
      </c>
      <c r="DY226" s="211">
        <v>1072</v>
      </c>
      <c r="DZ226" s="211">
        <v>3783</v>
      </c>
      <c r="EA226" s="211">
        <v>243</v>
      </c>
      <c r="EB226" s="211">
        <v>2370</v>
      </c>
      <c r="EC226" s="211">
        <v>4499</v>
      </c>
      <c r="ED226" s="211">
        <v>948</v>
      </c>
      <c r="EE226" s="211">
        <v>2397</v>
      </c>
      <c r="EF226" s="211">
        <v>4996</v>
      </c>
      <c r="EG226" s="211">
        <v>35821</v>
      </c>
      <c r="EH226" s="211">
        <v>4506</v>
      </c>
      <c r="EI226" s="211">
        <v>8624</v>
      </c>
      <c r="EJ226" s="211">
        <v>6489</v>
      </c>
      <c r="EK226" s="211">
        <v>660</v>
      </c>
      <c r="EL226" s="211">
        <v>849</v>
      </c>
      <c r="EM226" s="211">
        <v>686</v>
      </c>
      <c r="EN226" s="211">
        <v>701</v>
      </c>
      <c r="EO226" s="211">
        <v>654</v>
      </c>
      <c r="EP226" s="211">
        <v>2722</v>
      </c>
      <c r="EQ226" s="211">
        <v>13861</v>
      </c>
      <c r="ER226" s="211">
        <v>15113</v>
      </c>
      <c r="ES226" s="211">
        <v>1704</v>
      </c>
      <c r="ET226" s="211">
        <v>5865</v>
      </c>
      <c r="EU226" s="211">
        <v>5501</v>
      </c>
      <c r="EV226" s="211">
        <v>2043</v>
      </c>
      <c r="EW226" s="211">
        <f t="shared" si="3"/>
        <v>13409</v>
      </c>
      <c r="EX226" s="211">
        <v>15113</v>
      </c>
      <c r="EZ226" s="211"/>
    </row>
    <row r="227" spans="1:159" x14ac:dyDescent="0.25">
      <c r="A227" t="s">
        <v>534</v>
      </c>
      <c r="B227" t="s">
        <v>1335</v>
      </c>
      <c r="C227" t="s">
        <v>232</v>
      </c>
      <c r="D227" t="s">
        <v>232</v>
      </c>
      <c r="E227" t="s">
        <v>232</v>
      </c>
      <c r="F227" t="s">
        <v>232</v>
      </c>
      <c r="G227" t="s">
        <v>232</v>
      </c>
      <c r="H227" s="211">
        <v>40676</v>
      </c>
      <c r="I227" s="211">
        <v>3623</v>
      </c>
      <c r="J227" s="211">
        <v>9237</v>
      </c>
      <c r="K227" s="211">
        <v>962</v>
      </c>
      <c r="L227" s="211">
        <v>6092</v>
      </c>
      <c r="M227" s="211">
        <v>782</v>
      </c>
      <c r="N227" s="211">
        <v>21385</v>
      </c>
      <c r="O227" s="211">
        <v>1895</v>
      </c>
      <c r="P227" s="211">
        <v>9944</v>
      </c>
      <c r="Q227" s="211">
        <v>766</v>
      </c>
      <c r="R227" s="211">
        <v>13963</v>
      </c>
      <c r="S227" s="211">
        <v>834</v>
      </c>
      <c r="T227" s="211">
        <v>5944</v>
      </c>
      <c r="U227" s="211">
        <v>315</v>
      </c>
      <c r="V227" s="211">
        <v>287</v>
      </c>
      <c r="W227" s="211">
        <v>18</v>
      </c>
      <c r="X227" s="211">
        <v>13737</v>
      </c>
      <c r="Y227" s="211">
        <v>837</v>
      </c>
      <c r="Z227" s="211">
        <v>2602</v>
      </c>
      <c r="AA227" s="211">
        <v>1187</v>
      </c>
      <c r="AB227" s="211">
        <v>4143</v>
      </c>
      <c r="AC227" s="211">
        <v>432</v>
      </c>
      <c r="AD227" s="211">
        <v>5875</v>
      </c>
      <c r="AE227" s="211">
        <v>1801</v>
      </c>
      <c r="AF227" s="211">
        <v>12052</v>
      </c>
      <c r="AG227" s="211">
        <v>497</v>
      </c>
      <c r="AH227" s="211">
        <v>29536</v>
      </c>
      <c r="AI227" s="211">
        <v>1628</v>
      </c>
      <c r="AJ227" s="211">
        <v>11140</v>
      </c>
      <c r="AK227" s="211">
        <v>1995</v>
      </c>
      <c r="AL227" s="211">
        <v>6504</v>
      </c>
      <c r="AM227" s="211">
        <v>411</v>
      </c>
      <c r="AN227" s="211">
        <v>4636</v>
      </c>
      <c r="AO227" s="211">
        <v>1584</v>
      </c>
      <c r="AP227" s="211">
        <v>19645</v>
      </c>
      <c r="AQ227" s="211">
        <v>1856</v>
      </c>
      <c r="AR227" s="211">
        <v>21031</v>
      </c>
      <c r="AS227" s="211">
        <v>1767</v>
      </c>
      <c r="AT227" s="211">
        <v>4604</v>
      </c>
      <c r="AU227" s="211">
        <v>170</v>
      </c>
      <c r="AV227" s="211">
        <v>36072</v>
      </c>
      <c r="AW227" s="211">
        <v>3453</v>
      </c>
      <c r="AX227" s="211">
        <v>4668</v>
      </c>
      <c r="AY227" s="211">
        <v>787</v>
      </c>
      <c r="AZ227" s="211">
        <v>7360</v>
      </c>
      <c r="BA227" s="211">
        <v>775</v>
      </c>
      <c r="BB227" s="211">
        <v>6830</v>
      </c>
      <c r="BC227" s="211">
        <v>698</v>
      </c>
      <c r="BD227" s="211">
        <v>5257</v>
      </c>
      <c r="BE227" s="211">
        <v>159</v>
      </c>
      <c r="BF227" s="211">
        <v>4857</v>
      </c>
      <c r="BG227" s="211">
        <v>652</v>
      </c>
      <c r="BH227" s="211">
        <v>18778</v>
      </c>
      <c r="BI227" s="211">
        <v>2076</v>
      </c>
      <c r="BJ227" s="211">
        <v>18111</v>
      </c>
      <c r="BK227" s="211">
        <v>1995</v>
      </c>
      <c r="BL227" s="211">
        <v>667</v>
      </c>
      <c r="BM227" s="211">
        <v>81</v>
      </c>
      <c r="BN227" s="211">
        <v>12943</v>
      </c>
      <c r="BO227" s="211">
        <v>1195</v>
      </c>
      <c r="BP227" s="211">
        <v>6428</v>
      </c>
      <c r="BQ227" s="211">
        <v>958</v>
      </c>
      <c r="BR227" s="211">
        <v>4264</v>
      </c>
      <c r="BS227" s="211">
        <v>575</v>
      </c>
      <c r="BT227" s="211">
        <v>13354</v>
      </c>
      <c r="BU227" s="211">
        <v>740</v>
      </c>
      <c r="BV227" s="211">
        <v>23635</v>
      </c>
      <c r="BW227" s="211">
        <v>2728</v>
      </c>
      <c r="BX227" s="211">
        <v>3687</v>
      </c>
      <c r="BY227" s="211">
        <v>155</v>
      </c>
      <c r="BZ227" s="211">
        <v>4268</v>
      </c>
      <c r="CA227" s="211">
        <v>203</v>
      </c>
      <c r="CB227" s="211">
        <v>9086</v>
      </c>
      <c r="CC227" s="211">
        <v>537</v>
      </c>
      <c r="CD227" s="211">
        <v>3207</v>
      </c>
      <c r="CE227" s="211">
        <v>464</v>
      </c>
      <c r="CF227" s="211">
        <v>6622</v>
      </c>
      <c r="CG227" s="211">
        <v>777</v>
      </c>
      <c r="CH227" s="211">
        <v>5803</v>
      </c>
      <c r="CI227" s="211">
        <v>732</v>
      </c>
      <c r="CJ227" s="211">
        <v>4379</v>
      </c>
      <c r="CK227" s="211">
        <v>628</v>
      </c>
      <c r="CL227" s="211">
        <v>3624</v>
      </c>
      <c r="CM227" s="211">
        <v>127</v>
      </c>
      <c r="CN227" s="211">
        <v>3687</v>
      </c>
      <c r="CO227" s="211">
        <v>155</v>
      </c>
      <c r="CP227" s="211">
        <v>3623</v>
      </c>
      <c r="CQ227" s="211">
        <v>37053</v>
      </c>
      <c r="CR227" s="211">
        <v>19447</v>
      </c>
      <c r="CS227" s="211">
        <v>20935</v>
      </c>
      <c r="CT227" s="211">
        <v>20685</v>
      </c>
      <c r="CU227" s="211">
        <v>16127</v>
      </c>
      <c r="CV227" s="211">
        <v>8629</v>
      </c>
      <c r="CW227" s="211">
        <v>3910</v>
      </c>
      <c r="CX227" s="211">
        <v>1900</v>
      </c>
      <c r="CY227" s="211">
        <v>542</v>
      </c>
      <c r="CZ227" s="211">
        <v>99</v>
      </c>
      <c r="DA227" s="211">
        <v>10495</v>
      </c>
      <c r="DB227" s="211">
        <v>5882</v>
      </c>
      <c r="DC227" s="211">
        <v>1180</v>
      </c>
      <c r="DD227" s="211">
        <v>748</v>
      </c>
      <c r="DE227" s="211">
        <v>215</v>
      </c>
      <c r="DF227" s="211">
        <v>838</v>
      </c>
      <c r="DG227" s="211">
        <v>3655</v>
      </c>
      <c r="DH227" s="211">
        <v>451</v>
      </c>
      <c r="DI227" s="211">
        <v>1916</v>
      </c>
      <c r="DJ227" s="211">
        <v>975</v>
      </c>
      <c r="DK227" s="211">
        <v>139</v>
      </c>
      <c r="DL227" s="211">
        <v>1055</v>
      </c>
      <c r="DM227" s="211">
        <v>1951</v>
      </c>
      <c r="DN227" s="211">
        <v>4767</v>
      </c>
      <c r="DO227" s="211">
        <v>2163</v>
      </c>
      <c r="DP227" s="211">
        <v>838</v>
      </c>
      <c r="DQ227" s="211">
        <v>1011</v>
      </c>
      <c r="DR227" s="211">
        <v>1345</v>
      </c>
      <c r="DS227" s="211">
        <v>1219</v>
      </c>
      <c r="DT227" s="211">
        <v>2776</v>
      </c>
      <c r="DU227" s="211">
        <v>13427</v>
      </c>
      <c r="DV227" s="211">
        <v>4637</v>
      </c>
      <c r="DW227" s="211">
        <v>2411</v>
      </c>
      <c r="DX227" s="211">
        <v>1650</v>
      </c>
      <c r="DY227" s="211">
        <v>1019</v>
      </c>
      <c r="DZ227" s="211">
        <v>2731</v>
      </c>
      <c r="EA227" s="211">
        <v>284</v>
      </c>
      <c r="EB227" s="211">
        <v>1824</v>
      </c>
      <c r="EC227" s="211">
        <v>4409</v>
      </c>
      <c r="ED227" s="211">
        <v>1394</v>
      </c>
      <c r="EE227" s="211">
        <v>1773</v>
      </c>
      <c r="EF227" s="211">
        <v>5620</v>
      </c>
      <c r="EG227" s="211">
        <v>35172</v>
      </c>
      <c r="EH227" s="211">
        <v>4911</v>
      </c>
      <c r="EI227" s="211">
        <v>8087</v>
      </c>
      <c r="EJ227" s="211">
        <v>5340</v>
      </c>
      <c r="EK227" s="211">
        <v>836</v>
      </c>
      <c r="EL227" s="211">
        <v>448</v>
      </c>
      <c r="EM227" s="211">
        <v>978</v>
      </c>
      <c r="EN227" s="211">
        <v>584</v>
      </c>
      <c r="EO227" s="211">
        <v>575</v>
      </c>
      <c r="EP227" s="211">
        <v>1728</v>
      </c>
      <c r="EQ227" s="211">
        <v>12242</v>
      </c>
      <c r="ER227" s="211">
        <v>13427</v>
      </c>
      <c r="ES227" s="211">
        <v>1584</v>
      </c>
      <c r="ET227" s="211">
        <v>5179</v>
      </c>
      <c r="EU227" s="211">
        <v>4089</v>
      </c>
      <c r="EV227" s="211">
        <v>2575</v>
      </c>
      <c r="EW227" s="211">
        <f t="shared" si="3"/>
        <v>11843</v>
      </c>
      <c r="EX227" s="211">
        <v>13427</v>
      </c>
      <c r="EZ227" s="211"/>
    </row>
    <row r="228" spans="1:159" x14ac:dyDescent="0.25">
      <c r="A228" t="s">
        <v>535</v>
      </c>
      <c r="B228" t="s">
        <v>1335</v>
      </c>
      <c r="C228" t="s">
        <v>232</v>
      </c>
      <c r="D228" t="s">
        <v>232</v>
      </c>
      <c r="E228" t="s">
        <v>232</v>
      </c>
      <c r="F228" t="s">
        <v>232</v>
      </c>
      <c r="G228" t="s">
        <v>232</v>
      </c>
      <c r="H228" s="211">
        <v>41890</v>
      </c>
      <c r="I228" s="211">
        <v>3547</v>
      </c>
      <c r="J228" s="211">
        <v>11133</v>
      </c>
      <c r="K228" s="211">
        <v>1322</v>
      </c>
      <c r="L228" s="211">
        <v>6737</v>
      </c>
      <c r="M228" s="211">
        <v>694</v>
      </c>
      <c r="N228" s="211">
        <v>19128</v>
      </c>
      <c r="O228" s="211">
        <v>1723</v>
      </c>
      <c r="P228" s="211">
        <v>11576</v>
      </c>
      <c r="Q228" s="211">
        <v>502</v>
      </c>
      <c r="R228" s="211">
        <v>14892</v>
      </c>
      <c r="S228" s="211">
        <v>1114</v>
      </c>
      <c r="T228" s="211">
        <v>10274</v>
      </c>
      <c r="U228" s="211">
        <v>996</v>
      </c>
      <c r="V228" s="211">
        <v>214</v>
      </c>
      <c r="W228" s="211">
        <v>60</v>
      </c>
      <c r="X228" s="211">
        <v>10835</v>
      </c>
      <c r="Y228" s="211">
        <v>542</v>
      </c>
      <c r="Z228" s="211">
        <v>2383</v>
      </c>
      <c r="AA228" s="211">
        <v>646</v>
      </c>
      <c r="AB228" s="211">
        <v>3283</v>
      </c>
      <c r="AC228" s="211">
        <v>189</v>
      </c>
      <c r="AD228" s="211">
        <v>4536</v>
      </c>
      <c r="AE228" s="211">
        <v>1141</v>
      </c>
      <c r="AF228" s="211">
        <v>14104</v>
      </c>
      <c r="AG228" s="211">
        <v>801</v>
      </c>
      <c r="AH228" s="211">
        <v>31183</v>
      </c>
      <c r="AI228" s="211">
        <v>1878</v>
      </c>
      <c r="AJ228" s="211">
        <v>10707</v>
      </c>
      <c r="AK228" s="211">
        <v>1669</v>
      </c>
      <c r="AL228" s="211">
        <v>6924</v>
      </c>
      <c r="AM228" s="211">
        <v>497</v>
      </c>
      <c r="AN228" s="211">
        <v>3783</v>
      </c>
      <c r="AO228" s="211">
        <v>1172</v>
      </c>
      <c r="AP228" s="211">
        <v>21211</v>
      </c>
      <c r="AQ228" s="211">
        <v>1944</v>
      </c>
      <c r="AR228" s="211">
        <v>20679</v>
      </c>
      <c r="AS228" s="211">
        <v>1603</v>
      </c>
      <c r="AT228" s="211">
        <v>5286</v>
      </c>
      <c r="AU228" s="211">
        <v>459</v>
      </c>
      <c r="AV228" s="211">
        <v>36604</v>
      </c>
      <c r="AW228" s="211">
        <v>3088</v>
      </c>
      <c r="AX228" s="211">
        <v>4236</v>
      </c>
      <c r="AY228" s="211">
        <v>910</v>
      </c>
      <c r="AZ228" s="211">
        <v>7126</v>
      </c>
      <c r="BA228" s="211">
        <v>859</v>
      </c>
      <c r="BB228" s="211">
        <v>7379</v>
      </c>
      <c r="BC228" s="211">
        <v>555</v>
      </c>
      <c r="BD228" s="211">
        <v>7005</v>
      </c>
      <c r="BE228" s="211">
        <v>414</v>
      </c>
      <c r="BF228" s="211">
        <v>4469</v>
      </c>
      <c r="BG228" s="211">
        <v>681</v>
      </c>
      <c r="BH228" s="211">
        <v>20589</v>
      </c>
      <c r="BI228" s="211">
        <v>2191</v>
      </c>
      <c r="BJ228" s="211">
        <v>19380</v>
      </c>
      <c r="BK228" s="211">
        <v>1927</v>
      </c>
      <c r="BL228" s="211">
        <v>1209</v>
      </c>
      <c r="BM228" s="211">
        <v>264</v>
      </c>
      <c r="BN228" s="211">
        <v>13655</v>
      </c>
      <c r="BO228" s="211">
        <v>1082</v>
      </c>
      <c r="BP228" s="211">
        <v>7620</v>
      </c>
      <c r="BQ228" s="211">
        <v>1291</v>
      </c>
      <c r="BR228" s="211">
        <v>3783</v>
      </c>
      <c r="BS228" s="211">
        <v>499</v>
      </c>
      <c r="BT228" s="211">
        <v>12272</v>
      </c>
      <c r="BU228" s="211">
        <v>416</v>
      </c>
      <c r="BV228" s="211">
        <v>25058</v>
      </c>
      <c r="BW228" s="211">
        <v>2872</v>
      </c>
      <c r="BX228" s="211">
        <v>4560</v>
      </c>
      <c r="BY228" s="211">
        <v>259</v>
      </c>
      <c r="BZ228" s="211">
        <v>4025</v>
      </c>
      <c r="CA228" s="211">
        <v>73</v>
      </c>
      <c r="CB228" s="211">
        <v>8247</v>
      </c>
      <c r="CC228" s="211">
        <v>343</v>
      </c>
      <c r="CD228" s="211">
        <v>3872</v>
      </c>
      <c r="CE228" s="211">
        <v>393</v>
      </c>
      <c r="CF228" s="211">
        <v>6709</v>
      </c>
      <c r="CG228" s="211">
        <v>985</v>
      </c>
      <c r="CH228" s="211">
        <v>5856</v>
      </c>
      <c r="CI228" s="211">
        <v>663</v>
      </c>
      <c r="CJ228" s="211">
        <v>4446</v>
      </c>
      <c r="CK228" s="211">
        <v>453</v>
      </c>
      <c r="CL228" s="211">
        <v>4175</v>
      </c>
      <c r="CM228" s="211">
        <v>378</v>
      </c>
      <c r="CN228" s="211">
        <v>4560</v>
      </c>
      <c r="CO228" s="211">
        <v>259</v>
      </c>
      <c r="CP228" s="211">
        <v>3547</v>
      </c>
      <c r="CQ228" s="211">
        <v>38343</v>
      </c>
      <c r="CR228" s="211">
        <v>22316</v>
      </c>
      <c r="CS228" s="211">
        <v>20217</v>
      </c>
      <c r="CT228" s="211">
        <v>23465</v>
      </c>
      <c r="CU228" s="211">
        <v>15686</v>
      </c>
      <c r="CV228" s="211">
        <v>8014</v>
      </c>
      <c r="CW228" s="211">
        <v>3744</v>
      </c>
      <c r="CX228" s="211">
        <v>1632</v>
      </c>
      <c r="CY228" s="211">
        <v>699</v>
      </c>
      <c r="CZ228" s="211">
        <v>138</v>
      </c>
      <c r="DA228" s="211">
        <v>8068</v>
      </c>
      <c r="DB228" s="211">
        <v>4669</v>
      </c>
      <c r="DC228" s="211">
        <v>3175</v>
      </c>
      <c r="DD228" s="211">
        <v>1575</v>
      </c>
      <c r="DE228" s="211">
        <v>154</v>
      </c>
      <c r="DF228" s="211">
        <v>1164</v>
      </c>
      <c r="DG228" s="211">
        <v>3008</v>
      </c>
      <c r="DH228" s="211">
        <v>591</v>
      </c>
      <c r="DI228" s="211">
        <v>1926</v>
      </c>
      <c r="DJ228" s="211">
        <v>1321</v>
      </c>
      <c r="DK228" s="211">
        <v>261</v>
      </c>
      <c r="DL228" s="211">
        <v>1280</v>
      </c>
      <c r="DM228" s="211">
        <v>2121</v>
      </c>
      <c r="DN228" s="211">
        <v>4952</v>
      </c>
      <c r="DO228" s="211">
        <v>2047</v>
      </c>
      <c r="DP228" s="211">
        <v>1158</v>
      </c>
      <c r="DQ228" s="211">
        <v>808</v>
      </c>
      <c r="DR228" s="211">
        <v>1303</v>
      </c>
      <c r="DS228" s="211">
        <v>1228</v>
      </c>
      <c r="DT228" s="211">
        <v>2897</v>
      </c>
      <c r="DU228" s="211">
        <v>15183</v>
      </c>
      <c r="DV228" s="211">
        <v>5389</v>
      </c>
      <c r="DW228" s="211">
        <v>2600</v>
      </c>
      <c r="DX228" s="211">
        <v>1941</v>
      </c>
      <c r="DY228" s="211">
        <v>843</v>
      </c>
      <c r="DZ228" s="211">
        <v>3464</v>
      </c>
      <c r="EA228" s="211">
        <v>265</v>
      </c>
      <c r="EB228" s="211">
        <v>2309</v>
      </c>
      <c r="EC228" s="211">
        <v>4389</v>
      </c>
      <c r="ED228" s="211">
        <v>939</v>
      </c>
      <c r="EE228" s="211">
        <v>2233</v>
      </c>
      <c r="EF228" s="211">
        <v>5161</v>
      </c>
      <c r="EG228" s="211">
        <v>35285</v>
      </c>
      <c r="EH228" s="211">
        <v>6234</v>
      </c>
      <c r="EI228" s="211">
        <v>8270</v>
      </c>
      <c r="EJ228" s="211">
        <v>6913</v>
      </c>
      <c r="EK228" s="211">
        <v>705</v>
      </c>
      <c r="EL228" s="211">
        <v>714</v>
      </c>
      <c r="EM228" s="211">
        <v>920</v>
      </c>
      <c r="EN228" s="211">
        <v>628</v>
      </c>
      <c r="EO228" s="211">
        <v>526</v>
      </c>
      <c r="EP228" s="211">
        <v>3257</v>
      </c>
      <c r="EQ228" s="211">
        <v>13767</v>
      </c>
      <c r="ER228" s="211">
        <v>15183</v>
      </c>
      <c r="ES228" s="211">
        <v>1841</v>
      </c>
      <c r="ET228" s="211">
        <v>5319</v>
      </c>
      <c r="EU228" s="211">
        <v>5328</v>
      </c>
      <c r="EV228" s="211">
        <v>2695</v>
      </c>
      <c r="EW228" s="211">
        <f t="shared" si="3"/>
        <v>13342</v>
      </c>
      <c r="EX228" s="211">
        <v>15183</v>
      </c>
      <c r="EZ228" s="211"/>
    </row>
    <row r="229" spans="1:159"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1"/>
      <c r="EX229" s="214"/>
      <c r="EY229" s="214"/>
      <c r="EZ229" s="211"/>
      <c r="FA229" s="214"/>
      <c r="FB229" s="214"/>
      <c r="FC229" s="214"/>
    </row>
    <row r="230" spans="1:159" x14ac:dyDescent="0.25">
      <c r="A230" s="214">
        <v>1</v>
      </c>
      <c r="B230" s="214" t="s">
        <v>554</v>
      </c>
      <c r="C230" s="214" t="s">
        <v>232</v>
      </c>
      <c r="D230" s="214" t="s">
        <v>232</v>
      </c>
      <c r="E230" s="214" t="s">
        <v>232</v>
      </c>
      <c r="F230" s="214" t="s">
        <v>232</v>
      </c>
      <c r="G230" s="214" t="s">
        <v>232</v>
      </c>
      <c r="H230" s="211">
        <v>83187</v>
      </c>
      <c r="I230" s="211">
        <v>3706</v>
      </c>
      <c r="J230" s="211">
        <v>12990</v>
      </c>
      <c r="K230" s="211">
        <v>1149</v>
      </c>
      <c r="L230" s="211">
        <v>8611</v>
      </c>
      <c r="M230" s="211">
        <v>906</v>
      </c>
      <c r="N230" s="211">
        <v>36892</v>
      </c>
      <c r="O230" s="211">
        <v>1510</v>
      </c>
      <c r="P230" s="211">
        <v>32518</v>
      </c>
      <c r="Q230" s="211">
        <v>1037</v>
      </c>
      <c r="R230" s="211">
        <v>74572</v>
      </c>
      <c r="S230" s="211">
        <v>2862</v>
      </c>
      <c r="T230" s="211">
        <v>1086</v>
      </c>
      <c r="U230" s="211">
        <v>63</v>
      </c>
      <c r="V230" s="211">
        <v>802</v>
      </c>
      <c r="W230" s="211">
        <v>96</v>
      </c>
      <c r="X230" s="211">
        <v>942</v>
      </c>
      <c r="Y230" s="211">
        <v>73</v>
      </c>
      <c r="Z230" s="211">
        <v>1079</v>
      </c>
      <c r="AA230" s="211">
        <v>90</v>
      </c>
      <c r="AB230" s="211">
        <v>4702</v>
      </c>
      <c r="AC230" s="211">
        <v>522</v>
      </c>
      <c r="AD230" s="211">
        <v>3940</v>
      </c>
      <c r="AE230" s="211">
        <v>522</v>
      </c>
      <c r="AF230" s="211">
        <v>73123</v>
      </c>
      <c r="AG230" s="211">
        <v>2835</v>
      </c>
      <c r="AH230" s="211">
        <v>80985</v>
      </c>
      <c r="AI230" s="211">
        <v>3568</v>
      </c>
      <c r="AJ230" s="211">
        <v>2202</v>
      </c>
      <c r="AK230" s="211">
        <v>138</v>
      </c>
      <c r="AL230" s="211">
        <v>1245</v>
      </c>
      <c r="AM230" s="211">
        <v>50</v>
      </c>
      <c r="AN230" s="211">
        <v>957</v>
      </c>
      <c r="AO230" s="211">
        <v>88</v>
      </c>
      <c r="AP230" s="211">
        <v>42615</v>
      </c>
      <c r="AQ230" s="211">
        <v>2324</v>
      </c>
      <c r="AR230" s="211">
        <v>40572</v>
      </c>
      <c r="AS230" s="211">
        <v>1382</v>
      </c>
      <c r="AT230" s="211">
        <v>10463</v>
      </c>
      <c r="AU230" s="211">
        <v>243</v>
      </c>
      <c r="AV230" s="211">
        <v>72724</v>
      </c>
      <c r="AW230" s="211">
        <v>3463</v>
      </c>
      <c r="AX230" s="211">
        <v>3507</v>
      </c>
      <c r="AY230" s="211">
        <v>506</v>
      </c>
      <c r="AZ230" s="211">
        <v>17708</v>
      </c>
      <c r="BA230" s="211">
        <v>871</v>
      </c>
      <c r="BB230" s="211">
        <v>21735</v>
      </c>
      <c r="BC230" s="211">
        <v>686</v>
      </c>
      <c r="BD230" s="211">
        <v>13100</v>
      </c>
      <c r="BE230" s="211">
        <v>304</v>
      </c>
      <c r="BF230" s="211">
        <v>7191</v>
      </c>
      <c r="BG230" s="211">
        <v>547</v>
      </c>
      <c r="BH230" s="211">
        <v>39078</v>
      </c>
      <c r="BI230" s="211">
        <v>2177</v>
      </c>
      <c r="BJ230" s="211">
        <v>37729</v>
      </c>
      <c r="BK230" s="211">
        <v>1888</v>
      </c>
      <c r="BL230" s="211">
        <v>1349</v>
      </c>
      <c r="BM230" s="211">
        <v>289</v>
      </c>
      <c r="BN230" s="211">
        <v>28627</v>
      </c>
      <c r="BO230" s="211">
        <v>1252</v>
      </c>
      <c r="BP230" s="211">
        <v>11864</v>
      </c>
      <c r="BQ230" s="211">
        <v>1108</v>
      </c>
      <c r="BR230" s="211">
        <v>5778</v>
      </c>
      <c r="BS230" s="211">
        <v>364</v>
      </c>
      <c r="BT230" s="211">
        <v>21007</v>
      </c>
      <c r="BU230" s="211">
        <v>938</v>
      </c>
      <c r="BV230" s="211">
        <v>46269</v>
      </c>
      <c r="BW230" s="211">
        <v>2724</v>
      </c>
      <c r="BX230" s="211">
        <v>15911</v>
      </c>
      <c r="BY230" s="211">
        <v>44</v>
      </c>
      <c r="BZ230" s="211">
        <v>6175</v>
      </c>
      <c r="CA230" s="211">
        <v>244</v>
      </c>
      <c r="CB230" s="211">
        <v>14832</v>
      </c>
      <c r="CC230" s="211">
        <v>694</v>
      </c>
      <c r="CD230" s="211">
        <v>6130</v>
      </c>
      <c r="CE230" s="211">
        <v>401</v>
      </c>
      <c r="CF230" s="211">
        <v>8266</v>
      </c>
      <c r="CG230" s="211">
        <v>681</v>
      </c>
      <c r="CH230" s="211">
        <v>10104</v>
      </c>
      <c r="CI230" s="211">
        <v>734</v>
      </c>
      <c r="CJ230" s="211">
        <v>9581</v>
      </c>
      <c r="CK230" s="211">
        <v>375</v>
      </c>
      <c r="CL230" s="211">
        <v>12188</v>
      </c>
      <c r="CM230" s="211">
        <v>533</v>
      </c>
      <c r="CN230" s="211">
        <v>15911</v>
      </c>
      <c r="CO230" s="211">
        <v>44</v>
      </c>
      <c r="CP230" s="211">
        <v>3706</v>
      </c>
      <c r="CQ230" s="211">
        <v>79481</v>
      </c>
      <c r="CR230" s="211">
        <v>61725</v>
      </c>
      <c r="CS230" s="211">
        <v>31346</v>
      </c>
      <c r="CT230" s="211">
        <v>75481</v>
      </c>
      <c r="CU230" s="211">
        <v>4151</v>
      </c>
      <c r="CV230" s="211">
        <v>1044</v>
      </c>
      <c r="CW230" s="211">
        <v>1882</v>
      </c>
      <c r="CX230" s="211">
        <v>474</v>
      </c>
      <c r="CY230" s="211">
        <v>1222</v>
      </c>
      <c r="CZ230" s="211">
        <v>151</v>
      </c>
      <c r="DA230" s="211">
        <v>500</v>
      </c>
      <c r="DB230" s="211">
        <v>202</v>
      </c>
      <c r="DC230" s="211">
        <v>547</v>
      </c>
      <c r="DD230" s="211">
        <v>217</v>
      </c>
      <c r="DE230" s="211">
        <v>3337</v>
      </c>
      <c r="DF230" s="211">
        <v>2794</v>
      </c>
      <c r="DG230" s="211">
        <v>7367</v>
      </c>
      <c r="DH230" s="211">
        <v>2816</v>
      </c>
      <c r="DI230" s="211">
        <v>4844</v>
      </c>
      <c r="DJ230" s="211">
        <v>1899</v>
      </c>
      <c r="DK230" s="211">
        <v>351</v>
      </c>
      <c r="DL230" s="211">
        <v>1688</v>
      </c>
      <c r="DM230" s="211">
        <v>2124</v>
      </c>
      <c r="DN230" s="211">
        <v>9572</v>
      </c>
      <c r="DO230" s="211">
        <v>2489</v>
      </c>
      <c r="DP230" s="211">
        <v>1822</v>
      </c>
      <c r="DQ230" s="211">
        <v>1411</v>
      </c>
      <c r="DR230" s="211">
        <v>1417</v>
      </c>
      <c r="DS230" s="211">
        <v>1209</v>
      </c>
      <c r="DT230" s="211">
        <v>2958</v>
      </c>
      <c r="DU230" s="211">
        <v>34989</v>
      </c>
      <c r="DV230" s="211">
        <v>17649</v>
      </c>
      <c r="DW230" s="211">
        <v>6444</v>
      </c>
      <c r="DX230" s="211">
        <v>2379</v>
      </c>
      <c r="DY230" s="211">
        <v>936</v>
      </c>
      <c r="DZ230" s="211">
        <v>7333</v>
      </c>
      <c r="EA230" s="211">
        <v>508</v>
      </c>
      <c r="EB230" s="211">
        <v>6070</v>
      </c>
      <c r="EC230" s="211">
        <v>7628</v>
      </c>
      <c r="ED230" s="211">
        <v>1436</v>
      </c>
      <c r="EE230" s="211">
        <v>5127</v>
      </c>
      <c r="EF230" s="211">
        <v>10011</v>
      </c>
      <c r="EG230" s="211">
        <v>75008</v>
      </c>
      <c r="EH230" s="211">
        <v>8682</v>
      </c>
      <c r="EI230" s="211">
        <v>26873</v>
      </c>
      <c r="EJ230" s="211">
        <v>8116</v>
      </c>
      <c r="EK230" s="211">
        <v>1326</v>
      </c>
      <c r="EL230" s="211">
        <v>899</v>
      </c>
      <c r="EM230" s="211">
        <v>1036</v>
      </c>
      <c r="EN230" s="211">
        <v>663</v>
      </c>
      <c r="EO230" s="211">
        <v>590</v>
      </c>
      <c r="EP230" s="211">
        <v>2632</v>
      </c>
      <c r="EQ230" s="211">
        <v>30561</v>
      </c>
      <c r="ER230" s="211">
        <v>34989</v>
      </c>
      <c r="ES230" s="211">
        <v>1905</v>
      </c>
      <c r="ET230" s="211">
        <v>9064</v>
      </c>
      <c r="EU230" s="211">
        <v>13369</v>
      </c>
      <c r="EV230" s="211">
        <v>10651</v>
      </c>
      <c r="EW230" s="211">
        <f t="shared" si="3"/>
        <v>33084</v>
      </c>
      <c r="EX230" s="211">
        <v>34989</v>
      </c>
      <c r="EZ230" s="211"/>
    </row>
    <row r="231" spans="1:159" x14ac:dyDescent="0.25">
      <c r="A231" s="214">
        <v>2</v>
      </c>
      <c r="B231" s="214" t="s">
        <v>554</v>
      </c>
      <c r="C231" s="214" t="s">
        <v>232</v>
      </c>
      <c r="D231" s="214" t="s">
        <v>232</v>
      </c>
      <c r="E231" s="214" t="s">
        <v>232</v>
      </c>
      <c r="F231" s="214" t="s">
        <v>232</v>
      </c>
      <c r="G231" s="214" t="s">
        <v>232</v>
      </c>
      <c r="H231" s="211">
        <v>84146</v>
      </c>
      <c r="I231" s="211">
        <v>7376</v>
      </c>
      <c r="J231" s="211">
        <v>19072</v>
      </c>
      <c r="K231" s="211">
        <v>2124</v>
      </c>
      <c r="L231" s="211">
        <v>13057</v>
      </c>
      <c r="M231" s="211">
        <v>1692</v>
      </c>
      <c r="N231" s="211">
        <v>36490</v>
      </c>
      <c r="O231" s="211">
        <v>3667</v>
      </c>
      <c r="P231" s="211">
        <v>26856</v>
      </c>
      <c r="Q231" s="211">
        <v>1546</v>
      </c>
      <c r="R231" s="211">
        <v>59209</v>
      </c>
      <c r="S231" s="211">
        <v>3531</v>
      </c>
      <c r="T231" s="211">
        <v>678</v>
      </c>
      <c r="U231" s="211">
        <v>39</v>
      </c>
      <c r="V231" s="211">
        <v>15881</v>
      </c>
      <c r="W231" s="211">
        <v>2911</v>
      </c>
      <c r="X231" s="211">
        <v>500</v>
      </c>
      <c r="Y231" s="211">
        <v>28</v>
      </c>
      <c r="Z231" s="211">
        <v>572</v>
      </c>
      <c r="AA231" s="211">
        <v>16</v>
      </c>
      <c r="AB231" s="211">
        <v>7240</v>
      </c>
      <c r="AC231" s="211">
        <v>836</v>
      </c>
      <c r="AD231" s="211">
        <v>2116</v>
      </c>
      <c r="AE231" s="211">
        <v>152</v>
      </c>
      <c r="AF231" s="211">
        <v>58723</v>
      </c>
      <c r="AG231" s="211">
        <v>3507</v>
      </c>
      <c r="AH231" s="211">
        <v>82874</v>
      </c>
      <c r="AI231" s="211">
        <v>7278</v>
      </c>
      <c r="AJ231" s="211">
        <v>1272</v>
      </c>
      <c r="AK231" s="211">
        <v>98</v>
      </c>
      <c r="AL231" s="211">
        <v>794</v>
      </c>
      <c r="AM231" s="211">
        <v>36</v>
      </c>
      <c r="AN231" s="211">
        <v>478</v>
      </c>
      <c r="AO231" s="211">
        <v>62</v>
      </c>
      <c r="AP231" s="211">
        <v>42691</v>
      </c>
      <c r="AQ231" s="211">
        <v>4260</v>
      </c>
      <c r="AR231" s="211">
        <v>41455</v>
      </c>
      <c r="AS231" s="211">
        <v>3116</v>
      </c>
      <c r="AT231" s="211">
        <v>13035</v>
      </c>
      <c r="AU231" s="211">
        <v>629</v>
      </c>
      <c r="AV231" s="211">
        <v>71111</v>
      </c>
      <c r="AW231" s="211">
        <v>6747</v>
      </c>
      <c r="AX231" s="211">
        <v>4037</v>
      </c>
      <c r="AY231" s="211">
        <v>698</v>
      </c>
      <c r="AZ231" s="211">
        <v>16170</v>
      </c>
      <c r="BA231" s="211">
        <v>1718</v>
      </c>
      <c r="BB231" s="211">
        <v>18801</v>
      </c>
      <c r="BC231" s="211">
        <v>1456</v>
      </c>
      <c r="BD231" s="211">
        <v>14667</v>
      </c>
      <c r="BE231" s="211">
        <v>350</v>
      </c>
      <c r="BF231" s="211">
        <v>9872</v>
      </c>
      <c r="BG231" s="211">
        <v>1297</v>
      </c>
      <c r="BH231" s="211">
        <v>36035</v>
      </c>
      <c r="BI231" s="211">
        <v>4054</v>
      </c>
      <c r="BJ231" s="211">
        <v>33987</v>
      </c>
      <c r="BK231" s="211">
        <v>3598</v>
      </c>
      <c r="BL231" s="211">
        <v>2048</v>
      </c>
      <c r="BM231" s="211">
        <v>456</v>
      </c>
      <c r="BN231" s="211">
        <v>22803</v>
      </c>
      <c r="BO231" s="211">
        <v>1937</v>
      </c>
      <c r="BP231" s="211">
        <v>14768</v>
      </c>
      <c r="BQ231" s="211">
        <v>2292</v>
      </c>
      <c r="BR231" s="211">
        <v>8336</v>
      </c>
      <c r="BS231" s="211">
        <v>1122</v>
      </c>
      <c r="BT231" s="211">
        <v>22474</v>
      </c>
      <c r="BU231" s="211">
        <v>1967</v>
      </c>
      <c r="BV231" s="211">
        <v>45907</v>
      </c>
      <c r="BW231" s="211">
        <v>5351</v>
      </c>
      <c r="BX231" s="211">
        <v>15765</v>
      </c>
      <c r="BY231" s="211">
        <v>58</v>
      </c>
      <c r="BZ231" s="211">
        <v>6661</v>
      </c>
      <c r="CA231" s="211">
        <v>615</v>
      </c>
      <c r="CB231" s="211">
        <v>15813</v>
      </c>
      <c r="CC231" s="211">
        <v>1352</v>
      </c>
      <c r="CD231" s="211">
        <v>7997</v>
      </c>
      <c r="CE231" s="211">
        <v>1187</v>
      </c>
      <c r="CF231" s="211">
        <v>8525</v>
      </c>
      <c r="CG231" s="211">
        <v>1381</v>
      </c>
      <c r="CH231" s="211">
        <v>9584</v>
      </c>
      <c r="CI231" s="211">
        <v>944</v>
      </c>
      <c r="CJ231" s="211">
        <v>8496</v>
      </c>
      <c r="CK231" s="211">
        <v>890</v>
      </c>
      <c r="CL231" s="211">
        <v>11305</v>
      </c>
      <c r="CM231" s="211">
        <v>949</v>
      </c>
      <c r="CN231" s="211">
        <v>15765</v>
      </c>
      <c r="CO231" s="211">
        <v>58</v>
      </c>
      <c r="CP231" s="211">
        <v>7376</v>
      </c>
      <c r="CQ231" s="211">
        <v>76770</v>
      </c>
      <c r="CR231" s="211">
        <v>49752</v>
      </c>
      <c r="CS231" s="211">
        <v>40825</v>
      </c>
      <c r="CT231" s="211">
        <v>75364</v>
      </c>
      <c r="CU231" s="211">
        <v>4315</v>
      </c>
      <c r="CV231" s="211">
        <v>610</v>
      </c>
      <c r="CW231" s="211">
        <v>567</v>
      </c>
      <c r="CX231" s="211">
        <v>95</v>
      </c>
      <c r="CY231" s="211">
        <v>806</v>
      </c>
      <c r="CZ231" s="211">
        <v>159</v>
      </c>
      <c r="DA231" s="211">
        <v>337</v>
      </c>
      <c r="DB231" s="211">
        <v>142</v>
      </c>
      <c r="DC231" s="211">
        <v>2605</v>
      </c>
      <c r="DD231" s="211">
        <v>214</v>
      </c>
      <c r="DE231" s="211">
        <v>1173</v>
      </c>
      <c r="DF231" s="211">
        <v>3313</v>
      </c>
      <c r="DG231" s="211">
        <v>2986</v>
      </c>
      <c r="DH231" s="211">
        <v>587</v>
      </c>
      <c r="DI231" s="211">
        <v>4164</v>
      </c>
      <c r="DJ231" s="211">
        <v>1807</v>
      </c>
      <c r="DK231" s="211">
        <v>516</v>
      </c>
      <c r="DL231" s="211">
        <v>1388</v>
      </c>
      <c r="DM231" s="211">
        <v>2176</v>
      </c>
      <c r="DN231" s="211">
        <v>11201</v>
      </c>
      <c r="DO231" s="211">
        <v>3974</v>
      </c>
      <c r="DP231" s="211">
        <v>1632</v>
      </c>
      <c r="DQ231" s="211">
        <v>3151</v>
      </c>
      <c r="DR231" s="211">
        <v>1892</v>
      </c>
      <c r="DS231" s="211">
        <v>1476</v>
      </c>
      <c r="DT231" s="211">
        <v>4593</v>
      </c>
      <c r="DU231" s="211">
        <v>32849</v>
      </c>
      <c r="DV231" s="211">
        <v>15035</v>
      </c>
      <c r="DW231" s="211">
        <v>4870</v>
      </c>
      <c r="DX231" s="211">
        <v>3277</v>
      </c>
      <c r="DY231" s="211">
        <v>1432</v>
      </c>
      <c r="DZ231" s="211">
        <v>6460</v>
      </c>
      <c r="EA231" s="211">
        <v>574</v>
      </c>
      <c r="EB231" s="211">
        <v>4890</v>
      </c>
      <c r="EC231" s="211">
        <v>8077</v>
      </c>
      <c r="ED231" s="211">
        <v>1496</v>
      </c>
      <c r="EE231" s="211">
        <v>4517</v>
      </c>
      <c r="EF231" s="211">
        <v>9639</v>
      </c>
      <c r="EG231" s="211">
        <v>73872</v>
      </c>
      <c r="EH231" s="211">
        <v>10272</v>
      </c>
      <c r="EI231" s="211">
        <v>24562</v>
      </c>
      <c r="EJ231" s="211">
        <v>8287</v>
      </c>
      <c r="EK231" s="211">
        <v>1255</v>
      </c>
      <c r="EL231" s="211">
        <v>1173</v>
      </c>
      <c r="EM231" s="211">
        <v>1018</v>
      </c>
      <c r="EN231" s="211">
        <v>1015</v>
      </c>
      <c r="EO231" s="211">
        <v>760</v>
      </c>
      <c r="EP231" s="211">
        <v>2269</v>
      </c>
      <c r="EQ231" s="211">
        <v>28859</v>
      </c>
      <c r="ER231" s="211">
        <v>32849</v>
      </c>
      <c r="ES231" s="211">
        <v>2156</v>
      </c>
      <c r="ET231" s="211">
        <v>9078</v>
      </c>
      <c r="EU231" s="211">
        <v>11770</v>
      </c>
      <c r="EV231" s="211">
        <v>9845</v>
      </c>
      <c r="EW231" s="211">
        <f t="shared" si="3"/>
        <v>30693</v>
      </c>
      <c r="EX231" s="211">
        <v>32849</v>
      </c>
      <c r="EZ231" s="211"/>
    </row>
    <row r="232" spans="1:159" x14ac:dyDescent="0.25">
      <c r="A232" s="214">
        <v>3</v>
      </c>
      <c r="B232" s="214" t="s">
        <v>554</v>
      </c>
      <c r="C232" s="214" t="s">
        <v>232</v>
      </c>
      <c r="D232" s="214" t="s">
        <v>232</v>
      </c>
      <c r="E232" s="214" t="s">
        <v>232</v>
      </c>
      <c r="F232" s="214" t="s">
        <v>232</v>
      </c>
      <c r="G232" s="214" t="s">
        <v>232</v>
      </c>
      <c r="H232" s="211">
        <v>82873</v>
      </c>
      <c r="I232" s="211">
        <v>3256</v>
      </c>
      <c r="J232" s="211">
        <v>10983</v>
      </c>
      <c r="K232" s="211">
        <v>762</v>
      </c>
      <c r="L232" s="211">
        <v>7055</v>
      </c>
      <c r="M232" s="211">
        <v>490</v>
      </c>
      <c r="N232" s="211">
        <v>33877</v>
      </c>
      <c r="O232" s="211">
        <v>1793</v>
      </c>
      <c r="P232" s="211">
        <v>37466</v>
      </c>
      <c r="Q232" s="211">
        <v>685</v>
      </c>
      <c r="R232" s="211">
        <v>76136</v>
      </c>
      <c r="S232" s="211">
        <v>2807</v>
      </c>
      <c r="T232" s="211">
        <v>354</v>
      </c>
      <c r="U232" s="211">
        <v>41</v>
      </c>
      <c r="V232" s="211">
        <v>1643</v>
      </c>
      <c r="W232" s="211">
        <v>125</v>
      </c>
      <c r="X232" s="211">
        <v>454</v>
      </c>
      <c r="Y232" s="211">
        <v>19</v>
      </c>
      <c r="Z232" s="211">
        <v>546</v>
      </c>
      <c r="AA232" s="211">
        <v>63</v>
      </c>
      <c r="AB232" s="211">
        <v>3723</v>
      </c>
      <c r="AC232" s="211">
        <v>201</v>
      </c>
      <c r="AD232" s="211">
        <v>1397</v>
      </c>
      <c r="AE232" s="211">
        <v>124</v>
      </c>
      <c r="AF232" s="211">
        <v>75768</v>
      </c>
      <c r="AG232" s="211">
        <v>2799</v>
      </c>
      <c r="AH232" s="211">
        <v>81612</v>
      </c>
      <c r="AI232" s="211">
        <v>3198</v>
      </c>
      <c r="AJ232" s="211">
        <v>1261</v>
      </c>
      <c r="AK232" s="211">
        <v>58</v>
      </c>
      <c r="AL232" s="211">
        <v>742</v>
      </c>
      <c r="AM232" s="211">
        <v>15</v>
      </c>
      <c r="AN232" s="211">
        <v>519</v>
      </c>
      <c r="AO232" s="211">
        <v>43</v>
      </c>
      <c r="AP232" s="211">
        <v>42749</v>
      </c>
      <c r="AQ232" s="211">
        <v>2011</v>
      </c>
      <c r="AR232" s="211">
        <v>40124</v>
      </c>
      <c r="AS232" s="211">
        <v>1245</v>
      </c>
      <c r="AT232" s="211">
        <v>12470</v>
      </c>
      <c r="AU232" s="211">
        <v>608</v>
      </c>
      <c r="AV232" s="211">
        <v>70403</v>
      </c>
      <c r="AW232" s="211">
        <v>2648</v>
      </c>
      <c r="AX232" s="211">
        <v>3032</v>
      </c>
      <c r="AY232" s="211">
        <v>351</v>
      </c>
      <c r="AZ232" s="211">
        <v>16319</v>
      </c>
      <c r="BA232" s="211">
        <v>779</v>
      </c>
      <c r="BB232" s="211">
        <v>22776</v>
      </c>
      <c r="BC232" s="211">
        <v>869</v>
      </c>
      <c r="BD232" s="211">
        <v>18446</v>
      </c>
      <c r="BE232" s="211">
        <v>262</v>
      </c>
      <c r="BF232" s="211">
        <v>8857</v>
      </c>
      <c r="BG232" s="211">
        <v>707</v>
      </c>
      <c r="BH232" s="211">
        <v>36591</v>
      </c>
      <c r="BI232" s="211">
        <v>2150</v>
      </c>
      <c r="BJ232" s="211">
        <v>35200</v>
      </c>
      <c r="BK232" s="211">
        <v>1975</v>
      </c>
      <c r="BL232" s="211">
        <v>1391</v>
      </c>
      <c r="BM232" s="211">
        <v>175</v>
      </c>
      <c r="BN232" s="211">
        <v>24598</v>
      </c>
      <c r="BO232" s="211">
        <v>1218</v>
      </c>
      <c r="BP232" s="211">
        <v>13730</v>
      </c>
      <c r="BQ232" s="211">
        <v>1180</v>
      </c>
      <c r="BR232" s="211">
        <v>7120</v>
      </c>
      <c r="BS232" s="211">
        <v>459</v>
      </c>
      <c r="BT232" s="211">
        <v>16883</v>
      </c>
      <c r="BU232" s="211">
        <v>381</v>
      </c>
      <c r="BV232" s="211">
        <v>45448</v>
      </c>
      <c r="BW232" s="211">
        <v>2857</v>
      </c>
      <c r="BX232" s="211">
        <v>20542</v>
      </c>
      <c r="BY232" s="211">
        <v>18</v>
      </c>
      <c r="BZ232" s="211">
        <v>4349</v>
      </c>
      <c r="CA232" s="211">
        <v>90</v>
      </c>
      <c r="CB232" s="211">
        <v>12534</v>
      </c>
      <c r="CC232" s="211">
        <v>291</v>
      </c>
      <c r="CD232" s="211">
        <v>5417</v>
      </c>
      <c r="CE232" s="211">
        <v>614</v>
      </c>
      <c r="CF232" s="211">
        <v>6912</v>
      </c>
      <c r="CG232" s="211">
        <v>488</v>
      </c>
      <c r="CH232" s="211">
        <v>9872</v>
      </c>
      <c r="CI232" s="211">
        <v>558</v>
      </c>
      <c r="CJ232" s="211">
        <v>8989</v>
      </c>
      <c r="CK232" s="211">
        <v>292</v>
      </c>
      <c r="CL232" s="211">
        <v>14258</v>
      </c>
      <c r="CM232" s="211">
        <v>905</v>
      </c>
      <c r="CN232" s="211">
        <v>20542</v>
      </c>
      <c r="CO232" s="211">
        <v>18</v>
      </c>
      <c r="CP232" s="211">
        <v>3256</v>
      </c>
      <c r="CQ232" s="211">
        <v>79617</v>
      </c>
      <c r="CR232" s="211">
        <v>62822</v>
      </c>
      <c r="CS232" s="211">
        <v>35031</v>
      </c>
      <c r="CT232" s="211">
        <v>78967</v>
      </c>
      <c r="CU232" s="211">
        <v>1809</v>
      </c>
      <c r="CV232" s="211">
        <v>367</v>
      </c>
      <c r="CW232" s="211">
        <v>674</v>
      </c>
      <c r="CX232" s="211">
        <v>148</v>
      </c>
      <c r="CY232" s="211">
        <v>434</v>
      </c>
      <c r="CZ232" s="211">
        <v>80</v>
      </c>
      <c r="DA232" s="211">
        <v>210</v>
      </c>
      <c r="DB232" s="211">
        <v>68</v>
      </c>
      <c r="DC232" s="211">
        <v>491</v>
      </c>
      <c r="DD232" s="211">
        <v>71</v>
      </c>
      <c r="DE232" s="211">
        <v>1275</v>
      </c>
      <c r="DF232" s="211">
        <v>3533</v>
      </c>
      <c r="DG232" s="211">
        <v>3247</v>
      </c>
      <c r="DH232" s="211">
        <v>699</v>
      </c>
      <c r="DI232" s="211">
        <v>4596</v>
      </c>
      <c r="DJ232" s="211">
        <v>2337</v>
      </c>
      <c r="DK232" s="211">
        <v>372</v>
      </c>
      <c r="DL232" s="211">
        <v>1931</v>
      </c>
      <c r="DM232" s="211">
        <v>2822</v>
      </c>
      <c r="DN232" s="211">
        <v>10406</v>
      </c>
      <c r="DO232" s="211">
        <v>4402</v>
      </c>
      <c r="DP232" s="211">
        <v>1745</v>
      </c>
      <c r="DQ232" s="211">
        <v>2442</v>
      </c>
      <c r="DR232" s="211">
        <v>1695</v>
      </c>
      <c r="DS232" s="211">
        <v>720</v>
      </c>
      <c r="DT232" s="211">
        <v>2414</v>
      </c>
      <c r="DU232" s="211">
        <v>36654</v>
      </c>
      <c r="DV232" s="211">
        <v>19459</v>
      </c>
      <c r="DW232" s="211">
        <v>5775</v>
      </c>
      <c r="DX232" s="211">
        <v>3060</v>
      </c>
      <c r="DY232" s="211">
        <v>825</v>
      </c>
      <c r="DZ232" s="211">
        <v>7202</v>
      </c>
      <c r="EA232" s="211">
        <v>476</v>
      </c>
      <c r="EB232" s="211">
        <v>5664</v>
      </c>
      <c r="EC232" s="211">
        <v>6933</v>
      </c>
      <c r="ED232" s="211">
        <v>872</v>
      </c>
      <c r="EE232" s="211">
        <v>5012</v>
      </c>
      <c r="EF232" s="211">
        <v>8625</v>
      </c>
      <c r="EG232" s="211">
        <v>75432</v>
      </c>
      <c r="EH232" s="211">
        <v>8315</v>
      </c>
      <c r="EI232" s="211">
        <v>30768</v>
      </c>
      <c r="EJ232" s="211">
        <v>5886</v>
      </c>
      <c r="EK232" s="211">
        <v>1213</v>
      </c>
      <c r="EL232" s="211">
        <v>665</v>
      </c>
      <c r="EM232" s="211">
        <v>550</v>
      </c>
      <c r="EN232" s="211">
        <v>565</v>
      </c>
      <c r="EO232" s="211">
        <v>455</v>
      </c>
      <c r="EP232" s="211">
        <v>1915</v>
      </c>
      <c r="EQ232" s="211">
        <v>32130</v>
      </c>
      <c r="ER232" s="211">
        <v>36654</v>
      </c>
      <c r="ES232" s="211">
        <v>1688</v>
      </c>
      <c r="ET232" s="211">
        <v>9357</v>
      </c>
      <c r="EU232" s="211">
        <v>15139</v>
      </c>
      <c r="EV232" s="211">
        <v>10470</v>
      </c>
      <c r="EW232" s="211">
        <f t="shared" si="3"/>
        <v>34966</v>
      </c>
      <c r="EX232" s="211">
        <v>36654</v>
      </c>
      <c r="EZ232" s="211"/>
    </row>
    <row r="233" spans="1:159" x14ac:dyDescent="0.25">
      <c r="A233" s="214">
        <v>4</v>
      </c>
      <c r="B233" s="214" t="s">
        <v>554</v>
      </c>
      <c r="C233" s="214" t="s">
        <v>232</v>
      </c>
      <c r="D233" s="214" t="s">
        <v>232</v>
      </c>
      <c r="E233" s="214" t="s">
        <v>232</v>
      </c>
      <c r="F233" s="214" t="s">
        <v>232</v>
      </c>
      <c r="G233" s="214" t="s">
        <v>232</v>
      </c>
      <c r="H233" s="211">
        <v>84341</v>
      </c>
      <c r="I233" s="211">
        <v>3352</v>
      </c>
      <c r="J233" s="211">
        <v>14645</v>
      </c>
      <c r="K233" s="211">
        <v>762</v>
      </c>
      <c r="L233" s="211">
        <v>10475</v>
      </c>
      <c r="M233" s="211">
        <v>634</v>
      </c>
      <c r="N233" s="211">
        <v>32303</v>
      </c>
      <c r="O233" s="211">
        <v>1601</v>
      </c>
      <c r="P233" s="211">
        <v>34608</v>
      </c>
      <c r="Q233" s="211">
        <v>882</v>
      </c>
      <c r="R233" s="211">
        <v>73700</v>
      </c>
      <c r="S233" s="211">
        <v>2574</v>
      </c>
      <c r="T233" s="211">
        <v>3196</v>
      </c>
      <c r="U233" s="211">
        <v>165</v>
      </c>
      <c r="V233" s="211">
        <v>947</v>
      </c>
      <c r="W233" s="211">
        <v>157</v>
      </c>
      <c r="X233" s="211">
        <v>1286</v>
      </c>
      <c r="Y233" s="211">
        <v>51</v>
      </c>
      <c r="Z233" s="211">
        <v>521</v>
      </c>
      <c r="AA233" s="211">
        <v>46</v>
      </c>
      <c r="AB233" s="211">
        <v>4515</v>
      </c>
      <c r="AC233" s="211">
        <v>359</v>
      </c>
      <c r="AD233" s="211">
        <v>3408</v>
      </c>
      <c r="AE233" s="211">
        <v>171</v>
      </c>
      <c r="AF233" s="211">
        <v>72197</v>
      </c>
      <c r="AG233" s="211">
        <v>2537</v>
      </c>
      <c r="AH233" s="211">
        <v>81308</v>
      </c>
      <c r="AI233" s="211">
        <v>3195</v>
      </c>
      <c r="AJ233" s="211">
        <v>3033</v>
      </c>
      <c r="AK233" s="211">
        <v>157</v>
      </c>
      <c r="AL233" s="211">
        <v>1760</v>
      </c>
      <c r="AM233" s="211">
        <v>14</v>
      </c>
      <c r="AN233" s="211">
        <v>1273</v>
      </c>
      <c r="AO233" s="211">
        <v>143</v>
      </c>
      <c r="AP233" s="211">
        <v>42161</v>
      </c>
      <c r="AQ233" s="211">
        <v>2104</v>
      </c>
      <c r="AR233" s="211">
        <v>42180</v>
      </c>
      <c r="AS233" s="211">
        <v>1248</v>
      </c>
      <c r="AT233" s="211">
        <v>10776</v>
      </c>
      <c r="AU233" s="211">
        <v>333</v>
      </c>
      <c r="AV233" s="211">
        <v>73565</v>
      </c>
      <c r="AW233" s="211">
        <v>3019</v>
      </c>
      <c r="AX233" s="211">
        <v>2620</v>
      </c>
      <c r="AY233" s="211">
        <v>203</v>
      </c>
      <c r="AZ233" s="211">
        <v>11577</v>
      </c>
      <c r="BA233" s="211">
        <v>723</v>
      </c>
      <c r="BB233" s="211">
        <v>18201</v>
      </c>
      <c r="BC233" s="211">
        <v>810</v>
      </c>
      <c r="BD233" s="211">
        <v>19749</v>
      </c>
      <c r="BE233" s="211">
        <v>547</v>
      </c>
      <c r="BF233" s="211">
        <v>8334</v>
      </c>
      <c r="BG233" s="211">
        <v>648</v>
      </c>
      <c r="BH233" s="211">
        <v>40839</v>
      </c>
      <c r="BI233" s="211">
        <v>2239</v>
      </c>
      <c r="BJ233" s="211">
        <v>39388</v>
      </c>
      <c r="BK233" s="211">
        <v>1960</v>
      </c>
      <c r="BL233" s="211">
        <v>1451</v>
      </c>
      <c r="BM233" s="211">
        <v>279</v>
      </c>
      <c r="BN233" s="211">
        <v>27719</v>
      </c>
      <c r="BO233" s="211">
        <v>1366</v>
      </c>
      <c r="BP233" s="211">
        <v>14901</v>
      </c>
      <c r="BQ233" s="211">
        <v>924</v>
      </c>
      <c r="BR233" s="211">
        <v>6553</v>
      </c>
      <c r="BS233" s="211">
        <v>597</v>
      </c>
      <c r="BT233" s="211">
        <v>22082</v>
      </c>
      <c r="BU233" s="211">
        <v>463</v>
      </c>
      <c r="BV233" s="211">
        <v>49173</v>
      </c>
      <c r="BW233" s="211">
        <v>2887</v>
      </c>
      <c r="BX233" s="211">
        <v>13086</v>
      </c>
      <c r="BY233" s="211">
        <v>2</v>
      </c>
      <c r="BZ233" s="211">
        <v>6449</v>
      </c>
      <c r="CA233" s="211">
        <v>44</v>
      </c>
      <c r="CB233" s="211">
        <v>15633</v>
      </c>
      <c r="CC233" s="211">
        <v>419</v>
      </c>
      <c r="CD233" s="211">
        <v>10112</v>
      </c>
      <c r="CE233" s="211">
        <v>606</v>
      </c>
      <c r="CF233" s="211">
        <v>9384</v>
      </c>
      <c r="CG233" s="211">
        <v>965</v>
      </c>
      <c r="CH233" s="211">
        <v>11157</v>
      </c>
      <c r="CI233" s="211">
        <v>469</v>
      </c>
      <c r="CJ233" s="211">
        <v>8917</v>
      </c>
      <c r="CK233" s="211">
        <v>521</v>
      </c>
      <c r="CL233" s="211">
        <v>9603</v>
      </c>
      <c r="CM233" s="211">
        <v>326</v>
      </c>
      <c r="CN233" s="211">
        <v>13086</v>
      </c>
      <c r="CO233" s="211">
        <v>2</v>
      </c>
      <c r="CP233" s="211">
        <v>3352</v>
      </c>
      <c r="CQ233" s="211">
        <v>80989</v>
      </c>
      <c r="CR233" s="211">
        <v>63941</v>
      </c>
      <c r="CS233" s="211">
        <v>29700</v>
      </c>
      <c r="CT233" s="211">
        <v>74780</v>
      </c>
      <c r="CU233" s="211">
        <v>5151</v>
      </c>
      <c r="CV233" s="211">
        <v>1282</v>
      </c>
      <c r="CW233" s="211">
        <v>1296</v>
      </c>
      <c r="CX233" s="211">
        <v>279</v>
      </c>
      <c r="CY233" s="211">
        <v>1448</v>
      </c>
      <c r="CZ233" s="211">
        <v>373</v>
      </c>
      <c r="DA233" s="211">
        <v>717</v>
      </c>
      <c r="DB233" s="211">
        <v>284</v>
      </c>
      <c r="DC233" s="211">
        <v>1690</v>
      </c>
      <c r="DD233" s="211">
        <v>346</v>
      </c>
      <c r="DE233" s="211">
        <v>1154</v>
      </c>
      <c r="DF233" s="211">
        <v>3178</v>
      </c>
      <c r="DG233" s="211">
        <v>4012</v>
      </c>
      <c r="DH233" s="211">
        <v>1017</v>
      </c>
      <c r="DI233" s="211">
        <v>4648</v>
      </c>
      <c r="DJ233" s="211">
        <v>2015</v>
      </c>
      <c r="DK233" s="211">
        <v>557</v>
      </c>
      <c r="DL233" s="211">
        <v>2788</v>
      </c>
      <c r="DM233" s="211">
        <v>3635</v>
      </c>
      <c r="DN233" s="211">
        <v>12888</v>
      </c>
      <c r="DO233" s="211">
        <v>3395</v>
      </c>
      <c r="DP233" s="211">
        <v>2338</v>
      </c>
      <c r="DQ233" s="211">
        <v>2313</v>
      </c>
      <c r="DR233" s="211">
        <v>1324</v>
      </c>
      <c r="DS233" s="211">
        <v>1398</v>
      </c>
      <c r="DT233" s="211">
        <v>3057</v>
      </c>
      <c r="DU233" s="211">
        <v>34272</v>
      </c>
      <c r="DV233" s="211">
        <v>16344</v>
      </c>
      <c r="DW233" s="211">
        <v>7122</v>
      </c>
      <c r="DX233" s="211">
        <v>2397</v>
      </c>
      <c r="DY233" s="211">
        <v>948</v>
      </c>
      <c r="DZ233" s="211">
        <v>7246</v>
      </c>
      <c r="EA233" s="211">
        <v>382</v>
      </c>
      <c r="EB233" s="211">
        <v>5672</v>
      </c>
      <c r="EC233" s="211">
        <v>8285</v>
      </c>
      <c r="ED233" s="211">
        <v>1369</v>
      </c>
      <c r="EE233" s="211">
        <v>5414</v>
      </c>
      <c r="EF233" s="211">
        <v>10308</v>
      </c>
      <c r="EG233" s="211">
        <v>70830</v>
      </c>
      <c r="EH233" s="211">
        <v>13237</v>
      </c>
      <c r="EI233" s="211">
        <v>23410</v>
      </c>
      <c r="EJ233" s="211">
        <v>10862</v>
      </c>
      <c r="EK233" s="211">
        <v>1084</v>
      </c>
      <c r="EL233" s="211">
        <v>985</v>
      </c>
      <c r="EM233" s="211">
        <v>1459</v>
      </c>
      <c r="EN233" s="211">
        <v>1245</v>
      </c>
      <c r="EO233" s="211">
        <v>932</v>
      </c>
      <c r="EP233" s="211">
        <v>4318</v>
      </c>
      <c r="EQ233" s="211">
        <v>30342</v>
      </c>
      <c r="ER233" s="211">
        <v>34272</v>
      </c>
      <c r="ES233" s="211">
        <v>2661</v>
      </c>
      <c r="ET233" s="211">
        <v>9837</v>
      </c>
      <c r="EU233" s="211">
        <v>13346</v>
      </c>
      <c r="EV233" s="211">
        <v>8428</v>
      </c>
      <c r="EW233" s="211">
        <f t="shared" si="3"/>
        <v>31611</v>
      </c>
      <c r="EX233" s="211">
        <v>34272</v>
      </c>
      <c r="EZ233" s="211"/>
    </row>
    <row r="234" spans="1:159" x14ac:dyDescent="0.25">
      <c r="A234" s="214">
        <v>5</v>
      </c>
      <c r="B234" s="214" t="s">
        <v>554</v>
      </c>
      <c r="C234" s="214" t="s">
        <v>232</v>
      </c>
      <c r="D234" s="214" t="s">
        <v>232</v>
      </c>
      <c r="E234" s="214" t="s">
        <v>232</v>
      </c>
      <c r="F234" s="214" t="s">
        <v>232</v>
      </c>
      <c r="G234" s="214" t="s">
        <v>232</v>
      </c>
      <c r="H234" s="211">
        <v>85565</v>
      </c>
      <c r="I234" s="211">
        <v>5739</v>
      </c>
      <c r="J234" s="211">
        <v>15159</v>
      </c>
      <c r="K234" s="211">
        <v>1707</v>
      </c>
      <c r="L234" s="211">
        <v>9190</v>
      </c>
      <c r="M234" s="211">
        <v>1059</v>
      </c>
      <c r="N234" s="211">
        <v>42726</v>
      </c>
      <c r="O234" s="211">
        <v>2867</v>
      </c>
      <c r="P234" s="211">
        <v>27288</v>
      </c>
      <c r="Q234" s="211">
        <v>1165</v>
      </c>
      <c r="R234" s="211">
        <v>77389</v>
      </c>
      <c r="S234" s="211">
        <v>5331</v>
      </c>
      <c r="T234" s="211">
        <v>569</v>
      </c>
      <c r="U234" s="211">
        <v>19</v>
      </c>
      <c r="V234" s="211">
        <v>530</v>
      </c>
      <c r="W234" s="211">
        <v>48</v>
      </c>
      <c r="X234" s="211">
        <v>334</v>
      </c>
      <c r="Y234" s="211">
        <v>16</v>
      </c>
      <c r="Z234" s="211">
        <v>799</v>
      </c>
      <c r="AA234" s="211">
        <v>75</v>
      </c>
      <c r="AB234" s="211">
        <v>5885</v>
      </c>
      <c r="AC234" s="211">
        <v>250</v>
      </c>
      <c r="AD234" s="211">
        <v>3528</v>
      </c>
      <c r="AE234" s="211">
        <v>148</v>
      </c>
      <c r="AF234" s="211">
        <v>76381</v>
      </c>
      <c r="AG234" s="211">
        <v>5293</v>
      </c>
      <c r="AH234" s="211">
        <v>83536</v>
      </c>
      <c r="AI234" s="211">
        <v>5455</v>
      </c>
      <c r="AJ234" s="211">
        <v>2029</v>
      </c>
      <c r="AK234" s="211">
        <v>284</v>
      </c>
      <c r="AL234" s="211">
        <v>985</v>
      </c>
      <c r="AM234" s="211">
        <v>55</v>
      </c>
      <c r="AN234" s="211">
        <v>1044</v>
      </c>
      <c r="AO234" s="211">
        <v>229</v>
      </c>
      <c r="AP234" s="211">
        <v>43817</v>
      </c>
      <c r="AQ234" s="211">
        <v>3237</v>
      </c>
      <c r="AR234" s="211">
        <v>41748</v>
      </c>
      <c r="AS234" s="211">
        <v>2502</v>
      </c>
      <c r="AT234" s="211">
        <v>11823</v>
      </c>
      <c r="AU234" s="211">
        <v>404</v>
      </c>
      <c r="AV234" s="211">
        <v>73742</v>
      </c>
      <c r="AW234" s="211">
        <v>5335</v>
      </c>
      <c r="AX234" s="211">
        <v>4534</v>
      </c>
      <c r="AY234" s="211">
        <v>720</v>
      </c>
      <c r="AZ234" s="211">
        <v>20164</v>
      </c>
      <c r="BA234" s="211">
        <v>1327</v>
      </c>
      <c r="BB234" s="211">
        <v>21877</v>
      </c>
      <c r="BC234" s="211">
        <v>1018</v>
      </c>
      <c r="BD234" s="211">
        <v>12829</v>
      </c>
      <c r="BE234" s="211">
        <v>366</v>
      </c>
      <c r="BF234" s="211">
        <v>8929</v>
      </c>
      <c r="BG234" s="211">
        <v>885</v>
      </c>
      <c r="BH234" s="211">
        <v>36408</v>
      </c>
      <c r="BI234" s="211">
        <v>3238</v>
      </c>
      <c r="BJ234" s="211">
        <v>34766</v>
      </c>
      <c r="BK234" s="211">
        <v>2972</v>
      </c>
      <c r="BL234" s="211">
        <v>1642</v>
      </c>
      <c r="BM234" s="211">
        <v>266</v>
      </c>
      <c r="BN234" s="211">
        <v>25146</v>
      </c>
      <c r="BO234" s="211">
        <v>2079</v>
      </c>
      <c r="BP234" s="211">
        <v>12620</v>
      </c>
      <c r="BQ234" s="211">
        <v>1219</v>
      </c>
      <c r="BR234" s="211">
        <v>7571</v>
      </c>
      <c r="BS234" s="211">
        <v>825</v>
      </c>
      <c r="BT234" s="211">
        <v>20852</v>
      </c>
      <c r="BU234" s="211">
        <v>1500</v>
      </c>
      <c r="BV234" s="211">
        <v>45337</v>
      </c>
      <c r="BW234" s="211">
        <v>4123</v>
      </c>
      <c r="BX234" s="211">
        <v>19376</v>
      </c>
      <c r="BY234" s="211">
        <v>116</v>
      </c>
      <c r="BZ234" s="211">
        <v>6015</v>
      </c>
      <c r="CA234" s="211">
        <v>414</v>
      </c>
      <c r="CB234" s="211">
        <v>14837</v>
      </c>
      <c r="CC234" s="211">
        <v>1086</v>
      </c>
      <c r="CD234" s="211">
        <v>5309</v>
      </c>
      <c r="CE234" s="211">
        <v>808</v>
      </c>
      <c r="CF234" s="211">
        <v>7800</v>
      </c>
      <c r="CG234" s="211">
        <v>678</v>
      </c>
      <c r="CH234" s="211">
        <v>9180</v>
      </c>
      <c r="CI234" s="211">
        <v>876</v>
      </c>
      <c r="CJ234" s="211">
        <v>9543</v>
      </c>
      <c r="CK234" s="211">
        <v>832</v>
      </c>
      <c r="CL234" s="211">
        <v>13505</v>
      </c>
      <c r="CM234" s="211">
        <v>929</v>
      </c>
      <c r="CN234" s="211">
        <v>19376</v>
      </c>
      <c r="CO234" s="211">
        <v>116</v>
      </c>
      <c r="CP234" s="211">
        <v>5739</v>
      </c>
      <c r="CQ234" s="211">
        <v>79826</v>
      </c>
      <c r="CR234" s="211">
        <v>54978</v>
      </c>
      <c r="CS234" s="211">
        <v>41006</v>
      </c>
      <c r="CT234" s="211">
        <v>77070</v>
      </c>
      <c r="CU234" s="211">
        <v>4479</v>
      </c>
      <c r="CV234" s="211">
        <v>1670</v>
      </c>
      <c r="CW234" s="211">
        <v>1983</v>
      </c>
      <c r="CX234" s="211">
        <v>900</v>
      </c>
      <c r="CY234" s="211">
        <v>1855</v>
      </c>
      <c r="CZ234" s="211">
        <v>520</v>
      </c>
      <c r="DA234" s="211">
        <v>242</v>
      </c>
      <c r="DB234" s="211">
        <v>73</v>
      </c>
      <c r="DC234" s="211">
        <v>399</v>
      </c>
      <c r="DD234" s="211">
        <v>177</v>
      </c>
      <c r="DE234" s="211">
        <v>2347</v>
      </c>
      <c r="DF234" s="211">
        <v>3713</v>
      </c>
      <c r="DG234" s="211">
        <v>6369</v>
      </c>
      <c r="DH234" s="211">
        <v>1129</v>
      </c>
      <c r="DI234" s="211">
        <v>4392</v>
      </c>
      <c r="DJ234" s="211">
        <v>1964</v>
      </c>
      <c r="DK234" s="211">
        <v>423</v>
      </c>
      <c r="DL234" s="211">
        <v>1578</v>
      </c>
      <c r="DM234" s="211">
        <v>2198</v>
      </c>
      <c r="DN234" s="211">
        <v>9191</v>
      </c>
      <c r="DO234" s="211">
        <v>2628</v>
      </c>
      <c r="DP234" s="211">
        <v>1910</v>
      </c>
      <c r="DQ234" s="211">
        <v>1586</v>
      </c>
      <c r="DR234" s="211">
        <v>1828</v>
      </c>
      <c r="DS234" s="211">
        <v>1467</v>
      </c>
      <c r="DT234" s="211">
        <v>3263</v>
      </c>
      <c r="DU234" s="211">
        <v>35237</v>
      </c>
      <c r="DV234" s="211">
        <v>18907</v>
      </c>
      <c r="DW234" s="211">
        <v>5999</v>
      </c>
      <c r="DX234" s="211">
        <v>2799</v>
      </c>
      <c r="DY234" s="211">
        <v>1122</v>
      </c>
      <c r="DZ234" s="211">
        <v>6766</v>
      </c>
      <c r="EA234" s="211">
        <v>631</v>
      </c>
      <c r="EB234" s="211">
        <v>5170</v>
      </c>
      <c r="EC234" s="211">
        <v>6765</v>
      </c>
      <c r="ED234" s="211">
        <v>987</v>
      </c>
      <c r="EE234" s="211">
        <v>4725</v>
      </c>
      <c r="EF234" s="211">
        <v>9369</v>
      </c>
      <c r="EG234" s="211">
        <v>78039</v>
      </c>
      <c r="EH234" s="211">
        <v>7633</v>
      </c>
      <c r="EI234" s="211">
        <v>28820</v>
      </c>
      <c r="EJ234" s="211">
        <v>6417</v>
      </c>
      <c r="EK234" s="211">
        <v>1053</v>
      </c>
      <c r="EL234" s="211">
        <v>780</v>
      </c>
      <c r="EM234" s="211">
        <v>624</v>
      </c>
      <c r="EN234" s="211">
        <v>736</v>
      </c>
      <c r="EO234" s="211">
        <v>554</v>
      </c>
      <c r="EP234" s="211">
        <v>1814</v>
      </c>
      <c r="EQ234" s="211">
        <v>29619</v>
      </c>
      <c r="ER234" s="211">
        <v>35237</v>
      </c>
      <c r="ES234" s="211">
        <v>2077</v>
      </c>
      <c r="ET234" s="211">
        <v>8523</v>
      </c>
      <c r="EU234" s="211">
        <v>12935</v>
      </c>
      <c r="EV234" s="211">
        <v>11702</v>
      </c>
      <c r="EW234" s="211">
        <f t="shared" si="3"/>
        <v>33160</v>
      </c>
      <c r="EX234" s="211">
        <v>35237</v>
      </c>
      <c r="EZ234" s="211"/>
    </row>
    <row r="235" spans="1:159" x14ac:dyDescent="0.25">
      <c r="A235" s="214">
        <v>6</v>
      </c>
      <c r="B235" s="214" t="s">
        <v>554</v>
      </c>
      <c r="C235" s="214" t="s">
        <v>232</v>
      </c>
      <c r="D235" s="214" t="s">
        <v>232</v>
      </c>
      <c r="E235" s="214" t="s">
        <v>232</v>
      </c>
      <c r="F235" s="214" t="s">
        <v>232</v>
      </c>
      <c r="G235" s="214" t="s">
        <v>232</v>
      </c>
      <c r="H235" s="211">
        <v>84673</v>
      </c>
      <c r="I235" s="211">
        <v>4655</v>
      </c>
      <c r="J235" s="211">
        <v>13011</v>
      </c>
      <c r="K235" s="211">
        <v>875</v>
      </c>
      <c r="L235" s="211">
        <v>8881</v>
      </c>
      <c r="M235" s="211">
        <v>565</v>
      </c>
      <c r="N235" s="211">
        <v>38093</v>
      </c>
      <c r="O235" s="211">
        <v>2706</v>
      </c>
      <c r="P235" s="211">
        <v>32974</v>
      </c>
      <c r="Q235" s="211">
        <v>1038</v>
      </c>
      <c r="R235" s="211">
        <v>78973</v>
      </c>
      <c r="S235" s="211">
        <v>4086</v>
      </c>
      <c r="T235" s="211">
        <v>538</v>
      </c>
      <c r="U235" s="211">
        <v>39</v>
      </c>
      <c r="V235" s="211">
        <v>757</v>
      </c>
      <c r="W235" s="211">
        <v>35</v>
      </c>
      <c r="X235" s="211">
        <v>361</v>
      </c>
      <c r="Y235" s="211">
        <v>5</v>
      </c>
      <c r="Z235" s="211">
        <v>637</v>
      </c>
      <c r="AA235" s="211">
        <v>56</v>
      </c>
      <c r="AB235" s="211">
        <v>3385</v>
      </c>
      <c r="AC235" s="211">
        <v>434</v>
      </c>
      <c r="AD235" s="211">
        <v>1370</v>
      </c>
      <c r="AE235" s="211">
        <v>332</v>
      </c>
      <c r="AF235" s="211">
        <v>78432</v>
      </c>
      <c r="AG235" s="211">
        <v>4073</v>
      </c>
      <c r="AH235" s="211">
        <v>83544</v>
      </c>
      <c r="AI235" s="211">
        <v>4514</v>
      </c>
      <c r="AJ235" s="211">
        <v>1129</v>
      </c>
      <c r="AK235" s="211">
        <v>141</v>
      </c>
      <c r="AL235" s="211">
        <v>647</v>
      </c>
      <c r="AM235" s="211">
        <v>36</v>
      </c>
      <c r="AN235" s="211">
        <v>482</v>
      </c>
      <c r="AO235" s="211">
        <v>105</v>
      </c>
      <c r="AP235" s="211">
        <v>41619</v>
      </c>
      <c r="AQ235" s="211">
        <v>2874</v>
      </c>
      <c r="AR235" s="211">
        <v>43054</v>
      </c>
      <c r="AS235" s="211">
        <v>1781</v>
      </c>
      <c r="AT235" s="211">
        <v>13939</v>
      </c>
      <c r="AU235" s="211">
        <v>337</v>
      </c>
      <c r="AV235" s="211">
        <v>70734</v>
      </c>
      <c r="AW235" s="211">
        <v>4318</v>
      </c>
      <c r="AX235" s="211">
        <v>3010</v>
      </c>
      <c r="AY235" s="211">
        <v>432</v>
      </c>
      <c r="AZ235" s="211">
        <v>16839</v>
      </c>
      <c r="BA235" s="211">
        <v>1069</v>
      </c>
      <c r="BB235" s="211">
        <v>22931</v>
      </c>
      <c r="BC235" s="211">
        <v>1167</v>
      </c>
      <c r="BD235" s="211">
        <v>18325</v>
      </c>
      <c r="BE235" s="211">
        <v>742</v>
      </c>
      <c r="BF235" s="211">
        <v>9641</v>
      </c>
      <c r="BG235" s="211">
        <v>733</v>
      </c>
      <c r="BH235" s="211">
        <v>36061</v>
      </c>
      <c r="BI235" s="211">
        <v>3181</v>
      </c>
      <c r="BJ235" s="211">
        <v>33993</v>
      </c>
      <c r="BK235" s="211">
        <v>2838</v>
      </c>
      <c r="BL235" s="211">
        <v>2068</v>
      </c>
      <c r="BM235" s="211">
        <v>343</v>
      </c>
      <c r="BN235" s="211">
        <v>24091</v>
      </c>
      <c r="BO235" s="211">
        <v>1884</v>
      </c>
      <c r="BP235" s="211">
        <v>13588</v>
      </c>
      <c r="BQ235" s="211">
        <v>1479</v>
      </c>
      <c r="BR235" s="211">
        <v>8023</v>
      </c>
      <c r="BS235" s="211">
        <v>551</v>
      </c>
      <c r="BT235" s="211">
        <v>18130</v>
      </c>
      <c r="BU235" s="211">
        <v>682</v>
      </c>
      <c r="BV235" s="211">
        <v>45702</v>
      </c>
      <c r="BW235" s="211">
        <v>3914</v>
      </c>
      <c r="BX235" s="211">
        <v>20841</v>
      </c>
      <c r="BY235" s="211">
        <v>59</v>
      </c>
      <c r="BZ235" s="211">
        <v>5058</v>
      </c>
      <c r="CA235" s="211">
        <v>159</v>
      </c>
      <c r="CB235" s="211">
        <v>13072</v>
      </c>
      <c r="CC235" s="211">
        <v>523</v>
      </c>
      <c r="CD235" s="211">
        <v>5438</v>
      </c>
      <c r="CE235" s="211">
        <v>563</v>
      </c>
      <c r="CF235" s="211">
        <v>7871</v>
      </c>
      <c r="CG235" s="211">
        <v>986</v>
      </c>
      <c r="CH235" s="211">
        <v>9851</v>
      </c>
      <c r="CI235" s="211">
        <v>1064</v>
      </c>
      <c r="CJ235" s="211">
        <v>9454</v>
      </c>
      <c r="CK235" s="211">
        <v>526</v>
      </c>
      <c r="CL235" s="211">
        <v>13088</v>
      </c>
      <c r="CM235" s="211">
        <v>775</v>
      </c>
      <c r="CN235" s="211">
        <v>20841</v>
      </c>
      <c r="CO235" s="211">
        <v>59</v>
      </c>
      <c r="CP235" s="211">
        <v>4655</v>
      </c>
      <c r="CQ235" s="211">
        <v>80018</v>
      </c>
      <c r="CR235" s="211">
        <v>57724</v>
      </c>
      <c r="CS235" s="211">
        <v>41288</v>
      </c>
      <c r="CT235" s="211">
        <v>80133</v>
      </c>
      <c r="CU235" s="211">
        <v>1697</v>
      </c>
      <c r="CV235" s="211">
        <v>550</v>
      </c>
      <c r="CW235" s="211">
        <v>574</v>
      </c>
      <c r="CX235" s="211">
        <v>218</v>
      </c>
      <c r="CY235" s="211">
        <v>625</v>
      </c>
      <c r="CZ235" s="211">
        <v>169</v>
      </c>
      <c r="DA235" s="211">
        <v>288</v>
      </c>
      <c r="DB235" s="211">
        <v>106</v>
      </c>
      <c r="DC235" s="211">
        <v>210</v>
      </c>
      <c r="DD235" s="211">
        <v>57</v>
      </c>
      <c r="DE235" s="211">
        <v>565</v>
      </c>
      <c r="DF235" s="211">
        <v>3558</v>
      </c>
      <c r="DG235" s="211">
        <v>3434</v>
      </c>
      <c r="DH235" s="211">
        <v>665</v>
      </c>
      <c r="DI235" s="211">
        <v>4955</v>
      </c>
      <c r="DJ235" s="211">
        <v>1996</v>
      </c>
      <c r="DK235" s="211">
        <v>505</v>
      </c>
      <c r="DL235" s="211">
        <v>2607</v>
      </c>
      <c r="DM235" s="211">
        <v>2890</v>
      </c>
      <c r="DN235" s="211">
        <v>10238</v>
      </c>
      <c r="DO235" s="211">
        <v>4037</v>
      </c>
      <c r="DP235" s="211">
        <v>1667</v>
      </c>
      <c r="DQ235" s="211">
        <v>1552</v>
      </c>
      <c r="DR235" s="211">
        <v>1914</v>
      </c>
      <c r="DS235" s="211">
        <v>1566</v>
      </c>
      <c r="DT235" s="211">
        <v>3399</v>
      </c>
      <c r="DU235" s="211">
        <v>36868</v>
      </c>
      <c r="DV235" s="211">
        <v>18958</v>
      </c>
      <c r="DW235" s="211">
        <v>5656</v>
      </c>
      <c r="DX235" s="211">
        <v>2669</v>
      </c>
      <c r="DY235" s="211">
        <v>794</v>
      </c>
      <c r="DZ235" s="211">
        <v>6461</v>
      </c>
      <c r="EA235" s="211">
        <v>467</v>
      </c>
      <c r="EB235" s="211">
        <v>5125</v>
      </c>
      <c r="EC235" s="211">
        <v>8780</v>
      </c>
      <c r="ED235" s="211">
        <v>1312</v>
      </c>
      <c r="EE235" s="211">
        <v>5871</v>
      </c>
      <c r="EF235" s="211">
        <v>8731</v>
      </c>
      <c r="EG235" s="211">
        <v>76580</v>
      </c>
      <c r="EH235" s="211">
        <v>8835</v>
      </c>
      <c r="EI235" s="211">
        <v>28117</v>
      </c>
      <c r="EJ235" s="211">
        <v>8751</v>
      </c>
      <c r="EK235" s="211">
        <v>1304</v>
      </c>
      <c r="EL235" s="211">
        <v>965</v>
      </c>
      <c r="EM235" s="211">
        <v>948</v>
      </c>
      <c r="EN235" s="211">
        <v>971</v>
      </c>
      <c r="EO235" s="211">
        <v>955</v>
      </c>
      <c r="EP235" s="211">
        <v>3006</v>
      </c>
      <c r="EQ235" s="211">
        <v>32466</v>
      </c>
      <c r="ER235" s="211">
        <v>36868</v>
      </c>
      <c r="ES235" s="211">
        <v>1947</v>
      </c>
      <c r="ET235" s="211">
        <v>11353</v>
      </c>
      <c r="EU235" s="211">
        <v>15563</v>
      </c>
      <c r="EV235" s="211">
        <v>8005</v>
      </c>
      <c r="EW235" s="211">
        <f t="shared" si="3"/>
        <v>34921</v>
      </c>
      <c r="EX235" s="211">
        <v>36868</v>
      </c>
      <c r="EZ235" s="211"/>
    </row>
    <row r="236" spans="1:159" x14ac:dyDescent="0.25">
      <c r="A236" s="214">
        <v>7</v>
      </c>
      <c r="B236" s="214" t="s">
        <v>554</v>
      </c>
      <c r="C236" s="214" t="s">
        <v>232</v>
      </c>
      <c r="D236" s="214" t="s">
        <v>232</v>
      </c>
      <c r="E236" s="214" t="s">
        <v>232</v>
      </c>
      <c r="F236" s="214" t="s">
        <v>232</v>
      </c>
      <c r="G236" s="214" t="s">
        <v>232</v>
      </c>
      <c r="H236" s="211">
        <v>84486</v>
      </c>
      <c r="I236" s="211">
        <v>3329</v>
      </c>
      <c r="J236" s="211">
        <v>15749</v>
      </c>
      <c r="K236" s="211">
        <v>896</v>
      </c>
      <c r="L236" s="211">
        <v>10691</v>
      </c>
      <c r="M236" s="211">
        <v>608</v>
      </c>
      <c r="N236" s="211">
        <v>38506</v>
      </c>
      <c r="O236" s="211">
        <v>1932</v>
      </c>
      <c r="P236" s="211">
        <v>29586</v>
      </c>
      <c r="Q236" s="211">
        <v>484</v>
      </c>
      <c r="R236" s="211">
        <v>78548</v>
      </c>
      <c r="S236" s="211">
        <v>2910</v>
      </c>
      <c r="T236" s="211">
        <v>704</v>
      </c>
      <c r="U236" s="211">
        <v>30</v>
      </c>
      <c r="V236" s="211">
        <v>982</v>
      </c>
      <c r="W236" s="211">
        <v>67</v>
      </c>
      <c r="X236" s="211">
        <v>300</v>
      </c>
      <c r="Y236" s="211">
        <v>5</v>
      </c>
      <c r="Z236" s="211">
        <v>428</v>
      </c>
      <c r="AA236" s="211">
        <v>20</v>
      </c>
      <c r="AB236" s="211">
        <v>3517</v>
      </c>
      <c r="AC236" s="211">
        <v>295</v>
      </c>
      <c r="AD236" s="211">
        <v>911</v>
      </c>
      <c r="AE236" s="211">
        <v>19</v>
      </c>
      <c r="AF236" s="211">
        <v>78175</v>
      </c>
      <c r="AG236" s="211">
        <v>2904</v>
      </c>
      <c r="AH236" s="211">
        <v>83402</v>
      </c>
      <c r="AI236" s="211">
        <v>3322</v>
      </c>
      <c r="AJ236" s="211">
        <v>1084</v>
      </c>
      <c r="AK236" s="211">
        <v>7</v>
      </c>
      <c r="AL236" s="211">
        <v>760</v>
      </c>
      <c r="AM236" s="211">
        <v>6</v>
      </c>
      <c r="AN236" s="211">
        <v>324</v>
      </c>
      <c r="AO236" s="211">
        <v>1</v>
      </c>
      <c r="AP236" s="211">
        <v>43445</v>
      </c>
      <c r="AQ236" s="211">
        <v>2036</v>
      </c>
      <c r="AR236" s="211">
        <v>41041</v>
      </c>
      <c r="AS236" s="211">
        <v>1293</v>
      </c>
      <c r="AT236" s="211">
        <v>14531</v>
      </c>
      <c r="AU236" s="211">
        <v>492</v>
      </c>
      <c r="AV236" s="211">
        <v>69955</v>
      </c>
      <c r="AW236" s="211">
        <v>2837</v>
      </c>
      <c r="AX236" s="211">
        <v>3417</v>
      </c>
      <c r="AY236" s="211">
        <v>274</v>
      </c>
      <c r="AZ236" s="211">
        <v>18974</v>
      </c>
      <c r="BA236" s="211">
        <v>1101</v>
      </c>
      <c r="BB236" s="211">
        <v>25915</v>
      </c>
      <c r="BC236" s="211">
        <v>852</v>
      </c>
      <c r="BD236" s="211">
        <v>12783</v>
      </c>
      <c r="BE236" s="211">
        <v>209</v>
      </c>
      <c r="BF236" s="211">
        <v>10786</v>
      </c>
      <c r="BG236" s="211">
        <v>697</v>
      </c>
      <c r="BH236" s="211">
        <v>35104</v>
      </c>
      <c r="BI236" s="211">
        <v>2101</v>
      </c>
      <c r="BJ236" s="211">
        <v>33472</v>
      </c>
      <c r="BK236" s="211">
        <v>1878</v>
      </c>
      <c r="BL236" s="211">
        <v>1632</v>
      </c>
      <c r="BM236" s="211">
        <v>223</v>
      </c>
      <c r="BN236" s="211">
        <v>22906</v>
      </c>
      <c r="BO236" s="211">
        <v>1133</v>
      </c>
      <c r="BP236" s="211">
        <v>13382</v>
      </c>
      <c r="BQ236" s="211">
        <v>1088</v>
      </c>
      <c r="BR236" s="211">
        <v>9602</v>
      </c>
      <c r="BS236" s="211">
        <v>577</v>
      </c>
      <c r="BT236" s="211">
        <v>17757</v>
      </c>
      <c r="BU236" s="211">
        <v>508</v>
      </c>
      <c r="BV236" s="211">
        <v>45890</v>
      </c>
      <c r="BW236" s="211">
        <v>2798</v>
      </c>
      <c r="BX236" s="211">
        <v>20839</v>
      </c>
      <c r="BY236" s="211">
        <v>23</v>
      </c>
      <c r="BZ236" s="211">
        <v>4551</v>
      </c>
      <c r="CA236" s="211">
        <v>101</v>
      </c>
      <c r="CB236" s="211">
        <v>13206</v>
      </c>
      <c r="CC236" s="211">
        <v>407</v>
      </c>
      <c r="CD236" s="211">
        <v>5640</v>
      </c>
      <c r="CE236" s="211">
        <v>385</v>
      </c>
      <c r="CF236" s="211">
        <v>7628</v>
      </c>
      <c r="CG236" s="211">
        <v>544</v>
      </c>
      <c r="CH236" s="211">
        <v>9237</v>
      </c>
      <c r="CI236" s="211">
        <v>538</v>
      </c>
      <c r="CJ236" s="211">
        <v>9736</v>
      </c>
      <c r="CK236" s="211">
        <v>470</v>
      </c>
      <c r="CL236" s="211">
        <v>13649</v>
      </c>
      <c r="CM236" s="211">
        <v>861</v>
      </c>
      <c r="CN236" s="211">
        <v>20839</v>
      </c>
      <c r="CO236" s="211">
        <v>23</v>
      </c>
      <c r="CP236" s="211">
        <v>3329</v>
      </c>
      <c r="CQ236" s="211">
        <v>81157</v>
      </c>
      <c r="CR236" s="211">
        <v>59307</v>
      </c>
      <c r="CS236" s="211">
        <v>40341</v>
      </c>
      <c r="CT236" s="211">
        <v>79169</v>
      </c>
      <c r="CU236" s="211">
        <v>2226</v>
      </c>
      <c r="CV236" s="211">
        <v>500</v>
      </c>
      <c r="CW236" s="211">
        <v>564</v>
      </c>
      <c r="CX236" s="211">
        <v>207</v>
      </c>
      <c r="CY236" s="211">
        <v>805</v>
      </c>
      <c r="CZ236" s="211">
        <v>86</v>
      </c>
      <c r="DA236" s="211">
        <v>212</v>
      </c>
      <c r="DB236" s="211">
        <v>81</v>
      </c>
      <c r="DC236" s="211">
        <v>645</v>
      </c>
      <c r="DD236" s="211">
        <v>126</v>
      </c>
      <c r="DE236" s="211">
        <v>2601</v>
      </c>
      <c r="DF236" s="211">
        <v>3061</v>
      </c>
      <c r="DG236" s="211">
        <v>3496</v>
      </c>
      <c r="DH236" s="211">
        <v>797</v>
      </c>
      <c r="DI236" s="211">
        <v>4530</v>
      </c>
      <c r="DJ236" s="211">
        <v>2207</v>
      </c>
      <c r="DK236" s="211">
        <v>449</v>
      </c>
      <c r="DL236" s="211">
        <v>1789</v>
      </c>
      <c r="DM236" s="211">
        <v>2070</v>
      </c>
      <c r="DN236" s="211">
        <v>9816</v>
      </c>
      <c r="DO236" s="211">
        <v>3034</v>
      </c>
      <c r="DP236" s="211">
        <v>1837</v>
      </c>
      <c r="DQ236" s="211">
        <v>1759</v>
      </c>
      <c r="DR236" s="211">
        <v>2794</v>
      </c>
      <c r="DS236" s="211">
        <v>1349</v>
      </c>
      <c r="DT236" s="211">
        <v>3976</v>
      </c>
      <c r="DU236" s="211">
        <v>37744</v>
      </c>
      <c r="DV236" s="211">
        <v>17110</v>
      </c>
      <c r="DW236" s="211">
        <v>4969</v>
      </c>
      <c r="DX236" s="211">
        <v>3085</v>
      </c>
      <c r="DY236" s="211">
        <v>1074</v>
      </c>
      <c r="DZ236" s="211">
        <v>8861</v>
      </c>
      <c r="EA236" s="211">
        <v>599</v>
      </c>
      <c r="EB236" s="211">
        <v>6991</v>
      </c>
      <c r="EC236" s="211">
        <v>8688</v>
      </c>
      <c r="ED236" s="211">
        <v>1306</v>
      </c>
      <c r="EE236" s="211">
        <v>5968</v>
      </c>
      <c r="EF236" s="211">
        <v>8533</v>
      </c>
      <c r="EG236" s="211">
        <v>76948</v>
      </c>
      <c r="EH236" s="211">
        <v>7623</v>
      </c>
      <c r="EI236" s="211">
        <v>30394</v>
      </c>
      <c r="EJ236" s="211">
        <v>7350</v>
      </c>
      <c r="EK236" s="211">
        <v>881</v>
      </c>
      <c r="EL236" s="211">
        <v>569</v>
      </c>
      <c r="EM236" s="211">
        <v>968</v>
      </c>
      <c r="EN236" s="211">
        <v>634</v>
      </c>
      <c r="EO236" s="211">
        <v>772</v>
      </c>
      <c r="EP236" s="211">
        <v>2335</v>
      </c>
      <c r="EQ236" s="211">
        <v>32080</v>
      </c>
      <c r="ER236" s="211">
        <v>37744</v>
      </c>
      <c r="ES236" s="211">
        <v>2840</v>
      </c>
      <c r="ET236" s="211">
        <v>11051</v>
      </c>
      <c r="EU236" s="211">
        <v>13781</v>
      </c>
      <c r="EV236" s="211">
        <v>10072</v>
      </c>
      <c r="EW236" s="211">
        <f t="shared" si="3"/>
        <v>34904</v>
      </c>
      <c r="EX236" s="211">
        <v>37744</v>
      </c>
      <c r="EZ236" s="211"/>
    </row>
    <row r="237" spans="1:159" x14ac:dyDescent="0.25">
      <c r="A237" s="214">
        <v>8</v>
      </c>
      <c r="B237" s="214" t="s">
        <v>554</v>
      </c>
      <c r="C237" s="214" t="s">
        <v>232</v>
      </c>
      <c r="D237" s="214" t="s">
        <v>232</v>
      </c>
      <c r="E237" s="214" t="s">
        <v>232</v>
      </c>
      <c r="F237" s="214" t="s">
        <v>232</v>
      </c>
      <c r="G237" s="214" t="s">
        <v>232</v>
      </c>
      <c r="H237" s="211">
        <v>84043</v>
      </c>
      <c r="I237" s="211">
        <v>3230</v>
      </c>
      <c r="J237" s="211">
        <v>18753</v>
      </c>
      <c r="K237" s="211">
        <v>1060</v>
      </c>
      <c r="L237" s="211">
        <v>13944</v>
      </c>
      <c r="M237" s="211">
        <v>854</v>
      </c>
      <c r="N237" s="211">
        <v>31330</v>
      </c>
      <c r="O237" s="211">
        <v>1511</v>
      </c>
      <c r="P237" s="211">
        <v>30607</v>
      </c>
      <c r="Q237" s="211">
        <v>536</v>
      </c>
      <c r="R237" s="211">
        <v>73882</v>
      </c>
      <c r="S237" s="211">
        <v>2547</v>
      </c>
      <c r="T237" s="211">
        <v>2105</v>
      </c>
      <c r="U237" s="211">
        <v>238</v>
      </c>
      <c r="V237" s="211">
        <v>1242</v>
      </c>
      <c r="W237" s="211">
        <v>155</v>
      </c>
      <c r="X237" s="211">
        <v>1538</v>
      </c>
      <c r="Y237" s="211">
        <v>37</v>
      </c>
      <c r="Z237" s="211">
        <v>683</v>
      </c>
      <c r="AA237" s="211">
        <v>84</v>
      </c>
      <c r="AB237" s="211">
        <v>4586</v>
      </c>
      <c r="AC237" s="211">
        <v>169</v>
      </c>
      <c r="AD237" s="211">
        <v>2139</v>
      </c>
      <c r="AE237" s="211">
        <v>247</v>
      </c>
      <c r="AF237" s="211">
        <v>73163</v>
      </c>
      <c r="AG237" s="211">
        <v>2440</v>
      </c>
      <c r="AH237" s="211">
        <v>81395</v>
      </c>
      <c r="AI237" s="211">
        <v>3102</v>
      </c>
      <c r="AJ237" s="211">
        <v>2648</v>
      </c>
      <c r="AK237" s="211">
        <v>128</v>
      </c>
      <c r="AL237" s="211">
        <v>1426</v>
      </c>
      <c r="AM237" s="211">
        <v>0</v>
      </c>
      <c r="AN237" s="211">
        <v>1222</v>
      </c>
      <c r="AO237" s="211">
        <v>128</v>
      </c>
      <c r="AP237" s="211">
        <v>41025</v>
      </c>
      <c r="AQ237" s="211">
        <v>2074</v>
      </c>
      <c r="AR237" s="211">
        <v>43018</v>
      </c>
      <c r="AS237" s="211">
        <v>1156</v>
      </c>
      <c r="AT237" s="211">
        <v>11945</v>
      </c>
      <c r="AU237" s="211">
        <v>396</v>
      </c>
      <c r="AV237" s="211">
        <v>72098</v>
      </c>
      <c r="AW237" s="211">
        <v>2834</v>
      </c>
      <c r="AX237" s="211">
        <v>2123</v>
      </c>
      <c r="AY237" s="211">
        <v>147</v>
      </c>
      <c r="AZ237" s="211">
        <v>10323</v>
      </c>
      <c r="BA237" s="211">
        <v>726</v>
      </c>
      <c r="BB237" s="211">
        <v>16966</v>
      </c>
      <c r="BC237" s="211">
        <v>845</v>
      </c>
      <c r="BD237" s="211">
        <v>22647</v>
      </c>
      <c r="BE237" s="211">
        <v>439</v>
      </c>
      <c r="BF237" s="211">
        <v>10421</v>
      </c>
      <c r="BG237" s="211">
        <v>566</v>
      </c>
      <c r="BH237" s="211">
        <v>43721</v>
      </c>
      <c r="BI237" s="211">
        <v>2404</v>
      </c>
      <c r="BJ237" s="211">
        <v>41851</v>
      </c>
      <c r="BK237" s="211">
        <v>2156</v>
      </c>
      <c r="BL237" s="211">
        <v>1870</v>
      </c>
      <c r="BM237" s="211">
        <v>248</v>
      </c>
      <c r="BN237" s="211">
        <v>25943</v>
      </c>
      <c r="BO237" s="211">
        <v>1189</v>
      </c>
      <c r="BP237" s="211">
        <v>21055</v>
      </c>
      <c r="BQ237" s="211">
        <v>1275</v>
      </c>
      <c r="BR237" s="211">
        <v>7144</v>
      </c>
      <c r="BS237" s="211">
        <v>506</v>
      </c>
      <c r="BT237" s="211">
        <v>16452</v>
      </c>
      <c r="BU237" s="211">
        <v>255</v>
      </c>
      <c r="BV237" s="211">
        <v>54142</v>
      </c>
      <c r="BW237" s="211">
        <v>2970</v>
      </c>
      <c r="BX237" s="211">
        <v>13449</v>
      </c>
      <c r="BY237" s="211">
        <v>5</v>
      </c>
      <c r="BZ237" s="211">
        <v>5525</v>
      </c>
      <c r="CA237" s="211">
        <v>80</v>
      </c>
      <c r="CB237" s="211">
        <v>10927</v>
      </c>
      <c r="CC237" s="211">
        <v>175</v>
      </c>
      <c r="CD237" s="211">
        <v>15532</v>
      </c>
      <c r="CE237" s="211">
        <v>818</v>
      </c>
      <c r="CF237" s="211">
        <v>10546</v>
      </c>
      <c r="CG237" s="211">
        <v>765</v>
      </c>
      <c r="CH237" s="211">
        <v>10077</v>
      </c>
      <c r="CI237" s="211">
        <v>476</v>
      </c>
      <c r="CJ237" s="211">
        <v>8892</v>
      </c>
      <c r="CK237" s="211">
        <v>446</v>
      </c>
      <c r="CL237" s="211">
        <v>9095</v>
      </c>
      <c r="CM237" s="211">
        <v>465</v>
      </c>
      <c r="CN237" s="211">
        <v>13449</v>
      </c>
      <c r="CO237" s="211">
        <v>5</v>
      </c>
      <c r="CP237" s="211">
        <v>3230</v>
      </c>
      <c r="CQ237" s="211">
        <v>80813</v>
      </c>
      <c r="CR237" s="211">
        <v>62384</v>
      </c>
      <c r="CS237" s="211">
        <v>30237</v>
      </c>
      <c r="CT237" s="211">
        <v>77138</v>
      </c>
      <c r="CU237" s="211">
        <v>3857</v>
      </c>
      <c r="CV237" s="211">
        <v>973</v>
      </c>
      <c r="CW237" s="211">
        <v>1217</v>
      </c>
      <c r="CX237" s="211">
        <v>339</v>
      </c>
      <c r="CY237" s="211">
        <v>1360</v>
      </c>
      <c r="CZ237" s="211">
        <v>254</v>
      </c>
      <c r="DA237" s="211">
        <v>633</v>
      </c>
      <c r="DB237" s="211">
        <v>269</v>
      </c>
      <c r="DC237" s="211">
        <v>647</v>
      </c>
      <c r="DD237" s="211">
        <v>111</v>
      </c>
      <c r="DE237" s="211">
        <v>477</v>
      </c>
      <c r="DF237" s="211">
        <v>2260</v>
      </c>
      <c r="DG237" s="211">
        <v>3396</v>
      </c>
      <c r="DH237" s="211">
        <v>725</v>
      </c>
      <c r="DI237" s="211">
        <v>5653</v>
      </c>
      <c r="DJ237" s="211">
        <v>2166</v>
      </c>
      <c r="DK237" s="211">
        <v>770</v>
      </c>
      <c r="DL237" s="211">
        <v>2523</v>
      </c>
      <c r="DM237" s="211">
        <v>3889</v>
      </c>
      <c r="DN237" s="211">
        <v>14176</v>
      </c>
      <c r="DO237" s="211">
        <v>5164</v>
      </c>
      <c r="DP237" s="211">
        <v>1998</v>
      </c>
      <c r="DQ237" s="211">
        <v>1925</v>
      </c>
      <c r="DR237" s="211">
        <v>1763</v>
      </c>
      <c r="DS237" s="211">
        <v>1521</v>
      </c>
      <c r="DT237" s="211">
        <v>4002</v>
      </c>
      <c r="DU237" s="211">
        <v>36519</v>
      </c>
      <c r="DV237" s="211">
        <v>13225</v>
      </c>
      <c r="DW237" s="211">
        <v>4848</v>
      </c>
      <c r="DX237" s="211">
        <v>3537</v>
      </c>
      <c r="DY237" s="211">
        <v>1006</v>
      </c>
      <c r="DZ237" s="211">
        <v>8614</v>
      </c>
      <c r="EA237" s="211">
        <v>305</v>
      </c>
      <c r="EB237" s="211">
        <v>6584</v>
      </c>
      <c r="EC237" s="211">
        <v>11143</v>
      </c>
      <c r="ED237" s="211">
        <v>1250</v>
      </c>
      <c r="EE237" s="211">
        <v>6838</v>
      </c>
      <c r="EF237" s="211">
        <v>8132</v>
      </c>
      <c r="EG237" s="211">
        <v>67860</v>
      </c>
      <c r="EH237" s="211">
        <v>16778</v>
      </c>
      <c r="EI237" s="211">
        <v>21863</v>
      </c>
      <c r="EJ237" s="211">
        <v>14656</v>
      </c>
      <c r="EK237" s="211">
        <v>1766</v>
      </c>
      <c r="EL237" s="211">
        <v>1406</v>
      </c>
      <c r="EM237" s="211">
        <v>1335</v>
      </c>
      <c r="EN237" s="211">
        <v>1647</v>
      </c>
      <c r="EO237" s="211">
        <v>1385</v>
      </c>
      <c r="EP237" s="211">
        <v>6469</v>
      </c>
      <c r="EQ237" s="211">
        <v>32628</v>
      </c>
      <c r="ER237" s="211">
        <v>36519</v>
      </c>
      <c r="ES237" s="211">
        <v>3723</v>
      </c>
      <c r="ET237" s="211">
        <v>12921</v>
      </c>
      <c r="EU237" s="211">
        <v>13670</v>
      </c>
      <c r="EV237" s="211">
        <v>6205</v>
      </c>
      <c r="EW237" s="211">
        <f t="shared" si="3"/>
        <v>32796</v>
      </c>
      <c r="EX237" s="211">
        <v>36519</v>
      </c>
      <c r="EZ237" s="211"/>
    </row>
    <row r="238" spans="1:159" x14ac:dyDescent="0.25">
      <c r="A238" s="214">
        <v>9</v>
      </c>
      <c r="B238" s="214" t="s">
        <v>554</v>
      </c>
      <c r="C238" s="214" t="s">
        <v>232</v>
      </c>
      <c r="D238" s="214" t="s">
        <v>232</v>
      </c>
      <c r="E238" s="214" t="s">
        <v>232</v>
      </c>
      <c r="F238" s="214" t="s">
        <v>232</v>
      </c>
      <c r="G238" s="214" t="s">
        <v>232</v>
      </c>
      <c r="H238" s="211">
        <v>83805</v>
      </c>
      <c r="I238" s="211">
        <v>4239</v>
      </c>
      <c r="J238" s="211">
        <v>12873</v>
      </c>
      <c r="K238" s="211">
        <v>1206</v>
      </c>
      <c r="L238" s="211">
        <v>7811</v>
      </c>
      <c r="M238" s="211">
        <v>878</v>
      </c>
      <c r="N238" s="211">
        <v>37069</v>
      </c>
      <c r="O238" s="211">
        <v>1998</v>
      </c>
      <c r="P238" s="211">
        <v>33490</v>
      </c>
      <c r="Q238" s="211">
        <v>1033</v>
      </c>
      <c r="R238" s="211">
        <v>77335</v>
      </c>
      <c r="S238" s="211">
        <v>3394</v>
      </c>
      <c r="T238" s="211">
        <v>658</v>
      </c>
      <c r="U238" s="211">
        <v>29</v>
      </c>
      <c r="V238" s="211">
        <v>394</v>
      </c>
      <c r="W238" s="211">
        <v>38</v>
      </c>
      <c r="X238" s="211">
        <v>446</v>
      </c>
      <c r="Y238" s="211">
        <v>14</v>
      </c>
      <c r="Z238" s="211">
        <v>1527</v>
      </c>
      <c r="AA238" s="211">
        <v>388</v>
      </c>
      <c r="AB238" s="211">
        <v>3424</v>
      </c>
      <c r="AC238" s="211">
        <v>376</v>
      </c>
      <c r="AD238" s="211">
        <v>2892</v>
      </c>
      <c r="AE238" s="211">
        <v>611</v>
      </c>
      <c r="AF238" s="211">
        <v>76542</v>
      </c>
      <c r="AG238" s="211">
        <v>3329</v>
      </c>
      <c r="AH238" s="211">
        <v>81944</v>
      </c>
      <c r="AI238" s="211">
        <v>3761</v>
      </c>
      <c r="AJ238" s="211">
        <v>1861</v>
      </c>
      <c r="AK238" s="211">
        <v>478</v>
      </c>
      <c r="AL238" s="211">
        <v>986</v>
      </c>
      <c r="AM238" s="211">
        <v>147</v>
      </c>
      <c r="AN238" s="211">
        <v>875</v>
      </c>
      <c r="AO238" s="211">
        <v>331</v>
      </c>
      <c r="AP238" s="211">
        <v>42734</v>
      </c>
      <c r="AQ238" s="211">
        <v>2499</v>
      </c>
      <c r="AR238" s="211">
        <v>41071</v>
      </c>
      <c r="AS238" s="211">
        <v>1740</v>
      </c>
      <c r="AT238" s="211">
        <v>11665</v>
      </c>
      <c r="AU238" s="211">
        <v>321</v>
      </c>
      <c r="AV238" s="211">
        <v>72140</v>
      </c>
      <c r="AW238" s="211">
        <v>3918</v>
      </c>
      <c r="AX238" s="211">
        <v>3303</v>
      </c>
      <c r="AY238" s="211">
        <v>523</v>
      </c>
      <c r="AZ238" s="211">
        <v>17109</v>
      </c>
      <c r="BA238" s="211">
        <v>863</v>
      </c>
      <c r="BB238" s="211">
        <v>23569</v>
      </c>
      <c r="BC238" s="211">
        <v>1243</v>
      </c>
      <c r="BD238" s="211">
        <v>15316</v>
      </c>
      <c r="BE238" s="211">
        <v>353</v>
      </c>
      <c r="BF238" s="211">
        <v>7736</v>
      </c>
      <c r="BG238" s="211">
        <v>727</v>
      </c>
      <c r="BH238" s="211">
        <v>36858</v>
      </c>
      <c r="BI238" s="211">
        <v>2691</v>
      </c>
      <c r="BJ238" s="211">
        <v>35083</v>
      </c>
      <c r="BK238" s="211">
        <v>2338</v>
      </c>
      <c r="BL238" s="211">
        <v>1775</v>
      </c>
      <c r="BM238" s="211">
        <v>353</v>
      </c>
      <c r="BN238" s="211">
        <v>25717</v>
      </c>
      <c r="BO238" s="211">
        <v>1606</v>
      </c>
      <c r="BP238" s="211">
        <v>12238</v>
      </c>
      <c r="BQ238" s="211">
        <v>1191</v>
      </c>
      <c r="BR238" s="211">
        <v>6639</v>
      </c>
      <c r="BS238" s="211">
        <v>621</v>
      </c>
      <c r="BT238" s="211">
        <v>19413</v>
      </c>
      <c r="BU238" s="211">
        <v>770</v>
      </c>
      <c r="BV238" s="211">
        <v>44594</v>
      </c>
      <c r="BW238" s="211">
        <v>3418</v>
      </c>
      <c r="BX238" s="211">
        <v>19798</v>
      </c>
      <c r="BY238" s="211">
        <v>51</v>
      </c>
      <c r="BZ238" s="211">
        <v>5822</v>
      </c>
      <c r="CA238" s="211">
        <v>209</v>
      </c>
      <c r="CB238" s="211">
        <v>13591</v>
      </c>
      <c r="CC238" s="211">
        <v>561</v>
      </c>
      <c r="CD238" s="211">
        <v>5095</v>
      </c>
      <c r="CE238" s="211">
        <v>487</v>
      </c>
      <c r="CF238" s="211">
        <v>7602</v>
      </c>
      <c r="CG238" s="211">
        <v>841</v>
      </c>
      <c r="CH238" s="211">
        <v>9377</v>
      </c>
      <c r="CI238" s="211">
        <v>736</v>
      </c>
      <c r="CJ238" s="211">
        <v>9204</v>
      </c>
      <c r="CK238" s="211">
        <v>699</v>
      </c>
      <c r="CL238" s="211">
        <v>13316</v>
      </c>
      <c r="CM238" s="211">
        <v>655</v>
      </c>
      <c r="CN238" s="211">
        <v>19798</v>
      </c>
      <c r="CO238" s="211">
        <v>51</v>
      </c>
      <c r="CP238" s="211">
        <v>4239</v>
      </c>
      <c r="CQ238" s="211">
        <v>79566</v>
      </c>
      <c r="CR238" s="211">
        <v>60041</v>
      </c>
      <c r="CS238" s="211">
        <v>36930</v>
      </c>
      <c r="CT238" s="211">
        <v>77045</v>
      </c>
      <c r="CU238" s="211">
        <v>3116</v>
      </c>
      <c r="CV238" s="211">
        <v>1361</v>
      </c>
      <c r="CW238" s="211">
        <v>1815</v>
      </c>
      <c r="CX238" s="211">
        <v>891</v>
      </c>
      <c r="CY238" s="211">
        <v>790</v>
      </c>
      <c r="CZ238" s="211">
        <v>248</v>
      </c>
      <c r="DA238" s="211">
        <v>127</v>
      </c>
      <c r="DB238" s="211">
        <v>30</v>
      </c>
      <c r="DC238" s="211">
        <v>384</v>
      </c>
      <c r="DD238" s="211">
        <v>192</v>
      </c>
      <c r="DE238" s="211">
        <v>2641</v>
      </c>
      <c r="DF238" s="211">
        <v>3353</v>
      </c>
      <c r="DG238" s="211">
        <v>5279</v>
      </c>
      <c r="DH238" s="211">
        <v>1236</v>
      </c>
      <c r="DI238" s="211">
        <v>4626</v>
      </c>
      <c r="DJ238" s="211">
        <v>2152</v>
      </c>
      <c r="DK238" s="211">
        <v>667</v>
      </c>
      <c r="DL238" s="211">
        <v>1784</v>
      </c>
      <c r="DM238" s="211">
        <v>2947</v>
      </c>
      <c r="DN238" s="211">
        <v>9841</v>
      </c>
      <c r="DO238" s="211">
        <v>2156</v>
      </c>
      <c r="DP238" s="211">
        <v>1898</v>
      </c>
      <c r="DQ238" s="211">
        <v>1658</v>
      </c>
      <c r="DR238" s="211">
        <v>1594</v>
      </c>
      <c r="DS238" s="211">
        <v>1486</v>
      </c>
      <c r="DT238" s="211">
        <v>2589</v>
      </c>
      <c r="DU238" s="211">
        <v>35642</v>
      </c>
      <c r="DV238" s="211">
        <v>19445</v>
      </c>
      <c r="DW238" s="211">
        <v>6287</v>
      </c>
      <c r="DX238" s="211">
        <v>2286</v>
      </c>
      <c r="DY238" s="211">
        <v>779</v>
      </c>
      <c r="DZ238" s="211">
        <v>6669</v>
      </c>
      <c r="EA238" s="211">
        <v>360</v>
      </c>
      <c r="EB238" s="211">
        <v>5501</v>
      </c>
      <c r="EC238" s="211">
        <v>7242</v>
      </c>
      <c r="ED238" s="211">
        <v>980</v>
      </c>
      <c r="EE238" s="211">
        <v>5121</v>
      </c>
      <c r="EF238" s="211">
        <v>8903</v>
      </c>
      <c r="EG238" s="211">
        <v>75239</v>
      </c>
      <c r="EH238" s="211">
        <v>8707</v>
      </c>
      <c r="EI238" s="211">
        <v>28596</v>
      </c>
      <c r="EJ238" s="211">
        <v>7046</v>
      </c>
      <c r="EK238" s="211">
        <v>1189</v>
      </c>
      <c r="EL238" s="211">
        <v>737</v>
      </c>
      <c r="EM238" s="211">
        <v>710</v>
      </c>
      <c r="EN238" s="211">
        <v>806</v>
      </c>
      <c r="EO238" s="211">
        <v>621</v>
      </c>
      <c r="EP238" s="211">
        <v>1982</v>
      </c>
      <c r="EQ238" s="211">
        <v>30534</v>
      </c>
      <c r="ER238" s="211">
        <v>35642</v>
      </c>
      <c r="ES238" s="211">
        <v>1830</v>
      </c>
      <c r="ET238" s="211">
        <v>9081</v>
      </c>
      <c r="EU238" s="211">
        <v>13616</v>
      </c>
      <c r="EV238" s="211">
        <v>11115</v>
      </c>
      <c r="EW238" s="211">
        <f t="shared" si="3"/>
        <v>33812</v>
      </c>
      <c r="EX238" s="211">
        <v>35642</v>
      </c>
      <c r="EZ238" s="211"/>
    </row>
    <row r="239" spans="1:159" x14ac:dyDescent="0.25">
      <c r="A239" s="214">
        <v>10</v>
      </c>
      <c r="B239" s="214" t="s">
        <v>554</v>
      </c>
      <c r="C239" s="214" t="s">
        <v>232</v>
      </c>
      <c r="D239" s="214" t="s">
        <v>232</v>
      </c>
      <c r="E239" s="214" t="s">
        <v>232</v>
      </c>
      <c r="F239" s="214" t="s">
        <v>232</v>
      </c>
      <c r="G239" s="214" t="s">
        <v>232</v>
      </c>
      <c r="H239" s="211">
        <v>85961</v>
      </c>
      <c r="I239" s="211">
        <v>3810</v>
      </c>
      <c r="J239" s="211">
        <v>13016</v>
      </c>
      <c r="K239" s="211">
        <v>1029</v>
      </c>
      <c r="L239" s="211">
        <v>8368</v>
      </c>
      <c r="M239" s="211">
        <v>728</v>
      </c>
      <c r="N239" s="211">
        <v>39808</v>
      </c>
      <c r="O239" s="211">
        <v>1903</v>
      </c>
      <c r="P239" s="211">
        <v>32606</v>
      </c>
      <c r="Q239" s="211">
        <v>863</v>
      </c>
      <c r="R239" s="211">
        <v>80088</v>
      </c>
      <c r="S239" s="211">
        <v>3318</v>
      </c>
      <c r="T239" s="211">
        <v>301</v>
      </c>
      <c r="U239" s="211">
        <v>27</v>
      </c>
      <c r="V239" s="211">
        <v>1441</v>
      </c>
      <c r="W239" s="211">
        <v>199</v>
      </c>
      <c r="X239" s="211">
        <v>349</v>
      </c>
      <c r="Y239" s="211">
        <v>29</v>
      </c>
      <c r="Z239" s="211">
        <v>725</v>
      </c>
      <c r="AA239" s="211">
        <v>111</v>
      </c>
      <c r="AB239" s="211">
        <v>3018</v>
      </c>
      <c r="AC239" s="211">
        <v>121</v>
      </c>
      <c r="AD239" s="211">
        <v>1630</v>
      </c>
      <c r="AE239" s="211">
        <v>190</v>
      </c>
      <c r="AF239" s="211">
        <v>79510</v>
      </c>
      <c r="AG239" s="211">
        <v>3288</v>
      </c>
      <c r="AH239" s="211">
        <v>85306</v>
      </c>
      <c r="AI239" s="211">
        <v>3735</v>
      </c>
      <c r="AJ239" s="211">
        <v>655</v>
      </c>
      <c r="AK239" s="211">
        <v>75</v>
      </c>
      <c r="AL239" s="211">
        <v>375</v>
      </c>
      <c r="AM239" s="211">
        <v>5</v>
      </c>
      <c r="AN239" s="211">
        <v>280</v>
      </c>
      <c r="AO239" s="211">
        <v>70</v>
      </c>
      <c r="AP239" s="211">
        <v>44056</v>
      </c>
      <c r="AQ239" s="211">
        <v>2168</v>
      </c>
      <c r="AR239" s="211">
        <v>41905</v>
      </c>
      <c r="AS239" s="211">
        <v>1642</v>
      </c>
      <c r="AT239" s="211">
        <v>12197</v>
      </c>
      <c r="AU239" s="211">
        <v>385</v>
      </c>
      <c r="AV239" s="211">
        <v>73764</v>
      </c>
      <c r="AW239" s="211">
        <v>3425</v>
      </c>
      <c r="AX239" s="211">
        <v>4187</v>
      </c>
      <c r="AY239" s="211">
        <v>351</v>
      </c>
      <c r="AZ239" s="211">
        <v>21401</v>
      </c>
      <c r="BA239" s="211">
        <v>1153</v>
      </c>
      <c r="BB239" s="211">
        <v>22189</v>
      </c>
      <c r="BC239" s="211">
        <v>986</v>
      </c>
      <c r="BD239" s="211">
        <v>11337</v>
      </c>
      <c r="BE239" s="211">
        <v>295</v>
      </c>
      <c r="BF239" s="211">
        <v>8689</v>
      </c>
      <c r="BG239" s="211">
        <v>820</v>
      </c>
      <c r="BH239" s="211">
        <v>39243</v>
      </c>
      <c r="BI239" s="211">
        <v>2369</v>
      </c>
      <c r="BJ239" s="211">
        <v>37695</v>
      </c>
      <c r="BK239" s="211">
        <v>2108</v>
      </c>
      <c r="BL239" s="211">
        <v>1548</v>
      </c>
      <c r="BM239" s="211">
        <v>261</v>
      </c>
      <c r="BN239" s="211">
        <v>28165</v>
      </c>
      <c r="BO239" s="211">
        <v>1366</v>
      </c>
      <c r="BP239" s="211">
        <v>12424</v>
      </c>
      <c r="BQ239" s="211">
        <v>1111</v>
      </c>
      <c r="BR239" s="211">
        <v>7343</v>
      </c>
      <c r="BS239" s="211">
        <v>712</v>
      </c>
      <c r="BT239" s="211">
        <v>21366</v>
      </c>
      <c r="BU239" s="211">
        <v>581</v>
      </c>
      <c r="BV239" s="211">
        <v>47932</v>
      </c>
      <c r="BW239" s="211">
        <v>3189</v>
      </c>
      <c r="BX239" s="211">
        <v>16663</v>
      </c>
      <c r="BY239" s="211">
        <v>40</v>
      </c>
      <c r="BZ239" s="211">
        <v>6252</v>
      </c>
      <c r="CA239" s="211">
        <v>133</v>
      </c>
      <c r="CB239" s="211">
        <v>15114</v>
      </c>
      <c r="CC239" s="211">
        <v>448</v>
      </c>
      <c r="CD239" s="211">
        <v>5481</v>
      </c>
      <c r="CE239" s="211">
        <v>444</v>
      </c>
      <c r="CF239" s="211">
        <v>7979</v>
      </c>
      <c r="CG239" s="211">
        <v>767</v>
      </c>
      <c r="CH239" s="211">
        <v>10701</v>
      </c>
      <c r="CI239" s="211">
        <v>660</v>
      </c>
      <c r="CJ239" s="211">
        <v>10117</v>
      </c>
      <c r="CK239" s="211">
        <v>529</v>
      </c>
      <c r="CL239" s="211">
        <v>13654</v>
      </c>
      <c r="CM239" s="211">
        <v>789</v>
      </c>
      <c r="CN239" s="211">
        <v>16663</v>
      </c>
      <c r="CO239" s="211">
        <v>40</v>
      </c>
      <c r="CP239" s="211">
        <v>3810</v>
      </c>
      <c r="CQ239" s="211">
        <v>82151</v>
      </c>
      <c r="CR239" s="211">
        <v>61354</v>
      </c>
      <c r="CS239" s="211">
        <v>36185</v>
      </c>
      <c r="CT239" s="211">
        <v>79944</v>
      </c>
      <c r="CU239" s="211">
        <v>1911</v>
      </c>
      <c r="CV239" s="211">
        <v>405</v>
      </c>
      <c r="CW239" s="211">
        <v>729</v>
      </c>
      <c r="CX239" s="211">
        <v>196</v>
      </c>
      <c r="CY239" s="211">
        <v>470</v>
      </c>
      <c r="CZ239" s="211">
        <v>98</v>
      </c>
      <c r="DA239" s="211">
        <v>216</v>
      </c>
      <c r="DB239" s="211">
        <v>82</v>
      </c>
      <c r="DC239" s="211">
        <v>496</v>
      </c>
      <c r="DD239" s="211">
        <v>29</v>
      </c>
      <c r="DE239" s="211">
        <v>1724</v>
      </c>
      <c r="DF239" s="211">
        <v>4612</v>
      </c>
      <c r="DG239" s="211">
        <v>5976</v>
      </c>
      <c r="DH239" s="211">
        <v>1032</v>
      </c>
      <c r="DI239" s="211">
        <v>4285</v>
      </c>
      <c r="DJ239" s="211">
        <v>2253</v>
      </c>
      <c r="DK239" s="211">
        <v>252</v>
      </c>
      <c r="DL239" s="211">
        <v>1797</v>
      </c>
      <c r="DM239" s="211">
        <v>2777</v>
      </c>
      <c r="DN239" s="211">
        <v>10516</v>
      </c>
      <c r="DO239" s="211">
        <v>2500</v>
      </c>
      <c r="DP239" s="211">
        <v>2178</v>
      </c>
      <c r="DQ239" s="211">
        <v>2247</v>
      </c>
      <c r="DR239" s="211">
        <v>1503</v>
      </c>
      <c r="DS239" s="211">
        <v>1006</v>
      </c>
      <c r="DT239" s="211">
        <v>2689</v>
      </c>
      <c r="DU239" s="211">
        <v>34411</v>
      </c>
      <c r="DV239" s="211">
        <v>18252</v>
      </c>
      <c r="DW239" s="211">
        <v>5993</v>
      </c>
      <c r="DX239" s="211">
        <v>2943</v>
      </c>
      <c r="DY239" s="211">
        <v>1086</v>
      </c>
      <c r="DZ239" s="211">
        <v>6511</v>
      </c>
      <c r="EA239" s="211">
        <v>466</v>
      </c>
      <c r="EB239" s="211">
        <v>4900</v>
      </c>
      <c r="EC239" s="211">
        <v>6705</v>
      </c>
      <c r="ED239" s="211">
        <v>1143</v>
      </c>
      <c r="EE239" s="211">
        <v>4313</v>
      </c>
      <c r="EF239" s="211">
        <v>9623</v>
      </c>
      <c r="EG239" s="211">
        <v>78335</v>
      </c>
      <c r="EH239" s="211">
        <v>7705</v>
      </c>
      <c r="EI239" s="211">
        <v>28935</v>
      </c>
      <c r="EJ239" s="211">
        <v>5476</v>
      </c>
      <c r="EK239" s="211">
        <v>763</v>
      </c>
      <c r="EL239" s="211">
        <v>697</v>
      </c>
      <c r="EM239" s="211">
        <v>733</v>
      </c>
      <c r="EN239" s="211">
        <v>605</v>
      </c>
      <c r="EO239" s="211">
        <v>455</v>
      </c>
      <c r="EP239" s="211">
        <v>1408</v>
      </c>
      <c r="EQ239" s="211">
        <v>29478</v>
      </c>
      <c r="ER239" s="211">
        <v>34411</v>
      </c>
      <c r="ES239" s="211">
        <v>1458</v>
      </c>
      <c r="ET239" s="211">
        <v>7989</v>
      </c>
      <c r="EU239" s="211">
        <v>12466</v>
      </c>
      <c r="EV239" s="211">
        <v>12498</v>
      </c>
      <c r="EW239" s="211">
        <f t="shared" si="3"/>
        <v>32953</v>
      </c>
      <c r="EX239" s="211">
        <v>34411</v>
      </c>
      <c r="EZ239" s="211"/>
    </row>
    <row r="240" spans="1:159" x14ac:dyDescent="0.25">
      <c r="A240" s="214">
        <v>11</v>
      </c>
      <c r="B240" s="214" t="s">
        <v>554</v>
      </c>
      <c r="C240" s="214" t="s">
        <v>232</v>
      </c>
      <c r="D240" s="214" t="s">
        <v>232</v>
      </c>
      <c r="E240" s="214" t="s">
        <v>232</v>
      </c>
      <c r="F240" s="214" t="s">
        <v>232</v>
      </c>
      <c r="G240" s="214" t="s">
        <v>232</v>
      </c>
      <c r="H240" s="211">
        <v>81603</v>
      </c>
      <c r="I240" s="211">
        <v>4271</v>
      </c>
      <c r="J240" s="211">
        <v>13739</v>
      </c>
      <c r="K240" s="211">
        <v>1123</v>
      </c>
      <c r="L240" s="211">
        <v>8798</v>
      </c>
      <c r="M240" s="211">
        <v>804</v>
      </c>
      <c r="N240" s="211">
        <v>36294</v>
      </c>
      <c r="O240" s="211">
        <v>2103</v>
      </c>
      <c r="P240" s="211">
        <v>31077</v>
      </c>
      <c r="Q240" s="211">
        <v>1023</v>
      </c>
      <c r="R240" s="211">
        <v>73800</v>
      </c>
      <c r="S240" s="211">
        <v>3596</v>
      </c>
      <c r="T240" s="211">
        <v>786</v>
      </c>
      <c r="U240" s="211">
        <v>30</v>
      </c>
      <c r="V240" s="211">
        <v>2199</v>
      </c>
      <c r="W240" s="211">
        <v>217</v>
      </c>
      <c r="X240" s="211">
        <v>576</v>
      </c>
      <c r="Y240" s="211">
        <v>46</v>
      </c>
      <c r="Z240" s="211">
        <v>313</v>
      </c>
      <c r="AA240" s="211">
        <v>44</v>
      </c>
      <c r="AB240" s="211">
        <v>3926</v>
      </c>
      <c r="AC240" s="211">
        <v>338</v>
      </c>
      <c r="AD240" s="211">
        <v>1474</v>
      </c>
      <c r="AE240" s="211">
        <v>108</v>
      </c>
      <c r="AF240" s="211">
        <v>73129</v>
      </c>
      <c r="AG240" s="211">
        <v>3530</v>
      </c>
      <c r="AH240" s="211">
        <v>80830</v>
      </c>
      <c r="AI240" s="211">
        <v>4190</v>
      </c>
      <c r="AJ240" s="211">
        <v>773</v>
      </c>
      <c r="AK240" s="211">
        <v>81</v>
      </c>
      <c r="AL240" s="211">
        <v>455</v>
      </c>
      <c r="AM240" s="211">
        <v>24</v>
      </c>
      <c r="AN240" s="211">
        <v>318</v>
      </c>
      <c r="AO240" s="211">
        <v>57</v>
      </c>
      <c r="AP240" s="211">
        <v>42006</v>
      </c>
      <c r="AQ240" s="211">
        <v>2713</v>
      </c>
      <c r="AR240" s="211">
        <v>39597</v>
      </c>
      <c r="AS240" s="211">
        <v>1558</v>
      </c>
      <c r="AT240" s="211">
        <v>13440</v>
      </c>
      <c r="AU240" s="211">
        <v>468</v>
      </c>
      <c r="AV240" s="211">
        <v>68163</v>
      </c>
      <c r="AW240" s="211">
        <v>3803</v>
      </c>
      <c r="AX240" s="211">
        <v>3998</v>
      </c>
      <c r="AY240" s="211">
        <v>511</v>
      </c>
      <c r="AZ240" s="211">
        <v>19729</v>
      </c>
      <c r="BA240" s="211">
        <v>1288</v>
      </c>
      <c r="BB240" s="211">
        <v>21641</v>
      </c>
      <c r="BC240" s="211">
        <v>1063</v>
      </c>
      <c r="BD240" s="211">
        <v>12030</v>
      </c>
      <c r="BE240" s="211">
        <v>260</v>
      </c>
      <c r="BF240" s="211">
        <v>9699</v>
      </c>
      <c r="BG240" s="211">
        <v>1001</v>
      </c>
      <c r="BH240" s="211">
        <v>36860</v>
      </c>
      <c r="BI240" s="211">
        <v>2560</v>
      </c>
      <c r="BJ240" s="211">
        <v>35126</v>
      </c>
      <c r="BK240" s="211">
        <v>2302</v>
      </c>
      <c r="BL240" s="211">
        <v>1734</v>
      </c>
      <c r="BM240" s="211">
        <v>258</v>
      </c>
      <c r="BN240" s="211">
        <v>24827</v>
      </c>
      <c r="BO240" s="211">
        <v>1411</v>
      </c>
      <c r="BP240" s="211">
        <v>13218</v>
      </c>
      <c r="BQ240" s="211">
        <v>1298</v>
      </c>
      <c r="BR240" s="211">
        <v>8514</v>
      </c>
      <c r="BS240" s="211">
        <v>852</v>
      </c>
      <c r="BT240" s="211">
        <v>18818</v>
      </c>
      <c r="BU240" s="211">
        <v>670</v>
      </c>
      <c r="BV240" s="211">
        <v>46559</v>
      </c>
      <c r="BW240" s="211">
        <v>3561</v>
      </c>
      <c r="BX240" s="211">
        <v>16226</v>
      </c>
      <c r="BY240" s="211">
        <v>40</v>
      </c>
      <c r="BZ240" s="211">
        <v>5126</v>
      </c>
      <c r="CA240" s="211">
        <v>121</v>
      </c>
      <c r="CB240" s="211">
        <v>13692</v>
      </c>
      <c r="CC240" s="211">
        <v>549</v>
      </c>
      <c r="CD240" s="211">
        <v>5387</v>
      </c>
      <c r="CE240" s="211">
        <v>479</v>
      </c>
      <c r="CF240" s="211">
        <v>7959</v>
      </c>
      <c r="CG240" s="211">
        <v>722</v>
      </c>
      <c r="CH240" s="211">
        <v>10007</v>
      </c>
      <c r="CI240" s="211">
        <v>921</v>
      </c>
      <c r="CJ240" s="211">
        <v>10451</v>
      </c>
      <c r="CK240" s="211">
        <v>622</v>
      </c>
      <c r="CL240" s="211">
        <v>12755</v>
      </c>
      <c r="CM240" s="211">
        <v>817</v>
      </c>
      <c r="CN240" s="211">
        <v>16226</v>
      </c>
      <c r="CO240" s="211">
        <v>40</v>
      </c>
      <c r="CP240" s="211">
        <v>4271</v>
      </c>
      <c r="CQ240" s="211">
        <v>77332</v>
      </c>
      <c r="CR240" s="211">
        <v>57137</v>
      </c>
      <c r="CS240" s="211">
        <v>34709</v>
      </c>
      <c r="CT240" s="211">
        <v>78990</v>
      </c>
      <c r="CU240" s="211">
        <v>2650</v>
      </c>
      <c r="CV240" s="211">
        <v>682</v>
      </c>
      <c r="CW240" s="211">
        <v>969</v>
      </c>
      <c r="CX240" s="211">
        <v>306</v>
      </c>
      <c r="CY240" s="211">
        <v>768</v>
      </c>
      <c r="CZ240" s="211">
        <v>161</v>
      </c>
      <c r="DA240" s="211">
        <v>359</v>
      </c>
      <c r="DB240" s="211">
        <v>131</v>
      </c>
      <c r="DC240" s="211">
        <v>554</v>
      </c>
      <c r="DD240" s="211">
        <v>84</v>
      </c>
      <c r="DE240" s="211">
        <v>651</v>
      </c>
      <c r="DF240" s="211">
        <v>4024</v>
      </c>
      <c r="DG240" s="211">
        <v>4438</v>
      </c>
      <c r="DH240" s="211">
        <v>697</v>
      </c>
      <c r="DI240" s="211">
        <v>4449</v>
      </c>
      <c r="DJ240" s="211">
        <v>2310</v>
      </c>
      <c r="DK240" s="211">
        <v>372</v>
      </c>
      <c r="DL240" s="211">
        <v>1741</v>
      </c>
      <c r="DM240" s="211">
        <v>2509</v>
      </c>
      <c r="DN240" s="211">
        <v>10429</v>
      </c>
      <c r="DO240" s="211">
        <v>2976</v>
      </c>
      <c r="DP240" s="211">
        <v>1685</v>
      </c>
      <c r="DQ240" s="211">
        <v>2719</v>
      </c>
      <c r="DR240" s="211">
        <v>1531</v>
      </c>
      <c r="DS240" s="211">
        <v>966</v>
      </c>
      <c r="DT240" s="211">
        <v>2931</v>
      </c>
      <c r="DU240" s="211">
        <v>33404</v>
      </c>
      <c r="DV240" s="211">
        <v>16839</v>
      </c>
      <c r="DW240" s="211">
        <v>5777</v>
      </c>
      <c r="DX240" s="211">
        <v>2748</v>
      </c>
      <c r="DY240" s="211">
        <v>951</v>
      </c>
      <c r="DZ240" s="211">
        <v>6651</v>
      </c>
      <c r="EA240" s="211">
        <v>498</v>
      </c>
      <c r="EB240" s="211">
        <v>4803</v>
      </c>
      <c r="EC240" s="211">
        <v>7166</v>
      </c>
      <c r="ED240" s="211">
        <v>1049</v>
      </c>
      <c r="EE240" s="211">
        <v>4441</v>
      </c>
      <c r="EF240" s="211">
        <v>9298</v>
      </c>
      <c r="EG240" s="211">
        <v>75940</v>
      </c>
      <c r="EH240" s="211">
        <v>9209</v>
      </c>
      <c r="EI240" s="211">
        <v>27031</v>
      </c>
      <c r="EJ240" s="211">
        <v>6373</v>
      </c>
      <c r="EK240" s="211">
        <v>754</v>
      </c>
      <c r="EL240" s="211">
        <v>880</v>
      </c>
      <c r="EM240" s="211">
        <v>784</v>
      </c>
      <c r="EN240" s="211">
        <v>581</v>
      </c>
      <c r="EO240" s="211">
        <v>486</v>
      </c>
      <c r="EP240" s="211">
        <v>1997</v>
      </c>
      <c r="EQ240" s="211">
        <v>28575</v>
      </c>
      <c r="ER240" s="211">
        <v>33404</v>
      </c>
      <c r="ES240" s="211">
        <v>1755</v>
      </c>
      <c r="ET240" s="211">
        <v>7825</v>
      </c>
      <c r="EU240" s="211">
        <v>12668</v>
      </c>
      <c r="EV240" s="211">
        <v>11156</v>
      </c>
      <c r="EW240" s="211">
        <f t="shared" si="3"/>
        <v>31649</v>
      </c>
      <c r="EX240" s="211">
        <v>33404</v>
      </c>
      <c r="EZ240" s="211"/>
    </row>
    <row r="241" spans="1:156" x14ac:dyDescent="0.25">
      <c r="A241" s="214">
        <v>12</v>
      </c>
      <c r="B241" s="214" t="s">
        <v>554</v>
      </c>
      <c r="C241" s="214" t="s">
        <v>232</v>
      </c>
      <c r="D241" s="214" t="s">
        <v>232</v>
      </c>
      <c r="E241" s="214" t="s">
        <v>232</v>
      </c>
      <c r="F241" s="214" t="s">
        <v>232</v>
      </c>
      <c r="G241" s="214" t="s">
        <v>232</v>
      </c>
      <c r="H241" s="211">
        <v>84614</v>
      </c>
      <c r="I241" s="211">
        <v>4325</v>
      </c>
      <c r="J241" s="211">
        <v>13058</v>
      </c>
      <c r="K241" s="211">
        <v>1128</v>
      </c>
      <c r="L241" s="211">
        <v>7964</v>
      </c>
      <c r="M241" s="211">
        <v>745</v>
      </c>
      <c r="N241" s="211">
        <v>36888</v>
      </c>
      <c r="O241" s="211">
        <v>2037</v>
      </c>
      <c r="P241" s="211">
        <v>34119</v>
      </c>
      <c r="Q241" s="211">
        <v>1115</v>
      </c>
      <c r="R241" s="211">
        <v>78224</v>
      </c>
      <c r="S241" s="211">
        <v>3475</v>
      </c>
      <c r="T241" s="211">
        <v>499</v>
      </c>
      <c r="U241" s="211">
        <v>62</v>
      </c>
      <c r="V241" s="211">
        <v>385</v>
      </c>
      <c r="W241" s="211">
        <v>47</v>
      </c>
      <c r="X241" s="211">
        <v>449</v>
      </c>
      <c r="Y241" s="211">
        <v>41</v>
      </c>
      <c r="Z241" s="211">
        <v>1974</v>
      </c>
      <c r="AA241" s="211">
        <v>375</v>
      </c>
      <c r="AB241" s="211">
        <v>2865</v>
      </c>
      <c r="AC241" s="211">
        <v>314</v>
      </c>
      <c r="AD241" s="211">
        <v>4063</v>
      </c>
      <c r="AE241" s="211">
        <v>729</v>
      </c>
      <c r="AF241" s="211">
        <v>77033</v>
      </c>
      <c r="AG241" s="211">
        <v>3261</v>
      </c>
      <c r="AH241" s="211">
        <v>82540</v>
      </c>
      <c r="AI241" s="211">
        <v>3881</v>
      </c>
      <c r="AJ241" s="211">
        <v>2074</v>
      </c>
      <c r="AK241" s="211">
        <v>444</v>
      </c>
      <c r="AL241" s="211">
        <v>729</v>
      </c>
      <c r="AM241" s="211">
        <v>58</v>
      </c>
      <c r="AN241" s="211">
        <v>1345</v>
      </c>
      <c r="AO241" s="211">
        <v>386</v>
      </c>
      <c r="AP241" s="211">
        <v>43154</v>
      </c>
      <c r="AQ241" s="211">
        <v>2379</v>
      </c>
      <c r="AR241" s="211">
        <v>41460</v>
      </c>
      <c r="AS241" s="211">
        <v>1946</v>
      </c>
      <c r="AT241" s="211">
        <v>10793</v>
      </c>
      <c r="AU241" s="211">
        <v>324</v>
      </c>
      <c r="AV241" s="211">
        <v>73821</v>
      </c>
      <c r="AW241" s="211">
        <v>4001</v>
      </c>
      <c r="AX241" s="211">
        <v>3122</v>
      </c>
      <c r="AY241" s="211">
        <v>484</v>
      </c>
      <c r="AZ241" s="211">
        <v>18111</v>
      </c>
      <c r="BA241" s="211">
        <v>869</v>
      </c>
      <c r="BB241" s="211">
        <v>20952</v>
      </c>
      <c r="BC241" s="211">
        <v>950</v>
      </c>
      <c r="BD241" s="211">
        <v>14761</v>
      </c>
      <c r="BE241" s="211">
        <v>405</v>
      </c>
      <c r="BF241" s="211">
        <v>7076</v>
      </c>
      <c r="BG241" s="211">
        <v>700</v>
      </c>
      <c r="BH241" s="211">
        <v>38747</v>
      </c>
      <c r="BI241" s="211">
        <v>2687</v>
      </c>
      <c r="BJ241" s="211">
        <v>37800</v>
      </c>
      <c r="BK241" s="211">
        <v>2513</v>
      </c>
      <c r="BL241" s="211">
        <v>947</v>
      </c>
      <c r="BM241" s="211">
        <v>174</v>
      </c>
      <c r="BN241" s="211">
        <v>28605</v>
      </c>
      <c r="BO241" s="211">
        <v>1566</v>
      </c>
      <c r="BP241" s="211">
        <v>11835</v>
      </c>
      <c r="BQ241" s="211">
        <v>1290</v>
      </c>
      <c r="BR241" s="211">
        <v>5383</v>
      </c>
      <c r="BS241" s="211">
        <v>531</v>
      </c>
      <c r="BT241" s="211">
        <v>20764</v>
      </c>
      <c r="BU241" s="211">
        <v>914</v>
      </c>
      <c r="BV241" s="211">
        <v>45823</v>
      </c>
      <c r="BW241" s="211">
        <v>3387</v>
      </c>
      <c r="BX241" s="211">
        <v>18027</v>
      </c>
      <c r="BY241" s="211">
        <v>24</v>
      </c>
      <c r="BZ241" s="211">
        <v>6425</v>
      </c>
      <c r="CA241" s="211">
        <v>316</v>
      </c>
      <c r="CB241" s="211">
        <v>14339</v>
      </c>
      <c r="CC241" s="211">
        <v>598</v>
      </c>
      <c r="CD241" s="211">
        <v>6904</v>
      </c>
      <c r="CE241" s="211">
        <v>703</v>
      </c>
      <c r="CF241" s="211">
        <v>8542</v>
      </c>
      <c r="CG241" s="211">
        <v>821</v>
      </c>
      <c r="CH241" s="211">
        <v>10085</v>
      </c>
      <c r="CI241" s="211">
        <v>570</v>
      </c>
      <c r="CJ241" s="211">
        <v>8517</v>
      </c>
      <c r="CK241" s="211">
        <v>562</v>
      </c>
      <c r="CL241" s="211">
        <v>11775</v>
      </c>
      <c r="CM241" s="211">
        <v>731</v>
      </c>
      <c r="CN241" s="211">
        <v>18027</v>
      </c>
      <c r="CO241" s="211">
        <v>24</v>
      </c>
      <c r="CP241" s="211">
        <v>4325</v>
      </c>
      <c r="CQ241" s="211">
        <v>80289</v>
      </c>
      <c r="CR241" s="211">
        <v>63074</v>
      </c>
      <c r="CS241" s="211">
        <v>32806</v>
      </c>
      <c r="CT241" s="211">
        <v>76700</v>
      </c>
      <c r="CU241" s="211">
        <v>3982</v>
      </c>
      <c r="CV241" s="211">
        <v>1534</v>
      </c>
      <c r="CW241" s="211">
        <v>2693</v>
      </c>
      <c r="CX241" s="211">
        <v>1185</v>
      </c>
      <c r="CY241" s="211">
        <v>745</v>
      </c>
      <c r="CZ241" s="211">
        <v>126</v>
      </c>
      <c r="DA241" s="211">
        <v>428</v>
      </c>
      <c r="DB241" s="211">
        <v>209</v>
      </c>
      <c r="DC241" s="211">
        <v>116</v>
      </c>
      <c r="DD241" s="211">
        <v>14</v>
      </c>
      <c r="DE241" s="211">
        <v>3689</v>
      </c>
      <c r="DF241" s="211">
        <v>2659</v>
      </c>
      <c r="DG241" s="211">
        <v>7197</v>
      </c>
      <c r="DH241" s="211">
        <v>1282</v>
      </c>
      <c r="DI241" s="211">
        <v>4497</v>
      </c>
      <c r="DJ241" s="211">
        <v>2185</v>
      </c>
      <c r="DK241" s="211">
        <v>455</v>
      </c>
      <c r="DL241" s="211">
        <v>1869</v>
      </c>
      <c r="DM241" s="211">
        <v>2829</v>
      </c>
      <c r="DN241" s="211">
        <v>10434</v>
      </c>
      <c r="DO241" s="211">
        <v>2697</v>
      </c>
      <c r="DP241" s="211">
        <v>1869</v>
      </c>
      <c r="DQ241" s="211">
        <v>1195</v>
      </c>
      <c r="DR241" s="211">
        <v>1446</v>
      </c>
      <c r="DS241" s="211">
        <v>1051</v>
      </c>
      <c r="DT241" s="211">
        <v>2790</v>
      </c>
      <c r="DU241" s="211">
        <v>36339</v>
      </c>
      <c r="DV241" s="211">
        <v>18970</v>
      </c>
      <c r="DW241" s="211">
        <v>6902</v>
      </c>
      <c r="DX241" s="211">
        <v>2499</v>
      </c>
      <c r="DY241" s="211">
        <v>897</v>
      </c>
      <c r="DZ241" s="211">
        <v>6772</v>
      </c>
      <c r="EA241" s="211">
        <v>485</v>
      </c>
      <c r="EB241" s="211">
        <v>5331</v>
      </c>
      <c r="EC241" s="211">
        <v>8098</v>
      </c>
      <c r="ED241" s="211">
        <v>1136</v>
      </c>
      <c r="EE241" s="211">
        <v>5545</v>
      </c>
      <c r="EF241" s="211">
        <v>9902</v>
      </c>
      <c r="EG241" s="211">
        <v>75344</v>
      </c>
      <c r="EH241" s="211">
        <v>9293</v>
      </c>
      <c r="EI241" s="211">
        <v>27306</v>
      </c>
      <c r="EJ241" s="211">
        <v>9033</v>
      </c>
      <c r="EK241" s="211">
        <v>1201</v>
      </c>
      <c r="EL241" s="211">
        <v>1199</v>
      </c>
      <c r="EM241" s="211">
        <v>1330</v>
      </c>
      <c r="EN241" s="211">
        <v>964</v>
      </c>
      <c r="EO241" s="211">
        <v>784</v>
      </c>
      <c r="EP241" s="211">
        <v>2668</v>
      </c>
      <c r="EQ241" s="211">
        <v>31479</v>
      </c>
      <c r="ER241" s="211">
        <v>36339</v>
      </c>
      <c r="ES241" s="211">
        <v>1991</v>
      </c>
      <c r="ET241" s="211">
        <v>10029</v>
      </c>
      <c r="EU241" s="211">
        <v>14711</v>
      </c>
      <c r="EV241" s="211">
        <v>9608</v>
      </c>
      <c r="EW241" s="211">
        <f t="shared" si="3"/>
        <v>34348</v>
      </c>
      <c r="EX241" s="211">
        <v>36339</v>
      </c>
      <c r="EZ241" s="211"/>
    </row>
    <row r="242" spans="1:156" x14ac:dyDescent="0.25">
      <c r="A242" s="214">
        <v>13</v>
      </c>
      <c r="B242" s="214" t="s">
        <v>554</v>
      </c>
      <c r="C242" s="214" t="s">
        <v>232</v>
      </c>
      <c r="D242" s="214" t="s">
        <v>232</v>
      </c>
      <c r="E242" s="214" t="s">
        <v>232</v>
      </c>
      <c r="F242" s="214" t="s">
        <v>232</v>
      </c>
      <c r="G242" s="214" t="s">
        <v>232</v>
      </c>
      <c r="H242" s="211">
        <v>85809</v>
      </c>
      <c r="I242" s="211">
        <v>2868</v>
      </c>
      <c r="J242" s="211">
        <v>9621</v>
      </c>
      <c r="K242" s="211">
        <v>491</v>
      </c>
      <c r="L242" s="211">
        <v>6291</v>
      </c>
      <c r="M242" s="211">
        <v>421</v>
      </c>
      <c r="N242" s="211">
        <v>34105</v>
      </c>
      <c r="O242" s="211">
        <v>1480</v>
      </c>
      <c r="P242" s="211">
        <v>39082</v>
      </c>
      <c r="Q242" s="211">
        <v>868</v>
      </c>
      <c r="R242" s="211">
        <v>78943</v>
      </c>
      <c r="S242" s="211">
        <v>2334</v>
      </c>
      <c r="T242" s="211">
        <v>1394</v>
      </c>
      <c r="U242" s="211">
        <v>231</v>
      </c>
      <c r="V242" s="211">
        <v>126</v>
      </c>
      <c r="W242" s="211">
        <v>16</v>
      </c>
      <c r="X242" s="211">
        <v>712</v>
      </c>
      <c r="Y242" s="211">
        <v>0</v>
      </c>
      <c r="Z242" s="211">
        <v>957</v>
      </c>
      <c r="AA242" s="211">
        <v>98</v>
      </c>
      <c r="AB242" s="211">
        <v>3654</v>
      </c>
      <c r="AC242" s="211">
        <v>176</v>
      </c>
      <c r="AD242" s="211">
        <v>2326</v>
      </c>
      <c r="AE242" s="211">
        <v>235</v>
      </c>
      <c r="AF242" s="211">
        <v>78008</v>
      </c>
      <c r="AG242" s="211">
        <v>2302</v>
      </c>
      <c r="AH242" s="211">
        <v>83404</v>
      </c>
      <c r="AI242" s="211">
        <v>2595</v>
      </c>
      <c r="AJ242" s="211">
        <v>2405</v>
      </c>
      <c r="AK242" s="211">
        <v>273</v>
      </c>
      <c r="AL242" s="211">
        <v>1484</v>
      </c>
      <c r="AM242" s="211">
        <v>103</v>
      </c>
      <c r="AN242" s="211">
        <v>921</v>
      </c>
      <c r="AO242" s="211">
        <v>170</v>
      </c>
      <c r="AP242" s="211">
        <v>43051</v>
      </c>
      <c r="AQ242" s="211">
        <v>1806</v>
      </c>
      <c r="AR242" s="211">
        <v>42758</v>
      </c>
      <c r="AS242" s="211">
        <v>1062</v>
      </c>
      <c r="AT242" s="211">
        <v>9165</v>
      </c>
      <c r="AU242" s="211">
        <v>167</v>
      </c>
      <c r="AV242" s="211">
        <v>76644</v>
      </c>
      <c r="AW242" s="211">
        <v>2701</v>
      </c>
      <c r="AX242" s="211">
        <v>2982</v>
      </c>
      <c r="AY242" s="211">
        <v>312</v>
      </c>
      <c r="AZ242" s="211">
        <v>14164</v>
      </c>
      <c r="BA242" s="211">
        <v>486</v>
      </c>
      <c r="BB242" s="211">
        <v>19966</v>
      </c>
      <c r="BC242" s="211">
        <v>689</v>
      </c>
      <c r="BD242" s="211">
        <v>15854</v>
      </c>
      <c r="BE242" s="211">
        <v>265</v>
      </c>
      <c r="BF242" s="211">
        <v>6504</v>
      </c>
      <c r="BG242" s="211">
        <v>334</v>
      </c>
      <c r="BH242" s="211">
        <v>42753</v>
      </c>
      <c r="BI242" s="211">
        <v>1982</v>
      </c>
      <c r="BJ242" s="211">
        <v>41477</v>
      </c>
      <c r="BK242" s="211">
        <v>1842</v>
      </c>
      <c r="BL242" s="211">
        <v>1276</v>
      </c>
      <c r="BM242" s="211">
        <v>140</v>
      </c>
      <c r="BN242" s="211">
        <v>30327</v>
      </c>
      <c r="BO242" s="211">
        <v>1319</v>
      </c>
      <c r="BP242" s="211">
        <v>14111</v>
      </c>
      <c r="BQ242" s="211">
        <v>720</v>
      </c>
      <c r="BR242" s="211">
        <v>4819</v>
      </c>
      <c r="BS242" s="211">
        <v>277</v>
      </c>
      <c r="BT242" s="211">
        <v>23368</v>
      </c>
      <c r="BU242" s="211">
        <v>545</v>
      </c>
      <c r="BV242" s="211">
        <v>49257</v>
      </c>
      <c r="BW242" s="211">
        <v>2316</v>
      </c>
      <c r="BX242" s="211">
        <v>13184</v>
      </c>
      <c r="BY242" s="211">
        <v>7</v>
      </c>
      <c r="BZ242" s="211">
        <v>6164</v>
      </c>
      <c r="CA242" s="211">
        <v>120</v>
      </c>
      <c r="CB242" s="211">
        <v>17204</v>
      </c>
      <c r="CC242" s="211">
        <v>425</v>
      </c>
      <c r="CD242" s="211">
        <v>9475</v>
      </c>
      <c r="CE242" s="211">
        <v>571</v>
      </c>
      <c r="CF242" s="211">
        <v>8136</v>
      </c>
      <c r="CG242" s="211">
        <v>563</v>
      </c>
      <c r="CH242" s="211">
        <v>11220</v>
      </c>
      <c r="CI242" s="211">
        <v>547</v>
      </c>
      <c r="CJ242" s="211">
        <v>9522</v>
      </c>
      <c r="CK242" s="211">
        <v>326</v>
      </c>
      <c r="CL242" s="211">
        <v>10904</v>
      </c>
      <c r="CM242" s="211">
        <v>309</v>
      </c>
      <c r="CN242" s="211">
        <v>13184</v>
      </c>
      <c r="CO242" s="211">
        <v>7</v>
      </c>
      <c r="CP242" s="211">
        <v>2868</v>
      </c>
      <c r="CQ242" s="211">
        <v>82941</v>
      </c>
      <c r="CR242" s="211">
        <v>70245</v>
      </c>
      <c r="CS242" s="211">
        <v>25416</v>
      </c>
      <c r="CT242" s="211">
        <v>77613</v>
      </c>
      <c r="CU242" s="211">
        <v>3760</v>
      </c>
      <c r="CV242" s="211">
        <v>1034</v>
      </c>
      <c r="CW242" s="211">
        <v>1111</v>
      </c>
      <c r="CX242" s="211">
        <v>286</v>
      </c>
      <c r="CY242" s="211">
        <v>873</v>
      </c>
      <c r="CZ242" s="211">
        <v>74</v>
      </c>
      <c r="DA242" s="211">
        <v>573</v>
      </c>
      <c r="DB242" s="211">
        <v>285</v>
      </c>
      <c r="DC242" s="211">
        <v>1203</v>
      </c>
      <c r="DD242" s="211">
        <v>389</v>
      </c>
      <c r="DE242" s="211">
        <v>1318</v>
      </c>
      <c r="DF242" s="211">
        <v>3836</v>
      </c>
      <c r="DG242" s="211">
        <v>5944</v>
      </c>
      <c r="DH242" s="211">
        <v>1159</v>
      </c>
      <c r="DI242" s="211">
        <v>4890</v>
      </c>
      <c r="DJ242" s="211">
        <v>2773</v>
      </c>
      <c r="DK242" s="211">
        <v>333</v>
      </c>
      <c r="DL242" s="211">
        <v>2374</v>
      </c>
      <c r="DM242" s="211">
        <v>3508</v>
      </c>
      <c r="DN242" s="211">
        <v>14031</v>
      </c>
      <c r="DO242" s="211">
        <v>2702</v>
      </c>
      <c r="DP242" s="211">
        <v>2042</v>
      </c>
      <c r="DQ242" s="211">
        <v>1433</v>
      </c>
      <c r="DR242" s="211">
        <v>886</v>
      </c>
      <c r="DS242" s="211">
        <v>557</v>
      </c>
      <c r="DT242" s="211">
        <v>1551</v>
      </c>
      <c r="DU242" s="211">
        <v>32476</v>
      </c>
      <c r="DV242" s="211">
        <v>17673</v>
      </c>
      <c r="DW242" s="211">
        <v>7165</v>
      </c>
      <c r="DX242" s="211">
        <v>3046</v>
      </c>
      <c r="DY242" s="211">
        <v>948</v>
      </c>
      <c r="DZ242" s="211">
        <v>4929</v>
      </c>
      <c r="EA242" s="211">
        <v>455</v>
      </c>
      <c r="EB242" s="211">
        <v>3731</v>
      </c>
      <c r="EC242" s="211">
        <v>6828</v>
      </c>
      <c r="ED242" s="211">
        <v>1003</v>
      </c>
      <c r="EE242" s="211">
        <v>4859</v>
      </c>
      <c r="EF242" s="211">
        <v>9999</v>
      </c>
      <c r="EG242" s="211">
        <v>75677</v>
      </c>
      <c r="EH242" s="211">
        <v>10222</v>
      </c>
      <c r="EI242" s="211">
        <v>24452</v>
      </c>
      <c r="EJ242" s="211">
        <v>8024</v>
      </c>
      <c r="EK242" s="211">
        <v>1004</v>
      </c>
      <c r="EL242" s="211">
        <v>1002</v>
      </c>
      <c r="EM242" s="211">
        <v>1407</v>
      </c>
      <c r="EN242" s="211">
        <v>1047</v>
      </c>
      <c r="EO242" s="211">
        <v>473</v>
      </c>
      <c r="EP242" s="211">
        <v>2694</v>
      </c>
      <c r="EQ242" s="211">
        <v>28893</v>
      </c>
      <c r="ER242" s="211">
        <v>32476</v>
      </c>
      <c r="ES242" s="211">
        <v>1304</v>
      </c>
      <c r="ET242" s="211">
        <v>8522</v>
      </c>
      <c r="EU242" s="211">
        <v>13453</v>
      </c>
      <c r="EV242" s="211">
        <v>9197</v>
      </c>
      <c r="EW242" s="211">
        <f t="shared" si="3"/>
        <v>31172</v>
      </c>
      <c r="EX242" s="211">
        <v>32476</v>
      </c>
      <c r="EZ242" s="211"/>
    </row>
    <row r="243" spans="1:156" x14ac:dyDescent="0.25">
      <c r="A243" s="214">
        <v>14</v>
      </c>
      <c r="B243" s="214" t="s">
        <v>554</v>
      </c>
      <c r="C243" s="214" t="s">
        <v>232</v>
      </c>
      <c r="D243" s="214" t="s">
        <v>232</v>
      </c>
      <c r="E243" s="214" t="s">
        <v>232</v>
      </c>
      <c r="F243" s="214" t="s">
        <v>232</v>
      </c>
      <c r="G243" s="214" t="s">
        <v>232</v>
      </c>
      <c r="H243" s="211">
        <v>84032</v>
      </c>
      <c r="I243" s="211">
        <v>4577</v>
      </c>
      <c r="J243" s="211">
        <v>21518</v>
      </c>
      <c r="K243" s="211">
        <v>2055</v>
      </c>
      <c r="L243" s="211">
        <v>14570</v>
      </c>
      <c r="M243" s="211">
        <v>1393</v>
      </c>
      <c r="N243" s="211">
        <v>36698</v>
      </c>
      <c r="O243" s="211">
        <v>1998</v>
      </c>
      <c r="P243" s="211">
        <v>23452</v>
      </c>
      <c r="Q243" s="211">
        <v>505</v>
      </c>
      <c r="R243" s="211">
        <v>58008</v>
      </c>
      <c r="S243" s="211">
        <v>2965</v>
      </c>
      <c r="T243" s="211">
        <v>14879</v>
      </c>
      <c r="U243" s="211">
        <v>704</v>
      </c>
      <c r="V243" s="211">
        <v>330</v>
      </c>
      <c r="W243" s="211">
        <v>0</v>
      </c>
      <c r="X243" s="211">
        <v>3230</v>
      </c>
      <c r="Y243" s="211">
        <v>210</v>
      </c>
      <c r="Z243" s="211">
        <v>2023</v>
      </c>
      <c r="AA243" s="211">
        <v>337</v>
      </c>
      <c r="AB243" s="211">
        <v>5519</v>
      </c>
      <c r="AC243" s="211">
        <v>361</v>
      </c>
      <c r="AD243" s="211">
        <v>4830</v>
      </c>
      <c r="AE243" s="211">
        <v>550</v>
      </c>
      <c r="AF243" s="211">
        <v>56815</v>
      </c>
      <c r="AG243" s="211">
        <v>2919</v>
      </c>
      <c r="AH243" s="211">
        <v>73019</v>
      </c>
      <c r="AI243" s="211">
        <v>3703</v>
      </c>
      <c r="AJ243" s="211">
        <v>11013</v>
      </c>
      <c r="AK243" s="211">
        <v>874</v>
      </c>
      <c r="AL243" s="211">
        <v>5988</v>
      </c>
      <c r="AM243" s="211">
        <v>469</v>
      </c>
      <c r="AN243" s="211">
        <v>5025</v>
      </c>
      <c r="AO243" s="211">
        <v>405</v>
      </c>
      <c r="AP243" s="211">
        <v>41997</v>
      </c>
      <c r="AQ243" s="211">
        <v>2716</v>
      </c>
      <c r="AR243" s="211">
        <v>42035</v>
      </c>
      <c r="AS243" s="211">
        <v>1861</v>
      </c>
      <c r="AT243" s="211">
        <v>11329</v>
      </c>
      <c r="AU243" s="211">
        <v>732</v>
      </c>
      <c r="AV243" s="211">
        <v>72703</v>
      </c>
      <c r="AW243" s="211">
        <v>3845</v>
      </c>
      <c r="AX243" s="211">
        <v>4571</v>
      </c>
      <c r="AY243" s="211">
        <v>156</v>
      </c>
      <c r="AZ243" s="211">
        <v>12796</v>
      </c>
      <c r="BA243" s="211">
        <v>1015</v>
      </c>
      <c r="BB243" s="211">
        <v>17297</v>
      </c>
      <c r="BC243" s="211">
        <v>938</v>
      </c>
      <c r="BD243" s="211">
        <v>14384</v>
      </c>
      <c r="BE243" s="211">
        <v>422</v>
      </c>
      <c r="BF243" s="211">
        <v>9118</v>
      </c>
      <c r="BG243" s="211">
        <v>753</v>
      </c>
      <c r="BH243" s="211">
        <v>42886</v>
      </c>
      <c r="BI243" s="211">
        <v>3486</v>
      </c>
      <c r="BJ243" s="211">
        <v>40186</v>
      </c>
      <c r="BK243" s="211">
        <v>3094</v>
      </c>
      <c r="BL243" s="211">
        <v>2700</v>
      </c>
      <c r="BM243" s="211">
        <v>392</v>
      </c>
      <c r="BN243" s="211">
        <v>26038</v>
      </c>
      <c r="BO243" s="211">
        <v>1343</v>
      </c>
      <c r="BP243" s="211">
        <v>18658</v>
      </c>
      <c r="BQ243" s="211">
        <v>2370</v>
      </c>
      <c r="BR243" s="211">
        <v>7308</v>
      </c>
      <c r="BS243" s="211">
        <v>526</v>
      </c>
      <c r="BT243" s="211">
        <v>20457</v>
      </c>
      <c r="BU243" s="211">
        <v>287</v>
      </c>
      <c r="BV243" s="211">
        <v>52004</v>
      </c>
      <c r="BW243" s="211">
        <v>4239</v>
      </c>
      <c r="BX243" s="211">
        <v>11571</v>
      </c>
      <c r="BY243" s="211">
        <v>51</v>
      </c>
      <c r="BZ243" s="211">
        <v>6424</v>
      </c>
      <c r="CA243" s="211">
        <v>140</v>
      </c>
      <c r="CB243" s="211">
        <v>14033</v>
      </c>
      <c r="CC243" s="211">
        <v>147</v>
      </c>
      <c r="CD243" s="211">
        <v>14527</v>
      </c>
      <c r="CE243" s="211">
        <v>1759</v>
      </c>
      <c r="CF243" s="211">
        <v>10655</v>
      </c>
      <c r="CG243" s="211">
        <v>879</v>
      </c>
      <c r="CH243" s="211">
        <v>9681</v>
      </c>
      <c r="CI243" s="211">
        <v>947</v>
      </c>
      <c r="CJ243" s="211">
        <v>8434</v>
      </c>
      <c r="CK243" s="211">
        <v>397</v>
      </c>
      <c r="CL243" s="211">
        <v>8707</v>
      </c>
      <c r="CM243" s="211">
        <v>257</v>
      </c>
      <c r="CN243" s="211">
        <v>11571</v>
      </c>
      <c r="CO243" s="211">
        <v>51</v>
      </c>
      <c r="CP243" s="211">
        <v>4577</v>
      </c>
      <c r="CQ243" s="211">
        <v>79455</v>
      </c>
      <c r="CR243" s="211">
        <v>54396</v>
      </c>
      <c r="CS243" s="211">
        <v>36233</v>
      </c>
      <c r="CT243" s="211">
        <v>65670</v>
      </c>
      <c r="CU243" s="211">
        <v>14729</v>
      </c>
      <c r="CV243" s="211">
        <v>6032</v>
      </c>
      <c r="CW243" s="211">
        <v>3484</v>
      </c>
      <c r="CX243" s="211">
        <v>847</v>
      </c>
      <c r="CY243" s="211">
        <v>1474</v>
      </c>
      <c r="CZ243" s="211">
        <v>418</v>
      </c>
      <c r="DA243" s="211">
        <v>2031</v>
      </c>
      <c r="DB243" s="211">
        <v>1018</v>
      </c>
      <c r="DC243" s="211">
        <v>7740</v>
      </c>
      <c r="DD243" s="211">
        <v>3749</v>
      </c>
      <c r="DE243" s="211">
        <v>443</v>
      </c>
      <c r="DF243" s="211">
        <v>2864</v>
      </c>
      <c r="DG243" s="211">
        <v>5325</v>
      </c>
      <c r="DH243" s="211">
        <v>1037</v>
      </c>
      <c r="DI243" s="211">
        <v>5956</v>
      </c>
      <c r="DJ243" s="211">
        <v>2926</v>
      </c>
      <c r="DK243" s="211">
        <v>273</v>
      </c>
      <c r="DL243" s="211">
        <v>2192</v>
      </c>
      <c r="DM243" s="211">
        <v>2979</v>
      </c>
      <c r="DN243" s="211">
        <v>13179</v>
      </c>
      <c r="DO243" s="211">
        <v>4232</v>
      </c>
      <c r="DP243" s="211">
        <v>1772</v>
      </c>
      <c r="DQ243" s="211">
        <v>700</v>
      </c>
      <c r="DR243" s="211">
        <v>1897</v>
      </c>
      <c r="DS243" s="211">
        <v>1790</v>
      </c>
      <c r="DT243" s="211">
        <v>5008</v>
      </c>
      <c r="DU243" s="211">
        <v>34287</v>
      </c>
      <c r="DV243" s="211">
        <v>12796</v>
      </c>
      <c r="DW243" s="211">
        <v>5240</v>
      </c>
      <c r="DX243" s="211">
        <v>3665</v>
      </c>
      <c r="DY243" s="211">
        <v>1049</v>
      </c>
      <c r="DZ243" s="211">
        <v>8052</v>
      </c>
      <c r="EA243" s="211">
        <v>575</v>
      </c>
      <c r="EB243" s="211">
        <v>5655</v>
      </c>
      <c r="EC243" s="211">
        <v>9774</v>
      </c>
      <c r="ED243" s="211">
        <v>1767</v>
      </c>
      <c r="EE243" s="211">
        <v>5708</v>
      </c>
      <c r="EF243" s="211">
        <v>9321</v>
      </c>
      <c r="EG243" s="211">
        <v>67792</v>
      </c>
      <c r="EH243" s="211">
        <v>17131</v>
      </c>
      <c r="EI243" s="211">
        <v>17849</v>
      </c>
      <c r="EJ243" s="211">
        <v>16438</v>
      </c>
      <c r="EK243" s="211">
        <v>2935</v>
      </c>
      <c r="EL243" s="211">
        <v>1987</v>
      </c>
      <c r="EM243" s="211">
        <v>1633</v>
      </c>
      <c r="EN243" s="211">
        <v>2048</v>
      </c>
      <c r="EO243" s="211">
        <v>1069</v>
      </c>
      <c r="EP243" s="211">
        <v>6256</v>
      </c>
      <c r="EQ243" s="211">
        <v>30697</v>
      </c>
      <c r="ER243" s="211">
        <v>34287</v>
      </c>
      <c r="ES243" s="211">
        <v>3011</v>
      </c>
      <c r="ET243" s="211">
        <v>12041</v>
      </c>
      <c r="EU243" s="211">
        <v>12462</v>
      </c>
      <c r="EV243" s="211">
        <v>6773</v>
      </c>
      <c r="EW243" s="211">
        <f t="shared" si="3"/>
        <v>31276</v>
      </c>
      <c r="EX243" s="211">
        <v>34287</v>
      </c>
      <c r="EZ243" s="211"/>
    </row>
    <row r="244" spans="1:156" x14ac:dyDescent="0.25">
      <c r="A244" s="214">
        <v>15</v>
      </c>
      <c r="B244" s="214" t="s">
        <v>554</v>
      </c>
      <c r="C244" s="214" t="s">
        <v>232</v>
      </c>
      <c r="D244" s="214" t="s">
        <v>232</v>
      </c>
      <c r="E244" s="214" t="s">
        <v>232</v>
      </c>
      <c r="F244" s="214" t="s">
        <v>232</v>
      </c>
      <c r="G244" s="214" t="s">
        <v>232</v>
      </c>
      <c r="H244" s="211">
        <v>83721</v>
      </c>
      <c r="I244" s="211">
        <v>4481</v>
      </c>
      <c r="J244" s="211">
        <v>13269</v>
      </c>
      <c r="K244" s="211">
        <v>1481</v>
      </c>
      <c r="L244" s="211">
        <v>8300</v>
      </c>
      <c r="M244" s="211">
        <v>900</v>
      </c>
      <c r="N244" s="211">
        <v>37403</v>
      </c>
      <c r="O244" s="211">
        <v>2195</v>
      </c>
      <c r="P244" s="211">
        <v>31687</v>
      </c>
      <c r="Q244" s="211">
        <v>761</v>
      </c>
      <c r="R244" s="211">
        <v>74306</v>
      </c>
      <c r="S244" s="211">
        <v>2922</v>
      </c>
      <c r="T244" s="211">
        <v>1048</v>
      </c>
      <c r="U244" s="211">
        <v>31</v>
      </c>
      <c r="V244" s="211">
        <v>1220</v>
      </c>
      <c r="W244" s="211">
        <v>298</v>
      </c>
      <c r="X244" s="211">
        <v>1810</v>
      </c>
      <c r="Y244" s="211">
        <v>288</v>
      </c>
      <c r="Z244" s="211">
        <v>2135</v>
      </c>
      <c r="AA244" s="211">
        <v>676</v>
      </c>
      <c r="AB244" s="211">
        <v>3182</v>
      </c>
      <c r="AC244" s="211">
        <v>266</v>
      </c>
      <c r="AD244" s="211">
        <v>4473</v>
      </c>
      <c r="AE244" s="211">
        <v>1006</v>
      </c>
      <c r="AF244" s="211">
        <v>73180</v>
      </c>
      <c r="AG244" s="211">
        <v>2791</v>
      </c>
      <c r="AH244" s="211">
        <v>80650</v>
      </c>
      <c r="AI244" s="211">
        <v>3625</v>
      </c>
      <c r="AJ244" s="211">
        <v>3071</v>
      </c>
      <c r="AK244" s="211">
        <v>856</v>
      </c>
      <c r="AL244" s="211">
        <v>1444</v>
      </c>
      <c r="AM244" s="211">
        <v>166</v>
      </c>
      <c r="AN244" s="211">
        <v>1627</v>
      </c>
      <c r="AO244" s="211">
        <v>690</v>
      </c>
      <c r="AP244" s="211">
        <v>41860</v>
      </c>
      <c r="AQ244" s="211">
        <v>2419</v>
      </c>
      <c r="AR244" s="211">
        <v>41861</v>
      </c>
      <c r="AS244" s="211">
        <v>2062</v>
      </c>
      <c r="AT244" s="211">
        <v>10640</v>
      </c>
      <c r="AU244" s="211">
        <v>351</v>
      </c>
      <c r="AV244" s="211">
        <v>73081</v>
      </c>
      <c r="AW244" s="211">
        <v>4130</v>
      </c>
      <c r="AX244" s="211">
        <v>3847</v>
      </c>
      <c r="AY244" s="211">
        <v>651</v>
      </c>
      <c r="AZ244" s="211">
        <v>17954</v>
      </c>
      <c r="BA244" s="211">
        <v>846</v>
      </c>
      <c r="BB244" s="211">
        <v>20227</v>
      </c>
      <c r="BC244" s="211">
        <v>1007</v>
      </c>
      <c r="BD244" s="211">
        <v>13584</v>
      </c>
      <c r="BE244" s="211">
        <v>431</v>
      </c>
      <c r="BF244" s="211">
        <v>7382</v>
      </c>
      <c r="BG244" s="211">
        <v>753</v>
      </c>
      <c r="BH244" s="211">
        <v>38137</v>
      </c>
      <c r="BI244" s="211">
        <v>2687</v>
      </c>
      <c r="BJ244" s="211">
        <v>37153</v>
      </c>
      <c r="BK244" s="211">
        <v>2519</v>
      </c>
      <c r="BL244" s="211">
        <v>984</v>
      </c>
      <c r="BM244" s="211">
        <v>168</v>
      </c>
      <c r="BN244" s="211">
        <v>27800</v>
      </c>
      <c r="BO244" s="211">
        <v>1592</v>
      </c>
      <c r="BP244" s="211">
        <v>11962</v>
      </c>
      <c r="BQ244" s="211">
        <v>1284</v>
      </c>
      <c r="BR244" s="211">
        <v>5757</v>
      </c>
      <c r="BS244" s="211">
        <v>564</v>
      </c>
      <c r="BT244" s="211">
        <v>21349</v>
      </c>
      <c r="BU244" s="211">
        <v>1003</v>
      </c>
      <c r="BV244" s="211">
        <v>45519</v>
      </c>
      <c r="BW244" s="211">
        <v>3440</v>
      </c>
      <c r="BX244" s="211">
        <v>16853</v>
      </c>
      <c r="BY244" s="211">
        <v>38</v>
      </c>
      <c r="BZ244" s="211">
        <v>6287</v>
      </c>
      <c r="CA244" s="211">
        <v>280</v>
      </c>
      <c r="CB244" s="211">
        <v>15062</v>
      </c>
      <c r="CC244" s="211">
        <v>723</v>
      </c>
      <c r="CD244" s="211">
        <v>6760</v>
      </c>
      <c r="CE244" s="211">
        <v>543</v>
      </c>
      <c r="CF244" s="211">
        <v>8374</v>
      </c>
      <c r="CG244" s="211">
        <v>984</v>
      </c>
      <c r="CH244" s="211">
        <v>9812</v>
      </c>
      <c r="CI244" s="211">
        <v>817</v>
      </c>
      <c r="CJ244" s="211">
        <v>8989</v>
      </c>
      <c r="CK244" s="211">
        <v>490</v>
      </c>
      <c r="CL244" s="211">
        <v>11584</v>
      </c>
      <c r="CM244" s="211">
        <v>606</v>
      </c>
      <c r="CN244" s="211">
        <v>16853</v>
      </c>
      <c r="CO244" s="211">
        <v>38</v>
      </c>
      <c r="CP244" s="211">
        <v>4481</v>
      </c>
      <c r="CQ244" s="211">
        <v>79240</v>
      </c>
      <c r="CR244" s="211">
        <v>61577</v>
      </c>
      <c r="CS244" s="211">
        <v>32377</v>
      </c>
      <c r="CT244" s="211">
        <v>74524</v>
      </c>
      <c r="CU244" s="211">
        <v>5054</v>
      </c>
      <c r="CV244" s="211">
        <v>2431</v>
      </c>
      <c r="CW244" s="211">
        <v>2780</v>
      </c>
      <c r="CX244" s="211">
        <v>1353</v>
      </c>
      <c r="CY244" s="211">
        <v>728</v>
      </c>
      <c r="CZ244" s="211">
        <v>151</v>
      </c>
      <c r="DA244" s="211">
        <v>1250</v>
      </c>
      <c r="DB244" s="211">
        <v>791</v>
      </c>
      <c r="DC244" s="211">
        <v>296</v>
      </c>
      <c r="DD244" s="211">
        <v>136</v>
      </c>
      <c r="DE244" s="211">
        <v>3669</v>
      </c>
      <c r="DF244" s="211">
        <v>2870</v>
      </c>
      <c r="DG244" s="211">
        <v>5737</v>
      </c>
      <c r="DH244" s="211">
        <v>1281</v>
      </c>
      <c r="DI244" s="211">
        <v>4329</v>
      </c>
      <c r="DJ244" s="211">
        <v>2148</v>
      </c>
      <c r="DK244" s="211">
        <v>467</v>
      </c>
      <c r="DL244" s="211">
        <v>2528</v>
      </c>
      <c r="DM244" s="211">
        <v>2553</v>
      </c>
      <c r="DN244" s="211">
        <v>10669</v>
      </c>
      <c r="DO244" s="211">
        <v>2711</v>
      </c>
      <c r="DP244" s="211">
        <v>1840</v>
      </c>
      <c r="DQ244" s="211">
        <v>1444</v>
      </c>
      <c r="DR244" s="211">
        <v>1366</v>
      </c>
      <c r="DS244" s="211">
        <v>1000</v>
      </c>
      <c r="DT244" s="211">
        <v>2639</v>
      </c>
      <c r="DU244" s="211">
        <v>34888</v>
      </c>
      <c r="DV244" s="211">
        <v>17905</v>
      </c>
      <c r="DW244" s="211">
        <v>6520</v>
      </c>
      <c r="DX244" s="211">
        <v>2312</v>
      </c>
      <c r="DY244" s="211">
        <v>942</v>
      </c>
      <c r="DZ244" s="211">
        <v>6647</v>
      </c>
      <c r="EA244" s="211">
        <v>443</v>
      </c>
      <c r="EB244" s="211">
        <v>5303</v>
      </c>
      <c r="EC244" s="211">
        <v>8024</v>
      </c>
      <c r="ED244" s="211">
        <v>1198</v>
      </c>
      <c r="EE244" s="211">
        <v>5654</v>
      </c>
      <c r="EF244" s="211">
        <v>9570</v>
      </c>
      <c r="EG244" s="211">
        <v>76530</v>
      </c>
      <c r="EH244" s="211">
        <v>7562</v>
      </c>
      <c r="EI244" s="211">
        <v>27121</v>
      </c>
      <c r="EJ244" s="211">
        <v>7767</v>
      </c>
      <c r="EK244" s="211">
        <v>1595</v>
      </c>
      <c r="EL244" s="211">
        <v>1030</v>
      </c>
      <c r="EM244" s="211">
        <v>671</v>
      </c>
      <c r="EN244" s="211">
        <v>519</v>
      </c>
      <c r="EO244" s="211">
        <v>702</v>
      </c>
      <c r="EP244" s="211">
        <v>2300</v>
      </c>
      <c r="EQ244" s="211">
        <v>30184</v>
      </c>
      <c r="ER244" s="211">
        <v>34888</v>
      </c>
      <c r="ES244" s="211">
        <v>2039</v>
      </c>
      <c r="ET244" s="211">
        <v>9744</v>
      </c>
      <c r="EU244" s="211">
        <v>13368</v>
      </c>
      <c r="EV244" s="211">
        <v>9737</v>
      </c>
      <c r="EW244" s="211">
        <f t="shared" si="3"/>
        <v>32849</v>
      </c>
      <c r="EX244" s="211">
        <v>34888</v>
      </c>
      <c r="EZ244" s="211"/>
    </row>
    <row r="245" spans="1:156" x14ac:dyDescent="0.25">
      <c r="A245" s="214">
        <v>16</v>
      </c>
      <c r="B245" s="214" t="s">
        <v>554</v>
      </c>
      <c r="C245" s="214" t="s">
        <v>232</v>
      </c>
      <c r="D245" s="214" t="s">
        <v>232</v>
      </c>
      <c r="E245" s="214" t="s">
        <v>232</v>
      </c>
      <c r="F245" s="214" t="s">
        <v>232</v>
      </c>
      <c r="G245" s="214" t="s">
        <v>232</v>
      </c>
      <c r="H245" s="211">
        <v>83770</v>
      </c>
      <c r="I245" s="211">
        <v>5245</v>
      </c>
      <c r="J245" s="211">
        <v>14272</v>
      </c>
      <c r="K245" s="211">
        <v>1715</v>
      </c>
      <c r="L245" s="211">
        <v>8822</v>
      </c>
      <c r="M245" s="211">
        <v>1006</v>
      </c>
      <c r="N245" s="211">
        <v>37995</v>
      </c>
      <c r="O245" s="211">
        <v>2579</v>
      </c>
      <c r="P245" s="211">
        <v>30960</v>
      </c>
      <c r="Q245" s="211">
        <v>890</v>
      </c>
      <c r="R245" s="211">
        <v>71276</v>
      </c>
      <c r="S245" s="211">
        <v>3060</v>
      </c>
      <c r="T245" s="211">
        <v>2660</v>
      </c>
      <c r="U245" s="211">
        <v>254</v>
      </c>
      <c r="V245" s="211">
        <v>528</v>
      </c>
      <c r="W245" s="211">
        <v>44</v>
      </c>
      <c r="X245" s="211">
        <v>871</v>
      </c>
      <c r="Y245" s="211">
        <v>33</v>
      </c>
      <c r="Z245" s="211">
        <v>4317</v>
      </c>
      <c r="AA245" s="211">
        <v>929</v>
      </c>
      <c r="AB245" s="211">
        <v>3832</v>
      </c>
      <c r="AC245" s="211">
        <v>834</v>
      </c>
      <c r="AD245" s="211">
        <v>9394</v>
      </c>
      <c r="AE245" s="211">
        <v>2083</v>
      </c>
      <c r="AF245" s="211">
        <v>68450</v>
      </c>
      <c r="AG245" s="211">
        <v>2637</v>
      </c>
      <c r="AH245" s="211">
        <v>78205</v>
      </c>
      <c r="AI245" s="211">
        <v>3719</v>
      </c>
      <c r="AJ245" s="211">
        <v>5565</v>
      </c>
      <c r="AK245" s="211">
        <v>1526</v>
      </c>
      <c r="AL245" s="211">
        <v>1788</v>
      </c>
      <c r="AM245" s="211">
        <v>68</v>
      </c>
      <c r="AN245" s="211">
        <v>3777</v>
      </c>
      <c r="AO245" s="211">
        <v>1458</v>
      </c>
      <c r="AP245" s="211">
        <v>42603</v>
      </c>
      <c r="AQ245" s="211">
        <v>3160</v>
      </c>
      <c r="AR245" s="211">
        <v>41167</v>
      </c>
      <c r="AS245" s="211">
        <v>2085</v>
      </c>
      <c r="AT245" s="211">
        <v>11535</v>
      </c>
      <c r="AU245" s="211">
        <v>674</v>
      </c>
      <c r="AV245" s="211">
        <v>72235</v>
      </c>
      <c r="AW245" s="211">
        <v>4571</v>
      </c>
      <c r="AX245" s="211">
        <v>4700</v>
      </c>
      <c r="AY245" s="211">
        <v>657</v>
      </c>
      <c r="AZ245" s="211">
        <v>17068</v>
      </c>
      <c r="BA245" s="211">
        <v>1274</v>
      </c>
      <c r="BB245" s="211">
        <v>21073</v>
      </c>
      <c r="BC245" s="211">
        <v>870</v>
      </c>
      <c r="BD245" s="211">
        <v>13019</v>
      </c>
      <c r="BE245" s="211">
        <v>414</v>
      </c>
      <c r="BF245" s="211">
        <v>7441</v>
      </c>
      <c r="BG245" s="211">
        <v>787</v>
      </c>
      <c r="BH245" s="211">
        <v>38729</v>
      </c>
      <c r="BI245" s="211">
        <v>3084</v>
      </c>
      <c r="BJ245" s="211">
        <v>37446</v>
      </c>
      <c r="BK245" s="211">
        <v>2826</v>
      </c>
      <c r="BL245" s="211">
        <v>1283</v>
      </c>
      <c r="BM245" s="211">
        <v>258</v>
      </c>
      <c r="BN245" s="211">
        <v>27824</v>
      </c>
      <c r="BO245" s="211">
        <v>2026</v>
      </c>
      <c r="BP245" s="211">
        <v>12097</v>
      </c>
      <c r="BQ245" s="211">
        <v>1190</v>
      </c>
      <c r="BR245" s="211">
        <v>6249</v>
      </c>
      <c r="BS245" s="211">
        <v>655</v>
      </c>
      <c r="BT245" s="211">
        <v>21247</v>
      </c>
      <c r="BU245" s="211">
        <v>1327</v>
      </c>
      <c r="BV245" s="211">
        <v>46170</v>
      </c>
      <c r="BW245" s="211">
        <v>3871</v>
      </c>
      <c r="BX245" s="211">
        <v>16353</v>
      </c>
      <c r="BY245" s="211">
        <v>47</v>
      </c>
      <c r="BZ245" s="211">
        <v>6517</v>
      </c>
      <c r="CA245" s="211">
        <v>301</v>
      </c>
      <c r="CB245" s="211">
        <v>14730</v>
      </c>
      <c r="CC245" s="211">
        <v>1026</v>
      </c>
      <c r="CD245" s="211">
        <v>6663</v>
      </c>
      <c r="CE245" s="211">
        <v>703</v>
      </c>
      <c r="CF245" s="211">
        <v>8613</v>
      </c>
      <c r="CG245" s="211">
        <v>1236</v>
      </c>
      <c r="CH245" s="211">
        <v>9978</v>
      </c>
      <c r="CI245" s="211">
        <v>921</v>
      </c>
      <c r="CJ245" s="211">
        <v>9232</v>
      </c>
      <c r="CK245" s="211">
        <v>499</v>
      </c>
      <c r="CL245" s="211">
        <v>11684</v>
      </c>
      <c r="CM245" s="211">
        <v>512</v>
      </c>
      <c r="CN245" s="211">
        <v>16353</v>
      </c>
      <c r="CO245" s="211">
        <v>47</v>
      </c>
      <c r="CP245" s="211">
        <v>5245</v>
      </c>
      <c r="CQ245" s="211">
        <v>78525</v>
      </c>
      <c r="CR245" s="211">
        <v>56764</v>
      </c>
      <c r="CS245" s="211">
        <v>35609</v>
      </c>
      <c r="CT245" s="211">
        <v>71905</v>
      </c>
      <c r="CU245" s="211">
        <v>8066</v>
      </c>
      <c r="CV245" s="211">
        <v>3782</v>
      </c>
      <c r="CW245" s="211">
        <v>5528</v>
      </c>
      <c r="CX245" s="211">
        <v>2397</v>
      </c>
      <c r="CY245" s="211">
        <v>446</v>
      </c>
      <c r="CZ245" s="211">
        <v>135</v>
      </c>
      <c r="DA245" s="211">
        <v>840</v>
      </c>
      <c r="DB245" s="211">
        <v>415</v>
      </c>
      <c r="DC245" s="211">
        <v>1252</v>
      </c>
      <c r="DD245" s="211">
        <v>835</v>
      </c>
      <c r="DE245" s="211">
        <v>2786</v>
      </c>
      <c r="DF245" s="211">
        <v>3209</v>
      </c>
      <c r="DG245" s="211">
        <v>6791</v>
      </c>
      <c r="DH245" s="211">
        <v>904</v>
      </c>
      <c r="DI245" s="211">
        <v>4802</v>
      </c>
      <c r="DJ245" s="211">
        <v>2308</v>
      </c>
      <c r="DK245" s="211">
        <v>339</v>
      </c>
      <c r="DL245" s="211">
        <v>1819</v>
      </c>
      <c r="DM245" s="211">
        <v>2335</v>
      </c>
      <c r="DN245" s="211">
        <v>10949</v>
      </c>
      <c r="DO245" s="211">
        <v>2685</v>
      </c>
      <c r="DP245" s="211">
        <v>2218</v>
      </c>
      <c r="DQ245" s="211">
        <v>1570</v>
      </c>
      <c r="DR245" s="211">
        <v>1376</v>
      </c>
      <c r="DS245" s="211">
        <v>912</v>
      </c>
      <c r="DT245" s="211">
        <v>3263</v>
      </c>
      <c r="DU245" s="211">
        <v>34341</v>
      </c>
      <c r="DV245" s="211">
        <v>17631</v>
      </c>
      <c r="DW245" s="211">
        <v>6294</v>
      </c>
      <c r="DX245" s="211">
        <v>2391</v>
      </c>
      <c r="DY245" s="211">
        <v>1015</v>
      </c>
      <c r="DZ245" s="211">
        <v>6689</v>
      </c>
      <c r="EA245" s="211">
        <v>544</v>
      </c>
      <c r="EB245" s="211">
        <v>4953</v>
      </c>
      <c r="EC245" s="211">
        <v>7630</v>
      </c>
      <c r="ED245" s="211">
        <v>1152</v>
      </c>
      <c r="EE245" s="211">
        <v>5226</v>
      </c>
      <c r="EF245" s="211">
        <v>9903</v>
      </c>
      <c r="EG245" s="211">
        <v>75532</v>
      </c>
      <c r="EH245" s="211">
        <v>8571</v>
      </c>
      <c r="EI245" s="211">
        <v>25508</v>
      </c>
      <c r="EJ245" s="211">
        <v>8833</v>
      </c>
      <c r="EK245" s="211">
        <v>1668</v>
      </c>
      <c r="EL245" s="211">
        <v>1100</v>
      </c>
      <c r="EM245" s="211">
        <v>1019</v>
      </c>
      <c r="EN245" s="211">
        <v>976</v>
      </c>
      <c r="EO245" s="211">
        <v>536</v>
      </c>
      <c r="EP245" s="211">
        <v>2658</v>
      </c>
      <c r="EQ245" s="211">
        <v>29662</v>
      </c>
      <c r="ER245" s="211">
        <v>34341</v>
      </c>
      <c r="ES245" s="211">
        <v>2080</v>
      </c>
      <c r="ET245" s="211">
        <v>9428</v>
      </c>
      <c r="EU245" s="211">
        <v>12966</v>
      </c>
      <c r="EV245" s="211">
        <v>9867</v>
      </c>
      <c r="EW245" s="211">
        <f t="shared" si="3"/>
        <v>32261</v>
      </c>
      <c r="EX245" s="211">
        <v>34341</v>
      </c>
      <c r="EZ245" s="211"/>
    </row>
    <row r="246" spans="1:156" x14ac:dyDescent="0.25">
      <c r="A246" s="214">
        <v>17</v>
      </c>
      <c r="B246" s="214" t="s">
        <v>554</v>
      </c>
      <c r="C246" s="214" t="s">
        <v>232</v>
      </c>
      <c r="D246" s="214" t="s">
        <v>232</v>
      </c>
      <c r="E246" s="214" t="s">
        <v>232</v>
      </c>
      <c r="F246" s="214" t="s">
        <v>232</v>
      </c>
      <c r="G246" s="214" t="s">
        <v>232</v>
      </c>
      <c r="H246" s="211">
        <v>83831</v>
      </c>
      <c r="I246" s="211">
        <v>3963</v>
      </c>
      <c r="J246" s="211">
        <v>9613</v>
      </c>
      <c r="K246" s="211">
        <v>766</v>
      </c>
      <c r="L246" s="211">
        <v>6299</v>
      </c>
      <c r="M246" s="211">
        <v>598</v>
      </c>
      <c r="N246" s="211">
        <v>36053</v>
      </c>
      <c r="O246" s="211">
        <v>2044</v>
      </c>
      <c r="P246" s="211">
        <v>37843</v>
      </c>
      <c r="Q246" s="211">
        <v>1011</v>
      </c>
      <c r="R246" s="211">
        <v>76424</v>
      </c>
      <c r="S246" s="211">
        <v>2982</v>
      </c>
      <c r="T246" s="211">
        <v>363</v>
      </c>
      <c r="U246" s="211">
        <v>25</v>
      </c>
      <c r="V246" s="211">
        <v>178</v>
      </c>
      <c r="W246" s="211">
        <v>1</v>
      </c>
      <c r="X246" s="211">
        <v>733</v>
      </c>
      <c r="Y246" s="211">
        <v>23</v>
      </c>
      <c r="Z246" s="211">
        <v>2045</v>
      </c>
      <c r="AA246" s="211">
        <v>404</v>
      </c>
      <c r="AB246" s="211">
        <v>4060</v>
      </c>
      <c r="AC246" s="211">
        <v>528</v>
      </c>
      <c r="AD246" s="211">
        <v>5421</v>
      </c>
      <c r="AE246" s="211">
        <v>1022</v>
      </c>
      <c r="AF246" s="211">
        <v>75067</v>
      </c>
      <c r="AG246" s="211">
        <v>2767</v>
      </c>
      <c r="AH246" s="211">
        <v>80933</v>
      </c>
      <c r="AI246" s="211">
        <v>3267</v>
      </c>
      <c r="AJ246" s="211">
        <v>2898</v>
      </c>
      <c r="AK246" s="211">
        <v>696</v>
      </c>
      <c r="AL246" s="211">
        <v>1568</v>
      </c>
      <c r="AM246" s="211">
        <v>115</v>
      </c>
      <c r="AN246" s="211">
        <v>1330</v>
      </c>
      <c r="AO246" s="211">
        <v>581</v>
      </c>
      <c r="AP246" s="211">
        <v>42410</v>
      </c>
      <c r="AQ246" s="211">
        <v>2260</v>
      </c>
      <c r="AR246" s="211">
        <v>41421</v>
      </c>
      <c r="AS246" s="211">
        <v>1703</v>
      </c>
      <c r="AT246" s="211">
        <v>9913</v>
      </c>
      <c r="AU246" s="211">
        <v>265</v>
      </c>
      <c r="AV246" s="211">
        <v>73918</v>
      </c>
      <c r="AW246" s="211">
        <v>3698</v>
      </c>
      <c r="AX246" s="211">
        <v>3242</v>
      </c>
      <c r="AY246" s="211">
        <v>462</v>
      </c>
      <c r="AZ246" s="211">
        <v>18797</v>
      </c>
      <c r="BA246" s="211">
        <v>1418</v>
      </c>
      <c r="BB246" s="211">
        <v>21098</v>
      </c>
      <c r="BC246" s="211">
        <v>731</v>
      </c>
      <c r="BD246" s="211">
        <v>13408</v>
      </c>
      <c r="BE246" s="211">
        <v>172</v>
      </c>
      <c r="BF246" s="211">
        <v>7132</v>
      </c>
      <c r="BG246" s="211">
        <v>721</v>
      </c>
      <c r="BH246" s="211">
        <v>40707</v>
      </c>
      <c r="BI246" s="211">
        <v>2372</v>
      </c>
      <c r="BJ246" s="211">
        <v>39535</v>
      </c>
      <c r="BK246" s="211">
        <v>2084</v>
      </c>
      <c r="BL246" s="211">
        <v>1172</v>
      </c>
      <c r="BM246" s="211">
        <v>288</v>
      </c>
      <c r="BN246" s="211">
        <v>30514</v>
      </c>
      <c r="BO246" s="211">
        <v>1446</v>
      </c>
      <c r="BP246" s="211">
        <v>11295</v>
      </c>
      <c r="BQ246" s="211">
        <v>977</v>
      </c>
      <c r="BR246" s="211">
        <v>6030</v>
      </c>
      <c r="BS246" s="211">
        <v>670</v>
      </c>
      <c r="BT246" s="211">
        <v>21147</v>
      </c>
      <c r="BU246" s="211">
        <v>796</v>
      </c>
      <c r="BV246" s="211">
        <v>47839</v>
      </c>
      <c r="BW246" s="211">
        <v>3093</v>
      </c>
      <c r="BX246" s="211">
        <v>14845</v>
      </c>
      <c r="BY246" s="211">
        <v>74</v>
      </c>
      <c r="BZ246" s="211">
        <v>5834</v>
      </c>
      <c r="CA246" s="211">
        <v>110</v>
      </c>
      <c r="CB246" s="211">
        <v>15313</v>
      </c>
      <c r="CC246" s="211">
        <v>686</v>
      </c>
      <c r="CD246" s="211">
        <v>6139</v>
      </c>
      <c r="CE246" s="211">
        <v>384</v>
      </c>
      <c r="CF246" s="211">
        <v>8611</v>
      </c>
      <c r="CG246" s="211">
        <v>739</v>
      </c>
      <c r="CH246" s="211">
        <v>10822</v>
      </c>
      <c r="CI246" s="211">
        <v>934</v>
      </c>
      <c r="CJ246" s="211">
        <v>10160</v>
      </c>
      <c r="CK246" s="211">
        <v>457</v>
      </c>
      <c r="CL246" s="211">
        <v>12107</v>
      </c>
      <c r="CM246" s="211">
        <v>579</v>
      </c>
      <c r="CN246" s="211">
        <v>14845</v>
      </c>
      <c r="CO246" s="211">
        <v>74</v>
      </c>
      <c r="CP246" s="211">
        <v>3963</v>
      </c>
      <c r="CQ246" s="211">
        <v>79868</v>
      </c>
      <c r="CR246" s="211">
        <v>64109</v>
      </c>
      <c r="CS246" s="211">
        <v>29275</v>
      </c>
      <c r="CT246" s="211">
        <v>75511</v>
      </c>
      <c r="CU246" s="211">
        <v>4382</v>
      </c>
      <c r="CV246" s="211">
        <v>1631</v>
      </c>
      <c r="CW246" s="211">
        <v>3101</v>
      </c>
      <c r="CX246" s="211">
        <v>1437</v>
      </c>
      <c r="CY246" s="211">
        <v>825</v>
      </c>
      <c r="CZ246" s="211">
        <v>77</v>
      </c>
      <c r="DA246" s="211">
        <v>346</v>
      </c>
      <c r="DB246" s="211">
        <v>99</v>
      </c>
      <c r="DC246" s="211">
        <v>110</v>
      </c>
      <c r="DD246" s="211">
        <v>18</v>
      </c>
      <c r="DE246" s="211">
        <v>1837</v>
      </c>
      <c r="DF246" s="211">
        <v>4138</v>
      </c>
      <c r="DG246" s="211">
        <v>9308</v>
      </c>
      <c r="DH246" s="211">
        <v>965</v>
      </c>
      <c r="DI246" s="211">
        <v>4618</v>
      </c>
      <c r="DJ246" s="211">
        <v>2290</v>
      </c>
      <c r="DK246" s="211">
        <v>472</v>
      </c>
      <c r="DL246" s="211">
        <v>2302</v>
      </c>
      <c r="DM246" s="211">
        <v>3467</v>
      </c>
      <c r="DN246" s="211">
        <v>9383</v>
      </c>
      <c r="DO246" s="211">
        <v>2350</v>
      </c>
      <c r="DP246" s="211">
        <v>1900</v>
      </c>
      <c r="DQ246" s="211">
        <v>1350</v>
      </c>
      <c r="DR246" s="211">
        <v>1031</v>
      </c>
      <c r="DS246" s="211">
        <v>694</v>
      </c>
      <c r="DT246" s="211">
        <v>1826</v>
      </c>
      <c r="DU246" s="211">
        <v>33056</v>
      </c>
      <c r="DV246" s="211">
        <v>18470</v>
      </c>
      <c r="DW246" s="211">
        <v>6788</v>
      </c>
      <c r="DX246" s="211">
        <v>2281</v>
      </c>
      <c r="DY246" s="211">
        <v>919</v>
      </c>
      <c r="DZ246" s="211">
        <v>5674</v>
      </c>
      <c r="EA246" s="211">
        <v>296</v>
      </c>
      <c r="EB246" s="211">
        <v>4535</v>
      </c>
      <c r="EC246" s="211">
        <v>6631</v>
      </c>
      <c r="ED246" s="211">
        <v>944</v>
      </c>
      <c r="EE246" s="211">
        <v>4513</v>
      </c>
      <c r="EF246" s="211">
        <v>9513</v>
      </c>
      <c r="EG246" s="211">
        <v>77589</v>
      </c>
      <c r="EH246" s="211">
        <v>6337</v>
      </c>
      <c r="EI246" s="211">
        <v>26791</v>
      </c>
      <c r="EJ246" s="211">
        <v>6265</v>
      </c>
      <c r="EK246" s="211">
        <v>1134</v>
      </c>
      <c r="EL246" s="211">
        <v>810</v>
      </c>
      <c r="EM246" s="211">
        <v>921</v>
      </c>
      <c r="EN246" s="211">
        <v>602</v>
      </c>
      <c r="EO246" s="211">
        <v>495</v>
      </c>
      <c r="EP246" s="211">
        <v>1831</v>
      </c>
      <c r="EQ246" s="211">
        <v>29122</v>
      </c>
      <c r="ER246" s="211">
        <v>33056</v>
      </c>
      <c r="ES246" s="211">
        <v>1274</v>
      </c>
      <c r="ET246" s="211">
        <v>8393</v>
      </c>
      <c r="EU246" s="211">
        <v>12742</v>
      </c>
      <c r="EV246" s="211">
        <v>10647</v>
      </c>
      <c r="EW246" s="211">
        <f t="shared" si="3"/>
        <v>31782</v>
      </c>
      <c r="EX246" s="211">
        <v>33056</v>
      </c>
      <c r="EZ246" s="211"/>
    </row>
    <row r="247" spans="1:156" x14ac:dyDescent="0.25">
      <c r="A247" s="214">
        <v>18</v>
      </c>
      <c r="B247" s="214" t="s">
        <v>554</v>
      </c>
      <c r="C247" s="214" t="s">
        <v>232</v>
      </c>
      <c r="D247" s="214" t="s">
        <v>232</v>
      </c>
      <c r="E247" s="214" t="s">
        <v>232</v>
      </c>
      <c r="F247" s="214" t="s">
        <v>232</v>
      </c>
      <c r="G247" s="214" t="s">
        <v>232</v>
      </c>
      <c r="H247" s="211">
        <v>84595</v>
      </c>
      <c r="I247" s="211">
        <v>3789</v>
      </c>
      <c r="J247" s="211">
        <v>17593</v>
      </c>
      <c r="K247" s="211">
        <v>1107</v>
      </c>
      <c r="L247" s="211">
        <v>12459</v>
      </c>
      <c r="M247" s="211">
        <v>969</v>
      </c>
      <c r="N247" s="211">
        <v>31841</v>
      </c>
      <c r="O247" s="211">
        <v>2005</v>
      </c>
      <c r="P247" s="211">
        <v>30020</v>
      </c>
      <c r="Q247" s="211">
        <v>461</v>
      </c>
      <c r="R247" s="211">
        <v>72261</v>
      </c>
      <c r="S247" s="211">
        <v>2820</v>
      </c>
      <c r="T247" s="211">
        <v>4280</v>
      </c>
      <c r="U247" s="211">
        <v>396</v>
      </c>
      <c r="V247" s="211">
        <v>243</v>
      </c>
      <c r="W247" s="211">
        <v>6</v>
      </c>
      <c r="X247" s="211">
        <v>2109</v>
      </c>
      <c r="Y247" s="211">
        <v>92</v>
      </c>
      <c r="Z247" s="211">
        <v>1546</v>
      </c>
      <c r="AA247" s="211">
        <v>195</v>
      </c>
      <c r="AB247" s="211">
        <v>4156</v>
      </c>
      <c r="AC247" s="211">
        <v>280</v>
      </c>
      <c r="AD247" s="211">
        <v>4456</v>
      </c>
      <c r="AE247" s="211">
        <v>557</v>
      </c>
      <c r="AF247" s="211">
        <v>70826</v>
      </c>
      <c r="AG247" s="211">
        <v>2626</v>
      </c>
      <c r="AH247" s="211">
        <v>79197</v>
      </c>
      <c r="AI247" s="211">
        <v>3049</v>
      </c>
      <c r="AJ247" s="211">
        <v>5398</v>
      </c>
      <c r="AK247" s="211">
        <v>740</v>
      </c>
      <c r="AL247" s="211">
        <v>2393</v>
      </c>
      <c r="AM247" s="211">
        <v>197</v>
      </c>
      <c r="AN247" s="211">
        <v>3005</v>
      </c>
      <c r="AO247" s="211">
        <v>543</v>
      </c>
      <c r="AP247" s="211">
        <v>42805</v>
      </c>
      <c r="AQ247" s="211">
        <v>2567</v>
      </c>
      <c r="AR247" s="211">
        <v>41790</v>
      </c>
      <c r="AS247" s="211">
        <v>1222</v>
      </c>
      <c r="AT247" s="211">
        <v>9745</v>
      </c>
      <c r="AU247" s="211">
        <v>281</v>
      </c>
      <c r="AV247" s="211">
        <v>74850</v>
      </c>
      <c r="AW247" s="211">
        <v>3508</v>
      </c>
      <c r="AX247" s="211">
        <v>2679</v>
      </c>
      <c r="AY247" s="211">
        <v>392</v>
      </c>
      <c r="AZ247" s="211">
        <v>11375</v>
      </c>
      <c r="BA247" s="211">
        <v>683</v>
      </c>
      <c r="BB247" s="211">
        <v>16905</v>
      </c>
      <c r="BC247" s="211">
        <v>795</v>
      </c>
      <c r="BD247" s="211">
        <v>17523</v>
      </c>
      <c r="BE247" s="211">
        <v>507</v>
      </c>
      <c r="BF247" s="211">
        <v>8971</v>
      </c>
      <c r="BG247" s="211">
        <v>773</v>
      </c>
      <c r="BH247" s="211">
        <v>44354</v>
      </c>
      <c r="BI247" s="211">
        <v>2506</v>
      </c>
      <c r="BJ247" s="211">
        <v>42866</v>
      </c>
      <c r="BK247" s="211">
        <v>2270</v>
      </c>
      <c r="BL247" s="211">
        <v>1488</v>
      </c>
      <c r="BM247" s="211">
        <v>236</v>
      </c>
      <c r="BN247" s="211">
        <v>27448</v>
      </c>
      <c r="BO247" s="211">
        <v>1359</v>
      </c>
      <c r="BP247" s="211">
        <v>19415</v>
      </c>
      <c r="BQ247" s="211">
        <v>1475</v>
      </c>
      <c r="BR247" s="211">
        <v>6462</v>
      </c>
      <c r="BS247" s="211">
        <v>445</v>
      </c>
      <c r="BT247" s="211">
        <v>19402</v>
      </c>
      <c r="BU247" s="211">
        <v>507</v>
      </c>
      <c r="BV247" s="211">
        <v>53325</v>
      </c>
      <c r="BW247" s="211">
        <v>3279</v>
      </c>
      <c r="BX247" s="211">
        <v>11868</v>
      </c>
      <c r="BY247" s="211">
        <v>3</v>
      </c>
      <c r="BZ247" s="211">
        <v>5348</v>
      </c>
      <c r="CA247" s="211">
        <v>206</v>
      </c>
      <c r="CB247" s="211">
        <v>14054</v>
      </c>
      <c r="CC247" s="211">
        <v>301</v>
      </c>
      <c r="CD247" s="211">
        <v>16711</v>
      </c>
      <c r="CE247" s="211">
        <v>905</v>
      </c>
      <c r="CF247" s="211">
        <v>9724</v>
      </c>
      <c r="CG247" s="211">
        <v>820</v>
      </c>
      <c r="CH247" s="211">
        <v>10359</v>
      </c>
      <c r="CI247" s="211">
        <v>930</v>
      </c>
      <c r="CJ247" s="211">
        <v>8057</v>
      </c>
      <c r="CK247" s="211">
        <v>252</v>
      </c>
      <c r="CL247" s="211">
        <v>8474</v>
      </c>
      <c r="CM247" s="211">
        <v>372</v>
      </c>
      <c r="CN247" s="211">
        <v>11868</v>
      </c>
      <c r="CO247" s="211">
        <v>3</v>
      </c>
      <c r="CP247" s="211">
        <v>3789</v>
      </c>
      <c r="CQ247" s="211">
        <v>80806</v>
      </c>
      <c r="CR247" s="211">
        <v>64925</v>
      </c>
      <c r="CS247" s="211">
        <v>27435</v>
      </c>
      <c r="CT247" s="211">
        <v>73807</v>
      </c>
      <c r="CU247" s="211">
        <v>7086</v>
      </c>
      <c r="CV247" s="211">
        <v>2312</v>
      </c>
      <c r="CW247" s="211">
        <v>2349</v>
      </c>
      <c r="CX247" s="211">
        <v>672</v>
      </c>
      <c r="CY247" s="211">
        <v>1276</v>
      </c>
      <c r="CZ247" s="211">
        <v>417</v>
      </c>
      <c r="DA247" s="211">
        <v>1246</v>
      </c>
      <c r="DB247" s="211">
        <v>403</v>
      </c>
      <c r="DC247" s="211">
        <v>2215</v>
      </c>
      <c r="DD247" s="211">
        <v>820</v>
      </c>
      <c r="DE247" s="211">
        <v>1014</v>
      </c>
      <c r="DF247" s="211">
        <v>2340</v>
      </c>
      <c r="DG247" s="211">
        <v>7018</v>
      </c>
      <c r="DH247" s="211">
        <v>835</v>
      </c>
      <c r="DI247" s="211">
        <v>6280</v>
      </c>
      <c r="DJ247" s="211">
        <v>1837</v>
      </c>
      <c r="DK247" s="211">
        <v>807</v>
      </c>
      <c r="DL247" s="211">
        <v>1821</v>
      </c>
      <c r="DM247" s="211">
        <v>2993</v>
      </c>
      <c r="DN247" s="211">
        <v>14948</v>
      </c>
      <c r="DO247" s="211">
        <v>4098</v>
      </c>
      <c r="DP247" s="211">
        <v>1948</v>
      </c>
      <c r="DQ247" s="211">
        <v>1405</v>
      </c>
      <c r="DR247" s="211">
        <v>1289</v>
      </c>
      <c r="DS247" s="211">
        <v>1180</v>
      </c>
      <c r="DT247" s="211">
        <v>2766</v>
      </c>
      <c r="DU247" s="211">
        <v>32898</v>
      </c>
      <c r="DV247" s="211">
        <v>13783</v>
      </c>
      <c r="DW247" s="211">
        <v>5581</v>
      </c>
      <c r="DX247" s="211">
        <v>3562</v>
      </c>
      <c r="DY247" s="211">
        <v>964</v>
      </c>
      <c r="DZ247" s="211">
        <v>7387</v>
      </c>
      <c r="EA247" s="211">
        <v>490</v>
      </c>
      <c r="EB247" s="211">
        <v>5082</v>
      </c>
      <c r="EC247" s="211">
        <v>8166</v>
      </c>
      <c r="ED247" s="211">
        <v>1352</v>
      </c>
      <c r="EE247" s="211">
        <v>4753</v>
      </c>
      <c r="EF247" s="211">
        <v>8901</v>
      </c>
      <c r="EG247" s="211">
        <v>66032</v>
      </c>
      <c r="EH247" s="211">
        <v>18128</v>
      </c>
      <c r="EI247" s="211">
        <v>20003</v>
      </c>
      <c r="EJ247" s="211">
        <v>12895</v>
      </c>
      <c r="EK247" s="211">
        <v>1602</v>
      </c>
      <c r="EL247" s="211">
        <v>1682</v>
      </c>
      <c r="EM247" s="211">
        <v>1801</v>
      </c>
      <c r="EN247" s="211">
        <v>1465</v>
      </c>
      <c r="EO247" s="211">
        <v>864</v>
      </c>
      <c r="EP247" s="211">
        <v>4820</v>
      </c>
      <c r="EQ247" s="211">
        <v>28613</v>
      </c>
      <c r="ER247" s="211">
        <v>32898</v>
      </c>
      <c r="ES247" s="211">
        <v>2520</v>
      </c>
      <c r="ET247" s="211">
        <v>9695</v>
      </c>
      <c r="EU247" s="211">
        <v>13723</v>
      </c>
      <c r="EV247" s="211">
        <v>6960</v>
      </c>
      <c r="EW247" s="211">
        <f t="shared" si="3"/>
        <v>30378</v>
      </c>
      <c r="EX247" s="211">
        <v>32898</v>
      </c>
      <c r="EZ247" s="211"/>
    </row>
    <row r="248" spans="1:156" x14ac:dyDescent="0.25">
      <c r="A248" s="214">
        <v>19</v>
      </c>
      <c r="B248" s="214" t="s">
        <v>554</v>
      </c>
      <c r="C248" s="214" t="s">
        <v>232</v>
      </c>
      <c r="D248" s="214" t="s">
        <v>232</v>
      </c>
      <c r="E248" s="214" t="s">
        <v>232</v>
      </c>
      <c r="F248" s="214" t="s">
        <v>232</v>
      </c>
      <c r="G248" s="214" t="s">
        <v>232</v>
      </c>
      <c r="H248" s="211">
        <v>81865</v>
      </c>
      <c r="I248" s="211">
        <v>4094</v>
      </c>
      <c r="J248" s="211">
        <v>13461</v>
      </c>
      <c r="K248" s="211">
        <v>913</v>
      </c>
      <c r="L248" s="211">
        <v>8126</v>
      </c>
      <c r="M248" s="211">
        <v>676</v>
      </c>
      <c r="N248" s="211">
        <v>35545</v>
      </c>
      <c r="O248" s="211">
        <v>2356</v>
      </c>
      <c r="P248" s="211">
        <v>32653</v>
      </c>
      <c r="Q248" s="211">
        <v>825</v>
      </c>
      <c r="R248" s="211">
        <v>68259</v>
      </c>
      <c r="S248" s="211">
        <v>2311</v>
      </c>
      <c r="T248" s="211">
        <v>4737</v>
      </c>
      <c r="U248" s="211">
        <v>583</v>
      </c>
      <c r="V248" s="211">
        <v>313</v>
      </c>
      <c r="W248" s="211">
        <v>58</v>
      </c>
      <c r="X248" s="211">
        <v>750</v>
      </c>
      <c r="Y248" s="211">
        <v>5</v>
      </c>
      <c r="Z248" s="211">
        <v>3521</v>
      </c>
      <c r="AA248" s="211">
        <v>1044</v>
      </c>
      <c r="AB248" s="211">
        <v>4285</v>
      </c>
      <c r="AC248" s="211">
        <v>93</v>
      </c>
      <c r="AD248" s="211">
        <v>7803</v>
      </c>
      <c r="AE248" s="211">
        <v>1340</v>
      </c>
      <c r="AF248" s="211">
        <v>66464</v>
      </c>
      <c r="AG248" s="211">
        <v>2108</v>
      </c>
      <c r="AH248" s="211">
        <v>76297</v>
      </c>
      <c r="AI248" s="211">
        <v>2821</v>
      </c>
      <c r="AJ248" s="211">
        <v>5568</v>
      </c>
      <c r="AK248" s="211">
        <v>1273</v>
      </c>
      <c r="AL248" s="211">
        <v>2178</v>
      </c>
      <c r="AM248" s="211">
        <v>127</v>
      </c>
      <c r="AN248" s="211">
        <v>3390</v>
      </c>
      <c r="AO248" s="211">
        <v>1146</v>
      </c>
      <c r="AP248" s="211">
        <v>40962</v>
      </c>
      <c r="AQ248" s="211">
        <v>2532</v>
      </c>
      <c r="AR248" s="211">
        <v>40903</v>
      </c>
      <c r="AS248" s="211">
        <v>1562</v>
      </c>
      <c r="AT248" s="211">
        <v>9575</v>
      </c>
      <c r="AU248" s="211">
        <v>162</v>
      </c>
      <c r="AV248" s="211">
        <v>72290</v>
      </c>
      <c r="AW248" s="211">
        <v>3932</v>
      </c>
      <c r="AX248" s="211">
        <v>4151</v>
      </c>
      <c r="AY248" s="211">
        <v>883</v>
      </c>
      <c r="AZ248" s="211">
        <v>18321</v>
      </c>
      <c r="BA248" s="211">
        <v>1107</v>
      </c>
      <c r="BB248" s="211">
        <v>18660</v>
      </c>
      <c r="BC248" s="211">
        <v>645</v>
      </c>
      <c r="BD248" s="211">
        <v>13960</v>
      </c>
      <c r="BE248" s="211">
        <v>337</v>
      </c>
      <c r="BF248" s="211">
        <v>7418</v>
      </c>
      <c r="BG248" s="211">
        <v>822</v>
      </c>
      <c r="BH248" s="211">
        <v>39068</v>
      </c>
      <c r="BI248" s="211">
        <v>2858</v>
      </c>
      <c r="BJ248" s="211">
        <v>37598</v>
      </c>
      <c r="BK248" s="211">
        <v>2570</v>
      </c>
      <c r="BL248" s="211">
        <v>1470</v>
      </c>
      <c r="BM248" s="211">
        <v>288</v>
      </c>
      <c r="BN248" s="211">
        <v>28357</v>
      </c>
      <c r="BO248" s="211">
        <v>1831</v>
      </c>
      <c r="BP248" s="211">
        <v>12015</v>
      </c>
      <c r="BQ248" s="211">
        <v>1194</v>
      </c>
      <c r="BR248" s="211">
        <v>6114</v>
      </c>
      <c r="BS248" s="211">
        <v>655</v>
      </c>
      <c r="BT248" s="211">
        <v>20490</v>
      </c>
      <c r="BU248" s="211">
        <v>384</v>
      </c>
      <c r="BV248" s="211">
        <v>46486</v>
      </c>
      <c r="BW248" s="211">
        <v>3680</v>
      </c>
      <c r="BX248" s="211">
        <v>14889</v>
      </c>
      <c r="BY248" s="211">
        <v>30</v>
      </c>
      <c r="BZ248" s="211">
        <v>5790</v>
      </c>
      <c r="CA248" s="211">
        <v>88</v>
      </c>
      <c r="CB248" s="211">
        <v>14700</v>
      </c>
      <c r="CC248" s="211">
        <v>296</v>
      </c>
      <c r="CD248" s="211">
        <v>6283</v>
      </c>
      <c r="CE248" s="211">
        <v>738</v>
      </c>
      <c r="CF248" s="211">
        <v>8925</v>
      </c>
      <c r="CG248" s="211">
        <v>866</v>
      </c>
      <c r="CH248" s="211">
        <v>10506</v>
      </c>
      <c r="CI248" s="211">
        <v>833</v>
      </c>
      <c r="CJ248" s="211">
        <v>9716</v>
      </c>
      <c r="CK248" s="211">
        <v>696</v>
      </c>
      <c r="CL248" s="211">
        <v>11056</v>
      </c>
      <c r="CM248" s="211">
        <v>547</v>
      </c>
      <c r="CN248" s="211">
        <v>14889</v>
      </c>
      <c r="CO248" s="211">
        <v>30</v>
      </c>
      <c r="CP248" s="211">
        <v>4094</v>
      </c>
      <c r="CQ248" s="211">
        <v>77771</v>
      </c>
      <c r="CR248" s="211">
        <v>57938</v>
      </c>
      <c r="CS248" s="211">
        <v>32476</v>
      </c>
      <c r="CT248" s="211">
        <v>71800</v>
      </c>
      <c r="CU248" s="211">
        <v>8792</v>
      </c>
      <c r="CV248" s="211">
        <v>4152</v>
      </c>
      <c r="CW248" s="211">
        <v>5169</v>
      </c>
      <c r="CX248" s="211">
        <v>2228</v>
      </c>
      <c r="CY248" s="211">
        <v>442</v>
      </c>
      <c r="CZ248" s="211">
        <v>60</v>
      </c>
      <c r="DA248" s="211">
        <v>601</v>
      </c>
      <c r="DB248" s="211">
        <v>267</v>
      </c>
      <c r="DC248" s="211">
        <v>2580</v>
      </c>
      <c r="DD248" s="211">
        <v>1597</v>
      </c>
      <c r="DE248" s="211">
        <v>1650</v>
      </c>
      <c r="DF248" s="211">
        <v>3062</v>
      </c>
      <c r="DG248" s="211">
        <v>8384</v>
      </c>
      <c r="DH248" s="211">
        <v>1083</v>
      </c>
      <c r="DI248" s="211">
        <v>4693</v>
      </c>
      <c r="DJ248" s="211">
        <v>1920</v>
      </c>
      <c r="DK248" s="211">
        <v>561</v>
      </c>
      <c r="DL248" s="211">
        <v>2396</v>
      </c>
      <c r="DM248" s="211">
        <v>2345</v>
      </c>
      <c r="DN248" s="211">
        <v>8868</v>
      </c>
      <c r="DO248" s="211">
        <v>2492</v>
      </c>
      <c r="DP248" s="211">
        <v>1721</v>
      </c>
      <c r="DQ248" s="211">
        <v>2332</v>
      </c>
      <c r="DR248" s="211">
        <v>1413</v>
      </c>
      <c r="DS248" s="211">
        <v>743</v>
      </c>
      <c r="DT248" s="211">
        <v>2705</v>
      </c>
      <c r="DU248" s="211">
        <v>33237</v>
      </c>
      <c r="DV248" s="211">
        <v>16841</v>
      </c>
      <c r="DW248" s="211">
        <v>6465</v>
      </c>
      <c r="DX248" s="211">
        <v>2483</v>
      </c>
      <c r="DY248" s="211">
        <v>955</v>
      </c>
      <c r="DZ248" s="211">
        <v>6317</v>
      </c>
      <c r="EA248" s="211">
        <v>333</v>
      </c>
      <c r="EB248" s="211">
        <v>5133</v>
      </c>
      <c r="EC248" s="211">
        <v>7596</v>
      </c>
      <c r="ED248" s="211">
        <v>1773</v>
      </c>
      <c r="EE248" s="211">
        <v>4745</v>
      </c>
      <c r="EF248" s="211">
        <v>10166</v>
      </c>
      <c r="EG248" s="211">
        <v>75486</v>
      </c>
      <c r="EH248" s="211">
        <v>8871</v>
      </c>
      <c r="EI248" s="211">
        <v>25368</v>
      </c>
      <c r="EJ248" s="211">
        <v>7869</v>
      </c>
      <c r="EK248" s="211">
        <v>804</v>
      </c>
      <c r="EL248" s="211">
        <v>829</v>
      </c>
      <c r="EM248" s="211">
        <v>915</v>
      </c>
      <c r="EN248" s="211">
        <v>955</v>
      </c>
      <c r="EO248" s="211">
        <v>662</v>
      </c>
      <c r="EP248" s="211">
        <v>3197</v>
      </c>
      <c r="EQ248" s="211">
        <v>29620</v>
      </c>
      <c r="ER248" s="211">
        <v>33237</v>
      </c>
      <c r="ES248" s="211">
        <v>2207</v>
      </c>
      <c r="ET248" s="211">
        <v>9016</v>
      </c>
      <c r="EU248" s="211">
        <v>12709</v>
      </c>
      <c r="EV248" s="211">
        <v>9305</v>
      </c>
      <c r="EW248" s="211">
        <f t="shared" si="3"/>
        <v>31030</v>
      </c>
      <c r="EX248" s="211">
        <v>33237</v>
      </c>
      <c r="EZ248" s="211"/>
    </row>
    <row r="249" spans="1:156" x14ac:dyDescent="0.25">
      <c r="A249" s="214">
        <v>20</v>
      </c>
      <c r="B249" s="214" t="s">
        <v>554</v>
      </c>
      <c r="C249" s="214" t="s">
        <v>232</v>
      </c>
      <c r="D249" s="214" t="s">
        <v>232</v>
      </c>
      <c r="E249" s="214" t="s">
        <v>232</v>
      </c>
      <c r="F249" s="214" t="s">
        <v>232</v>
      </c>
      <c r="G249" s="214" t="s">
        <v>232</v>
      </c>
      <c r="H249" s="211">
        <v>83881</v>
      </c>
      <c r="I249" s="211">
        <v>4096</v>
      </c>
      <c r="J249" s="211">
        <v>10032</v>
      </c>
      <c r="K249" s="211">
        <v>1157</v>
      </c>
      <c r="L249" s="211">
        <v>6585</v>
      </c>
      <c r="M249" s="211">
        <v>864</v>
      </c>
      <c r="N249" s="211">
        <v>33317</v>
      </c>
      <c r="O249" s="211">
        <v>2130</v>
      </c>
      <c r="P249" s="211">
        <v>40313</v>
      </c>
      <c r="Q249" s="211">
        <v>789</v>
      </c>
      <c r="R249" s="211">
        <v>77487</v>
      </c>
      <c r="S249" s="211">
        <v>3410</v>
      </c>
      <c r="T249" s="211">
        <v>786</v>
      </c>
      <c r="U249" s="211">
        <v>15</v>
      </c>
      <c r="V249" s="211">
        <v>512</v>
      </c>
      <c r="W249" s="211">
        <v>105</v>
      </c>
      <c r="X249" s="211">
        <v>907</v>
      </c>
      <c r="Y249" s="211">
        <v>89</v>
      </c>
      <c r="Z249" s="211">
        <v>1340</v>
      </c>
      <c r="AA249" s="211">
        <v>222</v>
      </c>
      <c r="AB249" s="211">
        <v>2800</v>
      </c>
      <c r="AC249" s="211">
        <v>255</v>
      </c>
      <c r="AD249" s="211">
        <v>3042</v>
      </c>
      <c r="AE249" s="211">
        <v>596</v>
      </c>
      <c r="AF249" s="211">
        <v>76585</v>
      </c>
      <c r="AG249" s="211">
        <v>3193</v>
      </c>
      <c r="AH249" s="211">
        <v>81952</v>
      </c>
      <c r="AI249" s="211">
        <v>3693</v>
      </c>
      <c r="AJ249" s="211">
        <v>1929</v>
      </c>
      <c r="AK249" s="211">
        <v>403</v>
      </c>
      <c r="AL249" s="211">
        <v>855</v>
      </c>
      <c r="AM249" s="211">
        <v>43</v>
      </c>
      <c r="AN249" s="211">
        <v>1074</v>
      </c>
      <c r="AO249" s="211">
        <v>360</v>
      </c>
      <c r="AP249" s="211">
        <v>42664</v>
      </c>
      <c r="AQ249" s="211">
        <v>2432</v>
      </c>
      <c r="AR249" s="211">
        <v>41217</v>
      </c>
      <c r="AS249" s="211">
        <v>1664</v>
      </c>
      <c r="AT249" s="211">
        <v>8767</v>
      </c>
      <c r="AU249" s="211">
        <v>347</v>
      </c>
      <c r="AV249" s="211">
        <v>75114</v>
      </c>
      <c r="AW249" s="211">
        <v>3749</v>
      </c>
      <c r="AX249" s="211">
        <v>3291</v>
      </c>
      <c r="AY249" s="211">
        <v>520</v>
      </c>
      <c r="AZ249" s="211">
        <v>17941</v>
      </c>
      <c r="BA249" s="211">
        <v>1103</v>
      </c>
      <c r="BB249" s="211">
        <v>19897</v>
      </c>
      <c r="BC249" s="211">
        <v>664</v>
      </c>
      <c r="BD249" s="211">
        <v>17094</v>
      </c>
      <c r="BE249" s="211">
        <v>369</v>
      </c>
      <c r="BF249" s="211">
        <v>7134</v>
      </c>
      <c r="BG249" s="211">
        <v>807</v>
      </c>
      <c r="BH249" s="211">
        <v>40158</v>
      </c>
      <c r="BI249" s="211">
        <v>2316</v>
      </c>
      <c r="BJ249" s="211">
        <v>39096</v>
      </c>
      <c r="BK249" s="211">
        <v>2149</v>
      </c>
      <c r="BL249" s="211">
        <v>1062</v>
      </c>
      <c r="BM249" s="211">
        <v>167</v>
      </c>
      <c r="BN249" s="211">
        <v>29219</v>
      </c>
      <c r="BO249" s="211">
        <v>1376</v>
      </c>
      <c r="BP249" s="211">
        <v>12576</v>
      </c>
      <c r="BQ249" s="211">
        <v>1070</v>
      </c>
      <c r="BR249" s="211">
        <v>5497</v>
      </c>
      <c r="BS249" s="211">
        <v>677</v>
      </c>
      <c r="BT249" s="211">
        <v>20059</v>
      </c>
      <c r="BU249" s="211">
        <v>961</v>
      </c>
      <c r="BV249" s="211">
        <v>47292</v>
      </c>
      <c r="BW249" s="211">
        <v>3123</v>
      </c>
      <c r="BX249" s="211">
        <v>16530</v>
      </c>
      <c r="BY249" s="211">
        <v>12</v>
      </c>
      <c r="BZ249" s="211">
        <v>5629</v>
      </c>
      <c r="CA249" s="211">
        <v>306</v>
      </c>
      <c r="CB249" s="211">
        <v>14430</v>
      </c>
      <c r="CC249" s="211">
        <v>655</v>
      </c>
      <c r="CD249" s="211">
        <v>5599</v>
      </c>
      <c r="CE249" s="211">
        <v>479</v>
      </c>
      <c r="CF249" s="211">
        <v>8400</v>
      </c>
      <c r="CG249" s="211">
        <v>720</v>
      </c>
      <c r="CH249" s="211">
        <v>10613</v>
      </c>
      <c r="CI249" s="211">
        <v>876</v>
      </c>
      <c r="CJ249" s="211">
        <v>9942</v>
      </c>
      <c r="CK249" s="211">
        <v>486</v>
      </c>
      <c r="CL249" s="211">
        <v>12738</v>
      </c>
      <c r="CM249" s="211">
        <v>562</v>
      </c>
      <c r="CN249" s="211">
        <v>16530</v>
      </c>
      <c r="CO249" s="211">
        <v>12</v>
      </c>
      <c r="CP249" s="211">
        <v>4096</v>
      </c>
      <c r="CQ249" s="211">
        <v>79785</v>
      </c>
      <c r="CR249" s="211">
        <v>64338</v>
      </c>
      <c r="CS249" s="211">
        <v>29591</v>
      </c>
      <c r="CT249" s="211">
        <v>76934</v>
      </c>
      <c r="CU249" s="211">
        <v>3194</v>
      </c>
      <c r="CV249" s="211">
        <v>1145</v>
      </c>
      <c r="CW249" s="211">
        <v>1593</v>
      </c>
      <c r="CX249" s="211">
        <v>616</v>
      </c>
      <c r="CY249" s="211">
        <v>816</v>
      </c>
      <c r="CZ249" s="211">
        <v>134</v>
      </c>
      <c r="DA249" s="211">
        <v>516</v>
      </c>
      <c r="DB249" s="211">
        <v>291</v>
      </c>
      <c r="DC249" s="211">
        <v>269</v>
      </c>
      <c r="DD249" s="211">
        <v>104</v>
      </c>
      <c r="DE249" s="211">
        <v>2236</v>
      </c>
      <c r="DF249" s="211">
        <v>3524</v>
      </c>
      <c r="DG249" s="211">
        <v>6234</v>
      </c>
      <c r="DH249" s="211">
        <v>874</v>
      </c>
      <c r="DI249" s="211">
        <v>4065</v>
      </c>
      <c r="DJ249" s="211">
        <v>2165</v>
      </c>
      <c r="DK249" s="211">
        <v>400</v>
      </c>
      <c r="DL249" s="211">
        <v>1728</v>
      </c>
      <c r="DM249" s="211">
        <v>2536</v>
      </c>
      <c r="DN249" s="211">
        <v>13565</v>
      </c>
      <c r="DO249" s="211">
        <v>2785</v>
      </c>
      <c r="DP249" s="211">
        <v>1832</v>
      </c>
      <c r="DQ249" s="211">
        <v>1724</v>
      </c>
      <c r="DR249" s="211">
        <v>1219</v>
      </c>
      <c r="DS249" s="211">
        <v>862</v>
      </c>
      <c r="DT249" s="211">
        <v>2021</v>
      </c>
      <c r="DU249" s="211">
        <v>34625</v>
      </c>
      <c r="DV249" s="211">
        <v>19520</v>
      </c>
      <c r="DW249" s="211">
        <v>6847</v>
      </c>
      <c r="DX249" s="211">
        <v>2416</v>
      </c>
      <c r="DY249" s="211">
        <v>789</v>
      </c>
      <c r="DZ249" s="211">
        <v>5852</v>
      </c>
      <c r="EA249" s="211">
        <v>501</v>
      </c>
      <c r="EB249" s="211">
        <v>4596</v>
      </c>
      <c r="EC249" s="211">
        <v>6837</v>
      </c>
      <c r="ED249" s="211">
        <v>1042</v>
      </c>
      <c r="EE249" s="211">
        <v>4691</v>
      </c>
      <c r="EF249" s="211">
        <v>9737</v>
      </c>
      <c r="EG249" s="211">
        <v>75541</v>
      </c>
      <c r="EH249" s="211">
        <v>8503</v>
      </c>
      <c r="EI249" s="211">
        <v>27959</v>
      </c>
      <c r="EJ249" s="211">
        <v>6666</v>
      </c>
      <c r="EK249" s="211">
        <v>913</v>
      </c>
      <c r="EL249" s="211">
        <v>889</v>
      </c>
      <c r="EM249" s="211">
        <v>587</v>
      </c>
      <c r="EN249" s="211">
        <v>1008</v>
      </c>
      <c r="EO249" s="211">
        <v>556</v>
      </c>
      <c r="EP249" s="211">
        <v>2036</v>
      </c>
      <c r="EQ249" s="211">
        <v>30667</v>
      </c>
      <c r="ER249" s="211">
        <v>34625</v>
      </c>
      <c r="ES249" s="211">
        <v>1843</v>
      </c>
      <c r="ET249" s="211">
        <v>8647</v>
      </c>
      <c r="EU249" s="211">
        <v>13237</v>
      </c>
      <c r="EV249" s="211">
        <v>10898</v>
      </c>
      <c r="EW249" s="211">
        <f t="shared" si="3"/>
        <v>32782</v>
      </c>
      <c r="EX249" s="211">
        <v>34625</v>
      </c>
      <c r="EZ249" s="211"/>
    </row>
    <row r="250" spans="1:156" x14ac:dyDescent="0.25">
      <c r="A250" s="214">
        <v>21</v>
      </c>
      <c r="B250" s="214" t="s">
        <v>554</v>
      </c>
      <c r="C250" s="214" t="s">
        <v>232</v>
      </c>
      <c r="D250" s="214" t="s">
        <v>232</v>
      </c>
      <c r="E250" s="214" t="s">
        <v>232</v>
      </c>
      <c r="F250" s="214" t="s">
        <v>232</v>
      </c>
      <c r="G250" s="214" t="s">
        <v>232</v>
      </c>
      <c r="H250" s="211">
        <v>83035</v>
      </c>
      <c r="I250" s="211">
        <v>6605</v>
      </c>
      <c r="J250" s="211">
        <v>15240</v>
      </c>
      <c r="K250" s="211">
        <v>2420</v>
      </c>
      <c r="L250" s="211">
        <v>9526</v>
      </c>
      <c r="M250" s="211">
        <v>1594</v>
      </c>
      <c r="N250" s="211">
        <v>38692</v>
      </c>
      <c r="O250" s="211">
        <v>2904</v>
      </c>
      <c r="P250" s="211">
        <v>28858</v>
      </c>
      <c r="Q250" s="211">
        <v>1276</v>
      </c>
      <c r="R250" s="211">
        <v>67494</v>
      </c>
      <c r="S250" s="211">
        <v>3488</v>
      </c>
      <c r="T250" s="211">
        <v>1636</v>
      </c>
      <c r="U250" s="211">
        <v>103</v>
      </c>
      <c r="V250" s="211">
        <v>886</v>
      </c>
      <c r="W250" s="211">
        <v>285</v>
      </c>
      <c r="X250" s="211">
        <v>1923</v>
      </c>
      <c r="Y250" s="211">
        <v>193</v>
      </c>
      <c r="Z250" s="211">
        <v>5276</v>
      </c>
      <c r="AA250" s="211">
        <v>1324</v>
      </c>
      <c r="AB250" s="211">
        <v>5682</v>
      </c>
      <c r="AC250" s="211">
        <v>1142</v>
      </c>
      <c r="AD250" s="211">
        <v>13056</v>
      </c>
      <c r="AE250" s="211">
        <v>3457</v>
      </c>
      <c r="AF250" s="211">
        <v>63744</v>
      </c>
      <c r="AG250" s="211">
        <v>2595</v>
      </c>
      <c r="AH250" s="211">
        <v>75256</v>
      </c>
      <c r="AI250" s="211">
        <v>3920</v>
      </c>
      <c r="AJ250" s="211">
        <v>7779</v>
      </c>
      <c r="AK250" s="211">
        <v>2685</v>
      </c>
      <c r="AL250" s="211">
        <v>2671</v>
      </c>
      <c r="AM250" s="211">
        <v>150</v>
      </c>
      <c r="AN250" s="211">
        <v>5108</v>
      </c>
      <c r="AO250" s="211">
        <v>2535</v>
      </c>
      <c r="AP250" s="211">
        <v>42063</v>
      </c>
      <c r="AQ250" s="211">
        <v>3377</v>
      </c>
      <c r="AR250" s="211">
        <v>40972</v>
      </c>
      <c r="AS250" s="211">
        <v>3228</v>
      </c>
      <c r="AT250" s="211">
        <v>10366</v>
      </c>
      <c r="AU250" s="211">
        <v>485</v>
      </c>
      <c r="AV250" s="211">
        <v>72669</v>
      </c>
      <c r="AW250" s="211">
        <v>6120</v>
      </c>
      <c r="AX250" s="211">
        <v>6060</v>
      </c>
      <c r="AY250" s="211">
        <v>1393</v>
      </c>
      <c r="AZ250" s="211">
        <v>17668</v>
      </c>
      <c r="BA250" s="211">
        <v>1204</v>
      </c>
      <c r="BB250" s="211">
        <v>18796</v>
      </c>
      <c r="BC250" s="211">
        <v>1264</v>
      </c>
      <c r="BD250" s="211">
        <v>12037</v>
      </c>
      <c r="BE250" s="211">
        <v>470</v>
      </c>
      <c r="BF250" s="211">
        <v>6880</v>
      </c>
      <c r="BG250" s="211">
        <v>1356</v>
      </c>
      <c r="BH250" s="211">
        <v>36806</v>
      </c>
      <c r="BI250" s="211">
        <v>3647</v>
      </c>
      <c r="BJ250" s="211">
        <v>35711</v>
      </c>
      <c r="BK250" s="211">
        <v>3333</v>
      </c>
      <c r="BL250" s="211">
        <v>1095</v>
      </c>
      <c r="BM250" s="211">
        <v>314</v>
      </c>
      <c r="BN250" s="211">
        <v>27165</v>
      </c>
      <c r="BO250" s="211">
        <v>2264</v>
      </c>
      <c r="BP250" s="211">
        <v>11431</v>
      </c>
      <c r="BQ250" s="211">
        <v>1696</v>
      </c>
      <c r="BR250" s="211">
        <v>5090</v>
      </c>
      <c r="BS250" s="211">
        <v>1043</v>
      </c>
      <c r="BT250" s="211">
        <v>22700</v>
      </c>
      <c r="BU250" s="211">
        <v>1575</v>
      </c>
      <c r="BV250" s="211">
        <v>43686</v>
      </c>
      <c r="BW250" s="211">
        <v>5003</v>
      </c>
      <c r="BX250" s="211">
        <v>16649</v>
      </c>
      <c r="BY250" s="211">
        <v>27</v>
      </c>
      <c r="BZ250" s="211">
        <v>6819</v>
      </c>
      <c r="CA250" s="211">
        <v>416</v>
      </c>
      <c r="CB250" s="211">
        <v>15881</v>
      </c>
      <c r="CC250" s="211">
        <v>1159</v>
      </c>
      <c r="CD250" s="211">
        <v>5774</v>
      </c>
      <c r="CE250" s="211">
        <v>699</v>
      </c>
      <c r="CF250" s="211">
        <v>8188</v>
      </c>
      <c r="CG250" s="211">
        <v>1461</v>
      </c>
      <c r="CH250" s="211">
        <v>9665</v>
      </c>
      <c r="CI250" s="211">
        <v>1188</v>
      </c>
      <c r="CJ250" s="211">
        <v>8967</v>
      </c>
      <c r="CK250" s="211">
        <v>951</v>
      </c>
      <c r="CL250" s="211">
        <v>11092</v>
      </c>
      <c r="CM250" s="211">
        <v>704</v>
      </c>
      <c r="CN250" s="211">
        <v>16649</v>
      </c>
      <c r="CO250" s="211">
        <v>27</v>
      </c>
      <c r="CP250" s="211">
        <v>6605</v>
      </c>
      <c r="CQ250" s="211">
        <v>76430</v>
      </c>
      <c r="CR250" s="211">
        <v>57367</v>
      </c>
      <c r="CS250" s="211">
        <v>33031</v>
      </c>
      <c r="CT250" s="211">
        <v>66970</v>
      </c>
      <c r="CU250" s="211">
        <v>11850</v>
      </c>
      <c r="CV250" s="211">
        <v>5965</v>
      </c>
      <c r="CW250" s="211">
        <v>8994</v>
      </c>
      <c r="CX250" s="211">
        <v>4651</v>
      </c>
      <c r="CY250" s="211">
        <v>411</v>
      </c>
      <c r="CZ250" s="211">
        <v>41</v>
      </c>
      <c r="DA250" s="211">
        <v>1618</v>
      </c>
      <c r="DB250" s="211">
        <v>869</v>
      </c>
      <c r="DC250" s="211">
        <v>827</v>
      </c>
      <c r="DD250" s="211">
        <v>404</v>
      </c>
      <c r="DE250" s="211">
        <v>4104</v>
      </c>
      <c r="DF250" s="211">
        <v>3068</v>
      </c>
      <c r="DG250" s="211">
        <v>6542</v>
      </c>
      <c r="DH250" s="211">
        <v>1271</v>
      </c>
      <c r="DI250" s="211">
        <v>3916</v>
      </c>
      <c r="DJ250" s="211">
        <v>2273</v>
      </c>
      <c r="DK250" s="211">
        <v>414</v>
      </c>
      <c r="DL250" s="211">
        <v>1948</v>
      </c>
      <c r="DM250" s="211">
        <v>1862</v>
      </c>
      <c r="DN250" s="211">
        <v>10148</v>
      </c>
      <c r="DO250" s="211">
        <v>2042</v>
      </c>
      <c r="DP250" s="211">
        <v>1751</v>
      </c>
      <c r="DQ250" s="211">
        <v>1596</v>
      </c>
      <c r="DR250" s="211">
        <v>1393</v>
      </c>
      <c r="DS250" s="211">
        <v>831</v>
      </c>
      <c r="DT250" s="211">
        <v>2605</v>
      </c>
      <c r="DU250" s="211">
        <v>34102</v>
      </c>
      <c r="DV250" s="211">
        <v>17292</v>
      </c>
      <c r="DW250" s="211">
        <v>6313</v>
      </c>
      <c r="DX250" s="211">
        <v>2265</v>
      </c>
      <c r="DY250" s="211">
        <v>870</v>
      </c>
      <c r="DZ250" s="211">
        <v>6735</v>
      </c>
      <c r="EA250" s="211">
        <v>460</v>
      </c>
      <c r="EB250" s="211">
        <v>5325</v>
      </c>
      <c r="EC250" s="211">
        <v>7810</v>
      </c>
      <c r="ED250" s="211">
        <v>1435</v>
      </c>
      <c r="EE250" s="211">
        <v>5325</v>
      </c>
      <c r="EF250" s="211">
        <v>9615</v>
      </c>
      <c r="EG250" s="211">
        <v>75283</v>
      </c>
      <c r="EH250" s="211">
        <v>8138</v>
      </c>
      <c r="EI250" s="211">
        <v>26466</v>
      </c>
      <c r="EJ250" s="211">
        <v>7636</v>
      </c>
      <c r="EK250" s="211">
        <v>1544</v>
      </c>
      <c r="EL250" s="211">
        <v>975</v>
      </c>
      <c r="EM250" s="211">
        <v>963</v>
      </c>
      <c r="EN250" s="211">
        <v>517</v>
      </c>
      <c r="EO250" s="211">
        <v>564</v>
      </c>
      <c r="EP250" s="211">
        <v>1943</v>
      </c>
      <c r="EQ250" s="211">
        <v>29327</v>
      </c>
      <c r="ER250" s="211">
        <v>34102</v>
      </c>
      <c r="ES250" s="211">
        <v>1901</v>
      </c>
      <c r="ET250" s="211">
        <v>8768</v>
      </c>
      <c r="EU250" s="211">
        <v>12807</v>
      </c>
      <c r="EV250" s="211">
        <v>10626</v>
      </c>
      <c r="EW250" s="211">
        <f t="shared" si="3"/>
        <v>32201</v>
      </c>
      <c r="EX250" s="211">
        <v>34102</v>
      </c>
      <c r="EZ250" s="211"/>
    </row>
    <row r="251" spans="1:156" x14ac:dyDescent="0.25">
      <c r="A251" s="214">
        <v>22</v>
      </c>
      <c r="B251" s="214" t="s">
        <v>554</v>
      </c>
      <c r="C251" s="214" t="s">
        <v>232</v>
      </c>
      <c r="D251" s="214" t="s">
        <v>232</v>
      </c>
      <c r="E251" s="214" t="s">
        <v>232</v>
      </c>
      <c r="F251" s="214" t="s">
        <v>232</v>
      </c>
      <c r="G251" s="214" t="s">
        <v>232</v>
      </c>
      <c r="H251" s="211">
        <v>84247</v>
      </c>
      <c r="I251" s="211">
        <v>4066</v>
      </c>
      <c r="J251" s="211">
        <v>10580</v>
      </c>
      <c r="K251" s="211">
        <v>1006</v>
      </c>
      <c r="L251" s="211">
        <v>6614</v>
      </c>
      <c r="M251" s="211">
        <v>740</v>
      </c>
      <c r="N251" s="211">
        <v>35821</v>
      </c>
      <c r="O251" s="211">
        <v>2186</v>
      </c>
      <c r="P251" s="211">
        <v>37637</v>
      </c>
      <c r="Q251" s="211">
        <v>860</v>
      </c>
      <c r="R251" s="211">
        <v>76977</v>
      </c>
      <c r="S251" s="211">
        <v>2932</v>
      </c>
      <c r="T251" s="211">
        <v>744</v>
      </c>
      <c r="U251" s="211">
        <v>29</v>
      </c>
      <c r="V251" s="211">
        <v>172</v>
      </c>
      <c r="W251" s="211">
        <v>16</v>
      </c>
      <c r="X251" s="211">
        <v>376</v>
      </c>
      <c r="Y251" s="211">
        <v>10</v>
      </c>
      <c r="Z251" s="211">
        <v>2019</v>
      </c>
      <c r="AA251" s="211">
        <v>566</v>
      </c>
      <c r="AB251" s="211">
        <v>3959</v>
      </c>
      <c r="AC251" s="211">
        <v>513</v>
      </c>
      <c r="AD251" s="211">
        <v>5450</v>
      </c>
      <c r="AE251" s="211">
        <v>1158</v>
      </c>
      <c r="AF251" s="211">
        <v>75297</v>
      </c>
      <c r="AG251" s="211">
        <v>2723</v>
      </c>
      <c r="AH251" s="211">
        <v>82022</v>
      </c>
      <c r="AI251" s="211">
        <v>3506</v>
      </c>
      <c r="AJ251" s="211">
        <v>2225</v>
      </c>
      <c r="AK251" s="211">
        <v>560</v>
      </c>
      <c r="AL251" s="211">
        <v>930</v>
      </c>
      <c r="AM251" s="211">
        <v>93</v>
      </c>
      <c r="AN251" s="211">
        <v>1295</v>
      </c>
      <c r="AO251" s="211">
        <v>467</v>
      </c>
      <c r="AP251" s="211">
        <v>42702</v>
      </c>
      <c r="AQ251" s="211">
        <v>2205</v>
      </c>
      <c r="AR251" s="211">
        <v>41545</v>
      </c>
      <c r="AS251" s="211">
        <v>1861</v>
      </c>
      <c r="AT251" s="211">
        <v>10307</v>
      </c>
      <c r="AU251" s="211">
        <v>304</v>
      </c>
      <c r="AV251" s="211">
        <v>73940</v>
      </c>
      <c r="AW251" s="211">
        <v>3762</v>
      </c>
      <c r="AX251" s="211">
        <v>3133</v>
      </c>
      <c r="AY251" s="211">
        <v>469</v>
      </c>
      <c r="AZ251" s="211">
        <v>18252</v>
      </c>
      <c r="BA251" s="211">
        <v>973</v>
      </c>
      <c r="BB251" s="211">
        <v>21249</v>
      </c>
      <c r="BC251" s="211">
        <v>849</v>
      </c>
      <c r="BD251" s="211">
        <v>14996</v>
      </c>
      <c r="BE251" s="211">
        <v>270</v>
      </c>
      <c r="BF251" s="211">
        <v>6015</v>
      </c>
      <c r="BG251" s="211">
        <v>474</v>
      </c>
      <c r="BH251" s="211">
        <v>41031</v>
      </c>
      <c r="BI251" s="211">
        <v>2593</v>
      </c>
      <c r="BJ251" s="211">
        <v>39709</v>
      </c>
      <c r="BK251" s="211">
        <v>2382</v>
      </c>
      <c r="BL251" s="211">
        <v>1322</v>
      </c>
      <c r="BM251" s="211">
        <v>211</v>
      </c>
      <c r="BN251" s="211">
        <v>30499</v>
      </c>
      <c r="BO251" s="211">
        <v>1686</v>
      </c>
      <c r="BP251" s="211">
        <v>11628</v>
      </c>
      <c r="BQ251" s="211">
        <v>1070</v>
      </c>
      <c r="BR251" s="211">
        <v>4919</v>
      </c>
      <c r="BS251" s="211">
        <v>311</v>
      </c>
      <c r="BT251" s="211">
        <v>21145</v>
      </c>
      <c r="BU251" s="211">
        <v>982</v>
      </c>
      <c r="BV251" s="211">
        <v>47046</v>
      </c>
      <c r="BW251" s="211">
        <v>3067</v>
      </c>
      <c r="BX251" s="211">
        <v>16056</v>
      </c>
      <c r="BY251" s="211">
        <v>17</v>
      </c>
      <c r="BZ251" s="211">
        <v>6201</v>
      </c>
      <c r="CA251" s="211">
        <v>205</v>
      </c>
      <c r="CB251" s="211">
        <v>14944</v>
      </c>
      <c r="CC251" s="211">
        <v>777</v>
      </c>
      <c r="CD251" s="211">
        <v>5472</v>
      </c>
      <c r="CE251" s="211">
        <v>523</v>
      </c>
      <c r="CF251" s="211">
        <v>8444</v>
      </c>
      <c r="CG251" s="211">
        <v>935</v>
      </c>
      <c r="CH251" s="211">
        <v>10369</v>
      </c>
      <c r="CI251" s="211">
        <v>643</v>
      </c>
      <c r="CJ251" s="211">
        <v>10269</v>
      </c>
      <c r="CK251" s="211">
        <v>490</v>
      </c>
      <c r="CL251" s="211">
        <v>12492</v>
      </c>
      <c r="CM251" s="211">
        <v>476</v>
      </c>
      <c r="CN251" s="211">
        <v>16056</v>
      </c>
      <c r="CO251" s="211">
        <v>17</v>
      </c>
      <c r="CP251" s="211">
        <v>4066</v>
      </c>
      <c r="CQ251" s="211">
        <v>80181</v>
      </c>
      <c r="CR251" s="211">
        <v>62980</v>
      </c>
      <c r="CS251" s="211">
        <v>31177</v>
      </c>
      <c r="CT251" s="211">
        <v>76256</v>
      </c>
      <c r="CU251" s="211">
        <v>4273</v>
      </c>
      <c r="CV251" s="211">
        <v>1724</v>
      </c>
      <c r="CW251" s="211">
        <v>3374</v>
      </c>
      <c r="CX251" s="211">
        <v>1552</v>
      </c>
      <c r="CY251" s="211">
        <v>582</v>
      </c>
      <c r="CZ251" s="211">
        <v>96</v>
      </c>
      <c r="DA251" s="211">
        <v>224</v>
      </c>
      <c r="DB251" s="211">
        <v>40</v>
      </c>
      <c r="DC251" s="211">
        <v>93</v>
      </c>
      <c r="DD251" s="211">
        <v>36</v>
      </c>
      <c r="DE251" s="211">
        <v>2822</v>
      </c>
      <c r="DF251" s="211">
        <v>3919</v>
      </c>
      <c r="DG251" s="211">
        <v>7701</v>
      </c>
      <c r="DH251" s="211">
        <v>1042</v>
      </c>
      <c r="DI251" s="211">
        <v>4693</v>
      </c>
      <c r="DJ251" s="211">
        <v>2158</v>
      </c>
      <c r="DK251" s="211">
        <v>515</v>
      </c>
      <c r="DL251" s="211">
        <v>2115</v>
      </c>
      <c r="DM251" s="211">
        <v>2607</v>
      </c>
      <c r="DN251" s="211">
        <v>10615</v>
      </c>
      <c r="DO251" s="211">
        <v>2322</v>
      </c>
      <c r="DP251" s="211">
        <v>2247</v>
      </c>
      <c r="DQ251" s="211">
        <v>1686</v>
      </c>
      <c r="DR251" s="211">
        <v>1445</v>
      </c>
      <c r="DS251" s="211">
        <v>1056</v>
      </c>
      <c r="DT251" s="211">
        <v>2384</v>
      </c>
      <c r="DU251" s="211">
        <v>34495</v>
      </c>
      <c r="DV251" s="211">
        <v>19023</v>
      </c>
      <c r="DW251" s="211">
        <v>6684</v>
      </c>
      <c r="DX251" s="211">
        <v>2752</v>
      </c>
      <c r="DY251" s="211">
        <v>1039</v>
      </c>
      <c r="DZ251" s="211">
        <v>6286</v>
      </c>
      <c r="EA251" s="211">
        <v>602</v>
      </c>
      <c r="EB251" s="211">
        <v>4574</v>
      </c>
      <c r="EC251" s="211">
        <v>6434</v>
      </c>
      <c r="ED251" s="211">
        <v>1137</v>
      </c>
      <c r="EE251" s="211">
        <v>4356</v>
      </c>
      <c r="EF251" s="211">
        <v>10022</v>
      </c>
      <c r="EG251" s="211">
        <v>77219</v>
      </c>
      <c r="EH251" s="211">
        <v>7250</v>
      </c>
      <c r="EI251" s="211">
        <v>27394</v>
      </c>
      <c r="EJ251" s="211">
        <v>7101</v>
      </c>
      <c r="EK251" s="211">
        <v>1016</v>
      </c>
      <c r="EL251" s="211">
        <v>820</v>
      </c>
      <c r="EM251" s="211">
        <v>727</v>
      </c>
      <c r="EN251" s="211">
        <v>809</v>
      </c>
      <c r="EO251" s="211">
        <v>866</v>
      </c>
      <c r="EP251" s="211">
        <v>2054</v>
      </c>
      <c r="EQ251" s="211">
        <v>30195</v>
      </c>
      <c r="ER251" s="211">
        <v>34495</v>
      </c>
      <c r="ES251" s="211">
        <v>1659</v>
      </c>
      <c r="ET251" s="211">
        <v>8564</v>
      </c>
      <c r="EU251" s="211">
        <v>13064</v>
      </c>
      <c r="EV251" s="211">
        <v>11208</v>
      </c>
      <c r="EW251" s="211">
        <f t="shared" si="3"/>
        <v>32836</v>
      </c>
      <c r="EX251" s="211">
        <v>34495</v>
      </c>
      <c r="EZ251" s="211"/>
    </row>
    <row r="252" spans="1:156" x14ac:dyDescent="0.25">
      <c r="A252" s="214">
        <v>23</v>
      </c>
      <c r="B252" s="214" t="s">
        <v>554</v>
      </c>
      <c r="C252" s="214" t="s">
        <v>232</v>
      </c>
      <c r="D252" s="214" t="s">
        <v>232</v>
      </c>
      <c r="E252" s="214" t="s">
        <v>232</v>
      </c>
      <c r="F252" s="214" t="s">
        <v>232</v>
      </c>
      <c r="G252" s="214" t="s">
        <v>232</v>
      </c>
      <c r="H252" s="211">
        <v>83421</v>
      </c>
      <c r="I252" s="211">
        <v>4780</v>
      </c>
      <c r="J252" s="211">
        <v>14489</v>
      </c>
      <c r="K252" s="211">
        <v>1734</v>
      </c>
      <c r="L252" s="211">
        <v>9000</v>
      </c>
      <c r="M252" s="211">
        <v>1273</v>
      </c>
      <c r="N252" s="211">
        <v>39381</v>
      </c>
      <c r="O252" s="211">
        <v>2015</v>
      </c>
      <c r="P252" s="211">
        <v>29152</v>
      </c>
      <c r="Q252" s="211">
        <v>1008</v>
      </c>
      <c r="R252" s="211">
        <v>69360</v>
      </c>
      <c r="S252" s="211">
        <v>2910</v>
      </c>
      <c r="T252" s="211">
        <v>1776</v>
      </c>
      <c r="U252" s="211">
        <v>54</v>
      </c>
      <c r="V252" s="211">
        <v>201</v>
      </c>
      <c r="W252" s="211">
        <v>15</v>
      </c>
      <c r="X252" s="211">
        <v>3267</v>
      </c>
      <c r="Y252" s="211">
        <v>199</v>
      </c>
      <c r="Z252" s="211">
        <v>3151</v>
      </c>
      <c r="AA252" s="211">
        <v>751</v>
      </c>
      <c r="AB252" s="211">
        <v>5426</v>
      </c>
      <c r="AC252" s="211">
        <v>799</v>
      </c>
      <c r="AD252" s="211">
        <v>9299</v>
      </c>
      <c r="AE252" s="211">
        <v>1768</v>
      </c>
      <c r="AF252" s="211">
        <v>66339</v>
      </c>
      <c r="AG252" s="211">
        <v>2544</v>
      </c>
      <c r="AH252" s="211">
        <v>77292</v>
      </c>
      <c r="AI252" s="211">
        <v>3326</v>
      </c>
      <c r="AJ252" s="211">
        <v>6129</v>
      </c>
      <c r="AK252" s="211">
        <v>1454</v>
      </c>
      <c r="AL252" s="211">
        <v>2699</v>
      </c>
      <c r="AM252" s="211">
        <v>141</v>
      </c>
      <c r="AN252" s="211">
        <v>3430</v>
      </c>
      <c r="AO252" s="211">
        <v>1313</v>
      </c>
      <c r="AP252" s="211">
        <v>42154</v>
      </c>
      <c r="AQ252" s="211">
        <v>2733</v>
      </c>
      <c r="AR252" s="211">
        <v>41267</v>
      </c>
      <c r="AS252" s="211">
        <v>2047</v>
      </c>
      <c r="AT252" s="211">
        <v>10535</v>
      </c>
      <c r="AU252" s="211">
        <v>460</v>
      </c>
      <c r="AV252" s="211">
        <v>72886</v>
      </c>
      <c r="AW252" s="211">
        <v>4320</v>
      </c>
      <c r="AX252" s="211">
        <v>5195</v>
      </c>
      <c r="AY252" s="211">
        <v>877</v>
      </c>
      <c r="AZ252" s="211">
        <v>18310</v>
      </c>
      <c r="BA252" s="211">
        <v>1249</v>
      </c>
      <c r="BB252" s="211">
        <v>20802</v>
      </c>
      <c r="BC252" s="211">
        <v>869</v>
      </c>
      <c r="BD252" s="211">
        <v>11975</v>
      </c>
      <c r="BE252" s="211">
        <v>204</v>
      </c>
      <c r="BF252" s="211">
        <v>7827</v>
      </c>
      <c r="BG252" s="211">
        <v>892</v>
      </c>
      <c r="BH252" s="211">
        <v>37798</v>
      </c>
      <c r="BI252" s="211">
        <v>2964</v>
      </c>
      <c r="BJ252" s="211">
        <v>36446</v>
      </c>
      <c r="BK252" s="211">
        <v>2680</v>
      </c>
      <c r="BL252" s="211">
        <v>1352</v>
      </c>
      <c r="BM252" s="211">
        <v>284</v>
      </c>
      <c r="BN252" s="211">
        <v>27414</v>
      </c>
      <c r="BO252" s="211">
        <v>1817</v>
      </c>
      <c r="BP252" s="211">
        <v>11570</v>
      </c>
      <c r="BQ252" s="211">
        <v>1214</v>
      </c>
      <c r="BR252" s="211">
        <v>6641</v>
      </c>
      <c r="BS252" s="211">
        <v>825</v>
      </c>
      <c r="BT252" s="211">
        <v>21002</v>
      </c>
      <c r="BU252" s="211">
        <v>872</v>
      </c>
      <c r="BV252" s="211">
        <v>45625</v>
      </c>
      <c r="BW252" s="211">
        <v>3856</v>
      </c>
      <c r="BX252" s="211">
        <v>16794</v>
      </c>
      <c r="BY252" s="211">
        <v>52</v>
      </c>
      <c r="BZ252" s="211">
        <v>6050</v>
      </c>
      <c r="CA252" s="211">
        <v>184</v>
      </c>
      <c r="CB252" s="211">
        <v>14952</v>
      </c>
      <c r="CC252" s="211">
        <v>688</v>
      </c>
      <c r="CD252" s="211">
        <v>6137</v>
      </c>
      <c r="CE252" s="211">
        <v>709</v>
      </c>
      <c r="CF252" s="211">
        <v>8664</v>
      </c>
      <c r="CG252" s="211">
        <v>950</v>
      </c>
      <c r="CH252" s="211">
        <v>10257</v>
      </c>
      <c r="CI252" s="211">
        <v>913</v>
      </c>
      <c r="CJ252" s="211">
        <v>9152</v>
      </c>
      <c r="CK252" s="211">
        <v>633</v>
      </c>
      <c r="CL252" s="211">
        <v>11415</v>
      </c>
      <c r="CM252" s="211">
        <v>651</v>
      </c>
      <c r="CN252" s="211">
        <v>16794</v>
      </c>
      <c r="CO252" s="211">
        <v>52</v>
      </c>
      <c r="CP252" s="211">
        <v>4780</v>
      </c>
      <c r="CQ252" s="211">
        <v>78641</v>
      </c>
      <c r="CR252" s="211">
        <v>58687</v>
      </c>
      <c r="CS252" s="211">
        <v>35153</v>
      </c>
      <c r="CT252" s="211">
        <v>69410</v>
      </c>
      <c r="CU252" s="211">
        <v>9997</v>
      </c>
      <c r="CV252" s="211">
        <v>4852</v>
      </c>
      <c r="CW252" s="211">
        <v>6003</v>
      </c>
      <c r="CX252" s="211">
        <v>2610</v>
      </c>
      <c r="CY252" s="211">
        <v>850</v>
      </c>
      <c r="CZ252" s="211">
        <v>249</v>
      </c>
      <c r="DA252" s="211">
        <v>2383</v>
      </c>
      <c r="DB252" s="211">
        <v>1637</v>
      </c>
      <c r="DC252" s="211">
        <v>761</v>
      </c>
      <c r="DD252" s="211">
        <v>356</v>
      </c>
      <c r="DE252" s="211">
        <v>2159</v>
      </c>
      <c r="DF252" s="211">
        <v>3140</v>
      </c>
      <c r="DG252" s="211">
        <v>8952</v>
      </c>
      <c r="DH252" s="211">
        <v>770</v>
      </c>
      <c r="DI252" s="211">
        <v>3994</v>
      </c>
      <c r="DJ252" s="211">
        <v>2125</v>
      </c>
      <c r="DK252" s="211">
        <v>450</v>
      </c>
      <c r="DL252" s="211">
        <v>1536</v>
      </c>
      <c r="DM252" s="211">
        <v>2425</v>
      </c>
      <c r="DN252" s="211">
        <v>10131</v>
      </c>
      <c r="DO252" s="211">
        <v>2436</v>
      </c>
      <c r="DP252" s="211">
        <v>1909</v>
      </c>
      <c r="DQ252" s="211">
        <v>1234</v>
      </c>
      <c r="DR252" s="211">
        <v>1495</v>
      </c>
      <c r="DS252" s="211">
        <v>1113</v>
      </c>
      <c r="DT252" s="211">
        <v>3487</v>
      </c>
      <c r="DU252" s="211">
        <v>34320</v>
      </c>
      <c r="DV252" s="211">
        <v>17206</v>
      </c>
      <c r="DW252" s="211">
        <v>5955</v>
      </c>
      <c r="DX252" s="211">
        <v>3065</v>
      </c>
      <c r="DY252" s="211">
        <v>1442</v>
      </c>
      <c r="DZ252" s="211">
        <v>6359</v>
      </c>
      <c r="EA252" s="211">
        <v>542</v>
      </c>
      <c r="EB252" s="211">
        <v>4847</v>
      </c>
      <c r="EC252" s="211">
        <v>7690</v>
      </c>
      <c r="ED252" s="211">
        <v>1230</v>
      </c>
      <c r="EE252" s="211">
        <v>5189</v>
      </c>
      <c r="EF252" s="211">
        <v>9982</v>
      </c>
      <c r="EG252" s="211">
        <v>74651</v>
      </c>
      <c r="EH252" s="211">
        <v>8813</v>
      </c>
      <c r="EI252" s="211">
        <v>27019</v>
      </c>
      <c r="EJ252" s="211">
        <v>7301</v>
      </c>
      <c r="EK252" s="211">
        <v>1322</v>
      </c>
      <c r="EL252" s="211">
        <v>726</v>
      </c>
      <c r="EM252" s="211">
        <v>988</v>
      </c>
      <c r="EN252" s="211">
        <v>753</v>
      </c>
      <c r="EO252" s="211">
        <v>476</v>
      </c>
      <c r="EP252" s="211">
        <v>2332</v>
      </c>
      <c r="EQ252" s="211">
        <v>29435</v>
      </c>
      <c r="ER252" s="211">
        <v>34320</v>
      </c>
      <c r="ES252" s="211">
        <v>1911</v>
      </c>
      <c r="ET252" s="211">
        <v>10144</v>
      </c>
      <c r="EU252" s="211">
        <v>12770</v>
      </c>
      <c r="EV252" s="211">
        <v>9495</v>
      </c>
      <c r="EW252" s="211">
        <f t="shared" si="3"/>
        <v>32409</v>
      </c>
      <c r="EX252" s="211">
        <v>34320</v>
      </c>
      <c r="EZ252" s="211"/>
    </row>
    <row r="253" spans="1:156" x14ac:dyDescent="0.25">
      <c r="A253" s="214">
        <v>24</v>
      </c>
      <c r="B253" s="214" t="s">
        <v>554</v>
      </c>
      <c r="C253" s="214" t="s">
        <v>232</v>
      </c>
      <c r="D253" s="214" t="s">
        <v>232</v>
      </c>
      <c r="E253" s="214" t="s">
        <v>232</v>
      </c>
      <c r="F253" s="214" t="s">
        <v>232</v>
      </c>
      <c r="G253" s="214" t="s">
        <v>232</v>
      </c>
      <c r="H253" s="211">
        <v>84020</v>
      </c>
      <c r="I253" s="211">
        <v>3485</v>
      </c>
      <c r="J253" s="211">
        <v>7769</v>
      </c>
      <c r="K253" s="211">
        <v>870</v>
      </c>
      <c r="L253" s="211">
        <v>4489</v>
      </c>
      <c r="M253" s="211">
        <v>298</v>
      </c>
      <c r="N253" s="211">
        <v>30289</v>
      </c>
      <c r="O253" s="211">
        <v>1682</v>
      </c>
      <c r="P253" s="211">
        <v>45696</v>
      </c>
      <c r="Q253" s="211">
        <v>933</v>
      </c>
      <c r="R253" s="211">
        <v>71030</v>
      </c>
      <c r="S253" s="211">
        <v>2188</v>
      </c>
      <c r="T253" s="211">
        <v>2757</v>
      </c>
      <c r="U253" s="211">
        <v>380</v>
      </c>
      <c r="V253" s="211">
        <v>117</v>
      </c>
      <c r="W253" s="211">
        <v>0</v>
      </c>
      <c r="X253" s="211">
        <v>3849</v>
      </c>
      <c r="Y253" s="211">
        <v>105</v>
      </c>
      <c r="Z253" s="211">
        <v>1723</v>
      </c>
      <c r="AA253" s="211">
        <v>395</v>
      </c>
      <c r="AB253" s="211">
        <v>4544</v>
      </c>
      <c r="AC253" s="211">
        <v>417</v>
      </c>
      <c r="AD253" s="211">
        <v>4850</v>
      </c>
      <c r="AE253" s="211">
        <v>842</v>
      </c>
      <c r="AF253" s="211">
        <v>69306</v>
      </c>
      <c r="AG253" s="211">
        <v>2054</v>
      </c>
      <c r="AH253" s="211">
        <v>76736</v>
      </c>
      <c r="AI253" s="211">
        <v>2517</v>
      </c>
      <c r="AJ253" s="211">
        <v>7284</v>
      </c>
      <c r="AK253" s="211">
        <v>968</v>
      </c>
      <c r="AL253" s="211">
        <v>4231</v>
      </c>
      <c r="AM253" s="211">
        <v>421</v>
      </c>
      <c r="AN253" s="211">
        <v>3053</v>
      </c>
      <c r="AO253" s="211">
        <v>547</v>
      </c>
      <c r="AP253" s="211">
        <v>41986</v>
      </c>
      <c r="AQ253" s="211">
        <v>2074</v>
      </c>
      <c r="AR253" s="211">
        <v>42034</v>
      </c>
      <c r="AS253" s="211">
        <v>1411</v>
      </c>
      <c r="AT253" s="211">
        <v>7992</v>
      </c>
      <c r="AU253" s="211">
        <v>222</v>
      </c>
      <c r="AV253" s="211">
        <v>76028</v>
      </c>
      <c r="AW253" s="211">
        <v>3263</v>
      </c>
      <c r="AX253" s="211">
        <v>2365</v>
      </c>
      <c r="AY253" s="211">
        <v>615</v>
      </c>
      <c r="AZ253" s="211">
        <v>11791</v>
      </c>
      <c r="BA253" s="211">
        <v>911</v>
      </c>
      <c r="BB253" s="211">
        <v>16035</v>
      </c>
      <c r="BC253" s="211">
        <v>572</v>
      </c>
      <c r="BD253" s="211">
        <v>25091</v>
      </c>
      <c r="BE253" s="211">
        <v>578</v>
      </c>
      <c r="BF253" s="211">
        <v>6155</v>
      </c>
      <c r="BG253" s="211">
        <v>587</v>
      </c>
      <c r="BH253" s="211">
        <v>41963</v>
      </c>
      <c r="BI253" s="211">
        <v>2205</v>
      </c>
      <c r="BJ253" s="211">
        <v>40734</v>
      </c>
      <c r="BK253" s="211">
        <v>2005</v>
      </c>
      <c r="BL253" s="211">
        <v>1229</v>
      </c>
      <c r="BM253" s="211">
        <v>200</v>
      </c>
      <c r="BN253" s="211">
        <v>30291</v>
      </c>
      <c r="BO253" s="211">
        <v>1009</v>
      </c>
      <c r="BP253" s="211">
        <v>12653</v>
      </c>
      <c r="BQ253" s="211">
        <v>1253</v>
      </c>
      <c r="BR253" s="211">
        <v>5174</v>
      </c>
      <c r="BS253" s="211">
        <v>530</v>
      </c>
      <c r="BT253" s="211">
        <v>22954</v>
      </c>
      <c r="BU253" s="211">
        <v>617</v>
      </c>
      <c r="BV253" s="211">
        <v>48118</v>
      </c>
      <c r="BW253" s="211">
        <v>2792</v>
      </c>
      <c r="BX253" s="211">
        <v>12948</v>
      </c>
      <c r="BY253" s="211">
        <v>76</v>
      </c>
      <c r="BZ253" s="211">
        <v>6517</v>
      </c>
      <c r="CA253" s="211">
        <v>80</v>
      </c>
      <c r="CB253" s="211">
        <v>16437</v>
      </c>
      <c r="CC253" s="211">
        <v>537</v>
      </c>
      <c r="CD253" s="211">
        <v>5784</v>
      </c>
      <c r="CE253" s="211">
        <v>192</v>
      </c>
      <c r="CF253" s="211">
        <v>10171</v>
      </c>
      <c r="CG253" s="211">
        <v>954</v>
      </c>
      <c r="CH253" s="211">
        <v>11617</v>
      </c>
      <c r="CI253" s="211">
        <v>461</v>
      </c>
      <c r="CJ253" s="211">
        <v>9730</v>
      </c>
      <c r="CK253" s="211">
        <v>591</v>
      </c>
      <c r="CL253" s="211">
        <v>10816</v>
      </c>
      <c r="CM253" s="211">
        <v>594</v>
      </c>
      <c r="CN253" s="211">
        <v>12948</v>
      </c>
      <c r="CO253" s="211">
        <v>76</v>
      </c>
      <c r="CP253" s="211">
        <v>3485</v>
      </c>
      <c r="CQ253" s="211">
        <v>80535</v>
      </c>
      <c r="CR253" s="211">
        <v>68428</v>
      </c>
      <c r="CS253" s="211">
        <v>23352</v>
      </c>
      <c r="CT253" s="211">
        <v>69508</v>
      </c>
      <c r="CU253" s="211">
        <v>9387</v>
      </c>
      <c r="CV253" s="211">
        <v>2848</v>
      </c>
      <c r="CW253" s="211">
        <v>3211</v>
      </c>
      <c r="CX253" s="211">
        <v>727</v>
      </c>
      <c r="CY253" s="211">
        <v>1630</v>
      </c>
      <c r="CZ253" s="211">
        <v>377</v>
      </c>
      <c r="DA253" s="211">
        <v>2814</v>
      </c>
      <c r="DB253" s="211">
        <v>1077</v>
      </c>
      <c r="DC253" s="211">
        <v>1732</v>
      </c>
      <c r="DD253" s="211">
        <v>667</v>
      </c>
      <c r="DE253" s="211">
        <v>847</v>
      </c>
      <c r="DF253" s="211">
        <v>3299</v>
      </c>
      <c r="DG253" s="211">
        <v>3751</v>
      </c>
      <c r="DH253" s="211">
        <v>701</v>
      </c>
      <c r="DI253" s="211">
        <v>3651</v>
      </c>
      <c r="DJ253" s="211">
        <v>1127</v>
      </c>
      <c r="DK253" s="211">
        <v>455</v>
      </c>
      <c r="DL253" s="211">
        <v>1521</v>
      </c>
      <c r="DM253" s="211">
        <v>3063</v>
      </c>
      <c r="DN253" s="211">
        <v>20627</v>
      </c>
      <c r="DO253" s="211">
        <v>2668</v>
      </c>
      <c r="DP253" s="211">
        <v>1536</v>
      </c>
      <c r="DQ253" s="211">
        <v>1437</v>
      </c>
      <c r="DR253" s="211">
        <v>880</v>
      </c>
      <c r="DS253" s="211">
        <v>512</v>
      </c>
      <c r="DT253" s="211">
        <v>1576</v>
      </c>
      <c r="DU253" s="211">
        <v>33098</v>
      </c>
      <c r="DV253" s="211">
        <v>18761</v>
      </c>
      <c r="DW253" s="211">
        <v>8031</v>
      </c>
      <c r="DX253" s="211">
        <v>2413</v>
      </c>
      <c r="DY253" s="211">
        <v>950</v>
      </c>
      <c r="DZ253" s="211">
        <v>4776</v>
      </c>
      <c r="EA253" s="211">
        <v>502</v>
      </c>
      <c r="EB253" s="211">
        <v>3403</v>
      </c>
      <c r="EC253" s="211">
        <v>7148</v>
      </c>
      <c r="ED253" s="211">
        <v>835</v>
      </c>
      <c r="EE253" s="211">
        <v>4956</v>
      </c>
      <c r="EF253" s="211">
        <v>10921</v>
      </c>
      <c r="EG253" s="211">
        <v>72811</v>
      </c>
      <c r="EH253" s="211">
        <v>10503</v>
      </c>
      <c r="EI253" s="211">
        <v>26314</v>
      </c>
      <c r="EJ253" s="211">
        <v>6784</v>
      </c>
      <c r="EK253" s="211">
        <v>589</v>
      </c>
      <c r="EL253" s="211">
        <v>984</v>
      </c>
      <c r="EM253" s="211">
        <v>917</v>
      </c>
      <c r="EN253" s="211">
        <v>667</v>
      </c>
      <c r="EO253" s="211">
        <v>803</v>
      </c>
      <c r="EP253" s="211">
        <v>2315</v>
      </c>
      <c r="EQ253" s="211">
        <v>30584</v>
      </c>
      <c r="ER253" s="211">
        <v>33098</v>
      </c>
      <c r="ES253" s="211">
        <v>1513</v>
      </c>
      <c r="ET253" s="211">
        <v>8537</v>
      </c>
      <c r="EU253" s="211">
        <v>15055</v>
      </c>
      <c r="EV253" s="211">
        <v>7993</v>
      </c>
      <c r="EW253" s="211">
        <f t="shared" si="3"/>
        <v>31585</v>
      </c>
      <c r="EX253" s="211">
        <v>33098</v>
      </c>
      <c r="EZ253" s="211"/>
    </row>
    <row r="254" spans="1:156" x14ac:dyDescent="0.25">
      <c r="A254" s="214">
        <v>25</v>
      </c>
      <c r="B254" s="214" t="s">
        <v>554</v>
      </c>
      <c r="C254" s="214" t="s">
        <v>232</v>
      </c>
      <c r="D254" s="214" t="s">
        <v>232</v>
      </c>
      <c r="E254" s="214" t="s">
        <v>232</v>
      </c>
      <c r="F254" s="214" t="s">
        <v>232</v>
      </c>
      <c r="G254" s="214" t="s">
        <v>232</v>
      </c>
      <c r="H254" s="211">
        <v>84618</v>
      </c>
      <c r="I254" s="211">
        <v>3652</v>
      </c>
      <c r="J254" s="211">
        <v>12307</v>
      </c>
      <c r="K254" s="211">
        <v>895</v>
      </c>
      <c r="L254" s="211">
        <v>8742</v>
      </c>
      <c r="M254" s="211">
        <v>609</v>
      </c>
      <c r="N254" s="211">
        <v>29336</v>
      </c>
      <c r="O254" s="211">
        <v>2106</v>
      </c>
      <c r="P254" s="211">
        <v>42089</v>
      </c>
      <c r="Q254" s="211">
        <v>648</v>
      </c>
      <c r="R254" s="211">
        <v>62112</v>
      </c>
      <c r="S254" s="211">
        <v>1775</v>
      </c>
      <c r="T254" s="211">
        <v>8953</v>
      </c>
      <c r="U254" s="211">
        <v>871</v>
      </c>
      <c r="V254" s="211">
        <v>151</v>
      </c>
      <c r="W254" s="211">
        <v>16</v>
      </c>
      <c r="X254" s="211">
        <v>6496</v>
      </c>
      <c r="Y254" s="211">
        <v>527</v>
      </c>
      <c r="Z254" s="211">
        <v>1904</v>
      </c>
      <c r="AA254" s="211">
        <v>190</v>
      </c>
      <c r="AB254" s="211">
        <v>4886</v>
      </c>
      <c r="AC254" s="211">
        <v>273</v>
      </c>
      <c r="AD254" s="211">
        <v>4998</v>
      </c>
      <c r="AE254" s="211">
        <v>464</v>
      </c>
      <c r="AF254" s="211">
        <v>59971</v>
      </c>
      <c r="AG254" s="211">
        <v>1547</v>
      </c>
      <c r="AH254" s="211">
        <v>72808</v>
      </c>
      <c r="AI254" s="211">
        <v>2615</v>
      </c>
      <c r="AJ254" s="211">
        <v>11810</v>
      </c>
      <c r="AK254" s="211">
        <v>1037</v>
      </c>
      <c r="AL254" s="211">
        <v>6834</v>
      </c>
      <c r="AM254" s="211">
        <v>603</v>
      </c>
      <c r="AN254" s="211">
        <v>4976</v>
      </c>
      <c r="AO254" s="211">
        <v>434</v>
      </c>
      <c r="AP254" s="211">
        <v>40486</v>
      </c>
      <c r="AQ254" s="211">
        <v>1525</v>
      </c>
      <c r="AR254" s="211">
        <v>44132</v>
      </c>
      <c r="AS254" s="211">
        <v>2127</v>
      </c>
      <c r="AT254" s="211">
        <v>8726</v>
      </c>
      <c r="AU254" s="211">
        <v>282</v>
      </c>
      <c r="AV254" s="211">
        <v>75892</v>
      </c>
      <c r="AW254" s="211">
        <v>3370</v>
      </c>
      <c r="AX254" s="211">
        <v>3228</v>
      </c>
      <c r="AY254" s="211">
        <v>329</v>
      </c>
      <c r="AZ254" s="211">
        <v>10296</v>
      </c>
      <c r="BA254" s="211">
        <v>785</v>
      </c>
      <c r="BB254" s="211">
        <v>14266</v>
      </c>
      <c r="BC254" s="211">
        <v>754</v>
      </c>
      <c r="BD254" s="211">
        <v>28265</v>
      </c>
      <c r="BE254" s="211">
        <v>374</v>
      </c>
      <c r="BF254" s="211">
        <v>7092</v>
      </c>
      <c r="BG254" s="211">
        <v>607</v>
      </c>
      <c r="BH254" s="211">
        <v>43647</v>
      </c>
      <c r="BI254" s="211">
        <v>2070</v>
      </c>
      <c r="BJ254" s="211">
        <v>41842</v>
      </c>
      <c r="BK254" s="211">
        <v>1869</v>
      </c>
      <c r="BL254" s="211">
        <v>1805</v>
      </c>
      <c r="BM254" s="211">
        <v>201</v>
      </c>
      <c r="BN254" s="211">
        <v>29971</v>
      </c>
      <c r="BO254" s="211">
        <v>1163</v>
      </c>
      <c r="BP254" s="211">
        <v>14401</v>
      </c>
      <c r="BQ254" s="211">
        <v>899</v>
      </c>
      <c r="BR254" s="211">
        <v>6367</v>
      </c>
      <c r="BS254" s="211">
        <v>615</v>
      </c>
      <c r="BT254" s="211">
        <v>20846</v>
      </c>
      <c r="BU254" s="211">
        <v>924</v>
      </c>
      <c r="BV254" s="211">
        <v>50739</v>
      </c>
      <c r="BW254" s="211">
        <v>2677</v>
      </c>
      <c r="BX254" s="211">
        <v>13033</v>
      </c>
      <c r="BY254" s="211">
        <v>51</v>
      </c>
      <c r="BZ254" s="211">
        <v>6424</v>
      </c>
      <c r="CA254" s="211">
        <v>149</v>
      </c>
      <c r="CB254" s="211">
        <v>14422</v>
      </c>
      <c r="CC254" s="211">
        <v>775</v>
      </c>
      <c r="CD254" s="211">
        <v>7717</v>
      </c>
      <c r="CE254" s="211">
        <v>486</v>
      </c>
      <c r="CF254" s="211">
        <v>12104</v>
      </c>
      <c r="CG254" s="211">
        <v>1040</v>
      </c>
      <c r="CH254" s="211">
        <v>12372</v>
      </c>
      <c r="CI254" s="211">
        <v>369</v>
      </c>
      <c r="CJ254" s="211">
        <v>8565</v>
      </c>
      <c r="CK254" s="211">
        <v>418</v>
      </c>
      <c r="CL254" s="211">
        <v>9981</v>
      </c>
      <c r="CM254" s="211">
        <v>364</v>
      </c>
      <c r="CN254" s="211">
        <v>13033</v>
      </c>
      <c r="CO254" s="211">
        <v>51</v>
      </c>
      <c r="CP254" s="211">
        <v>3652</v>
      </c>
      <c r="CQ254" s="211">
        <v>80966</v>
      </c>
      <c r="CR254" s="211">
        <v>66711</v>
      </c>
      <c r="CS254" s="211">
        <v>26571</v>
      </c>
      <c r="CT254" s="211">
        <v>66526</v>
      </c>
      <c r="CU254" s="211">
        <v>14213</v>
      </c>
      <c r="CV254" s="211">
        <v>4890</v>
      </c>
      <c r="CW254" s="211">
        <v>2919</v>
      </c>
      <c r="CX254" s="211">
        <v>1000</v>
      </c>
      <c r="CY254" s="211">
        <v>2435</v>
      </c>
      <c r="CZ254" s="211">
        <v>375</v>
      </c>
      <c r="DA254" s="211">
        <v>4236</v>
      </c>
      <c r="DB254" s="211">
        <v>1760</v>
      </c>
      <c r="DC254" s="211">
        <v>4623</v>
      </c>
      <c r="DD254" s="211">
        <v>1755</v>
      </c>
      <c r="DE254" s="211">
        <v>139</v>
      </c>
      <c r="DF254" s="211">
        <v>1859</v>
      </c>
      <c r="DG254" s="211">
        <v>3870</v>
      </c>
      <c r="DH254" s="211">
        <v>726</v>
      </c>
      <c r="DI254" s="211">
        <v>4004</v>
      </c>
      <c r="DJ254" s="211">
        <v>1498</v>
      </c>
      <c r="DK254" s="211">
        <v>699</v>
      </c>
      <c r="DL254" s="211">
        <v>1652</v>
      </c>
      <c r="DM254" s="211">
        <v>3893</v>
      </c>
      <c r="DN254" s="211">
        <v>21959</v>
      </c>
      <c r="DO254" s="211">
        <v>3141</v>
      </c>
      <c r="DP254" s="211">
        <v>1693</v>
      </c>
      <c r="DQ254" s="211">
        <v>1092</v>
      </c>
      <c r="DR254" s="211">
        <v>1703</v>
      </c>
      <c r="DS254" s="211">
        <v>1326</v>
      </c>
      <c r="DT254" s="211">
        <v>3197</v>
      </c>
      <c r="DU254" s="211">
        <v>36166</v>
      </c>
      <c r="DV254" s="211">
        <v>16861</v>
      </c>
      <c r="DW254" s="211">
        <v>7005</v>
      </c>
      <c r="DX254" s="211">
        <v>2560</v>
      </c>
      <c r="DY254" s="211">
        <v>823</v>
      </c>
      <c r="DZ254" s="211">
        <v>6511</v>
      </c>
      <c r="EA254" s="211">
        <v>436</v>
      </c>
      <c r="EB254" s="211">
        <v>4784</v>
      </c>
      <c r="EC254" s="211">
        <v>10234</v>
      </c>
      <c r="ED254" s="211">
        <v>1336</v>
      </c>
      <c r="EE254" s="211">
        <v>6812</v>
      </c>
      <c r="EF254" s="211">
        <v>10539</v>
      </c>
      <c r="EG254" s="211">
        <v>70479</v>
      </c>
      <c r="EH254" s="211">
        <v>14735</v>
      </c>
      <c r="EI254" s="211">
        <v>23062</v>
      </c>
      <c r="EJ254" s="211">
        <v>13104</v>
      </c>
      <c r="EK254" s="211">
        <v>1918</v>
      </c>
      <c r="EL254" s="211">
        <v>1428</v>
      </c>
      <c r="EM254" s="211">
        <v>1682</v>
      </c>
      <c r="EN254" s="211">
        <v>1499</v>
      </c>
      <c r="EO254" s="211">
        <v>1543</v>
      </c>
      <c r="EP254" s="211">
        <v>4473</v>
      </c>
      <c r="EQ254" s="211">
        <v>32802</v>
      </c>
      <c r="ER254" s="211">
        <v>36166</v>
      </c>
      <c r="ES254" s="211">
        <v>3244</v>
      </c>
      <c r="ET254" s="211">
        <v>13316</v>
      </c>
      <c r="EU254" s="211">
        <v>13781</v>
      </c>
      <c r="EV254" s="211">
        <v>5825</v>
      </c>
      <c r="EW254" s="211">
        <f t="shared" si="3"/>
        <v>32922</v>
      </c>
      <c r="EX254" s="211">
        <v>36166</v>
      </c>
      <c r="EZ254" s="211"/>
    </row>
    <row r="255" spans="1:156" x14ac:dyDescent="0.25">
      <c r="A255" s="214">
        <v>26</v>
      </c>
      <c r="B255" s="214" t="s">
        <v>554</v>
      </c>
      <c r="C255" s="214" t="s">
        <v>232</v>
      </c>
      <c r="D255" s="214" t="s">
        <v>232</v>
      </c>
      <c r="E255" s="214" t="s">
        <v>232</v>
      </c>
      <c r="F255" s="214" t="s">
        <v>232</v>
      </c>
      <c r="G255" s="214" t="s">
        <v>232</v>
      </c>
      <c r="H255" s="211">
        <v>84063</v>
      </c>
      <c r="I255" s="211">
        <v>4176</v>
      </c>
      <c r="J255" s="211">
        <v>13020</v>
      </c>
      <c r="K255" s="211">
        <v>1333</v>
      </c>
      <c r="L255" s="211">
        <v>9074</v>
      </c>
      <c r="M255" s="211">
        <v>1045</v>
      </c>
      <c r="N255" s="211">
        <v>36129</v>
      </c>
      <c r="O255" s="211">
        <v>2039</v>
      </c>
      <c r="P255" s="211">
        <v>32083</v>
      </c>
      <c r="Q255" s="211">
        <v>762</v>
      </c>
      <c r="R255" s="211">
        <v>77920</v>
      </c>
      <c r="S255" s="211">
        <v>3610</v>
      </c>
      <c r="T255" s="211">
        <v>1031</v>
      </c>
      <c r="U255" s="211">
        <v>104</v>
      </c>
      <c r="V255" s="211">
        <v>236</v>
      </c>
      <c r="W255" s="211">
        <v>46</v>
      </c>
      <c r="X255" s="211">
        <v>1189</v>
      </c>
      <c r="Y255" s="211">
        <v>186</v>
      </c>
      <c r="Z255" s="211">
        <v>533</v>
      </c>
      <c r="AA255" s="211">
        <v>35</v>
      </c>
      <c r="AB255" s="211">
        <v>3151</v>
      </c>
      <c r="AC255" s="211">
        <v>195</v>
      </c>
      <c r="AD255" s="211">
        <v>2376</v>
      </c>
      <c r="AE255" s="211">
        <v>237</v>
      </c>
      <c r="AF255" s="211">
        <v>77100</v>
      </c>
      <c r="AG255" s="211">
        <v>3562</v>
      </c>
      <c r="AH255" s="211">
        <v>82155</v>
      </c>
      <c r="AI255" s="211">
        <v>3910</v>
      </c>
      <c r="AJ255" s="211">
        <v>1908</v>
      </c>
      <c r="AK255" s="211">
        <v>266</v>
      </c>
      <c r="AL255" s="211">
        <v>985</v>
      </c>
      <c r="AM255" s="211">
        <v>18</v>
      </c>
      <c r="AN255" s="211">
        <v>923</v>
      </c>
      <c r="AO255" s="211">
        <v>248</v>
      </c>
      <c r="AP255" s="211">
        <v>42004</v>
      </c>
      <c r="AQ255" s="211">
        <v>2584</v>
      </c>
      <c r="AR255" s="211">
        <v>42059</v>
      </c>
      <c r="AS255" s="211">
        <v>1592</v>
      </c>
      <c r="AT255" s="211">
        <v>9417</v>
      </c>
      <c r="AU255" s="211">
        <v>163</v>
      </c>
      <c r="AV255" s="211">
        <v>74646</v>
      </c>
      <c r="AW255" s="211">
        <v>4013</v>
      </c>
      <c r="AX255" s="211">
        <v>3189</v>
      </c>
      <c r="AY255" s="211">
        <v>534</v>
      </c>
      <c r="AZ255" s="211">
        <v>15770</v>
      </c>
      <c r="BA255" s="211">
        <v>782</v>
      </c>
      <c r="BB255" s="211">
        <v>19790</v>
      </c>
      <c r="BC255" s="211">
        <v>943</v>
      </c>
      <c r="BD255" s="211">
        <v>15806</v>
      </c>
      <c r="BE255" s="211">
        <v>214</v>
      </c>
      <c r="BF255" s="211">
        <v>7603</v>
      </c>
      <c r="BG255" s="211">
        <v>586</v>
      </c>
      <c r="BH255" s="211">
        <v>41335</v>
      </c>
      <c r="BI255" s="211">
        <v>2603</v>
      </c>
      <c r="BJ255" s="211">
        <v>40240</v>
      </c>
      <c r="BK255" s="211">
        <v>2367</v>
      </c>
      <c r="BL255" s="211">
        <v>1095</v>
      </c>
      <c r="BM255" s="211">
        <v>236</v>
      </c>
      <c r="BN255" s="211">
        <v>28565</v>
      </c>
      <c r="BO255" s="211">
        <v>1582</v>
      </c>
      <c r="BP255" s="211">
        <v>15136</v>
      </c>
      <c r="BQ255" s="211">
        <v>1060</v>
      </c>
      <c r="BR255" s="211">
        <v>5237</v>
      </c>
      <c r="BS255" s="211">
        <v>547</v>
      </c>
      <c r="BT255" s="211">
        <v>18609</v>
      </c>
      <c r="BU255" s="211">
        <v>935</v>
      </c>
      <c r="BV255" s="211">
        <v>48938</v>
      </c>
      <c r="BW255" s="211">
        <v>3189</v>
      </c>
      <c r="BX255" s="211">
        <v>16516</v>
      </c>
      <c r="BY255" s="211">
        <v>52</v>
      </c>
      <c r="BZ255" s="211">
        <v>5070</v>
      </c>
      <c r="CA255" s="211">
        <v>246</v>
      </c>
      <c r="CB255" s="211">
        <v>13539</v>
      </c>
      <c r="CC255" s="211">
        <v>689</v>
      </c>
      <c r="CD255" s="211">
        <v>10899</v>
      </c>
      <c r="CE255" s="211">
        <v>768</v>
      </c>
      <c r="CF255" s="211">
        <v>8265</v>
      </c>
      <c r="CG255" s="211">
        <v>842</v>
      </c>
      <c r="CH255" s="211">
        <v>9287</v>
      </c>
      <c r="CI255" s="211">
        <v>545</v>
      </c>
      <c r="CJ255" s="211">
        <v>8952</v>
      </c>
      <c r="CK255" s="211">
        <v>475</v>
      </c>
      <c r="CL255" s="211">
        <v>11535</v>
      </c>
      <c r="CM255" s="211">
        <v>559</v>
      </c>
      <c r="CN255" s="211">
        <v>16516</v>
      </c>
      <c r="CO255" s="211">
        <v>52</v>
      </c>
      <c r="CP255" s="211">
        <v>4176</v>
      </c>
      <c r="CQ255" s="211">
        <v>79887</v>
      </c>
      <c r="CR255" s="211">
        <v>64079</v>
      </c>
      <c r="CS255" s="211">
        <v>29766</v>
      </c>
      <c r="CT255" s="211">
        <v>77781</v>
      </c>
      <c r="CU255" s="211">
        <v>3327</v>
      </c>
      <c r="CV255" s="211">
        <v>1309</v>
      </c>
      <c r="CW255" s="211">
        <v>1145</v>
      </c>
      <c r="CX255" s="211">
        <v>358</v>
      </c>
      <c r="CY255" s="211">
        <v>1215</v>
      </c>
      <c r="CZ255" s="211">
        <v>594</v>
      </c>
      <c r="DA255" s="211">
        <v>746</v>
      </c>
      <c r="DB255" s="211">
        <v>300</v>
      </c>
      <c r="DC255" s="211">
        <v>221</v>
      </c>
      <c r="DD255" s="211">
        <v>57</v>
      </c>
      <c r="DE255" s="211">
        <v>1963</v>
      </c>
      <c r="DF255" s="211">
        <v>2813</v>
      </c>
      <c r="DG255" s="211">
        <v>7711</v>
      </c>
      <c r="DH255" s="211">
        <v>1777</v>
      </c>
      <c r="DI255" s="211">
        <v>5223</v>
      </c>
      <c r="DJ255" s="211">
        <v>1905</v>
      </c>
      <c r="DK255" s="211">
        <v>477</v>
      </c>
      <c r="DL255" s="211">
        <v>1755</v>
      </c>
      <c r="DM255" s="211">
        <v>2350</v>
      </c>
      <c r="DN255" s="211">
        <v>13445</v>
      </c>
      <c r="DO255" s="211">
        <v>2850</v>
      </c>
      <c r="DP255" s="211">
        <v>1968</v>
      </c>
      <c r="DQ255" s="211">
        <v>1331</v>
      </c>
      <c r="DR255" s="211">
        <v>1131</v>
      </c>
      <c r="DS255" s="211">
        <v>623</v>
      </c>
      <c r="DT255" s="211">
        <v>2219</v>
      </c>
      <c r="DU255" s="211">
        <v>35252</v>
      </c>
      <c r="DV255" s="211">
        <v>16686</v>
      </c>
      <c r="DW255" s="211">
        <v>5467</v>
      </c>
      <c r="DX255" s="211">
        <v>2938</v>
      </c>
      <c r="DY255" s="211">
        <v>859</v>
      </c>
      <c r="DZ255" s="211">
        <v>7285</v>
      </c>
      <c r="EA255" s="211">
        <v>437</v>
      </c>
      <c r="EB255" s="211">
        <v>5725</v>
      </c>
      <c r="EC255" s="211">
        <v>8343</v>
      </c>
      <c r="ED255" s="211">
        <v>852</v>
      </c>
      <c r="EE255" s="211">
        <v>5886</v>
      </c>
      <c r="EF255" s="211">
        <v>8087</v>
      </c>
      <c r="EG255" s="211">
        <v>73865</v>
      </c>
      <c r="EH255" s="211">
        <v>10520</v>
      </c>
      <c r="EI255" s="211">
        <v>26384</v>
      </c>
      <c r="EJ255" s="211">
        <v>8868</v>
      </c>
      <c r="EK255" s="211">
        <v>1536</v>
      </c>
      <c r="EL255" s="211">
        <v>1038</v>
      </c>
      <c r="EM255" s="211">
        <v>978</v>
      </c>
      <c r="EN255" s="211">
        <v>894</v>
      </c>
      <c r="EO255" s="211">
        <v>617</v>
      </c>
      <c r="EP255" s="211">
        <v>3130</v>
      </c>
      <c r="EQ255" s="211">
        <v>31257</v>
      </c>
      <c r="ER255" s="211">
        <v>35252</v>
      </c>
      <c r="ES255" s="211">
        <v>2082</v>
      </c>
      <c r="ET255" s="211">
        <v>10438</v>
      </c>
      <c r="EU255" s="211">
        <v>13502</v>
      </c>
      <c r="EV255" s="211">
        <v>9230</v>
      </c>
      <c r="EW255" s="211">
        <f t="shared" si="3"/>
        <v>33170</v>
      </c>
      <c r="EX255" s="211">
        <v>35252</v>
      </c>
      <c r="EZ255" s="211"/>
    </row>
    <row r="256" spans="1:156" x14ac:dyDescent="0.25">
      <c r="A256" s="214">
        <v>27</v>
      </c>
      <c r="B256" s="214" t="s">
        <v>554</v>
      </c>
      <c r="C256" s="214" t="s">
        <v>232</v>
      </c>
      <c r="D256" s="214" t="s">
        <v>232</v>
      </c>
      <c r="E256" s="214" t="s">
        <v>232</v>
      </c>
      <c r="F256" s="214" t="s">
        <v>232</v>
      </c>
      <c r="G256" s="214" t="s">
        <v>232</v>
      </c>
      <c r="H256" s="211">
        <v>86471</v>
      </c>
      <c r="I256" s="211">
        <v>3658</v>
      </c>
      <c r="J256" s="211">
        <v>6810</v>
      </c>
      <c r="K256" s="211">
        <v>406</v>
      </c>
      <c r="L256" s="211">
        <v>4332</v>
      </c>
      <c r="M256" s="211">
        <v>251</v>
      </c>
      <c r="N256" s="211">
        <v>33245</v>
      </c>
      <c r="O256" s="211">
        <v>1942</v>
      </c>
      <c r="P256" s="211">
        <v>45982</v>
      </c>
      <c r="Q256" s="211">
        <v>1310</v>
      </c>
      <c r="R256" s="211">
        <v>80401</v>
      </c>
      <c r="S256" s="211">
        <v>3290</v>
      </c>
      <c r="T256" s="211">
        <v>650</v>
      </c>
      <c r="U256" s="211">
        <v>15</v>
      </c>
      <c r="V256" s="211">
        <v>171</v>
      </c>
      <c r="W256" s="211">
        <v>125</v>
      </c>
      <c r="X256" s="211">
        <v>651</v>
      </c>
      <c r="Y256" s="211">
        <v>63</v>
      </c>
      <c r="Z256" s="211">
        <v>1075</v>
      </c>
      <c r="AA256" s="211">
        <v>68</v>
      </c>
      <c r="AB256" s="211">
        <v>3519</v>
      </c>
      <c r="AC256" s="211">
        <v>97</v>
      </c>
      <c r="AD256" s="211">
        <v>2194</v>
      </c>
      <c r="AE256" s="211">
        <v>149</v>
      </c>
      <c r="AF256" s="211">
        <v>79513</v>
      </c>
      <c r="AG256" s="211">
        <v>3202</v>
      </c>
      <c r="AH256" s="211">
        <v>85085</v>
      </c>
      <c r="AI256" s="211">
        <v>3523</v>
      </c>
      <c r="AJ256" s="211">
        <v>1386</v>
      </c>
      <c r="AK256" s="211">
        <v>135</v>
      </c>
      <c r="AL256" s="211">
        <v>851</v>
      </c>
      <c r="AM256" s="211">
        <v>24</v>
      </c>
      <c r="AN256" s="211">
        <v>535</v>
      </c>
      <c r="AO256" s="211">
        <v>111</v>
      </c>
      <c r="AP256" s="211">
        <v>44585</v>
      </c>
      <c r="AQ256" s="211">
        <v>2022</v>
      </c>
      <c r="AR256" s="211">
        <v>41886</v>
      </c>
      <c r="AS256" s="211">
        <v>1636</v>
      </c>
      <c r="AT256" s="211">
        <v>8677</v>
      </c>
      <c r="AU256" s="211">
        <v>147</v>
      </c>
      <c r="AV256" s="211">
        <v>77794</v>
      </c>
      <c r="AW256" s="211">
        <v>3511</v>
      </c>
      <c r="AX256" s="211">
        <v>2931</v>
      </c>
      <c r="AY256" s="211">
        <v>579</v>
      </c>
      <c r="AZ256" s="211">
        <v>17134</v>
      </c>
      <c r="BA256" s="211">
        <v>1186</v>
      </c>
      <c r="BB256" s="211">
        <v>21939</v>
      </c>
      <c r="BC256" s="211">
        <v>735</v>
      </c>
      <c r="BD256" s="211">
        <v>13766</v>
      </c>
      <c r="BE256" s="211">
        <v>270</v>
      </c>
      <c r="BF256" s="211">
        <v>7429</v>
      </c>
      <c r="BG256" s="211">
        <v>697</v>
      </c>
      <c r="BH256" s="211">
        <v>44704</v>
      </c>
      <c r="BI256" s="211">
        <v>2311</v>
      </c>
      <c r="BJ256" s="211">
        <v>43508</v>
      </c>
      <c r="BK256" s="211">
        <v>2054</v>
      </c>
      <c r="BL256" s="211">
        <v>1196</v>
      </c>
      <c r="BM256" s="211">
        <v>257</v>
      </c>
      <c r="BN256" s="211">
        <v>32356</v>
      </c>
      <c r="BO256" s="211">
        <v>1413</v>
      </c>
      <c r="BP256" s="211">
        <v>13773</v>
      </c>
      <c r="BQ256" s="211">
        <v>1107</v>
      </c>
      <c r="BR256" s="211">
        <v>6004</v>
      </c>
      <c r="BS256" s="211">
        <v>488</v>
      </c>
      <c r="BT256" s="211">
        <v>24029</v>
      </c>
      <c r="BU256" s="211">
        <v>610</v>
      </c>
      <c r="BV256" s="211">
        <v>52133</v>
      </c>
      <c r="BW256" s="211">
        <v>3008</v>
      </c>
      <c r="BX256" s="211">
        <v>10309</v>
      </c>
      <c r="BY256" s="211">
        <v>40</v>
      </c>
      <c r="BZ256" s="211">
        <v>6962</v>
      </c>
      <c r="CA256" s="211">
        <v>146</v>
      </c>
      <c r="CB256" s="211">
        <v>17067</v>
      </c>
      <c r="CC256" s="211">
        <v>464</v>
      </c>
      <c r="CD256" s="211">
        <v>6672</v>
      </c>
      <c r="CE256" s="211">
        <v>278</v>
      </c>
      <c r="CF256" s="211">
        <v>9137</v>
      </c>
      <c r="CG256" s="211">
        <v>617</v>
      </c>
      <c r="CH256" s="211">
        <v>12141</v>
      </c>
      <c r="CI256" s="211">
        <v>538</v>
      </c>
      <c r="CJ256" s="211">
        <v>12724</v>
      </c>
      <c r="CK256" s="211">
        <v>739</v>
      </c>
      <c r="CL256" s="211">
        <v>11459</v>
      </c>
      <c r="CM256" s="211">
        <v>836</v>
      </c>
      <c r="CN256" s="211">
        <v>10309</v>
      </c>
      <c r="CO256" s="211">
        <v>40</v>
      </c>
      <c r="CP256" s="211">
        <v>3658</v>
      </c>
      <c r="CQ256" s="211">
        <v>82813</v>
      </c>
      <c r="CR256" s="211">
        <v>70525</v>
      </c>
      <c r="CS256" s="211">
        <v>22859</v>
      </c>
      <c r="CT256" s="211">
        <v>78871</v>
      </c>
      <c r="CU256" s="211">
        <v>2391</v>
      </c>
      <c r="CV256" s="211">
        <v>727</v>
      </c>
      <c r="CW256" s="211">
        <v>1335</v>
      </c>
      <c r="CX256" s="211">
        <v>395</v>
      </c>
      <c r="CY256" s="211">
        <v>597</v>
      </c>
      <c r="CZ256" s="211">
        <v>191</v>
      </c>
      <c r="DA256" s="211">
        <v>262</v>
      </c>
      <c r="DB256" s="211">
        <v>112</v>
      </c>
      <c r="DC256" s="211">
        <v>197</v>
      </c>
      <c r="DD256" s="211">
        <v>29</v>
      </c>
      <c r="DE256" s="211">
        <v>646</v>
      </c>
      <c r="DF256" s="211">
        <v>6056</v>
      </c>
      <c r="DG256" s="211">
        <v>7688</v>
      </c>
      <c r="DH256" s="211">
        <v>1075</v>
      </c>
      <c r="DI256" s="211">
        <v>4782</v>
      </c>
      <c r="DJ256" s="211">
        <v>3541</v>
      </c>
      <c r="DK256" s="211">
        <v>322</v>
      </c>
      <c r="DL256" s="211">
        <v>2729</v>
      </c>
      <c r="DM256" s="211">
        <v>3694</v>
      </c>
      <c r="DN256" s="211">
        <v>9977</v>
      </c>
      <c r="DO256" s="211">
        <v>2916</v>
      </c>
      <c r="DP256" s="211">
        <v>2445</v>
      </c>
      <c r="DQ256" s="211">
        <v>1538</v>
      </c>
      <c r="DR256" s="211">
        <v>1074</v>
      </c>
      <c r="DS256" s="211">
        <v>630</v>
      </c>
      <c r="DT256" s="211">
        <v>1428</v>
      </c>
      <c r="DU256" s="211">
        <v>30494</v>
      </c>
      <c r="DV256" s="211">
        <v>18591</v>
      </c>
      <c r="DW256" s="211">
        <v>8035</v>
      </c>
      <c r="DX256" s="211">
        <v>2706</v>
      </c>
      <c r="DY256" s="211">
        <v>1079</v>
      </c>
      <c r="DZ256" s="211">
        <v>4225</v>
      </c>
      <c r="EA256" s="211">
        <v>351</v>
      </c>
      <c r="EB256" s="211">
        <v>2830</v>
      </c>
      <c r="EC256" s="211">
        <v>4972</v>
      </c>
      <c r="ED256" s="211">
        <v>1249</v>
      </c>
      <c r="EE256" s="211">
        <v>2543</v>
      </c>
      <c r="EF256" s="211">
        <v>11447</v>
      </c>
      <c r="EG256" s="211">
        <v>78835</v>
      </c>
      <c r="EH256" s="211">
        <v>7019</v>
      </c>
      <c r="EI256" s="211">
        <v>27156</v>
      </c>
      <c r="EJ256" s="211">
        <v>3338</v>
      </c>
      <c r="EK256" s="211">
        <v>691</v>
      </c>
      <c r="EL256" s="211">
        <v>375</v>
      </c>
      <c r="EM256" s="211">
        <v>311</v>
      </c>
      <c r="EN256" s="211">
        <v>496</v>
      </c>
      <c r="EO256" s="211">
        <v>263</v>
      </c>
      <c r="EP256" s="211">
        <v>897</v>
      </c>
      <c r="EQ256" s="211">
        <v>28656</v>
      </c>
      <c r="ER256" s="211">
        <v>30494</v>
      </c>
      <c r="ES256" s="211">
        <v>859</v>
      </c>
      <c r="ET256" s="211">
        <v>5069</v>
      </c>
      <c r="EU256" s="211">
        <v>12243</v>
      </c>
      <c r="EV256" s="211">
        <v>12323</v>
      </c>
      <c r="EW256" s="211">
        <f t="shared" si="3"/>
        <v>29635</v>
      </c>
      <c r="EX256" s="211">
        <v>30494</v>
      </c>
      <c r="EZ256" s="211"/>
    </row>
    <row r="257" spans="1:156" x14ac:dyDescent="0.25">
      <c r="A257" s="214">
        <v>28</v>
      </c>
      <c r="B257" s="214" t="s">
        <v>554</v>
      </c>
      <c r="C257" s="214" t="s">
        <v>232</v>
      </c>
      <c r="D257" s="214" t="s">
        <v>232</v>
      </c>
      <c r="E257" s="214" t="s">
        <v>232</v>
      </c>
      <c r="F257" s="214" t="s">
        <v>232</v>
      </c>
      <c r="G257" s="214" t="s">
        <v>232</v>
      </c>
      <c r="H257" s="211">
        <v>85438</v>
      </c>
      <c r="I257" s="211">
        <v>3642</v>
      </c>
      <c r="J257" s="211">
        <v>8953</v>
      </c>
      <c r="K257" s="211">
        <v>637</v>
      </c>
      <c r="L257" s="211">
        <v>5564</v>
      </c>
      <c r="M257" s="211">
        <v>545</v>
      </c>
      <c r="N257" s="211">
        <v>35913</v>
      </c>
      <c r="O257" s="211">
        <v>1893</v>
      </c>
      <c r="P257" s="211">
        <v>40161</v>
      </c>
      <c r="Q257" s="211">
        <v>1109</v>
      </c>
      <c r="R257" s="211">
        <v>78776</v>
      </c>
      <c r="S257" s="211">
        <v>3118</v>
      </c>
      <c r="T257" s="211">
        <v>611</v>
      </c>
      <c r="U257" s="211">
        <v>7</v>
      </c>
      <c r="V257" s="211">
        <v>285</v>
      </c>
      <c r="W257" s="211">
        <v>33</v>
      </c>
      <c r="X257" s="211">
        <v>1555</v>
      </c>
      <c r="Y257" s="211">
        <v>73</v>
      </c>
      <c r="Z257" s="211">
        <v>785</v>
      </c>
      <c r="AA257" s="211">
        <v>197</v>
      </c>
      <c r="AB257" s="211">
        <v>3415</v>
      </c>
      <c r="AC257" s="211">
        <v>214</v>
      </c>
      <c r="AD257" s="211">
        <v>2401</v>
      </c>
      <c r="AE257" s="211">
        <v>295</v>
      </c>
      <c r="AF257" s="211">
        <v>77844</v>
      </c>
      <c r="AG257" s="211">
        <v>3082</v>
      </c>
      <c r="AH257" s="211">
        <v>83381</v>
      </c>
      <c r="AI257" s="211">
        <v>3405</v>
      </c>
      <c r="AJ257" s="211">
        <v>2057</v>
      </c>
      <c r="AK257" s="211">
        <v>237</v>
      </c>
      <c r="AL257" s="211">
        <v>1203</v>
      </c>
      <c r="AM257" s="211">
        <v>60</v>
      </c>
      <c r="AN257" s="211">
        <v>854</v>
      </c>
      <c r="AO257" s="211">
        <v>177</v>
      </c>
      <c r="AP257" s="211">
        <v>43170</v>
      </c>
      <c r="AQ257" s="211">
        <v>2103</v>
      </c>
      <c r="AR257" s="211">
        <v>42268</v>
      </c>
      <c r="AS257" s="211">
        <v>1539</v>
      </c>
      <c r="AT257" s="211">
        <v>10068</v>
      </c>
      <c r="AU257" s="211">
        <v>449</v>
      </c>
      <c r="AV257" s="211">
        <v>75370</v>
      </c>
      <c r="AW257" s="211">
        <v>3193</v>
      </c>
      <c r="AX257" s="211">
        <v>3244</v>
      </c>
      <c r="AY257" s="211">
        <v>208</v>
      </c>
      <c r="AZ257" s="211">
        <v>18657</v>
      </c>
      <c r="BA257" s="211">
        <v>1271</v>
      </c>
      <c r="BB257" s="211">
        <v>22934</v>
      </c>
      <c r="BC257" s="211">
        <v>838</v>
      </c>
      <c r="BD257" s="211">
        <v>13682</v>
      </c>
      <c r="BE257" s="211">
        <v>299</v>
      </c>
      <c r="BF257" s="211">
        <v>7961</v>
      </c>
      <c r="BG257" s="211">
        <v>719</v>
      </c>
      <c r="BH257" s="211">
        <v>42718</v>
      </c>
      <c r="BI257" s="211">
        <v>2321</v>
      </c>
      <c r="BJ257" s="211">
        <v>40941</v>
      </c>
      <c r="BK257" s="211">
        <v>2234</v>
      </c>
      <c r="BL257" s="211">
        <v>1777</v>
      </c>
      <c r="BM257" s="211">
        <v>87</v>
      </c>
      <c r="BN257" s="211">
        <v>30779</v>
      </c>
      <c r="BO257" s="211">
        <v>1408</v>
      </c>
      <c r="BP257" s="211">
        <v>12826</v>
      </c>
      <c r="BQ257" s="211">
        <v>944</v>
      </c>
      <c r="BR257" s="211">
        <v>7074</v>
      </c>
      <c r="BS257" s="211">
        <v>688</v>
      </c>
      <c r="BT257" s="211">
        <v>20637</v>
      </c>
      <c r="BU257" s="211">
        <v>584</v>
      </c>
      <c r="BV257" s="211">
        <v>50679</v>
      </c>
      <c r="BW257" s="211">
        <v>3040</v>
      </c>
      <c r="BX257" s="211">
        <v>14122</v>
      </c>
      <c r="BY257" s="211">
        <v>18</v>
      </c>
      <c r="BZ257" s="211">
        <v>5896</v>
      </c>
      <c r="CA257" s="211">
        <v>152</v>
      </c>
      <c r="CB257" s="211">
        <v>14741</v>
      </c>
      <c r="CC257" s="211">
        <v>432</v>
      </c>
      <c r="CD257" s="211">
        <v>6284</v>
      </c>
      <c r="CE257" s="211">
        <v>442</v>
      </c>
      <c r="CF257" s="211">
        <v>9428</v>
      </c>
      <c r="CG257" s="211">
        <v>775</v>
      </c>
      <c r="CH257" s="211">
        <v>11543</v>
      </c>
      <c r="CI257" s="211">
        <v>694</v>
      </c>
      <c r="CJ257" s="211">
        <v>10854</v>
      </c>
      <c r="CK257" s="211">
        <v>605</v>
      </c>
      <c r="CL257" s="211">
        <v>12570</v>
      </c>
      <c r="CM257" s="211">
        <v>524</v>
      </c>
      <c r="CN257" s="211">
        <v>14122</v>
      </c>
      <c r="CO257" s="211">
        <v>18</v>
      </c>
      <c r="CP257" s="211">
        <v>3642</v>
      </c>
      <c r="CQ257" s="211">
        <v>81796</v>
      </c>
      <c r="CR257" s="211">
        <v>66405</v>
      </c>
      <c r="CS257" s="211">
        <v>27795</v>
      </c>
      <c r="CT257" s="211">
        <v>77926</v>
      </c>
      <c r="CU257" s="211">
        <v>3037</v>
      </c>
      <c r="CV257" s="211">
        <v>743</v>
      </c>
      <c r="CW257" s="211">
        <v>1341</v>
      </c>
      <c r="CX257" s="211">
        <v>317</v>
      </c>
      <c r="CY257" s="211">
        <v>575</v>
      </c>
      <c r="CZ257" s="211">
        <v>104</v>
      </c>
      <c r="DA257" s="211">
        <v>1003</v>
      </c>
      <c r="DB257" s="211">
        <v>295</v>
      </c>
      <c r="DC257" s="211">
        <v>118</v>
      </c>
      <c r="DD257" s="211">
        <v>27</v>
      </c>
      <c r="DE257" s="211">
        <v>460</v>
      </c>
      <c r="DF257" s="211">
        <v>5450</v>
      </c>
      <c r="DG257" s="211">
        <v>7320</v>
      </c>
      <c r="DH257" s="211">
        <v>898</v>
      </c>
      <c r="DI257" s="211">
        <v>4395</v>
      </c>
      <c r="DJ257" s="211">
        <v>2232</v>
      </c>
      <c r="DK257" s="211">
        <v>363</v>
      </c>
      <c r="DL257" s="211">
        <v>1986</v>
      </c>
      <c r="DM257" s="211">
        <v>3774</v>
      </c>
      <c r="DN257" s="211">
        <v>10291</v>
      </c>
      <c r="DO257" s="211">
        <v>2998</v>
      </c>
      <c r="DP257" s="211">
        <v>2488</v>
      </c>
      <c r="DQ257" s="211">
        <v>2185</v>
      </c>
      <c r="DR257" s="211">
        <v>1037</v>
      </c>
      <c r="DS257" s="211">
        <v>830</v>
      </c>
      <c r="DT257" s="211">
        <v>1877</v>
      </c>
      <c r="DU257" s="211">
        <v>32321</v>
      </c>
      <c r="DV257" s="211">
        <v>18433</v>
      </c>
      <c r="DW257" s="211">
        <v>6768</v>
      </c>
      <c r="DX257" s="211">
        <v>2575</v>
      </c>
      <c r="DY257" s="211">
        <v>969</v>
      </c>
      <c r="DZ257" s="211">
        <v>5077</v>
      </c>
      <c r="EA257" s="211">
        <v>617</v>
      </c>
      <c r="EB257" s="211">
        <v>3441</v>
      </c>
      <c r="EC257" s="211">
        <v>6236</v>
      </c>
      <c r="ED257" s="211">
        <v>993</v>
      </c>
      <c r="EE257" s="211">
        <v>4066</v>
      </c>
      <c r="EF257" s="211">
        <v>10155</v>
      </c>
      <c r="EG257" s="211">
        <v>76035</v>
      </c>
      <c r="EH257" s="211">
        <v>8822</v>
      </c>
      <c r="EI257" s="211">
        <v>27347</v>
      </c>
      <c r="EJ257" s="211">
        <v>4974</v>
      </c>
      <c r="EK257" s="211">
        <v>490</v>
      </c>
      <c r="EL257" s="211">
        <v>532</v>
      </c>
      <c r="EM257" s="211">
        <v>685</v>
      </c>
      <c r="EN257" s="211">
        <v>566</v>
      </c>
      <c r="EO257" s="211">
        <v>467</v>
      </c>
      <c r="EP257" s="211">
        <v>1923</v>
      </c>
      <c r="EQ257" s="211">
        <v>29524</v>
      </c>
      <c r="ER257" s="211">
        <v>32321</v>
      </c>
      <c r="ES257" s="211">
        <v>1264</v>
      </c>
      <c r="ET257" s="211">
        <v>7679</v>
      </c>
      <c r="EU257" s="211">
        <v>11452</v>
      </c>
      <c r="EV257" s="211">
        <v>11926</v>
      </c>
      <c r="EW257" s="211">
        <f t="shared" si="3"/>
        <v>31057</v>
      </c>
      <c r="EX257" s="211">
        <v>32321</v>
      </c>
      <c r="EZ257" s="211"/>
    </row>
    <row r="258" spans="1:156" x14ac:dyDescent="0.25">
      <c r="A258" s="214">
        <v>29</v>
      </c>
      <c r="B258" s="214" t="s">
        <v>554</v>
      </c>
      <c r="C258" s="214" t="s">
        <v>232</v>
      </c>
      <c r="D258" s="214" t="s">
        <v>232</v>
      </c>
      <c r="E258" s="214" t="s">
        <v>232</v>
      </c>
      <c r="F258" s="214" t="s">
        <v>232</v>
      </c>
      <c r="G258" s="214" t="s">
        <v>232</v>
      </c>
      <c r="H258" s="211">
        <v>86796</v>
      </c>
      <c r="I258" s="211">
        <v>4512</v>
      </c>
      <c r="J258" s="211">
        <v>8962</v>
      </c>
      <c r="K258" s="211">
        <v>713</v>
      </c>
      <c r="L258" s="211">
        <v>5835</v>
      </c>
      <c r="M258" s="211">
        <v>596</v>
      </c>
      <c r="N258" s="211">
        <v>34450</v>
      </c>
      <c r="O258" s="211">
        <v>2278</v>
      </c>
      <c r="P258" s="211">
        <v>43152</v>
      </c>
      <c r="Q258" s="211">
        <v>1521</v>
      </c>
      <c r="R258" s="211">
        <v>79118</v>
      </c>
      <c r="S258" s="211">
        <v>3420</v>
      </c>
      <c r="T258" s="211">
        <v>419</v>
      </c>
      <c r="U258" s="211">
        <v>10</v>
      </c>
      <c r="V258" s="211">
        <v>273</v>
      </c>
      <c r="W258" s="211">
        <v>0</v>
      </c>
      <c r="X258" s="211">
        <v>1142</v>
      </c>
      <c r="Y258" s="211">
        <v>241</v>
      </c>
      <c r="Z258" s="211">
        <v>1729</v>
      </c>
      <c r="AA258" s="211">
        <v>617</v>
      </c>
      <c r="AB258" s="211">
        <v>4115</v>
      </c>
      <c r="AC258" s="211">
        <v>224</v>
      </c>
      <c r="AD258" s="211">
        <v>3256</v>
      </c>
      <c r="AE258" s="211">
        <v>681</v>
      </c>
      <c r="AF258" s="211">
        <v>78738</v>
      </c>
      <c r="AG258" s="211">
        <v>3420</v>
      </c>
      <c r="AH258" s="211">
        <v>83781</v>
      </c>
      <c r="AI258" s="211">
        <v>3697</v>
      </c>
      <c r="AJ258" s="211">
        <v>3015</v>
      </c>
      <c r="AK258" s="211">
        <v>815</v>
      </c>
      <c r="AL258" s="211">
        <v>1369</v>
      </c>
      <c r="AM258" s="211">
        <v>108</v>
      </c>
      <c r="AN258" s="211">
        <v>1646</v>
      </c>
      <c r="AO258" s="211">
        <v>707</v>
      </c>
      <c r="AP258" s="211">
        <v>43698</v>
      </c>
      <c r="AQ258" s="211">
        <v>2403</v>
      </c>
      <c r="AR258" s="211">
        <v>43098</v>
      </c>
      <c r="AS258" s="211">
        <v>2109</v>
      </c>
      <c r="AT258" s="211">
        <v>9350</v>
      </c>
      <c r="AU258" s="211">
        <v>406</v>
      </c>
      <c r="AV258" s="211">
        <v>77446</v>
      </c>
      <c r="AW258" s="211">
        <v>4106</v>
      </c>
      <c r="AX258" s="211">
        <v>3648</v>
      </c>
      <c r="AY258" s="211">
        <v>909</v>
      </c>
      <c r="AZ258" s="211">
        <v>16995</v>
      </c>
      <c r="BA258" s="211">
        <v>799</v>
      </c>
      <c r="BB258" s="211">
        <v>19275</v>
      </c>
      <c r="BC258" s="211">
        <v>889</v>
      </c>
      <c r="BD258" s="211">
        <v>16813</v>
      </c>
      <c r="BE258" s="211">
        <v>393</v>
      </c>
      <c r="BF258" s="211">
        <v>7109</v>
      </c>
      <c r="BG258" s="211">
        <v>789</v>
      </c>
      <c r="BH258" s="211">
        <v>42907</v>
      </c>
      <c r="BI258" s="211">
        <v>2835</v>
      </c>
      <c r="BJ258" s="211">
        <v>41902</v>
      </c>
      <c r="BK258" s="211">
        <v>2627</v>
      </c>
      <c r="BL258" s="211">
        <v>1005</v>
      </c>
      <c r="BM258" s="211">
        <v>208</v>
      </c>
      <c r="BN258" s="211">
        <v>30756</v>
      </c>
      <c r="BO258" s="211">
        <v>1582</v>
      </c>
      <c r="BP258" s="211">
        <v>13623</v>
      </c>
      <c r="BQ258" s="211">
        <v>1541</v>
      </c>
      <c r="BR258" s="211">
        <v>5637</v>
      </c>
      <c r="BS258" s="211">
        <v>501</v>
      </c>
      <c r="BT258" s="211">
        <v>23719</v>
      </c>
      <c r="BU258" s="211">
        <v>862</v>
      </c>
      <c r="BV258" s="211">
        <v>50016</v>
      </c>
      <c r="BW258" s="211">
        <v>3624</v>
      </c>
      <c r="BX258" s="211">
        <v>13061</v>
      </c>
      <c r="BY258" s="211">
        <v>26</v>
      </c>
      <c r="BZ258" s="211">
        <v>7280</v>
      </c>
      <c r="CA258" s="211">
        <v>200</v>
      </c>
      <c r="CB258" s="211">
        <v>16439</v>
      </c>
      <c r="CC258" s="211">
        <v>662</v>
      </c>
      <c r="CD258" s="211">
        <v>6346</v>
      </c>
      <c r="CE258" s="211">
        <v>660</v>
      </c>
      <c r="CF258" s="211">
        <v>9289</v>
      </c>
      <c r="CG258" s="211">
        <v>581</v>
      </c>
      <c r="CH258" s="211">
        <v>12080</v>
      </c>
      <c r="CI258" s="211">
        <v>1014</v>
      </c>
      <c r="CJ258" s="211">
        <v>10899</v>
      </c>
      <c r="CK258" s="211">
        <v>663</v>
      </c>
      <c r="CL258" s="211">
        <v>11402</v>
      </c>
      <c r="CM258" s="211">
        <v>706</v>
      </c>
      <c r="CN258" s="211">
        <v>13061</v>
      </c>
      <c r="CO258" s="211">
        <v>26</v>
      </c>
      <c r="CP258" s="211">
        <v>4512</v>
      </c>
      <c r="CQ258" s="211">
        <v>82284</v>
      </c>
      <c r="CR258" s="211">
        <v>67419</v>
      </c>
      <c r="CS258" s="211">
        <v>26628</v>
      </c>
      <c r="CT258" s="211">
        <v>77147</v>
      </c>
      <c r="CU258" s="211">
        <v>4496</v>
      </c>
      <c r="CV258" s="211">
        <v>1548</v>
      </c>
      <c r="CW258" s="211">
        <v>2457</v>
      </c>
      <c r="CX258" s="211">
        <v>679</v>
      </c>
      <c r="CY258" s="211">
        <v>993</v>
      </c>
      <c r="CZ258" s="211">
        <v>360</v>
      </c>
      <c r="DA258" s="211">
        <v>869</v>
      </c>
      <c r="DB258" s="211">
        <v>509</v>
      </c>
      <c r="DC258" s="211">
        <v>177</v>
      </c>
      <c r="DD258" s="211">
        <v>0</v>
      </c>
      <c r="DE258" s="211">
        <v>1057</v>
      </c>
      <c r="DF258" s="211">
        <v>5135</v>
      </c>
      <c r="DG258" s="211">
        <v>7356</v>
      </c>
      <c r="DH258" s="211">
        <v>1384</v>
      </c>
      <c r="DI258" s="211">
        <v>4903</v>
      </c>
      <c r="DJ258" s="211">
        <v>2024</v>
      </c>
      <c r="DK258" s="211">
        <v>315</v>
      </c>
      <c r="DL258" s="211">
        <v>2982</v>
      </c>
      <c r="DM258" s="211">
        <v>3792</v>
      </c>
      <c r="DN258" s="211">
        <v>10480</v>
      </c>
      <c r="DO258" s="211">
        <v>3203</v>
      </c>
      <c r="DP258" s="211">
        <v>2233</v>
      </c>
      <c r="DQ258" s="211">
        <v>1151</v>
      </c>
      <c r="DR258" s="211">
        <v>936</v>
      </c>
      <c r="DS258" s="211">
        <v>985</v>
      </c>
      <c r="DT258" s="211">
        <v>1650</v>
      </c>
      <c r="DU258" s="211">
        <v>32768</v>
      </c>
      <c r="DV258" s="211">
        <v>18625</v>
      </c>
      <c r="DW258" s="211">
        <v>8217</v>
      </c>
      <c r="DX258" s="211">
        <v>2607</v>
      </c>
      <c r="DY258" s="211">
        <v>964</v>
      </c>
      <c r="DZ258" s="211">
        <v>5489</v>
      </c>
      <c r="EA258" s="211">
        <v>500</v>
      </c>
      <c r="EB258" s="211">
        <v>3978</v>
      </c>
      <c r="EC258" s="211">
        <v>6047</v>
      </c>
      <c r="ED258" s="211">
        <v>1112</v>
      </c>
      <c r="EE258" s="211">
        <v>3847</v>
      </c>
      <c r="EF258" s="211">
        <v>11410</v>
      </c>
      <c r="EG258" s="211">
        <v>78573</v>
      </c>
      <c r="EH258" s="211">
        <v>7652</v>
      </c>
      <c r="EI258" s="211">
        <v>26469</v>
      </c>
      <c r="EJ258" s="211">
        <v>6299</v>
      </c>
      <c r="EK258" s="211">
        <v>810</v>
      </c>
      <c r="EL258" s="211">
        <v>919</v>
      </c>
      <c r="EM258" s="211">
        <v>820</v>
      </c>
      <c r="EN258" s="211">
        <v>812</v>
      </c>
      <c r="EO258" s="211">
        <v>467</v>
      </c>
      <c r="EP258" s="211">
        <v>2003</v>
      </c>
      <c r="EQ258" s="211">
        <v>29896</v>
      </c>
      <c r="ER258" s="211">
        <v>32768</v>
      </c>
      <c r="ES258" s="211">
        <v>942</v>
      </c>
      <c r="ET258" s="211">
        <v>7896</v>
      </c>
      <c r="EU258" s="211">
        <v>13400</v>
      </c>
      <c r="EV258" s="211">
        <v>10530</v>
      </c>
      <c r="EW258" s="211">
        <f t="shared" si="3"/>
        <v>31826</v>
      </c>
      <c r="EX258" s="211">
        <v>32768</v>
      </c>
      <c r="EZ258" s="211"/>
    </row>
    <row r="259" spans="1:156" x14ac:dyDescent="0.25">
      <c r="A259" s="214">
        <v>30</v>
      </c>
      <c r="B259" s="214" t="s">
        <v>554</v>
      </c>
      <c r="C259" s="214" t="s">
        <v>232</v>
      </c>
      <c r="D259" s="214" t="s">
        <v>232</v>
      </c>
      <c r="E259" s="214" t="s">
        <v>232</v>
      </c>
      <c r="F259" s="214" t="s">
        <v>232</v>
      </c>
      <c r="G259" s="214" t="s">
        <v>232</v>
      </c>
      <c r="H259" s="211">
        <v>87995</v>
      </c>
      <c r="I259" s="211">
        <v>2533</v>
      </c>
      <c r="J259" s="211">
        <v>3617</v>
      </c>
      <c r="K259" s="211">
        <v>468</v>
      </c>
      <c r="L259" s="211">
        <v>2183</v>
      </c>
      <c r="M259" s="211">
        <v>405</v>
      </c>
      <c r="N259" s="211">
        <v>29963</v>
      </c>
      <c r="O259" s="211">
        <v>1532</v>
      </c>
      <c r="P259" s="211">
        <v>54237</v>
      </c>
      <c r="Q259" s="211">
        <v>524</v>
      </c>
      <c r="R259" s="211">
        <v>76543</v>
      </c>
      <c r="S259" s="211">
        <v>2039</v>
      </c>
      <c r="T259" s="211">
        <v>3591</v>
      </c>
      <c r="U259" s="211">
        <v>137</v>
      </c>
      <c r="V259" s="211">
        <v>261</v>
      </c>
      <c r="W259" s="211">
        <v>11</v>
      </c>
      <c r="X259" s="211">
        <v>1472</v>
      </c>
      <c r="Y259" s="211">
        <v>38</v>
      </c>
      <c r="Z259" s="211">
        <v>1319</v>
      </c>
      <c r="AA259" s="211">
        <v>10</v>
      </c>
      <c r="AB259" s="211">
        <v>4809</v>
      </c>
      <c r="AC259" s="211">
        <v>298</v>
      </c>
      <c r="AD259" s="211">
        <v>2478</v>
      </c>
      <c r="AE259" s="211">
        <v>99</v>
      </c>
      <c r="AF259" s="211">
        <v>75756</v>
      </c>
      <c r="AG259" s="211">
        <v>2039</v>
      </c>
      <c r="AH259" s="211">
        <v>83934</v>
      </c>
      <c r="AI259" s="211">
        <v>2364</v>
      </c>
      <c r="AJ259" s="211">
        <v>4061</v>
      </c>
      <c r="AK259" s="211">
        <v>169</v>
      </c>
      <c r="AL259" s="211">
        <v>3149</v>
      </c>
      <c r="AM259" s="211">
        <v>40</v>
      </c>
      <c r="AN259" s="211">
        <v>912</v>
      </c>
      <c r="AO259" s="211">
        <v>129</v>
      </c>
      <c r="AP259" s="211">
        <v>45153</v>
      </c>
      <c r="AQ259" s="211">
        <v>1323</v>
      </c>
      <c r="AR259" s="211">
        <v>42842</v>
      </c>
      <c r="AS259" s="211">
        <v>1210</v>
      </c>
      <c r="AT259" s="211">
        <v>5971</v>
      </c>
      <c r="AU259" s="211">
        <v>106</v>
      </c>
      <c r="AV259" s="211">
        <v>82024</v>
      </c>
      <c r="AW259" s="211">
        <v>2427</v>
      </c>
      <c r="AX259" s="211">
        <v>2081</v>
      </c>
      <c r="AY259" s="211">
        <v>144</v>
      </c>
      <c r="AZ259" s="211">
        <v>12819</v>
      </c>
      <c r="BA259" s="211">
        <v>731</v>
      </c>
      <c r="BB259" s="211">
        <v>19991</v>
      </c>
      <c r="BC259" s="211">
        <v>856</v>
      </c>
      <c r="BD259" s="211">
        <v>21935</v>
      </c>
      <c r="BE259" s="211">
        <v>115</v>
      </c>
      <c r="BF259" s="211">
        <v>6031</v>
      </c>
      <c r="BG259" s="211">
        <v>406</v>
      </c>
      <c r="BH259" s="211">
        <v>46244</v>
      </c>
      <c r="BI259" s="211">
        <v>1504</v>
      </c>
      <c r="BJ259" s="211">
        <v>45340</v>
      </c>
      <c r="BK259" s="211">
        <v>1425</v>
      </c>
      <c r="BL259" s="211">
        <v>904</v>
      </c>
      <c r="BM259" s="211">
        <v>79</v>
      </c>
      <c r="BN259" s="211">
        <v>36403</v>
      </c>
      <c r="BO259" s="211">
        <v>756</v>
      </c>
      <c r="BP259" s="211">
        <v>10598</v>
      </c>
      <c r="BQ259" s="211">
        <v>745</v>
      </c>
      <c r="BR259" s="211">
        <v>5274</v>
      </c>
      <c r="BS259" s="211">
        <v>409</v>
      </c>
      <c r="BT259" s="211">
        <v>25607</v>
      </c>
      <c r="BU259" s="211">
        <v>602</v>
      </c>
      <c r="BV259" s="211">
        <v>52275</v>
      </c>
      <c r="BW259" s="211">
        <v>1910</v>
      </c>
      <c r="BX259" s="211">
        <v>10113</v>
      </c>
      <c r="BY259" s="211">
        <v>21</v>
      </c>
      <c r="BZ259" s="211">
        <v>7165</v>
      </c>
      <c r="CA259" s="211">
        <v>352</v>
      </c>
      <c r="CB259" s="211">
        <v>18442</v>
      </c>
      <c r="CC259" s="211">
        <v>250</v>
      </c>
      <c r="CD259" s="211">
        <v>5562</v>
      </c>
      <c r="CE259" s="211">
        <v>85</v>
      </c>
      <c r="CF259" s="211">
        <v>10051</v>
      </c>
      <c r="CG259" s="211">
        <v>650</v>
      </c>
      <c r="CH259" s="211">
        <v>13983</v>
      </c>
      <c r="CI259" s="211">
        <v>407</v>
      </c>
      <c r="CJ259" s="211">
        <v>11806</v>
      </c>
      <c r="CK259" s="211">
        <v>275</v>
      </c>
      <c r="CL259" s="211">
        <v>10873</v>
      </c>
      <c r="CM259" s="211">
        <v>493</v>
      </c>
      <c r="CN259" s="211">
        <v>10113</v>
      </c>
      <c r="CO259" s="211">
        <v>21</v>
      </c>
      <c r="CP259" s="211">
        <v>2533</v>
      </c>
      <c r="CQ259" s="211">
        <v>85462</v>
      </c>
      <c r="CR259" s="211">
        <v>77438</v>
      </c>
      <c r="CS259" s="211">
        <v>17787</v>
      </c>
      <c r="CT259" s="211">
        <v>78580</v>
      </c>
      <c r="CU259" s="211">
        <v>4586</v>
      </c>
      <c r="CV259" s="211">
        <v>1405</v>
      </c>
      <c r="CW259" s="211">
        <v>1438</v>
      </c>
      <c r="CX259" s="211">
        <v>507</v>
      </c>
      <c r="CY259" s="211">
        <v>822</v>
      </c>
      <c r="CZ259" s="211">
        <v>223</v>
      </c>
      <c r="DA259" s="211">
        <v>699</v>
      </c>
      <c r="DB259" s="211">
        <v>306</v>
      </c>
      <c r="DC259" s="211">
        <v>1627</v>
      </c>
      <c r="DD259" s="211">
        <v>369</v>
      </c>
      <c r="DE259" s="211">
        <v>548</v>
      </c>
      <c r="DF259" s="211">
        <v>5524</v>
      </c>
      <c r="DG259" s="211">
        <v>7612</v>
      </c>
      <c r="DH259" s="211">
        <v>1940</v>
      </c>
      <c r="DI259" s="211">
        <v>5531</v>
      </c>
      <c r="DJ259" s="211">
        <v>2151</v>
      </c>
      <c r="DK259" s="211">
        <v>518</v>
      </c>
      <c r="DL259" s="211">
        <v>3764</v>
      </c>
      <c r="DM259" s="211">
        <v>4529</v>
      </c>
      <c r="DN259" s="211">
        <v>10606</v>
      </c>
      <c r="DO259" s="211">
        <v>2725</v>
      </c>
      <c r="DP259" s="211">
        <v>2288</v>
      </c>
      <c r="DQ259" s="211">
        <v>1508</v>
      </c>
      <c r="DR259" s="211">
        <v>476</v>
      </c>
      <c r="DS259" s="211">
        <v>525</v>
      </c>
      <c r="DT259" s="211">
        <v>873</v>
      </c>
      <c r="DU259" s="211">
        <v>31197</v>
      </c>
      <c r="DV259" s="211">
        <v>19637</v>
      </c>
      <c r="DW259" s="211">
        <v>9707</v>
      </c>
      <c r="DX259" s="211">
        <v>1977</v>
      </c>
      <c r="DY259" s="211">
        <v>600</v>
      </c>
      <c r="DZ259" s="211">
        <v>3867</v>
      </c>
      <c r="EA259" s="211">
        <v>468</v>
      </c>
      <c r="EB259" s="211">
        <v>2616</v>
      </c>
      <c r="EC259" s="211">
        <v>5716</v>
      </c>
      <c r="ED259" s="211">
        <v>1150</v>
      </c>
      <c r="EE259" s="211">
        <v>3551</v>
      </c>
      <c r="EF259" s="211">
        <v>12743</v>
      </c>
      <c r="EG259" s="211">
        <v>79518</v>
      </c>
      <c r="EH259" s="211">
        <v>8139</v>
      </c>
      <c r="EI259" s="211">
        <v>27397</v>
      </c>
      <c r="EJ259" s="211">
        <v>3800</v>
      </c>
      <c r="EK259" s="211">
        <v>401</v>
      </c>
      <c r="EL259" s="211">
        <v>453</v>
      </c>
      <c r="EM259" s="211">
        <v>791</v>
      </c>
      <c r="EN259" s="211">
        <v>567</v>
      </c>
      <c r="EO259" s="211">
        <v>411</v>
      </c>
      <c r="EP259" s="211">
        <v>1032</v>
      </c>
      <c r="EQ259" s="211">
        <v>29054</v>
      </c>
      <c r="ER259" s="211">
        <v>31197</v>
      </c>
      <c r="ES259" s="211">
        <v>770</v>
      </c>
      <c r="ET259" s="211">
        <v>6554</v>
      </c>
      <c r="EU259" s="211">
        <v>13230</v>
      </c>
      <c r="EV259" s="211">
        <v>10643</v>
      </c>
      <c r="EW259" s="211">
        <f t="shared" si="3"/>
        <v>30427</v>
      </c>
      <c r="EX259" s="211">
        <v>31197</v>
      </c>
      <c r="EZ259" s="211"/>
    </row>
    <row r="260" spans="1:156" x14ac:dyDescent="0.25">
      <c r="A260" s="214">
        <v>31</v>
      </c>
      <c r="B260" s="214" t="s">
        <v>554</v>
      </c>
      <c r="C260" s="214" t="s">
        <v>232</v>
      </c>
      <c r="D260" s="214" t="s">
        <v>232</v>
      </c>
      <c r="E260" s="214" t="s">
        <v>232</v>
      </c>
      <c r="F260" s="214" t="s">
        <v>232</v>
      </c>
      <c r="G260" s="214" t="s">
        <v>232</v>
      </c>
      <c r="H260" s="211">
        <v>86437</v>
      </c>
      <c r="I260" s="211">
        <v>2569</v>
      </c>
      <c r="J260" s="211">
        <v>4380</v>
      </c>
      <c r="K260" s="211">
        <v>533</v>
      </c>
      <c r="L260" s="211">
        <v>2873</v>
      </c>
      <c r="M260" s="211">
        <v>487</v>
      </c>
      <c r="N260" s="211">
        <v>30708</v>
      </c>
      <c r="O260" s="211">
        <v>1298</v>
      </c>
      <c r="P260" s="211">
        <v>51150</v>
      </c>
      <c r="Q260" s="211">
        <v>738</v>
      </c>
      <c r="R260" s="211">
        <v>76301</v>
      </c>
      <c r="S260" s="211">
        <v>2222</v>
      </c>
      <c r="T260" s="211">
        <v>3187</v>
      </c>
      <c r="U260" s="211">
        <v>38</v>
      </c>
      <c r="V260" s="211">
        <v>173</v>
      </c>
      <c r="W260" s="211">
        <v>1</v>
      </c>
      <c r="X260" s="211">
        <v>2030</v>
      </c>
      <c r="Y260" s="211">
        <v>58</v>
      </c>
      <c r="Z260" s="211">
        <v>823</v>
      </c>
      <c r="AA260" s="211">
        <v>147</v>
      </c>
      <c r="AB260" s="211">
        <v>3907</v>
      </c>
      <c r="AC260" s="211">
        <v>103</v>
      </c>
      <c r="AD260" s="211">
        <v>1709</v>
      </c>
      <c r="AE260" s="211">
        <v>152</v>
      </c>
      <c r="AF260" s="211">
        <v>75724</v>
      </c>
      <c r="AG260" s="211">
        <v>2195</v>
      </c>
      <c r="AH260" s="211">
        <v>82752</v>
      </c>
      <c r="AI260" s="211">
        <v>2388</v>
      </c>
      <c r="AJ260" s="211">
        <v>3685</v>
      </c>
      <c r="AK260" s="211">
        <v>181</v>
      </c>
      <c r="AL260" s="211">
        <v>2803</v>
      </c>
      <c r="AM260" s="211">
        <v>57</v>
      </c>
      <c r="AN260" s="211">
        <v>882</v>
      </c>
      <c r="AO260" s="211">
        <v>124</v>
      </c>
      <c r="AP260" s="211">
        <v>43252</v>
      </c>
      <c r="AQ260" s="211">
        <v>1564</v>
      </c>
      <c r="AR260" s="211">
        <v>43185</v>
      </c>
      <c r="AS260" s="211">
        <v>1005</v>
      </c>
      <c r="AT260" s="211">
        <v>7589</v>
      </c>
      <c r="AU260" s="211">
        <v>94</v>
      </c>
      <c r="AV260" s="211">
        <v>78848</v>
      </c>
      <c r="AW260" s="211">
        <v>2475</v>
      </c>
      <c r="AX260" s="211">
        <v>2383</v>
      </c>
      <c r="AY260" s="211">
        <v>269</v>
      </c>
      <c r="AZ260" s="211">
        <v>15525</v>
      </c>
      <c r="BA260" s="211">
        <v>693</v>
      </c>
      <c r="BB260" s="211">
        <v>22342</v>
      </c>
      <c r="BC260" s="211">
        <v>628</v>
      </c>
      <c r="BD260" s="211">
        <v>17378</v>
      </c>
      <c r="BE260" s="211">
        <v>417</v>
      </c>
      <c r="BF260" s="211">
        <v>6911</v>
      </c>
      <c r="BG260" s="211">
        <v>456</v>
      </c>
      <c r="BH260" s="211">
        <v>44486</v>
      </c>
      <c r="BI260" s="211">
        <v>1755</v>
      </c>
      <c r="BJ260" s="211">
        <v>42969</v>
      </c>
      <c r="BK260" s="211">
        <v>1455</v>
      </c>
      <c r="BL260" s="211">
        <v>1517</v>
      </c>
      <c r="BM260" s="211">
        <v>300</v>
      </c>
      <c r="BN260" s="211">
        <v>34143</v>
      </c>
      <c r="BO260" s="211">
        <v>997</v>
      </c>
      <c r="BP260" s="211">
        <v>11266</v>
      </c>
      <c r="BQ260" s="211">
        <v>694</v>
      </c>
      <c r="BR260" s="211">
        <v>5988</v>
      </c>
      <c r="BS260" s="211">
        <v>520</v>
      </c>
      <c r="BT260" s="211">
        <v>22346</v>
      </c>
      <c r="BU260" s="211">
        <v>350</v>
      </c>
      <c r="BV260" s="211">
        <v>51397</v>
      </c>
      <c r="BW260" s="211">
        <v>2211</v>
      </c>
      <c r="BX260" s="211">
        <v>12694</v>
      </c>
      <c r="BY260" s="211">
        <v>8</v>
      </c>
      <c r="BZ260" s="211">
        <v>6238</v>
      </c>
      <c r="CA260" s="211">
        <v>71</v>
      </c>
      <c r="CB260" s="211">
        <v>16108</v>
      </c>
      <c r="CC260" s="211">
        <v>279</v>
      </c>
      <c r="CD260" s="211">
        <v>6463</v>
      </c>
      <c r="CE260" s="211">
        <v>212</v>
      </c>
      <c r="CF260" s="211">
        <v>9138</v>
      </c>
      <c r="CG260" s="211">
        <v>769</v>
      </c>
      <c r="CH260" s="211">
        <v>11685</v>
      </c>
      <c r="CI260" s="211">
        <v>382</v>
      </c>
      <c r="CJ260" s="211">
        <v>11290</v>
      </c>
      <c r="CK260" s="211">
        <v>326</v>
      </c>
      <c r="CL260" s="211">
        <v>12821</v>
      </c>
      <c r="CM260" s="211">
        <v>522</v>
      </c>
      <c r="CN260" s="211">
        <v>12694</v>
      </c>
      <c r="CO260" s="211">
        <v>8</v>
      </c>
      <c r="CP260" s="211">
        <v>2569</v>
      </c>
      <c r="CQ260" s="211">
        <v>83868</v>
      </c>
      <c r="CR260" s="211">
        <v>71795</v>
      </c>
      <c r="CS260" s="211">
        <v>23248</v>
      </c>
      <c r="CT260" s="211">
        <v>76967</v>
      </c>
      <c r="CU260" s="211">
        <v>4371</v>
      </c>
      <c r="CV260" s="211">
        <v>1318</v>
      </c>
      <c r="CW260" s="211">
        <v>777</v>
      </c>
      <c r="CX260" s="211">
        <v>232</v>
      </c>
      <c r="CY260" s="211">
        <v>1138</v>
      </c>
      <c r="CZ260" s="211">
        <v>270</v>
      </c>
      <c r="DA260" s="211">
        <v>1328</v>
      </c>
      <c r="DB260" s="211">
        <v>605</v>
      </c>
      <c r="DC260" s="211">
        <v>1128</v>
      </c>
      <c r="DD260" s="211">
        <v>211</v>
      </c>
      <c r="DE260" s="211">
        <v>369</v>
      </c>
      <c r="DF260" s="211">
        <v>4933</v>
      </c>
      <c r="DG260" s="211">
        <v>7921</v>
      </c>
      <c r="DH260" s="211">
        <v>1193</v>
      </c>
      <c r="DI260" s="211">
        <v>4550</v>
      </c>
      <c r="DJ260" s="211">
        <v>2489</v>
      </c>
      <c r="DK260" s="211">
        <v>463</v>
      </c>
      <c r="DL260" s="211">
        <v>2995</v>
      </c>
      <c r="DM260" s="211">
        <v>4271</v>
      </c>
      <c r="DN260" s="211">
        <v>10106</v>
      </c>
      <c r="DO260" s="211">
        <v>2803</v>
      </c>
      <c r="DP260" s="211">
        <v>1903</v>
      </c>
      <c r="DQ260" s="211">
        <v>2383</v>
      </c>
      <c r="DR260" s="211">
        <v>921</v>
      </c>
      <c r="DS260" s="211">
        <v>848</v>
      </c>
      <c r="DT260" s="211">
        <v>1232</v>
      </c>
      <c r="DU260" s="211">
        <v>30844</v>
      </c>
      <c r="DV260" s="211">
        <v>20319</v>
      </c>
      <c r="DW260" s="211">
        <v>7763</v>
      </c>
      <c r="DX260" s="211">
        <v>2049</v>
      </c>
      <c r="DY260" s="211">
        <v>691</v>
      </c>
      <c r="DZ260" s="211">
        <v>3942</v>
      </c>
      <c r="EA260" s="211">
        <v>333</v>
      </c>
      <c r="EB260" s="211">
        <v>2718</v>
      </c>
      <c r="EC260" s="211">
        <v>4534</v>
      </c>
      <c r="ED260" s="211">
        <v>1237</v>
      </c>
      <c r="EE260" s="211">
        <v>2301</v>
      </c>
      <c r="EF260" s="211">
        <v>10743</v>
      </c>
      <c r="EG260" s="211">
        <v>79659</v>
      </c>
      <c r="EH260" s="211">
        <v>6015</v>
      </c>
      <c r="EI260" s="211">
        <v>27971</v>
      </c>
      <c r="EJ260" s="211">
        <v>2873</v>
      </c>
      <c r="EK260" s="211">
        <v>383</v>
      </c>
      <c r="EL260" s="211">
        <v>384</v>
      </c>
      <c r="EM260" s="211">
        <v>396</v>
      </c>
      <c r="EN260" s="211">
        <v>274</v>
      </c>
      <c r="EO260" s="211">
        <v>262</v>
      </c>
      <c r="EP260" s="211">
        <v>911</v>
      </c>
      <c r="EQ260" s="211">
        <v>29196</v>
      </c>
      <c r="ER260" s="211">
        <v>30844</v>
      </c>
      <c r="ES260" s="211">
        <v>476</v>
      </c>
      <c r="ET260" s="211">
        <v>5348</v>
      </c>
      <c r="EU260" s="211">
        <v>13205</v>
      </c>
      <c r="EV260" s="211">
        <v>11815</v>
      </c>
      <c r="EW260" s="211">
        <f t="shared" si="3"/>
        <v>30368</v>
      </c>
      <c r="EX260" s="211">
        <v>30844</v>
      </c>
      <c r="EZ260" s="211"/>
    </row>
    <row r="261" spans="1:156" x14ac:dyDescent="0.25">
      <c r="A261" s="214">
        <v>32</v>
      </c>
      <c r="B261" s="214" t="s">
        <v>554</v>
      </c>
      <c r="C261" s="214" t="s">
        <v>232</v>
      </c>
      <c r="D261" s="214" t="s">
        <v>232</v>
      </c>
      <c r="E261" s="214" t="s">
        <v>232</v>
      </c>
      <c r="F261" s="214" t="s">
        <v>232</v>
      </c>
      <c r="G261" s="214" t="s">
        <v>232</v>
      </c>
      <c r="H261" s="211">
        <v>87566</v>
      </c>
      <c r="I261" s="211">
        <v>3640</v>
      </c>
      <c r="J261" s="211">
        <v>9202</v>
      </c>
      <c r="K261" s="211">
        <v>887</v>
      </c>
      <c r="L261" s="211">
        <v>5290</v>
      </c>
      <c r="M261" s="211">
        <v>333</v>
      </c>
      <c r="N261" s="211">
        <v>32370</v>
      </c>
      <c r="O261" s="211">
        <v>2005</v>
      </c>
      <c r="P261" s="211">
        <v>45574</v>
      </c>
      <c r="Q261" s="211">
        <v>748</v>
      </c>
      <c r="R261" s="211">
        <v>66110</v>
      </c>
      <c r="S261" s="211">
        <v>2183</v>
      </c>
      <c r="T261" s="211">
        <v>6571</v>
      </c>
      <c r="U261" s="211">
        <v>493</v>
      </c>
      <c r="V261" s="211">
        <v>446</v>
      </c>
      <c r="W261" s="211">
        <v>84</v>
      </c>
      <c r="X261" s="211">
        <v>7467</v>
      </c>
      <c r="Y261" s="211">
        <v>295</v>
      </c>
      <c r="Z261" s="211">
        <v>1655</v>
      </c>
      <c r="AA261" s="211">
        <v>464</v>
      </c>
      <c r="AB261" s="211">
        <v>5312</v>
      </c>
      <c r="AC261" s="211">
        <v>121</v>
      </c>
      <c r="AD261" s="211">
        <v>4025</v>
      </c>
      <c r="AE261" s="211">
        <v>614</v>
      </c>
      <c r="AF261" s="211">
        <v>65206</v>
      </c>
      <c r="AG261" s="211">
        <v>2123</v>
      </c>
      <c r="AH261" s="211">
        <v>76861</v>
      </c>
      <c r="AI261" s="211">
        <v>2437</v>
      </c>
      <c r="AJ261" s="211">
        <v>10705</v>
      </c>
      <c r="AK261" s="211">
        <v>1203</v>
      </c>
      <c r="AL261" s="211">
        <v>8047</v>
      </c>
      <c r="AM261" s="211">
        <v>568</v>
      </c>
      <c r="AN261" s="211">
        <v>2658</v>
      </c>
      <c r="AO261" s="211">
        <v>635</v>
      </c>
      <c r="AP261" s="211">
        <v>43854</v>
      </c>
      <c r="AQ261" s="211">
        <v>2155</v>
      </c>
      <c r="AR261" s="211">
        <v>43712</v>
      </c>
      <c r="AS261" s="211">
        <v>1485</v>
      </c>
      <c r="AT261" s="211">
        <v>7456</v>
      </c>
      <c r="AU261" s="211">
        <v>204</v>
      </c>
      <c r="AV261" s="211">
        <v>80110</v>
      </c>
      <c r="AW261" s="211">
        <v>3436</v>
      </c>
      <c r="AX261" s="211">
        <v>3134</v>
      </c>
      <c r="AY261" s="211">
        <v>528</v>
      </c>
      <c r="AZ261" s="211">
        <v>14317</v>
      </c>
      <c r="BA261" s="211">
        <v>1046</v>
      </c>
      <c r="BB261" s="211">
        <v>19060</v>
      </c>
      <c r="BC261" s="211">
        <v>633</v>
      </c>
      <c r="BD261" s="211">
        <v>20563</v>
      </c>
      <c r="BE261" s="211">
        <v>409</v>
      </c>
      <c r="BF261" s="211">
        <v>8018</v>
      </c>
      <c r="BG261" s="211">
        <v>775</v>
      </c>
      <c r="BH261" s="211">
        <v>43275</v>
      </c>
      <c r="BI261" s="211">
        <v>2339</v>
      </c>
      <c r="BJ261" s="211">
        <v>41817</v>
      </c>
      <c r="BK261" s="211">
        <v>2100</v>
      </c>
      <c r="BL261" s="211">
        <v>1458</v>
      </c>
      <c r="BM261" s="211">
        <v>239</v>
      </c>
      <c r="BN261" s="211">
        <v>31680</v>
      </c>
      <c r="BO261" s="211">
        <v>1302</v>
      </c>
      <c r="BP261" s="211">
        <v>12855</v>
      </c>
      <c r="BQ261" s="211">
        <v>1145</v>
      </c>
      <c r="BR261" s="211">
        <v>6758</v>
      </c>
      <c r="BS261" s="211">
        <v>667</v>
      </c>
      <c r="BT261" s="211">
        <v>24190</v>
      </c>
      <c r="BU261" s="211">
        <v>515</v>
      </c>
      <c r="BV261" s="211">
        <v>51293</v>
      </c>
      <c r="BW261" s="211">
        <v>3114</v>
      </c>
      <c r="BX261" s="211">
        <v>12083</v>
      </c>
      <c r="BY261" s="211">
        <v>11</v>
      </c>
      <c r="BZ261" s="211">
        <v>6453</v>
      </c>
      <c r="CA261" s="211">
        <v>32</v>
      </c>
      <c r="CB261" s="211">
        <v>17737</v>
      </c>
      <c r="CC261" s="211">
        <v>483</v>
      </c>
      <c r="CD261" s="211">
        <v>6302</v>
      </c>
      <c r="CE261" s="211">
        <v>509</v>
      </c>
      <c r="CF261" s="211">
        <v>8974</v>
      </c>
      <c r="CG261" s="211">
        <v>625</v>
      </c>
      <c r="CH261" s="211">
        <v>12684</v>
      </c>
      <c r="CI261" s="211">
        <v>720</v>
      </c>
      <c r="CJ261" s="211">
        <v>11849</v>
      </c>
      <c r="CK261" s="211">
        <v>556</v>
      </c>
      <c r="CL261" s="211">
        <v>11484</v>
      </c>
      <c r="CM261" s="211">
        <v>704</v>
      </c>
      <c r="CN261" s="211">
        <v>12083</v>
      </c>
      <c r="CO261" s="211">
        <v>11</v>
      </c>
      <c r="CP261" s="211">
        <v>3640</v>
      </c>
      <c r="CQ261" s="211">
        <v>83926</v>
      </c>
      <c r="CR261" s="211">
        <v>67352</v>
      </c>
      <c r="CS261" s="211">
        <v>27544</v>
      </c>
      <c r="CT261" s="211">
        <v>67700</v>
      </c>
      <c r="CU261" s="211">
        <v>14507</v>
      </c>
      <c r="CV261" s="211">
        <v>5701</v>
      </c>
      <c r="CW261" s="211">
        <v>2969</v>
      </c>
      <c r="CX261" s="211">
        <v>1147</v>
      </c>
      <c r="CY261" s="211">
        <v>1746</v>
      </c>
      <c r="CZ261" s="211">
        <v>862</v>
      </c>
      <c r="DA261" s="211">
        <v>4417</v>
      </c>
      <c r="DB261" s="211">
        <v>1828</v>
      </c>
      <c r="DC261" s="211">
        <v>5375</v>
      </c>
      <c r="DD261" s="211">
        <v>1864</v>
      </c>
      <c r="DE261" s="211">
        <v>306</v>
      </c>
      <c r="DF261" s="211">
        <v>2723</v>
      </c>
      <c r="DG261" s="211">
        <v>7692</v>
      </c>
      <c r="DH261" s="211">
        <v>1340</v>
      </c>
      <c r="DI261" s="211">
        <v>5478</v>
      </c>
      <c r="DJ261" s="211">
        <v>2965</v>
      </c>
      <c r="DK261" s="211">
        <v>513</v>
      </c>
      <c r="DL261" s="211">
        <v>3308</v>
      </c>
      <c r="DM261" s="211">
        <v>4655</v>
      </c>
      <c r="DN261" s="211">
        <v>9756</v>
      </c>
      <c r="DO261" s="211">
        <v>3042</v>
      </c>
      <c r="DP261" s="211">
        <v>2002</v>
      </c>
      <c r="DQ261" s="211">
        <v>1604</v>
      </c>
      <c r="DR261" s="211">
        <v>965</v>
      </c>
      <c r="DS261" s="211">
        <v>881</v>
      </c>
      <c r="DT261" s="211">
        <v>1896</v>
      </c>
      <c r="DU261" s="211">
        <v>31070</v>
      </c>
      <c r="DV261" s="211">
        <v>18188</v>
      </c>
      <c r="DW261" s="211">
        <v>8351</v>
      </c>
      <c r="DX261" s="211">
        <v>2585</v>
      </c>
      <c r="DY261" s="211">
        <v>817</v>
      </c>
      <c r="DZ261" s="211">
        <v>4425</v>
      </c>
      <c r="EA261" s="211">
        <v>447</v>
      </c>
      <c r="EB261" s="211">
        <v>2899</v>
      </c>
      <c r="EC261" s="211">
        <v>5872</v>
      </c>
      <c r="ED261" s="211">
        <v>1001</v>
      </c>
      <c r="EE261" s="211">
        <v>3454</v>
      </c>
      <c r="EF261" s="211">
        <v>11376</v>
      </c>
      <c r="EG261" s="211">
        <v>78133</v>
      </c>
      <c r="EH261" s="211">
        <v>8616</v>
      </c>
      <c r="EI261" s="211">
        <v>26443</v>
      </c>
      <c r="EJ261" s="211">
        <v>4627</v>
      </c>
      <c r="EK261" s="211">
        <v>434</v>
      </c>
      <c r="EL261" s="211">
        <v>614</v>
      </c>
      <c r="EM261" s="211">
        <v>850</v>
      </c>
      <c r="EN261" s="211">
        <v>392</v>
      </c>
      <c r="EO261" s="211">
        <v>494</v>
      </c>
      <c r="EP261" s="211">
        <v>1640</v>
      </c>
      <c r="EQ261" s="211">
        <v>29582</v>
      </c>
      <c r="ER261" s="211">
        <v>31070</v>
      </c>
      <c r="ES261" s="211">
        <v>816</v>
      </c>
      <c r="ET261" s="211">
        <v>7524</v>
      </c>
      <c r="EU261" s="211">
        <v>14533</v>
      </c>
      <c r="EV261" s="211">
        <v>8197</v>
      </c>
      <c r="EW261" s="211">
        <f t="shared" si="3"/>
        <v>30254</v>
      </c>
      <c r="EX261" s="211">
        <v>31070</v>
      </c>
      <c r="EZ261" s="211"/>
    </row>
    <row r="262" spans="1:156" x14ac:dyDescent="0.25">
      <c r="A262" s="214">
        <v>33</v>
      </c>
      <c r="B262" s="214" t="s">
        <v>554</v>
      </c>
      <c r="C262" s="214" t="s">
        <v>232</v>
      </c>
      <c r="D262" s="214" t="s">
        <v>232</v>
      </c>
      <c r="E262" s="214" t="s">
        <v>232</v>
      </c>
      <c r="F262" s="214" t="s">
        <v>232</v>
      </c>
      <c r="G262" s="214" t="s">
        <v>232</v>
      </c>
      <c r="H262" s="211">
        <v>82465</v>
      </c>
      <c r="I262" s="211">
        <v>2346</v>
      </c>
      <c r="J262" s="211">
        <v>6031</v>
      </c>
      <c r="K262" s="211">
        <v>148</v>
      </c>
      <c r="L262" s="211">
        <v>4162</v>
      </c>
      <c r="M262" s="211">
        <v>134</v>
      </c>
      <c r="N262" s="211">
        <v>24567</v>
      </c>
      <c r="O262" s="211">
        <v>1475</v>
      </c>
      <c r="P262" s="211">
        <v>51724</v>
      </c>
      <c r="Q262" s="211">
        <v>723</v>
      </c>
      <c r="R262" s="211">
        <v>72913</v>
      </c>
      <c r="S262" s="211">
        <v>1697</v>
      </c>
      <c r="T262" s="211">
        <v>1633</v>
      </c>
      <c r="U262" s="211">
        <v>113</v>
      </c>
      <c r="V262" s="211">
        <v>145</v>
      </c>
      <c r="W262" s="211">
        <v>0</v>
      </c>
      <c r="X262" s="211">
        <v>2648</v>
      </c>
      <c r="Y262" s="211">
        <v>162</v>
      </c>
      <c r="Z262" s="211">
        <v>1189</v>
      </c>
      <c r="AA262" s="211">
        <v>78</v>
      </c>
      <c r="AB262" s="211">
        <v>3921</v>
      </c>
      <c r="AC262" s="211">
        <v>296</v>
      </c>
      <c r="AD262" s="211">
        <v>3533</v>
      </c>
      <c r="AE262" s="211">
        <v>218</v>
      </c>
      <c r="AF262" s="211">
        <v>71730</v>
      </c>
      <c r="AG262" s="211">
        <v>1625</v>
      </c>
      <c r="AH262" s="211">
        <v>79018</v>
      </c>
      <c r="AI262" s="211">
        <v>2035</v>
      </c>
      <c r="AJ262" s="211">
        <v>3447</v>
      </c>
      <c r="AK262" s="211">
        <v>311</v>
      </c>
      <c r="AL262" s="211">
        <v>1682</v>
      </c>
      <c r="AM262" s="211">
        <v>52</v>
      </c>
      <c r="AN262" s="211">
        <v>1765</v>
      </c>
      <c r="AO262" s="211">
        <v>259</v>
      </c>
      <c r="AP262" s="211">
        <v>40096</v>
      </c>
      <c r="AQ262" s="211">
        <v>1178</v>
      </c>
      <c r="AR262" s="211">
        <v>42369</v>
      </c>
      <c r="AS262" s="211">
        <v>1168</v>
      </c>
      <c r="AT262" s="211">
        <v>8916</v>
      </c>
      <c r="AU262" s="211">
        <v>223</v>
      </c>
      <c r="AV262" s="211">
        <v>73549</v>
      </c>
      <c r="AW262" s="211">
        <v>2123</v>
      </c>
      <c r="AX262" s="211">
        <v>2095</v>
      </c>
      <c r="AY262" s="211">
        <v>52</v>
      </c>
      <c r="AZ262" s="211">
        <v>10781</v>
      </c>
      <c r="BA262" s="211">
        <v>619</v>
      </c>
      <c r="BB262" s="211">
        <v>16998</v>
      </c>
      <c r="BC262" s="211">
        <v>529</v>
      </c>
      <c r="BD262" s="211">
        <v>26554</v>
      </c>
      <c r="BE262" s="211">
        <v>365</v>
      </c>
      <c r="BF262" s="211">
        <v>6669</v>
      </c>
      <c r="BG262" s="211">
        <v>284</v>
      </c>
      <c r="BH262" s="211">
        <v>39983</v>
      </c>
      <c r="BI262" s="211">
        <v>1604</v>
      </c>
      <c r="BJ262" s="211">
        <v>38833</v>
      </c>
      <c r="BK262" s="211">
        <v>1418</v>
      </c>
      <c r="BL262" s="211">
        <v>1150</v>
      </c>
      <c r="BM262" s="211">
        <v>186</v>
      </c>
      <c r="BN262" s="211">
        <v>28477</v>
      </c>
      <c r="BO262" s="211">
        <v>1005</v>
      </c>
      <c r="BP262" s="211">
        <v>12298</v>
      </c>
      <c r="BQ262" s="211">
        <v>614</v>
      </c>
      <c r="BR262" s="211">
        <v>5877</v>
      </c>
      <c r="BS262" s="211">
        <v>269</v>
      </c>
      <c r="BT262" s="211">
        <v>19824</v>
      </c>
      <c r="BU262" s="211">
        <v>426</v>
      </c>
      <c r="BV262" s="211">
        <v>46652</v>
      </c>
      <c r="BW262" s="211">
        <v>1888</v>
      </c>
      <c r="BX262" s="211">
        <v>15989</v>
      </c>
      <c r="BY262" s="211">
        <v>32</v>
      </c>
      <c r="BZ262" s="211">
        <v>5350</v>
      </c>
      <c r="CA262" s="211">
        <v>60</v>
      </c>
      <c r="CB262" s="211">
        <v>14474</v>
      </c>
      <c r="CC262" s="211">
        <v>366</v>
      </c>
      <c r="CD262" s="211">
        <v>6213</v>
      </c>
      <c r="CE262" s="211">
        <v>355</v>
      </c>
      <c r="CF262" s="211">
        <v>7747</v>
      </c>
      <c r="CG262" s="211">
        <v>573</v>
      </c>
      <c r="CH262" s="211">
        <v>10482</v>
      </c>
      <c r="CI262" s="211">
        <v>237</v>
      </c>
      <c r="CJ262" s="211">
        <v>10086</v>
      </c>
      <c r="CK262" s="211">
        <v>381</v>
      </c>
      <c r="CL262" s="211">
        <v>12124</v>
      </c>
      <c r="CM262" s="211">
        <v>342</v>
      </c>
      <c r="CN262" s="211">
        <v>15989</v>
      </c>
      <c r="CO262" s="211">
        <v>32</v>
      </c>
      <c r="CP262" s="211">
        <v>2346</v>
      </c>
      <c r="CQ262" s="211">
        <v>80119</v>
      </c>
      <c r="CR262" s="211">
        <v>68412</v>
      </c>
      <c r="CS262" s="211">
        <v>25416</v>
      </c>
      <c r="CT262" s="211">
        <v>74928</v>
      </c>
      <c r="CU262" s="211">
        <v>5300</v>
      </c>
      <c r="CV262" s="211">
        <v>1574</v>
      </c>
      <c r="CW262" s="211">
        <v>1838</v>
      </c>
      <c r="CX262" s="211">
        <v>496</v>
      </c>
      <c r="CY262" s="211">
        <v>1116</v>
      </c>
      <c r="CZ262" s="211">
        <v>200</v>
      </c>
      <c r="DA262" s="211">
        <v>1802</v>
      </c>
      <c r="DB262" s="211">
        <v>767</v>
      </c>
      <c r="DC262" s="211">
        <v>544</v>
      </c>
      <c r="DD262" s="211">
        <v>111</v>
      </c>
      <c r="DE262" s="211">
        <v>667</v>
      </c>
      <c r="DF262" s="211">
        <v>3728</v>
      </c>
      <c r="DG262" s="211">
        <v>5147</v>
      </c>
      <c r="DH262" s="211">
        <v>1278</v>
      </c>
      <c r="DI262" s="211">
        <v>4348</v>
      </c>
      <c r="DJ262" s="211">
        <v>1659</v>
      </c>
      <c r="DK262" s="211">
        <v>471</v>
      </c>
      <c r="DL262" s="211">
        <v>2874</v>
      </c>
      <c r="DM262" s="211">
        <v>5245</v>
      </c>
      <c r="DN262" s="211">
        <v>10595</v>
      </c>
      <c r="DO262" s="211">
        <v>2817</v>
      </c>
      <c r="DP262" s="211">
        <v>1898</v>
      </c>
      <c r="DQ262" s="211">
        <v>1907</v>
      </c>
      <c r="DR262" s="211">
        <v>945</v>
      </c>
      <c r="DS262" s="211">
        <v>823</v>
      </c>
      <c r="DT262" s="211">
        <v>1547</v>
      </c>
      <c r="DU262" s="211">
        <v>33190</v>
      </c>
      <c r="DV262" s="211">
        <v>18585</v>
      </c>
      <c r="DW262" s="211">
        <v>7258</v>
      </c>
      <c r="DX262" s="211">
        <v>1946</v>
      </c>
      <c r="DY262" s="211">
        <v>499</v>
      </c>
      <c r="DZ262" s="211">
        <v>4747</v>
      </c>
      <c r="EA262" s="211">
        <v>364</v>
      </c>
      <c r="EB262" s="211">
        <v>3524</v>
      </c>
      <c r="EC262" s="211">
        <v>7912</v>
      </c>
      <c r="ED262" s="211">
        <v>1110</v>
      </c>
      <c r="EE262" s="211">
        <v>4887</v>
      </c>
      <c r="EF262" s="211">
        <v>9820</v>
      </c>
      <c r="EG262" s="211">
        <v>73492</v>
      </c>
      <c r="EH262" s="211">
        <v>10545</v>
      </c>
      <c r="EI262" s="211">
        <v>26170</v>
      </c>
      <c r="EJ262" s="211">
        <v>7020</v>
      </c>
      <c r="EK262" s="211">
        <v>708</v>
      </c>
      <c r="EL262" s="211">
        <v>715</v>
      </c>
      <c r="EM262" s="211">
        <v>1100</v>
      </c>
      <c r="EN262" s="211">
        <v>577</v>
      </c>
      <c r="EO262" s="211">
        <v>623</v>
      </c>
      <c r="EP262" s="211">
        <v>2993</v>
      </c>
      <c r="EQ262" s="211">
        <v>30605</v>
      </c>
      <c r="ER262" s="211">
        <v>33190</v>
      </c>
      <c r="ES262" s="211">
        <v>1646</v>
      </c>
      <c r="ET262" s="211">
        <v>8723</v>
      </c>
      <c r="EU262" s="211">
        <v>14897</v>
      </c>
      <c r="EV262" s="211">
        <v>7924</v>
      </c>
      <c r="EW262" s="211">
        <f t="shared" si="3"/>
        <v>31544</v>
      </c>
      <c r="EX262" s="211">
        <v>33190</v>
      </c>
      <c r="EZ262" s="211"/>
    </row>
    <row r="263" spans="1:156" x14ac:dyDescent="0.25">
      <c r="A263" s="214">
        <v>34</v>
      </c>
      <c r="B263" s="214" t="s">
        <v>554</v>
      </c>
      <c r="C263" s="214" t="s">
        <v>232</v>
      </c>
      <c r="D263" s="214" t="s">
        <v>232</v>
      </c>
      <c r="E263" s="214" t="s">
        <v>232</v>
      </c>
      <c r="F263" s="214" t="s">
        <v>232</v>
      </c>
      <c r="G263" s="214" t="s">
        <v>232</v>
      </c>
      <c r="H263" s="211">
        <v>81575</v>
      </c>
      <c r="I263" s="211">
        <v>2719</v>
      </c>
      <c r="J263" s="211">
        <v>6716</v>
      </c>
      <c r="K263" s="211">
        <v>180</v>
      </c>
      <c r="L263" s="211">
        <v>4569</v>
      </c>
      <c r="M263" s="211">
        <v>180</v>
      </c>
      <c r="N263" s="211">
        <v>25241</v>
      </c>
      <c r="O263" s="211">
        <v>1798</v>
      </c>
      <c r="P263" s="211">
        <v>49501</v>
      </c>
      <c r="Q263" s="211">
        <v>728</v>
      </c>
      <c r="R263" s="211">
        <v>56019</v>
      </c>
      <c r="S263" s="211">
        <v>1317</v>
      </c>
      <c r="T263" s="211">
        <v>9408</v>
      </c>
      <c r="U263" s="211">
        <v>710</v>
      </c>
      <c r="V263" s="211">
        <v>379</v>
      </c>
      <c r="W263" s="211">
        <v>0</v>
      </c>
      <c r="X263" s="211">
        <v>9185</v>
      </c>
      <c r="Y263" s="211">
        <v>405</v>
      </c>
      <c r="Z263" s="211">
        <v>1270</v>
      </c>
      <c r="AA263" s="211">
        <v>153</v>
      </c>
      <c r="AB263" s="211">
        <v>5314</v>
      </c>
      <c r="AC263" s="211">
        <v>134</v>
      </c>
      <c r="AD263" s="211">
        <v>3347</v>
      </c>
      <c r="AE263" s="211">
        <v>484</v>
      </c>
      <c r="AF263" s="211">
        <v>54497</v>
      </c>
      <c r="AG263" s="211">
        <v>937</v>
      </c>
      <c r="AH263" s="211">
        <v>70676</v>
      </c>
      <c r="AI263" s="211">
        <v>1876</v>
      </c>
      <c r="AJ263" s="211">
        <v>10899</v>
      </c>
      <c r="AK263" s="211">
        <v>843</v>
      </c>
      <c r="AL263" s="211">
        <v>8148</v>
      </c>
      <c r="AM263" s="211">
        <v>494</v>
      </c>
      <c r="AN263" s="211">
        <v>2751</v>
      </c>
      <c r="AO263" s="211">
        <v>349</v>
      </c>
      <c r="AP263" s="211">
        <v>40667</v>
      </c>
      <c r="AQ263" s="211">
        <v>1570</v>
      </c>
      <c r="AR263" s="211">
        <v>40908</v>
      </c>
      <c r="AS263" s="211">
        <v>1149</v>
      </c>
      <c r="AT263" s="211">
        <v>6471</v>
      </c>
      <c r="AU263" s="211">
        <v>134</v>
      </c>
      <c r="AV263" s="211">
        <v>75104</v>
      </c>
      <c r="AW263" s="211">
        <v>2585</v>
      </c>
      <c r="AX263" s="211">
        <v>2930</v>
      </c>
      <c r="AY263" s="211">
        <v>326</v>
      </c>
      <c r="AZ263" s="211">
        <v>11552</v>
      </c>
      <c r="BA263" s="211">
        <v>681</v>
      </c>
      <c r="BB263" s="211">
        <v>18637</v>
      </c>
      <c r="BC263" s="211">
        <v>393</v>
      </c>
      <c r="BD263" s="211">
        <v>21386</v>
      </c>
      <c r="BE263" s="211">
        <v>242</v>
      </c>
      <c r="BF263" s="211">
        <v>6438</v>
      </c>
      <c r="BG263" s="211">
        <v>498</v>
      </c>
      <c r="BH263" s="211">
        <v>41817</v>
      </c>
      <c r="BI263" s="211">
        <v>1631</v>
      </c>
      <c r="BJ263" s="211">
        <v>40942</v>
      </c>
      <c r="BK263" s="211">
        <v>1496</v>
      </c>
      <c r="BL263" s="211">
        <v>875</v>
      </c>
      <c r="BM263" s="211">
        <v>135</v>
      </c>
      <c r="BN263" s="211">
        <v>32769</v>
      </c>
      <c r="BO263" s="211">
        <v>1094</v>
      </c>
      <c r="BP263" s="211">
        <v>10097</v>
      </c>
      <c r="BQ263" s="211">
        <v>623</v>
      </c>
      <c r="BR263" s="211">
        <v>5389</v>
      </c>
      <c r="BS263" s="211">
        <v>412</v>
      </c>
      <c r="BT263" s="211">
        <v>21966</v>
      </c>
      <c r="BU263" s="211">
        <v>579</v>
      </c>
      <c r="BV263" s="211">
        <v>48255</v>
      </c>
      <c r="BW263" s="211">
        <v>2129</v>
      </c>
      <c r="BX263" s="211">
        <v>11354</v>
      </c>
      <c r="BY263" s="211">
        <v>11</v>
      </c>
      <c r="BZ263" s="211">
        <v>6469</v>
      </c>
      <c r="CA263" s="211">
        <v>192</v>
      </c>
      <c r="CB263" s="211">
        <v>15497</v>
      </c>
      <c r="CC263" s="211">
        <v>387</v>
      </c>
      <c r="CD263" s="211">
        <v>5104</v>
      </c>
      <c r="CE263" s="211">
        <v>498</v>
      </c>
      <c r="CF263" s="211">
        <v>8181</v>
      </c>
      <c r="CG263" s="211">
        <v>361</v>
      </c>
      <c r="CH263" s="211">
        <v>11218</v>
      </c>
      <c r="CI263" s="211">
        <v>528</v>
      </c>
      <c r="CJ263" s="211">
        <v>10828</v>
      </c>
      <c r="CK263" s="211">
        <v>374</v>
      </c>
      <c r="CL263" s="211">
        <v>12924</v>
      </c>
      <c r="CM263" s="211">
        <v>368</v>
      </c>
      <c r="CN263" s="211">
        <v>11354</v>
      </c>
      <c r="CO263" s="211">
        <v>11</v>
      </c>
      <c r="CP263" s="211">
        <v>2719</v>
      </c>
      <c r="CQ263" s="211">
        <v>78856</v>
      </c>
      <c r="CR263" s="211">
        <v>66899</v>
      </c>
      <c r="CS263" s="211">
        <v>21185</v>
      </c>
      <c r="CT263" s="211">
        <v>63375</v>
      </c>
      <c r="CU263" s="211">
        <v>13131</v>
      </c>
      <c r="CV263" s="211">
        <v>4893</v>
      </c>
      <c r="CW263" s="211">
        <v>1901</v>
      </c>
      <c r="CX263" s="211">
        <v>632</v>
      </c>
      <c r="CY263" s="211">
        <v>1416</v>
      </c>
      <c r="CZ263" s="211">
        <v>696</v>
      </c>
      <c r="DA263" s="211">
        <v>6267</v>
      </c>
      <c r="DB263" s="211">
        <v>2548</v>
      </c>
      <c r="DC263" s="211">
        <v>3547</v>
      </c>
      <c r="DD263" s="211">
        <v>1017</v>
      </c>
      <c r="DE263" s="211">
        <v>82</v>
      </c>
      <c r="DF263" s="211">
        <v>2476</v>
      </c>
      <c r="DG263" s="211">
        <v>8533</v>
      </c>
      <c r="DH263" s="211">
        <v>1122</v>
      </c>
      <c r="DI263" s="211">
        <v>4749</v>
      </c>
      <c r="DJ263" s="211">
        <v>1728</v>
      </c>
      <c r="DK263" s="211">
        <v>505</v>
      </c>
      <c r="DL263" s="211">
        <v>4252</v>
      </c>
      <c r="DM263" s="211">
        <v>5056</v>
      </c>
      <c r="DN263" s="211">
        <v>10430</v>
      </c>
      <c r="DO263" s="211">
        <v>2352</v>
      </c>
      <c r="DP263" s="211">
        <v>1790</v>
      </c>
      <c r="DQ263" s="211">
        <v>1490</v>
      </c>
      <c r="DR263" s="211">
        <v>990</v>
      </c>
      <c r="DS263" s="211">
        <v>686</v>
      </c>
      <c r="DT263" s="211">
        <v>1410</v>
      </c>
      <c r="DU263" s="211">
        <v>28864</v>
      </c>
      <c r="DV263" s="211">
        <v>18346</v>
      </c>
      <c r="DW263" s="211">
        <v>7625</v>
      </c>
      <c r="DX263" s="211">
        <v>2167</v>
      </c>
      <c r="DY263" s="211">
        <v>1014</v>
      </c>
      <c r="DZ263" s="211">
        <v>3527</v>
      </c>
      <c r="EA263" s="211">
        <v>499</v>
      </c>
      <c r="EB263" s="211">
        <v>2307</v>
      </c>
      <c r="EC263" s="211">
        <v>4824</v>
      </c>
      <c r="ED263" s="211">
        <v>1089</v>
      </c>
      <c r="EE263" s="211">
        <v>2763</v>
      </c>
      <c r="EF263" s="211">
        <v>10649</v>
      </c>
      <c r="EG263" s="211">
        <v>73651</v>
      </c>
      <c r="EH263" s="211">
        <v>7033</v>
      </c>
      <c r="EI263" s="211">
        <v>25378</v>
      </c>
      <c r="EJ263" s="211">
        <v>3486</v>
      </c>
      <c r="EK263" s="211">
        <v>303</v>
      </c>
      <c r="EL263" s="211">
        <v>535</v>
      </c>
      <c r="EM263" s="211">
        <v>624</v>
      </c>
      <c r="EN263" s="211">
        <v>328</v>
      </c>
      <c r="EO263" s="211">
        <v>246</v>
      </c>
      <c r="EP263" s="211">
        <v>1261</v>
      </c>
      <c r="EQ263" s="211">
        <v>27619</v>
      </c>
      <c r="ER263" s="211">
        <v>28864</v>
      </c>
      <c r="ES263" s="211">
        <v>798</v>
      </c>
      <c r="ET263" s="211">
        <v>6036</v>
      </c>
      <c r="EU263" s="211">
        <v>13497</v>
      </c>
      <c r="EV263" s="211">
        <v>8533</v>
      </c>
      <c r="EW263" s="211">
        <f t="shared" ref="EW263:EW295" si="4">ET263+EU263+EV263</f>
        <v>28066</v>
      </c>
      <c r="EX263" s="211">
        <v>28864</v>
      </c>
      <c r="EZ263" s="211"/>
    </row>
    <row r="264" spans="1:156" x14ac:dyDescent="0.25">
      <c r="A264" s="214">
        <v>35</v>
      </c>
      <c r="B264" s="214" t="s">
        <v>554</v>
      </c>
      <c r="C264" s="214" t="s">
        <v>232</v>
      </c>
      <c r="D264" s="214" t="s">
        <v>232</v>
      </c>
      <c r="E264" s="214" t="s">
        <v>232</v>
      </c>
      <c r="F264" s="214" t="s">
        <v>232</v>
      </c>
      <c r="G264" s="214" t="s">
        <v>232</v>
      </c>
      <c r="H264" s="211">
        <v>84888</v>
      </c>
      <c r="I264" s="211">
        <v>4206</v>
      </c>
      <c r="J264" s="211">
        <v>10541</v>
      </c>
      <c r="K264" s="211">
        <v>876</v>
      </c>
      <c r="L264" s="211">
        <v>6512</v>
      </c>
      <c r="M264" s="211">
        <v>724</v>
      </c>
      <c r="N264" s="211">
        <v>34777</v>
      </c>
      <c r="O264" s="211">
        <v>2356</v>
      </c>
      <c r="P264" s="211">
        <v>39353</v>
      </c>
      <c r="Q264" s="211">
        <v>974</v>
      </c>
      <c r="R264" s="211">
        <v>63937</v>
      </c>
      <c r="S264" s="211">
        <v>2787</v>
      </c>
      <c r="T264" s="211">
        <v>7085</v>
      </c>
      <c r="U264" s="211">
        <v>368</v>
      </c>
      <c r="V264" s="211">
        <v>518</v>
      </c>
      <c r="W264" s="211">
        <v>88</v>
      </c>
      <c r="X264" s="211">
        <v>5791</v>
      </c>
      <c r="Y264" s="211">
        <v>291</v>
      </c>
      <c r="Z264" s="211">
        <v>1486</v>
      </c>
      <c r="AA264" s="211">
        <v>270</v>
      </c>
      <c r="AB264" s="211">
        <v>6039</v>
      </c>
      <c r="AC264" s="211">
        <v>380</v>
      </c>
      <c r="AD264" s="211">
        <v>4779</v>
      </c>
      <c r="AE264" s="211">
        <v>494</v>
      </c>
      <c r="AF264" s="211">
        <v>62990</v>
      </c>
      <c r="AG264" s="211">
        <v>2734</v>
      </c>
      <c r="AH264" s="211">
        <v>76735</v>
      </c>
      <c r="AI264" s="211">
        <v>3576</v>
      </c>
      <c r="AJ264" s="211">
        <v>8153</v>
      </c>
      <c r="AK264" s="211">
        <v>630</v>
      </c>
      <c r="AL264" s="211">
        <v>5031</v>
      </c>
      <c r="AM264" s="211">
        <v>279</v>
      </c>
      <c r="AN264" s="211">
        <v>3122</v>
      </c>
      <c r="AO264" s="211">
        <v>351</v>
      </c>
      <c r="AP264" s="211">
        <v>42402</v>
      </c>
      <c r="AQ264" s="211">
        <v>2430</v>
      </c>
      <c r="AR264" s="211">
        <v>42486</v>
      </c>
      <c r="AS264" s="211">
        <v>1776</v>
      </c>
      <c r="AT264" s="211">
        <v>10224</v>
      </c>
      <c r="AU264" s="211">
        <v>390</v>
      </c>
      <c r="AV264" s="211">
        <v>74664</v>
      </c>
      <c r="AW264" s="211">
        <v>3816</v>
      </c>
      <c r="AX264" s="211">
        <v>3576</v>
      </c>
      <c r="AY264" s="211">
        <v>442</v>
      </c>
      <c r="AZ264" s="211">
        <v>17129</v>
      </c>
      <c r="BA264" s="211">
        <v>1154</v>
      </c>
      <c r="BB264" s="211">
        <v>22518</v>
      </c>
      <c r="BC264" s="211">
        <v>1229</v>
      </c>
      <c r="BD264" s="211">
        <v>15584</v>
      </c>
      <c r="BE264" s="211">
        <v>312</v>
      </c>
      <c r="BF264" s="211">
        <v>7232</v>
      </c>
      <c r="BG264" s="211">
        <v>867</v>
      </c>
      <c r="BH264" s="211">
        <v>44323</v>
      </c>
      <c r="BI264" s="211">
        <v>2899</v>
      </c>
      <c r="BJ264" s="211">
        <v>42642</v>
      </c>
      <c r="BK264" s="211">
        <v>2536</v>
      </c>
      <c r="BL264" s="211">
        <v>1681</v>
      </c>
      <c r="BM264" s="211">
        <v>363</v>
      </c>
      <c r="BN264" s="211">
        <v>32537</v>
      </c>
      <c r="BO264" s="211">
        <v>1443</v>
      </c>
      <c r="BP264" s="211">
        <v>12678</v>
      </c>
      <c r="BQ264" s="211">
        <v>1626</v>
      </c>
      <c r="BR264" s="211">
        <v>6340</v>
      </c>
      <c r="BS264" s="211">
        <v>697</v>
      </c>
      <c r="BT264" s="211">
        <v>19551</v>
      </c>
      <c r="BU264" s="211">
        <v>416</v>
      </c>
      <c r="BV264" s="211">
        <v>51555</v>
      </c>
      <c r="BW264" s="211">
        <v>3766</v>
      </c>
      <c r="BX264" s="211">
        <v>13782</v>
      </c>
      <c r="BY264" s="211">
        <v>24</v>
      </c>
      <c r="BZ264" s="211">
        <v>5496</v>
      </c>
      <c r="CA264" s="211">
        <v>139</v>
      </c>
      <c r="CB264" s="211">
        <v>14055</v>
      </c>
      <c r="CC264" s="211">
        <v>277</v>
      </c>
      <c r="CD264" s="211">
        <v>6530</v>
      </c>
      <c r="CE264" s="211">
        <v>653</v>
      </c>
      <c r="CF264" s="211">
        <v>11067</v>
      </c>
      <c r="CG264" s="211">
        <v>1192</v>
      </c>
      <c r="CH264" s="211">
        <v>12135</v>
      </c>
      <c r="CI264" s="211">
        <v>831</v>
      </c>
      <c r="CJ264" s="211">
        <v>10328</v>
      </c>
      <c r="CK264" s="211">
        <v>520</v>
      </c>
      <c r="CL264" s="211">
        <v>11495</v>
      </c>
      <c r="CM264" s="211">
        <v>570</v>
      </c>
      <c r="CN264" s="211">
        <v>13782</v>
      </c>
      <c r="CO264" s="211">
        <v>24</v>
      </c>
      <c r="CP264" s="211">
        <v>4206</v>
      </c>
      <c r="CQ264" s="211">
        <v>80682</v>
      </c>
      <c r="CR264" s="211">
        <v>62237</v>
      </c>
      <c r="CS264" s="211">
        <v>30482</v>
      </c>
      <c r="CT264" s="211">
        <v>71174</v>
      </c>
      <c r="CU264" s="211">
        <v>9939</v>
      </c>
      <c r="CV264" s="211">
        <v>3908</v>
      </c>
      <c r="CW264" s="211">
        <v>2393</v>
      </c>
      <c r="CX264" s="211">
        <v>908</v>
      </c>
      <c r="CY264" s="211">
        <v>1924</v>
      </c>
      <c r="CZ264" s="211">
        <v>986</v>
      </c>
      <c r="DA264" s="211">
        <v>3169</v>
      </c>
      <c r="DB264" s="211">
        <v>1211</v>
      </c>
      <c r="DC264" s="211">
        <v>2453</v>
      </c>
      <c r="DD264" s="211">
        <v>803</v>
      </c>
      <c r="DE264" s="211">
        <v>195</v>
      </c>
      <c r="DF264" s="211">
        <v>2419</v>
      </c>
      <c r="DG264" s="211">
        <v>7698</v>
      </c>
      <c r="DH264" s="211">
        <v>1414</v>
      </c>
      <c r="DI264" s="211">
        <v>5708</v>
      </c>
      <c r="DJ264" s="211">
        <v>2420</v>
      </c>
      <c r="DK264" s="211">
        <v>513</v>
      </c>
      <c r="DL264" s="211">
        <v>3540</v>
      </c>
      <c r="DM264" s="211">
        <v>4712</v>
      </c>
      <c r="DN264" s="211">
        <v>10323</v>
      </c>
      <c r="DO264" s="211">
        <v>3634</v>
      </c>
      <c r="DP264" s="211">
        <v>2208</v>
      </c>
      <c r="DQ264" s="211">
        <v>1564</v>
      </c>
      <c r="DR264" s="211">
        <v>1374</v>
      </c>
      <c r="DS264" s="211">
        <v>1253</v>
      </c>
      <c r="DT264" s="211">
        <v>2322</v>
      </c>
      <c r="DU264" s="211">
        <v>33623</v>
      </c>
      <c r="DV264" s="211">
        <v>15718</v>
      </c>
      <c r="DW264" s="211">
        <v>5800</v>
      </c>
      <c r="DX264" s="211">
        <v>3106</v>
      </c>
      <c r="DY264" s="211">
        <v>1336</v>
      </c>
      <c r="DZ264" s="211">
        <v>6003</v>
      </c>
      <c r="EA264" s="211">
        <v>476</v>
      </c>
      <c r="EB264" s="211">
        <v>4269</v>
      </c>
      <c r="EC264" s="211">
        <v>8796</v>
      </c>
      <c r="ED264" s="211">
        <v>1756</v>
      </c>
      <c r="EE264" s="211">
        <v>4995</v>
      </c>
      <c r="EF264" s="211">
        <v>10166</v>
      </c>
      <c r="EG264" s="211">
        <v>75000</v>
      </c>
      <c r="EH264" s="211">
        <v>10000</v>
      </c>
      <c r="EI264" s="211">
        <v>24225</v>
      </c>
      <c r="EJ264" s="211">
        <v>9398</v>
      </c>
      <c r="EK264" s="211">
        <v>1047</v>
      </c>
      <c r="EL264" s="211">
        <v>987</v>
      </c>
      <c r="EM264" s="211">
        <v>1109</v>
      </c>
      <c r="EN264" s="211">
        <v>1091</v>
      </c>
      <c r="EO264" s="211">
        <v>1083</v>
      </c>
      <c r="EP264" s="211">
        <v>3800</v>
      </c>
      <c r="EQ264" s="211">
        <v>31002</v>
      </c>
      <c r="ER264" s="211">
        <v>33623</v>
      </c>
      <c r="ES264" s="211">
        <v>2245</v>
      </c>
      <c r="ET264" s="211">
        <v>10794</v>
      </c>
      <c r="EU264" s="211">
        <v>13458</v>
      </c>
      <c r="EV264" s="211">
        <v>7126</v>
      </c>
      <c r="EW264" s="211">
        <f t="shared" si="4"/>
        <v>31378</v>
      </c>
      <c r="EX264" s="211">
        <v>33623</v>
      </c>
      <c r="EZ264" s="211"/>
    </row>
    <row r="265" spans="1:156" x14ac:dyDescent="0.25">
      <c r="A265" s="214">
        <v>36</v>
      </c>
      <c r="B265" s="214" t="s">
        <v>554</v>
      </c>
      <c r="C265" s="214" t="s">
        <v>232</v>
      </c>
      <c r="D265" s="214" t="s">
        <v>232</v>
      </c>
      <c r="E265" s="214" t="s">
        <v>232</v>
      </c>
      <c r="F265" s="214" t="s">
        <v>232</v>
      </c>
      <c r="G265" s="214" t="s">
        <v>232</v>
      </c>
      <c r="H265" s="211">
        <v>83496</v>
      </c>
      <c r="I265" s="211">
        <v>2185</v>
      </c>
      <c r="J265" s="211">
        <v>6579</v>
      </c>
      <c r="K265" s="211">
        <v>318</v>
      </c>
      <c r="L265" s="211">
        <v>3923</v>
      </c>
      <c r="M265" s="211">
        <v>232</v>
      </c>
      <c r="N265" s="211">
        <v>26794</v>
      </c>
      <c r="O265" s="211">
        <v>1014</v>
      </c>
      <c r="P265" s="211">
        <v>49966</v>
      </c>
      <c r="Q265" s="211">
        <v>853</v>
      </c>
      <c r="R265" s="211">
        <v>71076</v>
      </c>
      <c r="S265" s="211">
        <v>1450</v>
      </c>
      <c r="T265" s="211">
        <v>2107</v>
      </c>
      <c r="U265" s="211">
        <v>78</v>
      </c>
      <c r="V265" s="211">
        <v>191</v>
      </c>
      <c r="W265" s="211">
        <v>87</v>
      </c>
      <c r="X265" s="211">
        <v>4250</v>
      </c>
      <c r="Y265" s="211">
        <v>249</v>
      </c>
      <c r="Z265" s="211">
        <v>1646</v>
      </c>
      <c r="AA265" s="211">
        <v>108</v>
      </c>
      <c r="AB265" s="211">
        <v>4226</v>
      </c>
      <c r="AC265" s="211">
        <v>213</v>
      </c>
      <c r="AD265" s="211">
        <v>3992</v>
      </c>
      <c r="AE265" s="211">
        <v>371</v>
      </c>
      <c r="AF265" s="211">
        <v>69563</v>
      </c>
      <c r="AG265" s="211">
        <v>1329</v>
      </c>
      <c r="AH265" s="211">
        <v>78470</v>
      </c>
      <c r="AI265" s="211">
        <v>1868</v>
      </c>
      <c r="AJ265" s="211">
        <v>5026</v>
      </c>
      <c r="AK265" s="211">
        <v>317</v>
      </c>
      <c r="AL265" s="211">
        <v>3188</v>
      </c>
      <c r="AM265" s="211">
        <v>147</v>
      </c>
      <c r="AN265" s="211">
        <v>1838</v>
      </c>
      <c r="AO265" s="211">
        <v>170</v>
      </c>
      <c r="AP265" s="211">
        <v>40865</v>
      </c>
      <c r="AQ265" s="211">
        <v>1212</v>
      </c>
      <c r="AR265" s="211">
        <v>42631</v>
      </c>
      <c r="AS265" s="211">
        <v>973</v>
      </c>
      <c r="AT265" s="211">
        <v>8797</v>
      </c>
      <c r="AU265" s="211">
        <v>300</v>
      </c>
      <c r="AV265" s="211">
        <v>74699</v>
      </c>
      <c r="AW265" s="211">
        <v>1885</v>
      </c>
      <c r="AX265" s="211">
        <v>1892</v>
      </c>
      <c r="AY265" s="211">
        <v>191</v>
      </c>
      <c r="AZ265" s="211">
        <v>11194</v>
      </c>
      <c r="BA265" s="211">
        <v>371</v>
      </c>
      <c r="BB265" s="211">
        <v>17703</v>
      </c>
      <c r="BC265" s="211">
        <v>745</v>
      </c>
      <c r="BD265" s="211">
        <v>26912</v>
      </c>
      <c r="BE265" s="211">
        <v>348</v>
      </c>
      <c r="BF265" s="211">
        <v>6672</v>
      </c>
      <c r="BG265" s="211">
        <v>364</v>
      </c>
      <c r="BH265" s="211">
        <v>40587</v>
      </c>
      <c r="BI265" s="211">
        <v>1555</v>
      </c>
      <c r="BJ265" s="211">
        <v>39045</v>
      </c>
      <c r="BK265" s="211">
        <v>1349</v>
      </c>
      <c r="BL265" s="211">
        <v>1542</v>
      </c>
      <c r="BM265" s="211">
        <v>206</v>
      </c>
      <c r="BN265" s="211">
        <v>30455</v>
      </c>
      <c r="BO265" s="211">
        <v>987</v>
      </c>
      <c r="BP265" s="211">
        <v>11346</v>
      </c>
      <c r="BQ265" s="211">
        <v>656</v>
      </c>
      <c r="BR265" s="211">
        <v>5458</v>
      </c>
      <c r="BS265" s="211">
        <v>276</v>
      </c>
      <c r="BT265" s="211">
        <v>20372</v>
      </c>
      <c r="BU265" s="211">
        <v>245</v>
      </c>
      <c r="BV265" s="211">
        <v>47259</v>
      </c>
      <c r="BW265" s="211">
        <v>1919</v>
      </c>
      <c r="BX265" s="211">
        <v>15865</v>
      </c>
      <c r="BY265" s="211">
        <v>21</v>
      </c>
      <c r="BZ265" s="211">
        <v>5557</v>
      </c>
      <c r="CA265" s="211">
        <v>109</v>
      </c>
      <c r="CB265" s="211">
        <v>14815</v>
      </c>
      <c r="CC265" s="211">
        <v>136</v>
      </c>
      <c r="CD265" s="211">
        <v>5423</v>
      </c>
      <c r="CE265" s="211">
        <v>285</v>
      </c>
      <c r="CF265" s="211">
        <v>7918</v>
      </c>
      <c r="CG265" s="211">
        <v>758</v>
      </c>
      <c r="CH265" s="211">
        <v>10692</v>
      </c>
      <c r="CI265" s="211">
        <v>287</v>
      </c>
      <c r="CJ265" s="211">
        <v>10032</v>
      </c>
      <c r="CK265" s="211">
        <v>347</v>
      </c>
      <c r="CL265" s="211">
        <v>13194</v>
      </c>
      <c r="CM265" s="211">
        <v>242</v>
      </c>
      <c r="CN265" s="211">
        <v>15865</v>
      </c>
      <c r="CO265" s="211">
        <v>21</v>
      </c>
      <c r="CP265" s="211">
        <v>2185</v>
      </c>
      <c r="CQ265" s="211">
        <v>81311</v>
      </c>
      <c r="CR265" s="211">
        <v>68868</v>
      </c>
      <c r="CS265" s="211">
        <v>25508</v>
      </c>
      <c r="CT265" s="211">
        <v>74135</v>
      </c>
      <c r="CU265" s="211">
        <v>6097</v>
      </c>
      <c r="CV265" s="211">
        <v>2064</v>
      </c>
      <c r="CW265" s="211">
        <v>2013</v>
      </c>
      <c r="CX265" s="211">
        <v>784</v>
      </c>
      <c r="CY265" s="211">
        <v>1053</v>
      </c>
      <c r="CZ265" s="211">
        <v>245</v>
      </c>
      <c r="DA265" s="211">
        <v>2271</v>
      </c>
      <c r="DB265" s="211">
        <v>884</v>
      </c>
      <c r="DC265" s="211">
        <v>760</v>
      </c>
      <c r="DD265" s="211">
        <v>151</v>
      </c>
      <c r="DE265" s="211">
        <v>250</v>
      </c>
      <c r="DF265" s="211">
        <v>2566</v>
      </c>
      <c r="DG265" s="211">
        <v>6130</v>
      </c>
      <c r="DH265" s="211">
        <v>938</v>
      </c>
      <c r="DI265" s="211">
        <v>4164</v>
      </c>
      <c r="DJ265" s="211">
        <v>1981</v>
      </c>
      <c r="DK265" s="211">
        <v>718</v>
      </c>
      <c r="DL265" s="211">
        <v>3819</v>
      </c>
      <c r="DM265" s="211">
        <v>5135</v>
      </c>
      <c r="DN265" s="211">
        <v>11354</v>
      </c>
      <c r="DO265" s="211">
        <v>2703</v>
      </c>
      <c r="DP265" s="211">
        <v>2034</v>
      </c>
      <c r="DQ265" s="211">
        <v>1797</v>
      </c>
      <c r="DR265" s="211">
        <v>842</v>
      </c>
      <c r="DS265" s="211">
        <v>554</v>
      </c>
      <c r="DT265" s="211">
        <v>1203</v>
      </c>
      <c r="DU265" s="211">
        <v>33684</v>
      </c>
      <c r="DV265" s="211">
        <v>18434</v>
      </c>
      <c r="DW265" s="211">
        <v>6550</v>
      </c>
      <c r="DX265" s="211">
        <v>2298</v>
      </c>
      <c r="DY265" s="211">
        <v>584</v>
      </c>
      <c r="DZ265" s="211">
        <v>4728</v>
      </c>
      <c r="EA265" s="211">
        <v>505</v>
      </c>
      <c r="EB265" s="211">
        <v>3468</v>
      </c>
      <c r="EC265" s="211">
        <v>8224</v>
      </c>
      <c r="ED265" s="211">
        <v>1526</v>
      </c>
      <c r="EE265" s="211">
        <v>5385</v>
      </c>
      <c r="EF265" s="211">
        <v>9693</v>
      </c>
      <c r="EG265" s="211">
        <v>75634</v>
      </c>
      <c r="EH265" s="211">
        <v>8639</v>
      </c>
      <c r="EI265" s="211">
        <v>27272</v>
      </c>
      <c r="EJ265" s="211">
        <v>6412</v>
      </c>
      <c r="EK265" s="211">
        <v>659</v>
      </c>
      <c r="EL265" s="211">
        <v>585</v>
      </c>
      <c r="EM265" s="211">
        <v>714</v>
      </c>
      <c r="EN265" s="211">
        <v>995</v>
      </c>
      <c r="EO265" s="211">
        <v>628</v>
      </c>
      <c r="EP265" s="211">
        <v>2620</v>
      </c>
      <c r="EQ265" s="211">
        <v>31621</v>
      </c>
      <c r="ER265" s="211">
        <v>33684</v>
      </c>
      <c r="ES265" s="211">
        <v>1378</v>
      </c>
      <c r="ET265" s="211">
        <v>9299</v>
      </c>
      <c r="EU265" s="211">
        <v>14766</v>
      </c>
      <c r="EV265" s="211">
        <v>8241</v>
      </c>
      <c r="EW265" s="211">
        <f t="shared" si="4"/>
        <v>32306</v>
      </c>
      <c r="EX265" s="211">
        <v>33684</v>
      </c>
      <c r="EZ265" s="211"/>
    </row>
    <row r="266" spans="1:156" x14ac:dyDescent="0.25">
      <c r="A266" s="214">
        <v>37</v>
      </c>
      <c r="B266" s="214" t="s">
        <v>554</v>
      </c>
      <c r="C266" s="214" t="s">
        <v>232</v>
      </c>
      <c r="D266" s="214" t="s">
        <v>232</v>
      </c>
      <c r="E266" s="214" t="s">
        <v>232</v>
      </c>
      <c r="F266" s="214" t="s">
        <v>232</v>
      </c>
      <c r="G266" s="214" t="s">
        <v>232</v>
      </c>
      <c r="H266" s="211">
        <v>87808</v>
      </c>
      <c r="I266" s="211">
        <v>2264</v>
      </c>
      <c r="J266" s="211">
        <v>5033</v>
      </c>
      <c r="K266" s="211">
        <v>616</v>
      </c>
      <c r="L266" s="211">
        <v>3395</v>
      </c>
      <c r="M266" s="211">
        <v>322</v>
      </c>
      <c r="N266" s="211">
        <v>20009</v>
      </c>
      <c r="O266" s="211">
        <v>925</v>
      </c>
      <c r="P266" s="211">
        <v>62589</v>
      </c>
      <c r="Q266" s="211">
        <v>719</v>
      </c>
      <c r="R266" s="211">
        <v>71552</v>
      </c>
      <c r="S266" s="211">
        <v>1555</v>
      </c>
      <c r="T266" s="211">
        <v>5348</v>
      </c>
      <c r="U266" s="211">
        <v>396</v>
      </c>
      <c r="V266" s="211">
        <v>118</v>
      </c>
      <c r="W266" s="211">
        <v>0</v>
      </c>
      <c r="X266" s="211">
        <v>5912</v>
      </c>
      <c r="Y266" s="211">
        <v>148</v>
      </c>
      <c r="Z266" s="211">
        <v>759</v>
      </c>
      <c r="AA266" s="211">
        <v>77</v>
      </c>
      <c r="AB266" s="211">
        <v>4119</v>
      </c>
      <c r="AC266" s="211">
        <v>88</v>
      </c>
      <c r="AD266" s="211">
        <v>2192</v>
      </c>
      <c r="AE266" s="211">
        <v>75</v>
      </c>
      <c r="AF266" s="211">
        <v>70852</v>
      </c>
      <c r="AG266" s="211">
        <v>1551</v>
      </c>
      <c r="AH266" s="211">
        <v>78150</v>
      </c>
      <c r="AI266" s="211">
        <v>1421</v>
      </c>
      <c r="AJ266" s="211">
        <v>9658</v>
      </c>
      <c r="AK266" s="211">
        <v>843</v>
      </c>
      <c r="AL266" s="211">
        <v>5612</v>
      </c>
      <c r="AM266" s="211">
        <v>354</v>
      </c>
      <c r="AN266" s="211">
        <v>4046</v>
      </c>
      <c r="AO266" s="211">
        <v>489</v>
      </c>
      <c r="AP266" s="211">
        <v>42931</v>
      </c>
      <c r="AQ266" s="211">
        <v>1268</v>
      </c>
      <c r="AR266" s="211">
        <v>44877</v>
      </c>
      <c r="AS266" s="211">
        <v>996</v>
      </c>
      <c r="AT266" s="211">
        <v>6892</v>
      </c>
      <c r="AU266" s="211">
        <v>181</v>
      </c>
      <c r="AV266" s="211">
        <v>80916</v>
      </c>
      <c r="AW266" s="211">
        <v>2083</v>
      </c>
      <c r="AX266" s="211">
        <v>1539</v>
      </c>
      <c r="AY266" s="211">
        <v>111</v>
      </c>
      <c r="AZ266" s="211">
        <v>9361</v>
      </c>
      <c r="BA266" s="211">
        <v>508</v>
      </c>
      <c r="BB266" s="211">
        <v>16672</v>
      </c>
      <c r="BC266" s="211">
        <v>668</v>
      </c>
      <c r="BD266" s="211">
        <v>33633</v>
      </c>
      <c r="BE266" s="211">
        <v>464</v>
      </c>
      <c r="BF266" s="211">
        <v>6728</v>
      </c>
      <c r="BG266" s="211">
        <v>376</v>
      </c>
      <c r="BH266" s="211">
        <v>45072</v>
      </c>
      <c r="BI266" s="211">
        <v>1489</v>
      </c>
      <c r="BJ266" s="211">
        <v>43948</v>
      </c>
      <c r="BK266" s="211">
        <v>1322</v>
      </c>
      <c r="BL266" s="211">
        <v>1124</v>
      </c>
      <c r="BM266" s="211">
        <v>167</v>
      </c>
      <c r="BN266" s="211">
        <v>34602</v>
      </c>
      <c r="BO266" s="211">
        <v>794</v>
      </c>
      <c r="BP266" s="211">
        <v>11493</v>
      </c>
      <c r="BQ266" s="211">
        <v>793</v>
      </c>
      <c r="BR266" s="211">
        <v>5705</v>
      </c>
      <c r="BS266" s="211">
        <v>278</v>
      </c>
      <c r="BT266" s="211">
        <v>22489</v>
      </c>
      <c r="BU266" s="211">
        <v>310</v>
      </c>
      <c r="BV266" s="211">
        <v>51800</v>
      </c>
      <c r="BW266" s="211">
        <v>1865</v>
      </c>
      <c r="BX266" s="211">
        <v>13519</v>
      </c>
      <c r="BY266" s="211">
        <v>89</v>
      </c>
      <c r="BZ266" s="211">
        <v>5942</v>
      </c>
      <c r="CA266" s="211">
        <v>51</v>
      </c>
      <c r="CB266" s="211">
        <v>16547</v>
      </c>
      <c r="CC266" s="211">
        <v>259</v>
      </c>
      <c r="CD266" s="211">
        <v>4114</v>
      </c>
      <c r="CE266" s="211">
        <v>203</v>
      </c>
      <c r="CF266" s="211">
        <v>9050</v>
      </c>
      <c r="CG266" s="211">
        <v>266</v>
      </c>
      <c r="CH266" s="211">
        <v>12896</v>
      </c>
      <c r="CI266" s="211">
        <v>189</v>
      </c>
      <c r="CJ266" s="211">
        <v>12507</v>
      </c>
      <c r="CK266" s="211">
        <v>543</v>
      </c>
      <c r="CL266" s="211">
        <v>13233</v>
      </c>
      <c r="CM266" s="211">
        <v>664</v>
      </c>
      <c r="CN266" s="211">
        <v>13519</v>
      </c>
      <c r="CO266" s="211">
        <v>89</v>
      </c>
      <c r="CP266" s="211">
        <v>2264</v>
      </c>
      <c r="CQ266" s="211">
        <v>85544</v>
      </c>
      <c r="CR266" s="211">
        <v>76463</v>
      </c>
      <c r="CS266" s="211">
        <v>20269</v>
      </c>
      <c r="CT266" s="211">
        <v>72837</v>
      </c>
      <c r="CU266" s="211">
        <v>10104</v>
      </c>
      <c r="CV266" s="211">
        <v>2779</v>
      </c>
      <c r="CW266" s="211">
        <v>1164</v>
      </c>
      <c r="CX266" s="211">
        <v>340</v>
      </c>
      <c r="CY266" s="211">
        <v>2918</v>
      </c>
      <c r="CZ266" s="211">
        <v>658</v>
      </c>
      <c r="DA266" s="211">
        <v>3742</v>
      </c>
      <c r="DB266" s="211">
        <v>1213</v>
      </c>
      <c r="DC266" s="211">
        <v>2280</v>
      </c>
      <c r="DD266" s="211">
        <v>568</v>
      </c>
      <c r="DE266" s="211">
        <v>303</v>
      </c>
      <c r="DF266" s="211">
        <v>2131</v>
      </c>
      <c r="DG266" s="211">
        <v>7897</v>
      </c>
      <c r="DH266" s="211">
        <v>1675</v>
      </c>
      <c r="DI266" s="211">
        <v>5334</v>
      </c>
      <c r="DJ266" s="211">
        <v>1536</v>
      </c>
      <c r="DK266" s="211">
        <v>1045</v>
      </c>
      <c r="DL266" s="211">
        <v>5408</v>
      </c>
      <c r="DM266" s="211">
        <v>6730</v>
      </c>
      <c r="DN266" s="211">
        <v>10719</v>
      </c>
      <c r="DO266" s="211">
        <v>2319</v>
      </c>
      <c r="DP266" s="211">
        <v>1777</v>
      </c>
      <c r="DQ266" s="211">
        <v>1166</v>
      </c>
      <c r="DR266" s="211">
        <v>611</v>
      </c>
      <c r="DS266" s="211">
        <v>575</v>
      </c>
      <c r="DT266" s="211">
        <v>819</v>
      </c>
      <c r="DU266" s="211">
        <v>34063</v>
      </c>
      <c r="DV266" s="211">
        <v>21484</v>
      </c>
      <c r="DW266" s="211">
        <v>9814</v>
      </c>
      <c r="DX266" s="211">
        <v>2141</v>
      </c>
      <c r="DY266" s="211">
        <v>434</v>
      </c>
      <c r="DZ266" s="211">
        <v>4085</v>
      </c>
      <c r="EA266" s="211">
        <v>343</v>
      </c>
      <c r="EB266" s="211">
        <v>3034</v>
      </c>
      <c r="EC266" s="211">
        <v>6353</v>
      </c>
      <c r="ED266" s="211">
        <v>613</v>
      </c>
      <c r="EE266" s="211">
        <v>4354</v>
      </c>
      <c r="EF266" s="211">
        <v>11695</v>
      </c>
      <c r="EG266" s="211">
        <v>77049</v>
      </c>
      <c r="EH266" s="211">
        <v>9757</v>
      </c>
      <c r="EI266" s="211">
        <v>28879</v>
      </c>
      <c r="EJ266" s="211">
        <v>5184</v>
      </c>
      <c r="EK266" s="211">
        <v>602</v>
      </c>
      <c r="EL266" s="211">
        <v>719</v>
      </c>
      <c r="EM266" s="211">
        <v>895</v>
      </c>
      <c r="EN266" s="211">
        <v>564</v>
      </c>
      <c r="EO266" s="211">
        <v>366</v>
      </c>
      <c r="EP266" s="211">
        <v>1768</v>
      </c>
      <c r="EQ266" s="211">
        <v>32760</v>
      </c>
      <c r="ER266" s="211">
        <v>34063</v>
      </c>
      <c r="ES266" s="211">
        <v>865</v>
      </c>
      <c r="ET266" s="211">
        <v>7752</v>
      </c>
      <c r="EU266" s="211">
        <v>17198</v>
      </c>
      <c r="EV266" s="211">
        <v>8248</v>
      </c>
      <c r="EW266" s="211">
        <f t="shared" si="4"/>
        <v>33198</v>
      </c>
      <c r="EX266" s="211">
        <v>34063</v>
      </c>
      <c r="EZ266" s="211"/>
    </row>
    <row r="267" spans="1:156" x14ac:dyDescent="0.25">
      <c r="A267" s="214">
        <v>38</v>
      </c>
      <c r="B267" s="214" t="s">
        <v>554</v>
      </c>
      <c r="C267" s="214" t="s">
        <v>232</v>
      </c>
      <c r="D267" s="214" t="s">
        <v>232</v>
      </c>
      <c r="E267" s="214" t="s">
        <v>232</v>
      </c>
      <c r="F267" s="214" t="s">
        <v>232</v>
      </c>
      <c r="G267" s="214" t="s">
        <v>232</v>
      </c>
      <c r="H267" s="211">
        <v>85872</v>
      </c>
      <c r="I267" s="211">
        <v>7478</v>
      </c>
      <c r="J267" s="211">
        <v>17928</v>
      </c>
      <c r="K267" s="211">
        <v>2091</v>
      </c>
      <c r="L267" s="211">
        <v>10514</v>
      </c>
      <c r="M267" s="211">
        <v>1442</v>
      </c>
      <c r="N267" s="211">
        <v>42892</v>
      </c>
      <c r="O267" s="211">
        <v>3927</v>
      </c>
      <c r="P267" s="211">
        <v>24791</v>
      </c>
      <c r="Q267" s="211">
        <v>1394</v>
      </c>
      <c r="R267" s="211">
        <v>27437</v>
      </c>
      <c r="S267" s="211">
        <v>1345</v>
      </c>
      <c r="T267" s="211">
        <v>31078</v>
      </c>
      <c r="U267" s="211">
        <v>3034</v>
      </c>
      <c r="V267" s="211">
        <v>586</v>
      </c>
      <c r="W267" s="211">
        <v>230</v>
      </c>
      <c r="X267" s="211">
        <v>15138</v>
      </c>
      <c r="Y267" s="211">
        <v>1044</v>
      </c>
      <c r="Z267" s="211">
        <v>4922</v>
      </c>
      <c r="AA267" s="211">
        <v>1273</v>
      </c>
      <c r="AB267" s="211">
        <v>6693</v>
      </c>
      <c r="AC267" s="211">
        <v>552</v>
      </c>
      <c r="AD267" s="211">
        <v>8312</v>
      </c>
      <c r="AE267" s="211">
        <v>1597</v>
      </c>
      <c r="AF267" s="211">
        <v>26241</v>
      </c>
      <c r="AG267" s="211">
        <v>1217</v>
      </c>
      <c r="AH267" s="211">
        <v>63647</v>
      </c>
      <c r="AI267" s="211">
        <v>4459</v>
      </c>
      <c r="AJ267" s="211">
        <v>22225</v>
      </c>
      <c r="AK267" s="211">
        <v>3019</v>
      </c>
      <c r="AL267" s="211">
        <v>12495</v>
      </c>
      <c r="AM267" s="211">
        <v>583</v>
      </c>
      <c r="AN267" s="211">
        <v>9730</v>
      </c>
      <c r="AO267" s="211">
        <v>2436</v>
      </c>
      <c r="AP267" s="211">
        <v>42581</v>
      </c>
      <c r="AQ267" s="211">
        <v>4168</v>
      </c>
      <c r="AR267" s="211">
        <v>43291</v>
      </c>
      <c r="AS267" s="211">
        <v>3310</v>
      </c>
      <c r="AT267" s="211">
        <v>9261</v>
      </c>
      <c r="AU267" s="211">
        <v>505</v>
      </c>
      <c r="AV267" s="211">
        <v>76611</v>
      </c>
      <c r="AW267" s="211">
        <v>6973</v>
      </c>
      <c r="AX267" s="211">
        <v>6766</v>
      </c>
      <c r="AY267" s="211">
        <v>1358</v>
      </c>
      <c r="AZ267" s="211">
        <v>13511</v>
      </c>
      <c r="BA267" s="211">
        <v>1815</v>
      </c>
      <c r="BB267" s="211">
        <v>18117</v>
      </c>
      <c r="BC267" s="211">
        <v>1465</v>
      </c>
      <c r="BD267" s="211">
        <v>14802</v>
      </c>
      <c r="BE267" s="211">
        <v>612</v>
      </c>
      <c r="BF267" s="211">
        <v>7829</v>
      </c>
      <c r="BG267" s="211">
        <v>1123</v>
      </c>
      <c r="BH267" s="211">
        <v>42476</v>
      </c>
      <c r="BI267" s="211">
        <v>4838</v>
      </c>
      <c r="BJ267" s="211">
        <v>40580</v>
      </c>
      <c r="BK267" s="211">
        <v>4356</v>
      </c>
      <c r="BL267" s="211">
        <v>1896</v>
      </c>
      <c r="BM267" s="211">
        <v>482</v>
      </c>
      <c r="BN267" s="211">
        <v>29698</v>
      </c>
      <c r="BO267" s="211">
        <v>2546</v>
      </c>
      <c r="BP267" s="211">
        <v>13418</v>
      </c>
      <c r="BQ267" s="211">
        <v>2344</v>
      </c>
      <c r="BR267" s="211">
        <v>7189</v>
      </c>
      <c r="BS267" s="211">
        <v>1071</v>
      </c>
      <c r="BT267" s="211">
        <v>25962</v>
      </c>
      <c r="BU267" s="211">
        <v>1412</v>
      </c>
      <c r="BV267" s="211">
        <v>50305</v>
      </c>
      <c r="BW267" s="211">
        <v>5961</v>
      </c>
      <c r="BX267" s="211">
        <v>9605</v>
      </c>
      <c r="BY267" s="211">
        <v>105</v>
      </c>
      <c r="BZ267" s="211">
        <v>8131</v>
      </c>
      <c r="CA267" s="211">
        <v>198</v>
      </c>
      <c r="CB267" s="211">
        <v>17831</v>
      </c>
      <c r="CC267" s="211">
        <v>1214</v>
      </c>
      <c r="CD267" s="211">
        <v>6714</v>
      </c>
      <c r="CE267" s="211">
        <v>816</v>
      </c>
      <c r="CF267" s="211">
        <v>12349</v>
      </c>
      <c r="CG267" s="211">
        <v>1429</v>
      </c>
      <c r="CH267" s="211">
        <v>12715</v>
      </c>
      <c r="CI267" s="211">
        <v>1754</v>
      </c>
      <c r="CJ267" s="211">
        <v>9628</v>
      </c>
      <c r="CK267" s="211">
        <v>1145</v>
      </c>
      <c r="CL267" s="211">
        <v>8899</v>
      </c>
      <c r="CM267" s="211">
        <v>817</v>
      </c>
      <c r="CN267" s="211">
        <v>9605</v>
      </c>
      <c r="CO267" s="211">
        <v>105</v>
      </c>
      <c r="CP267" s="211">
        <v>7478</v>
      </c>
      <c r="CQ267" s="211">
        <v>78394</v>
      </c>
      <c r="CR267" s="211">
        <v>52042</v>
      </c>
      <c r="CS267" s="211">
        <v>34612</v>
      </c>
      <c r="CT267" s="211">
        <v>54485</v>
      </c>
      <c r="CU267" s="211">
        <v>24893</v>
      </c>
      <c r="CV267" s="211">
        <v>10541</v>
      </c>
      <c r="CW267" s="211">
        <v>6184</v>
      </c>
      <c r="CX267" s="211">
        <v>2868</v>
      </c>
      <c r="CY267" s="211">
        <v>1351</v>
      </c>
      <c r="CZ267" s="211">
        <v>778</v>
      </c>
      <c r="DA267" s="211">
        <v>10612</v>
      </c>
      <c r="DB267" s="211">
        <v>4434</v>
      </c>
      <c r="DC267" s="211">
        <v>6746</v>
      </c>
      <c r="DD267" s="211">
        <v>2461</v>
      </c>
      <c r="DE267" s="211">
        <v>144</v>
      </c>
      <c r="DF267" s="211">
        <v>1390</v>
      </c>
      <c r="DG267" s="211">
        <v>9285</v>
      </c>
      <c r="DH267" s="211">
        <v>1024</v>
      </c>
      <c r="DI267" s="211">
        <v>5048</v>
      </c>
      <c r="DJ267" s="211">
        <v>2392</v>
      </c>
      <c r="DK267" s="211">
        <v>623</v>
      </c>
      <c r="DL267" s="211">
        <v>3463</v>
      </c>
      <c r="DM267" s="211">
        <v>4077</v>
      </c>
      <c r="DN267" s="211">
        <v>10518</v>
      </c>
      <c r="DO267" s="211">
        <v>2918</v>
      </c>
      <c r="DP267" s="211">
        <v>1761</v>
      </c>
      <c r="DQ267" s="211">
        <v>1304</v>
      </c>
      <c r="DR267" s="211">
        <v>1949</v>
      </c>
      <c r="DS267" s="211">
        <v>1963</v>
      </c>
      <c r="DT267" s="211">
        <v>4402</v>
      </c>
      <c r="DU267" s="211">
        <v>30324</v>
      </c>
      <c r="DV267" s="211">
        <v>11026</v>
      </c>
      <c r="DW267" s="211">
        <v>5106</v>
      </c>
      <c r="DX267" s="211">
        <v>2535</v>
      </c>
      <c r="DY267" s="211">
        <v>1237</v>
      </c>
      <c r="DZ267" s="211">
        <v>6120</v>
      </c>
      <c r="EA267" s="211">
        <v>431</v>
      </c>
      <c r="EB267" s="211">
        <v>4113</v>
      </c>
      <c r="EC267" s="211">
        <v>10643</v>
      </c>
      <c r="ED267" s="211">
        <v>3198</v>
      </c>
      <c r="EE267" s="211">
        <v>4810</v>
      </c>
      <c r="EF267" s="211">
        <v>11111</v>
      </c>
      <c r="EG267" s="211">
        <v>75594</v>
      </c>
      <c r="EH267" s="211">
        <v>9109</v>
      </c>
      <c r="EI267" s="211">
        <v>18223</v>
      </c>
      <c r="EJ267" s="211">
        <v>12101</v>
      </c>
      <c r="EK267" s="211">
        <v>997</v>
      </c>
      <c r="EL267" s="211">
        <v>1121</v>
      </c>
      <c r="EM267" s="211">
        <v>1557</v>
      </c>
      <c r="EN267" s="211">
        <v>1679</v>
      </c>
      <c r="EO267" s="211">
        <v>1195</v>
      </c>
      <c r="EP267" s="211">
        <v>5175</v>
      </c>
      <c r="EQ267" s="211">
        <v>27586</v>
      </c>
      <c r="ER267" s="211">
        <v>30324</v>
      </c>
      <c r="ES267" s="211">
        <v>3019</v>
      </c>
      <c r="ET267" s="211">
        <v>10507</v>
      </c>
      <c r="EU267" s="211">
        <v>10385</v>
      </c>
      <c r="EV267" s="211">
        <v>6413</v>
      </c>
      <c r="EW267" s="211">
        <f t="shared" si="4"/>
        <v>27305</v>
      </c>
      <c r="EX267" s="211">
        <v>30324</v>
      </c>
      <c r="EZ267" s="211"/>
    </row>
    <row r="268" spans="1:156" x14ac:dyDescent="0.25">
      <c r="A268" s="214">
        <v>39</v>
      </c>
      <c r="B268" s="214" t="s">
        <v>554</v>
      </c>
      <c r="C268" s="214" t="s">
        <v>232</v>
      </c>
      <c r="D268" s="214" t="s">
        <v>232</v>
      </c>
      <c r="E268" s="214" t="s">
        <v>232</v>
      </c>
      <c r="F268" s="214" t="s">
        <v>232</v>
      </c>
      <c r="G268" s="214" t="s">
        <v>232</v>
      </c>
      <c r="H268" s="211">
        <v>84129</v>
      </c>
      <c r="I268" s="211">
        <v>5307</v>
      </c>
      <c r="J268" s="211">
        <v>14915</v>
      </c>
      <c r="K268" s="211">
        <v>1275</v>
      </c>
      <c r="L268" s="211">
        <v>9576</v>
      </c>
      <c r="M268" s="211">
        <v>979</v>
      </c>
      <c r="N268" s="211">
        <v>34667</v>
      </c>
      <c r="O268" s="211">
        <v>3008</v>
      </c>
      <c r="P268" s="211">
        <v>34446</v>
      </c>
      <c r="Q268" s="211">
        <v>1007</v>
      </c>
      <c r="R268" s="211">
        <v>51702</v>
      </c>
      <c r="S268" s="211">
        <v>1953</v>
      </c>
      <c r="T268" s="211">
        <v>15266</v>
      </c>
      <c r="U268" s="211">
        <v>917</v>
      </c>
      <c r="V268" s="211">
        <v>498</v>
      </c>
      <c r="W268" s="211">
        <v>75</v>
      </c>
      <c r="X268" s="211">
        <v>4348</v>
      </c>
      <c r="Y268" s="211">
        <v>187</v>
      </c>
      <c r="Z268" s="211">
        <v>5709</v>
      </c>
      <c r="AA268" s="211">
        <v>1646</v>
      </c>
      <c r="AB268" s="211">
        <v>6596</v>
      </c>
      <c r="AC268" s="211">
        <v>529</v>
      </c>
      <c r="AD268" s="211">
        <v>10469</v>
      </c>
      <c r="AE268" s="211">
        <v>2324</v>
      </c>
      <c r="AF268" s="211">
        <v>49670</v>
      </c>
      <c r="AG268" s="211">
        <v>1707</v>
      </c>
      <c r="AH268" s="211">
        <v>69186</v>
      </c>
      <c r="AI268" s="211">
        <v>2619</v>
      </c>
      <c r="AJ268" s="211">
        <v>14943</v>
      </c>
      <c r="AK268" s="211">
        <v>2688</v>
      </c>
      <c r="AL268" s="211">
        <v>9412</v>
      </c>
      <c r="AM268" s="211">
        <v>755</v>
      </c>
      <c r="AN268" s="211">
        <v>5531</v>
      </c>
      <c r="AO268" s="211">
        <v>1933</v>
      </c>
      <c r="AP268" s="211">
        <v>42717</v>
      </c>
      <c r="AQ268" s="211">
        <v>3176</v>
      </c>
      <c r="AR268" s="211">
        <v>41412</v>
      </c>
      <c r="AS268" s="211">
        <v>2131</v>
      </c>
      <c r="AT268" s="211">
        <v>9609</v>
      </c>
      <c r="AU268" s="211">
        <v>503</v>
      </c>
      <c r="AV268" s="211">
        <v>74520</v>
      </c>
      <c r="AW268" s="211">
        <v>4804</v>
      </c>
      <c r="AX268" s="211">
        <v>4410</v>
      </c>
      <c r="AY268" s="211">
        <v>796</v>
      </c>
      <c r="AZ268" s="211">
        <v>14239</v>
      </c>
      <c r="BA268" s="211">
        <v>1723</v>
      </c>
      <c r="BB268" s="211">
        <v>17149</v>
      </c>
      <c r="BC268" s="211">
        <v>1050</v>
      </c>
      <c r="BD268" s="211">
        <v>21124</v>
      </c>
      <c r="BE268" s="211">
        <v>569</v>
      </c>
      <c r="BF268" s="211">
        <v>7137</v>
      </c>
      <c r="BG268" s="211">
        <v>677</v>
      </c>
      <c r="BH268" s="211">
        <v>43393</v>
      </c>
      <c r="BI268" s="211">
        <v>3861</v>
      </c>
      <c r="BJ268" s="211">
        <v>41629</v>
      </c>
      <c r="BK268" s="211">
        <v>3431</v>
      </c>
      <c r="BL268" s="211">
        <v>1764</v>
      </c>
      <c r="BM268" s="211">
        <v>430</v>
      </c>
      <c r="BN268" s="211">
        <v>30419</v>
      </c>
      <c r="BO268" s="211">
        <v>2167</v>
      </c>
      <c r="BP268" s="211">
        <v>13719</v>
      </c>
      <c r="BQ268" s="211">
        <v>1765</v>
      </c>
      <c r="BR268" s="211">
        <v>6392</v>
      </c>
      <c r="BS268" s="211">
        <v>606</v>
      </c>
      <c r="BT268" s="211">
        <v>20197</v>
      </c>
      <c r="BU268" s="211">
        <v>682</v>
      </c>
      <c r="BV268" s="211">
        <v>50530</v>
      </c>
      <c r="BW268" s="211">
        <v>4538</v>
      </c>
      <c r="BX268" s="211">
        <v>13402</v>
      </c>
      <c r="BY268" s="211">
        <v>87</v>
      </c>
      <c r="BZ268" s="211">
        <v>7253</v>
      </c>
      <c r="CA268" s="211">
        <v>85</v>
      </c>
      <c r="CB268" s="211">
        <v>12944</v>
      </c>
      <c r="CC268" s="211">
        <v>597</v>
      </c>
      <c r="CD268" s="211">
        <v>7010</v>
      </c>
      <c r="CE268" s="211">
        <v>487</v>
      </c>
      <c r="CF268" s="211">
        <v>13096</v>
      </c>
      <c r="CG268" s="211">
        <v>1386</v>
      </c>
      <c r="CH268" s="211">
        <v>11468</v>
      </c>
      <c r="CI268" s="211">
        <v>1309</v>
      </c>
      <c r="CJ268" s="211">
        <v>9162</v>
      </c>
      <c r="CK268" s="211">
        <v>739</v>
      </c>
      <c r="CL268" s="211">
        <v>9794</v>
      </c>
      <c r="CM268" s="211">
        <v>617</v>
      </c>
      <c r="CN268" s="211">
        <v>13402</v>
      </c>
      <c r="CO268" s="211">
        <v>87</v>
      </c>
      <c r="CP268" s="211">
        <v>5307</v>
      </c>
      <c r="CQ268" s="211">
        <v>78822</v>
      </c>
      <c r="CR268" s="211">
        <v>54597</v>
      </c>
      <c r="CS268" s="211">
        <v>35223</v>
      </c>
      <c r="CT268" s="211">
        <v>58380</v>
      </c>
      <c r="CU268" s="211">
        <v>19967</v>
      </c>
      <c r="CV268" s="211">
        <v>8934</v>
      </c>
      <c r="CW268" s="211">
        <v>7512</v>
      </c>
      <c r="CX268" s="211">
        <v>4026</v>
      </c>
      <c r="CY268" s="211">
        <v>2115</v>
      </c>
      <c r="CZ268" s="211">
        <v>623</v>
      </c>
      <c r="DA268" s="211">
        <v>2829</v>
      </c>
      <c r="DB268" s="211">
        <v>974</v>
      </c>
      <c r="DC268" s="211">
        <v>7511</v>
      </c>
      <c r="DD268" s="211">
        <v>3311</v>
      </c>
      <c r="DE268" s="211">
        <v>213</v>
      </c>
      <c r="DF268" s="211">
        <v>2297</v>
      </c>
      <c r="DG268" s="211">
        <v>5748</v>
      </c>
      <c r="DH268" s="211">
        <v>1194</v>
      </c>
      <c r="DI268" s="211">
        <v>5447</v>
      </c>
      <c r="DJ268" s="211">
        <v>2633</v>
      </c>
      <c r="DK268" s="211">
        <v>512</v>
      </c>
      <c r="DL268" s="211">
        <v>3283</v>
      </c>
      <c r="DM268" s="211">
        <v>5990</v>
      </c>
      <c r="DN268" s="211">
        <v>10634</v>
      </c>
      <c r="DO268" s="211">
        <v>3349</v>
      </c>
      <c r="DP268" s="211">
        <v>1862</v>
      </c>
      <c r="DQ268" s="211">
        <v>1520</v>
      </c>
      <c r="DR268" s="211">
        <v>1100</v>
      </c>
      <c r="DS268" s="211">
        <v>1251</v>
      </c>
      <c r="DT268" s="211">
        <v>3523</v>
      </c>
      <c r="DU268" s="211">
        <v>34083</v>
      </c>
      <c r="DV268" s="211">
        <v>13697</v>
      </c>
      <c r="DW268" s="211">
        <v>5532</v>
      </c>
      <c r="DX268" s="211">
        <v>3109</v>
      </c>
      <c r="DY268" s="211">
        <v>958</v>
      </c>
      <c r="DZ268" s="211">
        <v>7471</v>
      </c>
      <c r="EA268" s="211">
        <v>359</v>
      </c>
      <c r="EB268" s="211">
        <v>5397</v>
      </c>
      <c r="EC268" s="211">
        <v>9806</v>
      </c>
      <c r="ED268" s="211">
        <v>1955</v>
      </c>
      <c r="EE268" s="211">
        <v>5890</v>
      </c>
      <c r="EF268" s="211">
        <v>9482</v>
      </c>
      <c r="EG268" s="211">
        <v>73008</v>
      </c>
      <c r="EH268" s="211">
        <v>10777</v>
      </c>
      <c r="EI268" s="211">
        <v>21715</v>
      </c>
      <c r="EJ268" s="211">
        <v>12368</v>
      </c>
      <c r="EK268" s="211">
        <v>1303</v>
      </c>
      <c r="EL268" s="211">
        <v>1732</v>
      </c>
      <c r="EM268" s="211">
        <v>1292</v>
      </c>
      <c r="EN268" s="211">
        <v>1366</v>
      </c>
      <c r="EO268" s="211">
        <v>1081</v>
      </c>
      <c r="EP268" s="211">
        <v>5190</v>
      </c>
      <c r="EQ268" s="211">
        <v>31274</v>
      </c>
      <c r="ER268" s="211">
        <v>34083</v>
      </c>
      <c r="ES268" s="211">
        <v>2891</v>
      </c>
      <c r="ET268" s="211">
        <v>12624</v>
      </c>
      <c r="EU268" s="211">
        <v>13589</v>
      </c>
      <c r="EV268" s="211">
        <v>4979</v>
      </c>
      <c r="EW268" s="211">
        <f t="shared" si="4"/>
        <v>31192</v>
      </c>
      <c r="EX268" s="211">
        <v>34083</v>
      </c>
      <c r="EZ268" s="211"/>
    </row>
    <row r="269" spans="1:156" x14ac:dyDescent="0.25">
      <c r="A269" s="214">
        <v>40</v>
      </c>
      <c r="B269" s="214" t="s">
        <v>554</v>
      </c>
      <c r="C269" s="214" t="s">
        <v>232</v>
      </c>
      <c r="D269" s="214" t="s">
        <v>232</v>
      </c>
      <c r="E269" s="214" t="s">
        <v>232</v>
      </c>
      <c r="F269" s="214" t="s">
        <v>232</v>
      </c>
      <c r="G269" s="214" t="s">
        <v>232</v>
      </c>
      <c r="H269" s="211">
        <v>83295</v>
      </c>
      <c r="I269" s="211">
        <v>2841</v>
      </c>
      <c r="J269" s="211">
        <v>8486</v>
      </c>
      <c r="K269" s="211">
        <v>956</v>
      </c>
      <c r="L269" s="211">
        <v>6283</v>
      </c>
      <c r="M269" s="211">
        <v>706</v>
      </c>
      <c r="N269" s="211">
        <v>22888</v>
      </c>
      <c r="O269" s="211">
        <v>1332</v>
      </c>
      <c r="P269" s="211">
        <v>49098</v>
      </c>
      <c r="Q269" s="211">
        <v>474</v>
      </c>
      <c r="R269" s="211">
        <v>61866</v>
      </c>
      <c r="S269" s="211">
        <v>1393</v>
      </c>
      <c r="T269" s="211">
        <v>5228</v>
      </c>
      <c r="U269" s="211">
        <v>246</v>
      </c>
      <c r="V269" s="211">
        <v>321</v>
      </c>
      <c r="W269" s="211">
        <v>25</v>
      </c>
      <c r="X269" s="211">
        <v>7261</v>
      </c>
      <c r="Y269" s="211">
        <v>235</v>
      </c>
      <c r="Z269" s="211">
        <v>2487</v>
      </c>
      <c r="AA269" s="211">
        <v>848</v>
      </c>
      <c r="AB269" s="211">
        <v>6121</v>
      </c>
      <c r="AC269" s="211">
        <v>94</v>
      </c>
      <c r="AD269" s="211">
        <v>5044</v>
      </c>
      <c r="AE269" s="211">
        <v>896</v>
      </c>
      <c r="AF269" s="211">
        <v>61028</v>
      </c>
      <c r="AG269" s="211">
        <v>1357</v>
      </c>
      <c r="AH269" s="211">
        <v>74450</v>
      </c>
      <c r="AI269" s="211">
        <v>1900</v>
      </c>
      <c r="AJ269" s="211">
        <v>8845</v>
      </c>
      <c r="AK269" s="211">
        <v>941</v>
      </c>
      <c r="AL269" s="211">
        <v>5123</v>
      </c>
      <c r="AM269" s="211">
        <v>82</v>
      </c>
      <c r="AN269" s="211">
        <v>3722</v>
      </c>
      <c r="AO269" s="211">
        <v>859</v>
      </c>
      <c r="AP269" s="211">
        <v>40339</v>
      </c>
      <c r="AQ269" s="211">
        <v>1567</v>
      </c>
      <c r="AR269" s="211">
        <v>42956</v>
      </c>
      <c r="AS269" s="211">
        <v>1274</v>
      </c>
      <c r="AT269" s="211">
        <v>9493</v>
      </c>
      <c r="AU269" s="211">
        <v>322</v>
      </c>
      <c r="AV269" s="211">
        <v>73802</v>
      </c>
      <c r="AW269" s="211">
        <v>2519</v>
      </c>
      <c r="AX269" s="211">
        <v>2433</v>
      </c>
      <c r="AY269" s="211">
        <v>390</v>
      </c>
      <c r="AZ269" s="211">
        <v>9466</v>
      </c>
      <c r="BA269" s="211">
        <v>715</v>
      </c>
      <c r="BB269" s="211">
        <v>13527</v>
      </c>
      <c r="BC269" s="211">
        <v>671</v>
      </c>
      <c r="BD269" s="211">
        <v>31102</v>
      </c>
      <c r="BE269" s="211">
        <v>298</v>
      </c>
      <c r="BF269" s="211">
        <v>7151</v>
      </c>
      <c r="BG269" s="211">
        <v>534</v>
      </c>
      <c r="BH269" s="211">
        <v>39798</v>
      </c>
      <c r="BI269" s="211">
        <v>1846</v>
      </c>
      <c r="BJ269" s="211">
        <v>38063</v>
      </c>
      <c r="BK269" s="211">
        <v>1647</v>
      </c>
      <c r="BL269" s="211">
        <v>1735</v>
      </c>
      <c r="BM269" s="211">
        <v>199</v>
      </c>
      <c r="BN269" s="211">
        <v>27673</v>
      </c>
      <c r="BO269" s="211">
        <v>890</v>
      </c>
      <c r="BP269" s="211">
        <v>13428</v>
      </c>
      <c r="BQ269" s="211">
        <v>961</v>
      </c>
      <c r="BR269" s="211">
        <v>5848</v>
      </c>
      <c r="BS269" s="211">
        <v>529</v>
      </c>
      <c r="BT269" s="211">
        <v>19473</v>
      </c>
      <c r="BU269" s="211">
        <v>333</v>
      </c>
      <c r="BV269" s="211">
        <v>46949</v>
      </c>
      <c r="BW269" s="211">
        <v>2380</v>
      </c>
      <c r="BX269" s="211">
        <v>16873</v>
      </c>
      <c r="BY269" s="211">
        <v>128</v>
      </c>
      <c r="BZ269" s="211">
        <v>5965</v>
      </c>
      <c r="CA269" s="211">
        <v>96</v>
      </c>
      <c r="CB269" s="211">
        <v>13508</v>
      </c>
      <c r="CC269" s="211">
        <v>237</v>
      </c>
      <c r="CD269" s="211">
        <v>7294</v>
      </c>
      <c r="CE269" s="211">
        <v>434</v>
      </c>
      <c r="CF269" s="211">
        <v>9314</v>
      </c>
      <c r="CG269" s="211">
        <v>801</v>
      </c>
      <c r="CH269" s="211">
        <v>10618</v>
      </c>
      <c r="CI269" s="211">
        <v>380</v>
      </c>
      <c r="CJ269" s="211">
        <v>9460</v>
      </c>
      <c r="CK269" s="211">
        <v>388</v>
      </c>
      <c r="CL269" s="211">
        <v>10263</v>
      </c>
      <c r="CM269" s="211">
        <v>377</v>
      </c>
      <c r="CN269" s="211">
        <v>16873</v>
      </c>
      <c r="CO269" s="211">
        <v>128</v>
      </c>
      <c r="CP269" s="211">
        <v>2841</v>
      </c>
      <c r="CQ269" s="211">
        <v>80454</v>
      </c>
      <c r="CR269" s="211">
        <v>67652</v>
      </c>
      <c r="CS269" s="211">
        <v>26634</v>
      </c>
      <c r="CT269" s="211">
        <v>67703</v>
      </c>
      <c r="CU269" s="211">
        <v>10962</v>
      </c>
      <c r="CV269" s="211">
        <v>4039</v>
      </c>
      <c r="CW269" s="211">
        <v>2642</v>
      </c>
      <c r="CX269" s="211">
        <v>870</v>
      </c>
      <c r="CY269" s="211">
        <v>2482</v>
      </c>
      <c r="CZ269" s="211">
        <v>671</v>
      </c>
      <c r="DA269" s="211">
        <v>4131</v>
      </c>
      <c r="DB269" s="211">
        <v>1758</v>
      </c>
      <c r="DC269" s="211">
        <v>1707</v>
      </c>
      <c r="DD269" s="211">
        <v>740</v>
      </c>
      <c r="DE269" s="211">
        <v>214</v>
      </c>
      <c r="DF269" s="211">
        <v>2042</v>
      </c>
      <c r="DG269" s="211">
        <v>6317</v>
      </c>
      <c r="DH269" s="211">
        <v>1010</v>
      </c>
      <c r="DI269" s="211">
        <v>3835</v>
      </c>
      <c r="DJ269" s="211">
        <v>2241</v>
      </c>
      <c r="DK269" s="211">
        <v>546</v>
      </c>
      <c r="DL269" s="211">
        <v>2745</v>
      </c>
      <c r="DM269" s="211">
        <v>5366</v>
      </c>
      <c r="DN269" s="211">
        <v>11829</v>
      </c>
      <c r="DO269" s="211">
        <v>2630</v>
      </c>
      <c r="DP269" s="211">
        <v>1913</v>
      </c>
      <c r="DQ269" s="211">
        <v>1630</v>
      </c>
      <c r="DR269" s="211">
        <v>1069</v>
      </c>
      <c r="DS269" s="211">
        <v>764</v>
      </c>
      <c r="DT269" s="211">
        <v>1447</v>
      </c>
      <c r="DU269" s="211">
        <v>33966</v>
      </c>
      <c r="DV269" s="211">
        <v>17463</v>
      </c>
      <c r="DW269" s="211">
        <v>6834</v>
      </c>
      <c r="DX269" s="211">
        <v>2105</v>
      </c>
      <c r="DY269" s="211">
        <v>559</v>
      </c>
      <c r="DZ269" s="211">
        <v>5688</v>
      </c>
      <c r="EA269" s="211">
        <v>206</v>
      </c>
      <c r="EB269" s="211">
        <v>4460</v>
      </c>
      <c r="EC269" s="211">
        <v>8710</v>
      </c>
      <c r="ED269" s="211">
        <v>1206</v>
      </c>
      <c r="EE269" s="211">
        <v>6132</v>
      </c>
      <c r="EF269" s="211">
        <v>9429</v>
      </c>
      <c r="EG269" s="211">
        <v>73245</v>
      </c>
      <c r="EH269" s="211">
        <v>9810</v>
      </c>
      <c r="EI269" s="211">
        <v>25079</v>
      </c>
      <c r="EJ269" s="211">
        <v>8887</v>
      </c>
      <c r="EK269" s="211">
        <v>1048</v>
      </c>
      <c r="EL269" s="211">
        <v>1025</v>
      </c>
      <c r="EM269" s="211">
        <v>1215</v>
      </c>
      <c r="EN269" s="211">
        <v>784</v>
      </c>
      <c r="EO269" s="211">
        <v>1076</v>
      </c>
      <c r="EP269" s="211">
        <v>3264</v>
      </c>
      <c r="EQ269" s="211">
        <v>31358</v>
      </c>
      <c r="ER269" s="211">
        <v>33966</v>
      </c>
      <c r="ES269" s="211">
        <v>1847</v>
      </c>
      <c r="ET269" s="211">
        <v>11587</v>
      </c>
      <c r="EU269" s="211">
        <v>14755</v>
      </c>
      <c r="EV269" s="211">
        <v>5777</v>
      </c>
      <c r="EW269" s="211">
        <f t="shared" si="4"/>
        <v>32119</v>
      </c>
      <c r="EX269" s="211">
        <v>33966</v>
      </c>
      <c r="EZ269" s="211"/>
    </row>
    <row r="270" spans="1:156" x14ac:dyDescent="0.25">
      <c r="A270" s="214">
        <v>41</v>
      </c>
      <c r="B270" s="214" t="s">
        <v>554</v>
      </c>
      <c r="C270" s="214" t="s">
        <v>232</v>
      </c>
      <c r="D270" s="214" t="s">
        <v>232</v>
      </c>
      <c r="E270" s="214" t="s">
        <v>232</v>
      </c>
      <c r="F270" s="214" t="s">
        <v>232</v>
      </c>
      <c r="G270" s="214" t="s">
        <v>232</v>
      </c>
      <c r="H270" s="211">
        <v>86806</v>
      </c>
      <c r="I270" s="211">
        <v>2106</v>
      </c>
      <c r="J270" s="211">
        <v>5765</v>
      </c>
      <c r="K270" s="211">
        <v>331</v>
      </c>
      <c r="L270" s="211">
        <v>4039</v>
      </c>
      <c r="M270" s="211">
        <v>220</v>
      </c>
      <c r="N270" s="211">
        <v>25820</v>
      </c>
      <c r="O270" s="211">
        <v>774</v>
      </c>
      <c r="P270" s="211">
        <v>55024</v>
      </c>
      <c r="Q270" s="211">
        <v>964</v>
      </c>
      <c r="R270" s="211">
        <v>73246</v>
      </c>
      <c r="S270" s="211">
        <v>1475</v>
      </c>
      <c r="T270" s="211">
        <v>2586</v>
      </c>
      <c r="U270" s="211">
        <v>222</v>
      </c>
      <c r="V270" s="211">
        <v>325</v>
      </c>
      <c r="W270" s="211">
        <v>15</v>
      </c>
      <c r="X270" s="211">
        <v>3593</v>
      </c>
      <c r="Y270" s="211">
        <v>43</v>
      </c>
      <c r="Z270" s="211">
        <v>1958</v>
      </c>
      <c r="AA270" s="211">
        <v>109</v>
      </c>
      <c r="AB270" s="211">
        <v>5026</v>
      </c>
      <c r="AC270" s="211">
        <v>233</v>
      </c>
      <c r="AD270" s="211">
        <v>4241</v>
      </c>
      <c r="AE270" s="211">
        <v>236</v>
      </c>
      <c r="AF270" s="211">
        <v>71944</v>
      </c>
      <c r="AG270" s="211">
        <v>1469</v>
      </c>
      <c r="AH270" s="211">
        <v>82207</v>
      </c>
      <c r="AI270" s="211">
        <v>1700</v>
      </c>
      <c r="AJ270" s="211">
        <v>4599</v>
      </c>
      <c r="AK270" s="211">
        <v>406</v>
      </c>
      <c r="AL270" s="211">
        <v>3118</v>
      </c>
      <c r="AM270" s="211">
        <v>117</v>
      </c>
      <c r="AN270" s="211">
        <v>1481</v>
      </c>
      <c r="AO270" s="211">
        <v>289</v>
      </c>
      <c r="AP270" s="211">
        <v>44054</v>
      </c>
      <c r="AQ270" s="211">
        <v>1142</v>
      </c>
      <c r="AR270" s="211">
        <v>42752</v>
      </c>
      <c r="AS270" s="211">
        <v>964</v>
      </c>
      <c r="AT270" s="211">
        <v>8309</v>
      </c>
      <c r="AU270" s="211">
        <v>190</v>
      </c>
      <c r="AV270" s="211">
        <v>78497</v>
      </c>
      <c r="AW270" s="211">
        <v>1916</v>
      </c>
      <c r="AX270" s="211">
        <v>1846</v>
      </c>
      <c r="AY270" s="211">
        <v>256</v>
      </c>
      <c r="AZ270" s="211">
        <v>12368</v>
      </c>
      <c r="BA270" s="211">
        <v>433</v>
      </c>
      <c r="BB270" s="211">
        <v>18064</v>
      </c>
      <c r="BC270" s="211">
        <v>352</v>
      </c>
      <c r="BD270" s="211">
        <v>25613</v>
      </c>
      <c r="BE270" s="211">
        <v>324</v>
      </c>
      <c r="BF270" s="211">
        <v>7449</v>
      </c>
      <c r="BG270" s="211">
        <v>278</v>
      </c>
      <c r="BH270" s="211">
        <v>42937</v>
      </c>
      <c r="BI270" s="211">
        <v>1435</v>
      </c>
      <c r="BJ270" s="211">
        <v>41673</v>
      </c>
      <c r="BK270" s="211">
        <v>1356</v>
      </c>
      <c r="BL270" s="211">
        <v>1264</v>
      </c>
      <c r="BM270" s="211">
        <v>79</v>
      </c>
      <c r="BN270" s="211">
        <v>31685</v>
      </c>
      <c r="BO270" s="211">
        <v>971</v>
      </c>
      <c r="BP270" s="211">
        <v>12693</v>
      </c>
      <c r="BQ270" s="211">
        <v>560</v>
      </c>
      <c r="BR270" s="211">
        <v>6008</v>
      </c>
      <c r="BS270" s="211">
        <v>182</v>
      </c>
      <c r="BT270" s="211">
        <v>22702</v>
      </c>
      <c r="BU270" s="211">
        <v>376</v>
      </c>
      <c r="BV270" s="211">
        <v>50386</v>
      </c>
      <c r="BW270" s="211">
        <v>1713</v>
      </c>
      <c r="BX270" s="211">
        <v>13718</v>
      </c>
      <c r="BY270" s="211">
        <v>17</v>
      </c>
      <c r="BZ270" s="211">
        <v>6493</v>
      </c>
      <c r="CA270" s="211">
        <v>61</v>
      </c>
      <c r="CB270" s="211">
        <v>16209</v>
      </c>
      <c r="CC270" s="211">
        <v>315</v>
      </c>
      <c r="CD270" s="211">
        <v>6213</v>
      </c>
      <c r="CE270" s="211">
        <v>365</v>
      </c>
      <c r="CF270" s="211">
        <v>7859</v>
      </c>
      <c r="CG270" s="211">
        <v>483</v>
      </c>
      <c r="CH270" s="211">
        <v>13385</v>
      </c>
      <c r="CI270" s="211">
        <v>284</v>
      </c>
      <c r="CJ270" s="211">
        <v>11040</v>
      </c>
      <c r="CK270" s="211">
        <v>229</v>
      </c>
      <c r="CL270" s="211">
        <v>11889</v>
      </c>
      <c r="CM270" s="211">
        <v>352</v>
      </c>
      <c r="CN270" s="211">
        <v>13718</v>
      </c>
      <c r="CO270" s="211">
        <v>17</v>
      </c>
      <c r="CP270" s="211">
        <v>2106</v>
      </c>
      <c r="CQ270" s="211">
        <v>84700</v>
      </c>
      <c r="CR270" s="211">
        <v>73235</v>
      </c>
      <c r="CS270" s="211">
        <v>23739</v>
      </c>
      <c r="CT270" s="211">
        <v>75572</v>
      </c>
      <c r="CU270" s="211">
        <v>6291</v>
      </c>
      <c r="CV270" s="211">
        <v>1876</v>
      </c>
      <c r="CW270" s="211">
        <v>2020</v>
      </c>
      <c r="CX270" s="211">
        <v>760</v>
      </c>
      <c r="CY270" s="211">
        <v>836</v>
      </c>
      <c r="CZ270" s="211">
        <v>230</v>
      </c>
      <c r="DA270" s="211">
        <v>2599</v>
      </c>
      <c r="DB270" s="211">
        <v>608</v>
      </c>
      <c r="DC270" s="211">
        <v>836</v>
      </c>
      <c r="DD270" s="211">
        <v>278</v>
      </c>
      <c r="DE270" s="211">
        <v>424</v>
      </c>
      <c r="DF270" s="211">
        <v>3385</v>
      </c>
      <c r="DG270" s="211">
        <v>6299</v>
      </c>
      <c r="DH270" s="211">
        <v>1416</v>
      </c>
      <c r="DI270" s="211">
        <v>4486</v>
      </c>
      <c r="DJ270" s="211">
        <v>2394</v>
      </c>
      <c r="DK270" s="211">
        <v>385</v>
      </c>
      <c r="DL270" s="211">
        <v>3919</v>
      </c>
      <c r="DM270" s="211">
        <v>4953</v>
      </c>
      <c r="DN270" s="211">
        <v>10230</v>
      </c>
      <c r="DO270" s="211">
        <v>2948</v>
      </c>
      <c r="DP270" s="211">
        <v>1606</v>
      </c>
      <c r="DQ270" s="211">
        <v>2940</v>
      </c>
      <c r="DR270" s="211">
        <v>874</v>
      </c>
      <c r="DS270" s="211">
        <v>587</v>
      </c>
      <c r="DT270" s="211">
        <v>1146</v>
      </c>
      <c r="DU270" s="211">
        <v>31932</v>
      </c>
      <c r="DV270" s="211">
        <v>20257</v>
      </c>
      <c r="DW270" s="211">
        <v>8682</v>
      </c>
      <c r="DX270" s="211">
        <v>2265</v>
      </c>
      <c r="DY270" s="211">
        <v>957</v>
      </c>
      <c r="DZ270" s="211">
        <v>4235</v>
      </c>
      <c r="EA270" s="211">
        <v>272</v>
      </c>
      <c r="EB270" s="211">
        <v>3132</v>
      </c>
      <c r="EC270" s="211">
        <v>5175</v>
      </c>
      <c r="ED270" s="211">
        <v>828</v>
      </c>
      <c r="EE270" s="211">
        <v>3185</v>
      </c>
      <c r="EF270" s="211">
        <v>11324</v>
      </c>
      <c r="EG270" s="211">
        <v>77496</v>
      </c>
      <c r="EH270" s="211">
        <v>8945</v>
      </c>
      <c r="EI270" s="211">
        <v>27587</v>
      </c>
      <c r="EJ270" s="211">
        <v>4345</v>
      </c>
      <c r="EK270" s="211">
        <v>643</v>
      </c>
      <c r="EL270" s="211">
        <v>537</v>
      </c>
      <c r="EM270" s="211">
        <v>703</v>
      </c>
      <c r="EN270" s="211">
        <v>313</v>
      </c>
      <c r="EO270" s="211">
        <v>296</v>
      </c>
      <c r="EP270" s="211">
        <v>1626</v>
      </c>
      <c r="EQ270" s="211">
        <v>30223</v>
      </c>
      <c r="ER270" s="211">
        <v>31932</v>
      </c>
      <c r="ES270" s="211">
        <v>1100</v>
      </c>
      <c r="ET270" s="211">
        <v>6689</v>
      </c>
      <c r="EU270" s="211">
        <v>14597</v>
      </c>
      <c r="EV270" s="211">
        <v>9546</v>
      </c>
      <c r="EW270" s="211">
        <f t="shared" si="4"/>
        <v>30832</v>
      </c>
      <c r="EX270" s="211">
        <v>31932</v>
      </c>
      <c r="EZ270" s="211"/>
    </row>
    <row r="271" spans="1:156" x14ac:dyDescent="0.25">
      <c r="A271" s="214">
        <v>42</v>
      </c>
      <c r="B271" s="214" t="s">
        <v>554</v>
      </c>
      <c r="C271" s="214" t="s">
        <v>232</v>
      </c>
      <c r="D271" s="214" t="s">
        <v>232</v>
      </c>
      <c r="E271" s="214" t="s">
        <v>232</v>
      </c>
      <c r="F271" s="214" t="s">
        <v>232</v>
      </c>
      <c r="G271" s="214" t="s">
        <v>232</v>
      </c>
      <c r="H271" s="211">
        <v>82769</v>
      </c>
      <c r="I271" s="211">
        <v>1786</v>
      </c>
      <c r="J271" s="211">
        <v>3980</v>
      </c>
      <c r="K271" s="211">
        <v>272</v>
      </c>
      <c r="L271" s="211">
        <v>2952</v>
      </c>
      <c r="M271" s="211">
        <v>205</v>
      </c>
      <c r="N271" s="211">
        <v>17591</v>
      </c>
      <c r="O271" s="211">
        <v>850</v>
      </c>
      <c r="P271" s="211">
        <v>60814</v>
      </c>
      <c r="Q271" s="211">
        <v>650</v>
      </c>
      <c r="R271" s="211">
        <v>62334</v>
      </c>
      <c r="S271" s="211">
        <v>1252</v>
      </c>
      <c r="T271" s="211">
        <v>3554</v>
      </c>
      <c r="U271" s="211">
        <v>186</v>
      </c>
      <c r="V271" s="211">
        <v>226</v>
      </c>
      <c r="W271" s="211">
        <v>20</v>
      </c>
      <c r="X271" s="211">
        <v>8744</v>
      </c>
      <c r="Y271" s="211">
        <v>124</v>
      </c>
      <c r="Z271" s="211">
        <v>1973</v>
      </c>
      <c r="AA271" s="211">
        <v>75</v>
      </c>
      <c r="AB271" s="211">
        <v>5932</v>
      </c>
      <c r="AC271" s="211">
        <v>129</v>
      </c>
      <c r="AD271" s="211">
        <v>3747</v>
      </c>
      <c r="AE271" s="211">
        <v>107</v>
      </c>
      <c r="AF271" s="211">
        <v>61023</v>
      </c>
      <c r="AG271" s="211">
        <v>1198</v>
      </c>
      <c r="AH271" s="211">
        <v>71529</v>
      </c>
      <c r="AI271" s="211">
        <v>1506</v>
      </c>
      <c r="AJ271" s="211">
        <v>11240</v>
      </c>
      <c r="AK271" s="211">
        <v>280</v>
      </c>
      <c r="AL271" s="211">
        <v>6992</v>
      </c>
      <c r="AM271" s="211">
        <v>87</v>
      </c>
      <c r="AN271" s="211">
        <v>4248</v>
      </c>
      <c r="AO271" s="211">
        <v>193</v>
      </c>
      <c r="AP271" s="211">
        <v>39594</v>
      </c>
      <c r="AQ271" s="211">
        <v>1097</v>
      </c>
      <c r="AR271" s="211">
        <v>43175</v>
      </c>
      <c r="AS271" s="211">
        <v>689</v>
      </c>
      <c r="AT271" s="211">
        <v>6453</v>
      </c>
      <c r="AU271" s="211">
        <v>140</v>
      </c>
      <c r="AV271" s="211">
        <v>76316</v>
      </c>
      <c r="AW271" s="211">
        <v>1646</v>
      </c>
      <c r="AX271" s="211">
        <v>1077</v>
      </c>
      <c r="AY271" s="211">
        <v>122</v>
      </c>
      <c r="AZ271" s="211">
        <v>5466</v>
      </c>
      <c r="BA271" s="211">
        <v>315</v>
      </c>
      <c r="BB271" s="211">
        <v>12757</v>
      </c>
      <c r="BC271" s="211">
        <v>688</v>
      </c>
      <c r="BD271" s="211">
        <v>37714</v>
      </c>
      <c r="BE271" s="211">
        <v>190</v>
      </c>
      <c r="BF271" s="211">
        <v>5696</v>
      </c>
      <c r="BG271" s="211">
        <v>294</v>
      </c>
      <c r="BH271" s="211">
        <v>41882</v>
      </c>
      <c r="BI271" s="211">
        <v>1146</v>
      </c>
      <c r="BJ271" s="211">
        <v>41007</v>
      </c>
      <c r="BK271" s="211">
        <v>990</v>
      </c>
      <c r="BL271" s="211">
        <v>875</v>
      </c>
      <c r="BM271" s="211">
        <v>156</v>
      </c>
      <c r="BN271" s="211">
        <v>31675</v>
      </c>
      <c r="BO271" s="211">
        <v>634</v>
      </c>
      <c r="BP271" s="211">
        <v>11348</v>
      </c>
      <c r="BQ271" s="211">
        <v>542</v>
      </c>
      <c r="BR271" s="211">
        <v>4555</v>
      </c>
      <c r="BS271" s="211">
        <v>264</v>
      </c>
      <c r="BT271" s="211">
        <v>21976</v>
      </c>
      <c r="BU271" s="211">
        <v>327</v>
      </c>
      <c r="BV271" s="211">
        <v>47578</v>
      </c>
      <c r="BW271" s="211">
        <v>1440</v>
      </c>
      <c r="BX271" s="211">
        <v>13215</v>
      </c>
      <c r="BY271" s="211">
        <v>19</v>
      </c>
      <c r="BZ271" s="211">
        <v>6648</v>
      </c>
      <c r="CA271" s="211">
        <v>68</v>
      </c>
      <c r="CB271" s="211">
        <v>15328</v>
      </c>
      <c r="CC271" s="211">
        <v>259</v>
      </c>
      <c r="CD271" s="211">
        <v>3779</v>
      </c>
      <c r="CE271" s="211">
        <v>144</v>
      </c>
      <c r="CF271" s="211">
        <v>8280</v>
      </c>
      <c r="CG271" s="211">
        <v>404</v>
      </c>
      <c r="CH271" s="211">
        <v>13809</v>
      </c>
      <c r="CI271" s="211">
        <v>439</v>
      </c>
      <c r="CJ271" s="211">
        <v>10721</v>
      </c>
      <c r="CK271" s="211">
        <v>197</v>
      </c>
      <c r="CL271" s="211">
        <v>10989</v>
      </c>
      <c r="CM271" s="211">
        <v>256</v>
      </c>
      <c r="CN271" s="211">
        <v>13215</v>
      </c>
      <c r="CO271" s="211">
        <v>19</v>
      </c>
      <c r="CP271" s="211">
        <v>1786</v>
      </c>
      <c r="CQ271" s="211">
        <v>80983</v>
      </c>
      <c r="CR271" s="211">
        <v>72626</v>
      </c>
      <c r="CS271" s="211">
        <v>19383</v>
      </c>
      <c r="CT271" s="211">
        <v>65130</v>
      </c>
      <c r="CU271" s="211">
        <v>12492</v>
      </c>
      <c r="CV271" s="211">
        <v>2455</v>
      </c>
      <c r="CW271" s="211">
        <v>2397</v>
      </c>
      <c r="CX271" s="211">
        <v>439</v>
      </c>
      <c r="CY271" s="211">
        <v>4625</v>
      </c>
      <c r="CZ271" s="211">
        <v>916</v>
      </c>
      <c r="DA271" s="211">
        <v>4201</v>
      </c>
      <c r="DB271" s="211">
        <v>870</v>
      </c>
      <c r="DC271" s="211">
        <v>1269</v>
      </c>
      <c r="DD271" s="211">
        <v>230</v>
      </c>
      <c r="DE271" s="211">
        <v>201</v>
      </c>
      <c r="DF271" s="211">
        <v>1639</v>
      </c>
      <c r="DG271" s="211">
        <v>5548</v>
      </c>
      <c r="DH271" s="211">
        <v>1418</v>
      </c>
      <c r="DI271" s="211">
        <v>4378</v>
      </c>
      <c r="DJ271" s="211">
        <v>1741</v>
      </c>
      <c r="DK271" s="211">
        <v>741</v>
      </c>
      <c r="DL271" s="211">
        <v>5661</v>
      </c>
      <c r="DM271" s="211">
        <v>8024</v>
      </c>
      <c r="DN271" s="211">
        <v>10963</v>
      </c>
      <c r="DO271" s="211">
        <v>1963</v>
      </c>
      <c r="DP271" s="211">
        <v>1569</v>
      </c>
      <c r="DQ271" s="211">
        <v>1082</v>
      </c>
      <c r="DR271" s="211">
        <v>565</v>
      </c>
      <c r="DS271" s="211">
        <v>469</v>
      </c>
      <c r="DT271" s="211">
        <v>778</v>
      </c>
      <c r="DU271" s="211">
        <v>33175</v>
      </c>
      <c r="DV271" s="211">
        <v>19743</v>
      </c>
      <c r="DW271" s="211">
        <v>9222</v>
      </c>
      <c r="DX271" s="211">
        <v>2033</v>
      </c>
      <c r="DY271" s="211">
        <v>569</v>
      </c>
      <c r="DZ271" s="211">
        <v>4000</v>
      </c>
      <c r="EA271" s="211">
        <v>341</v>
      </c>
      <c r="EB271" s="211">
        <v>3020</v>
      </c>
      <c r="EC271" s="211">
        <v>7399</v>
      </c>
      <c r="ED271" s="211">
        <v>1053</v>
      </c>
      <c r="EE271" s="211">
        <v>5142</v>
      </c>
      <c r="EF271" s="211">
        <v>11621</v>
      </c>
      <c r="EG271" s="211">
        <v>72602</v>
      </c>
      <c r="EH271" s="211">
        <v>9568</v>
      </c>
      <c r="EI271" s="211">
        <v>25510</v>
      </c>
      <c r="EJ271" s="211">
        <v>7665</v>
      </c>
      <c r="EK271" s="211">
        <v>1004</v>
      </c>
      <c r="EL271" s="211">
        <v>1159</v>
      </c>
      <c r="EM271" s="211">
        <v>1377</v>
      </c>
      <c r="EN271" s="211">
        <v>925</v>
      </c>
      <c r="EO271" s="211">
        <v>610</v>
      </c>
      <c r="EP271" s="211">
        <v>2250</v>
      </c>
      <c r="EQ271" s="211">
        <v>31710</v>
      </c>
      <c r="ER271" s="211">
        <v>33175</v>
      </c>
      <c r="ES271" s="211">
        <v>934</v>
      </c>
      <c r="ET271" s="211">
        <v>10037</v>
      </c>
      <c r="EU271" s="211">
        <v>16503</v>
      </c>
      <c r="EV271" s="211">
        <v>5701</v>
      </c>
      <c r="EW271" s="211">
        <f t="shared" si="4"/>
        <v>32241</v>
      </c>
      <c r="EX271" s="211">
        <v>33175</v>
      </c>
      <c r="EZ271" s="211"/>
    </row>
    <row r="272" spans="1:156" x14ac:dyDescent="0.25">
      <c r="A272" s="214">
        <v>43</v>
      </c>
      <c r="B272" s="214" t="s">
        <v>554</v>
      </c>
      <c r="C272" s="214" t="s">
        <v>232</v>
      </c>
      <c r="D272" s="214" t="s">
        <v>232</v>
      </c>
      <c r="E272" s="214" t="s">
        <v>232</v>
      </c>
      <c r="F272" s="214" t="s">
        <v>232</v>
      </c>
      <c r="G272" s="214" t="s">
        <v>232</v>
      </c>
      <c r="H272" s="211">
        <v>81398</v>
      </c>
      <c r="I272" s="211">
        <v>3693</v>
      </c>
      <c r="J272" s="211">
        <v>11036</v>
      </c>
      <c r="K272" s="211">
        <v>692</v>
      </c>
      <c r="L272" s="211">
        <v>7867</v>
      </c>
      <c r="M272" s="211">
        <v>533</v>
      </c>
      <c r="N272" s="211">
        <v>28310</v>
      </c>
      <c r="O272" s="211">
        <v>1973</v>
      </c>
      <c r="P272" s="211">
        <v>41902</v>
      </c>
      <c r="Q272" s="211">
        <v>1028</v>
      </c>
      <c r="R272" s="211">
        <v>56676</v>
      </c>
      <c r="S272" s="211">
        <v>1752</v>
      </c>
      <c r="T272" s="211">
        <v>13081</v>
      </c>
      <c r="U272" s="211">
        <v>1185</v>
      </c>
      <c r="V272" s="211">
        <v>247</v>
      </c>
      <c r="W272" s="211">
        <v>30</v>
      </c>
      <c r="X272" s="211">
        <v>2504</v>
      </c>
      <c r="Y272" s="211">
        <v>95</v>
      </c>
      <c r="Z272" s="211">
        <v>1494</v>
      </c>
      <c r="AA272" s="211">
        <v>177</v>
      </c>
      <c r="AB272" s="211">
        <v>7337</v>
      </c>
      <c r="AC272" s="211">
        <v>454</v>
      </c>
      <c r="AD272" s="211">
        <v>6219</v>
      </c>
      <c r="AE272" s="211">
        <v>879</v>
      </c>
      <c r="AF272" s="211">
        <v>55123</v>
      </c>
      <c r="AG272" s="211">
        <v>1429</v>
      </c>
      <c r="AH272" s="211">
        <v>71999</v>
      </c>
      <c r="AI272" s="211">
        <v>2511</v>
      </c>
      <c r="AJ272" s="211">
        <v>9399</v>
      </c>
      <c r="AK272" s="211">
        <v>1182</v>
      </c>
      <c r="AL272" s="211">
        <v>5511</v>
      </c>
      <c r="AM272" s="211">
        <v>292</v>
      </c>
      <c r="AN272" s="211">
        <v>3888</v>
      </c>
      <c r="AO272" s="211">
        <v>890</v>
      </c>
      <c r="AP272" s="211">
        <v>39478</v>
      </c>
      <c r="AQ272" s="211">
        <v>2018</v>
      </c>
      <c r="AR272" s="211">
        <v>41920</v>
      </c>
      <c r="AS272" s="211">
        <v>1675</v>
      </c>
      <c r="AT272" s="211">
        <v>9579</v>
      </c>
      <c r="AU272" s="211">
        <v>118</v>
      </c>
      <c r="AV272" s="211">
        <v>71819</v>
      </c>
      <c r="AW272" s="211">
        <v>3575</v>
      </c>
      <c r="AX272" s="211">
        <v>2831</v>
      </c>
      <c r="AY272" s="211">
        <v>556</v>
      </c>
      <c r="AZ272" s="211">
        <v>11543</v>
      </c>
      <c r="BA272" s="211">
        <v>935</v>
      </c>
      <c r="BB272" s="211">
        <v>17635</v>
      </c>
      <c r="BC272" s="211">
        <v>1025</v>
      </c>
      <c r="BD272" s="211">
        <v>26195</v>
      </c>
      <c r="BE272" s="211">
        <v>459</v>
      </c>
      <c r="BF272" s="211">
        <v>6292</v>
      </c>
      <c r="BG272" s="211">
        <v>674</v>
      </c>
      <c r="BH272" s="211">
        <v>42919</v>
      </c>
      <c r="BI272" s="211">
        <v>2553</v>
      </c>
      <c r="BJ272" s="211">
        <v>41239</v>
      </c>
      <c r="BK272" s="211">
        <v>2242</v>
      </c>
      <c r="BL272" s="211">
        <v>1680</v>
      </c>
      <c r="BM272" s="211">
        <v>311</v>
      </c>
      <c r="BN272" s="211">
        <v>30934</v>
      </c>
      <c r="BO272" s="211">
        <v>1232</v>
      </c>
      <c r="BP272" s="211">
        <v>13047</v>
      </c>
      <c r="BQ272" s="211">
        <v>1333</v>
      </c>
      <c r="BR272" s="211">
        <v>5230</v>
      </c>
      <c r="BS272" s="211">
        <v>662</v>
      </c>
      <c r="BT272" s="211">
        <v>17924</v>
      </c>
      <c r="BU272" s="211">
        <v>378</v>
      </c>
      <c r="BV272" s="211">
        <v>49211</v>
      </c>
      <c r="BW272" s="211">
        <v>3227</v>
      </c>
      <c r="BX272" s="211">
        <v>14263</v>
      </c>
      <c r="BY272" s="211">
        <v>88</v>
      </c>
      <c r="BZ272" s="211">
        <v>6229</v>
      </c>
      <c r="CA272" s="211">
        <v>105</v>
      </c>
      <c r="CB272" s="211">
        <v>11695</v>
      </c>
      <c r="CC272" s="211">
        <v>273</v>
      </c>
      <c r="CD272" s="211">
        <v>5270</v>
      </c>
      <c r="CE272" s="211">
        <v>340</v>
      </c>
      <c r="CF272" s="211">
        <v>12444</v>
      </c>
      <c r="CG272" s="211">
        <v>974</v>
      </c>
      <c r="CH272" s="211">
        <v>11717</v>
      </c>
      <c r="CI272" s="211">
        <v>1013</v>
      </c>
      <c r="CJ272" s="211">
        <v>9268</v>
      </c>
      <c r="CK272" s="211">
        <v>616</v>
      </c>
      <c r="CL272" s="211">
        <v>10512</v>
      </c>
      <c r="CM272" s="211">
        <v>284</v>
      </c>
      <c r="CN272" s="211">
        <v>14263</v>
      </c>
      <c r="CO272" s="211">
        <v>88</v>
      </c>
      <c r="CP272" s="211">
        <v>3693</v>
      </c>
      <c r="CQ272" s="211">
        <v>77705</v>
      </c>
      <c r="CR272" s="211">
        <v>59683</v>
      </c>
      <c r="CS272" s="211">
        <v>28816</v>
      </c>
      <c r="CT272" s="211">
        <v>66693</v>
      </c>
      <c r="CU272" s="211">
        <v>11215</v>
      </c>
      <c r="CV272" s="211">
        <v>3458</v>
      </c>
      <c r="CW272" s="211">
        <v>4786</v>
      </c>
      <c r="CX272" s="211">
        <v>1119</v>
      </c>
      <c r="CY272" s="211">
        <v>2564</v>
      </c>
      <c r="CZ272" s="211">
        <v>873</v>
      </c>
      <c r="DA272" s="211">
        <v>1593</v>
      </c>
      <c r="DB272" s="211">
        <v>656</v>
      </c>
      <c r="DC272" s="211">
        <v>2272</v>
      </c>
      <c r="DD272" s="211">
        <v>810</v>
      </c>
      <c r="DE272" s="211">
        <v>224</v>
      </c>
      <c r="DF272" s="211">
        <v>1724</v>
      </c>
      <c r="DG272" s="211">
        <v>6075</v>
      </c>
      <c r="DH272" s="211">
        <v>1281</v>
      </c>
      <c r="DI272" s="211">
        <v>4818</v>
      </c>
      <c r="DJ272" s="211">
        <v>2197</v>
      </c>
      <c r="DK272" s="211">
        <v>688</v>
      </c>
      <c r="DL272" s="211">
        <v>4080</v>
      </c>
      <c r="DM272" s="211">
        <v>7045</v>
      </c>
      <c r="DN272" s="211">
        <v>10607</v>
      </c>
      <c r="DO272" s="211">
        <v>3721</v>
      </c>
      <c r="DP272" s="211">
        <v>1843</v>
      </c>
      <c r="DQ272" s="211">
        <v>1188</v>
      </c>
      <c r="DR272" s="211">
        <v>1061</v>
      </c>
      <c r="DS272" s="211">
        <v>1470</v>
      </c>
      <c r="DT272" s="211">
        <v>2937</v>
      </c>
      <c r="DU272" s="211">
        <v>35922</v>
      </c>
      <c r="DV272" s="211">
        <v>15425</v>
      </c>
      <c r="DW272" s="211">
        <v>6135</v>
      </c>
      <c r="DX272" s="211">
        <v>2642</v>
      </c>
      <c r="DY272" s="211">
        <v>553</v>
      </c>
      <c r="DZ272" s="211">
        <v>8037</v>
      </c>
      <c r="EA272" s="211">
        <v>550</v>
      </c>
      <c r="EB272" s="211">
        <v>5774</v>
      </c>
      <c r="EC272" s="211">
        <v>9818</v>
      </c>
      <c r="ED272" s="211">
        <v>1624</v>
      </c>
      <c r="EE272" s="211">
        <v>6236</v>
      </c>
      <c r="EF272" s="211">
        <v>9522</v>
      </c>
      <c r="EG272" s="211">
        <v>70975</v>
      </c>
      <c r="EH272" s="211">
        <v>10903</v>
      </c>
      <c r="EI272" s="211">
        <v>23590</v>
      </c>
      <c r="EJ272" s="211">
        <v>12332</v>
      </c>
      <c r="EK272" s="211">
        <v>1280</v>
      </c>
      <c r="EL272" s="211">
        <v>935</v>
      </c>
      <c r="EM272" s="211">
        <v>1917</v>
      </c>
      <c r="EN272" s="211">
        <v>1439</v>
      </c>
      <c r="EO272" s="211">
        <v>880</v>
      </c>
      <c r="EP272" s="211">
        <v>5360</v>
      </c>
      <c r="EQ272" s="211">
        <v>32547</v>
      </c>
      <c r="ER272" s="211">
        <v>35922</v>
      </c>
      <c r="ES272" s="211">
        <v>2856</v>
      </c>
      <c r="ET272" s="211">
        <v>12835</v>
      </c>
      <c r="EU272" s="211">
        <v>15154</v>
      </c>
      <c r="EV272" s="211">
        <v>5077</v>
      </c>
      <c r="EW272" s="211">
        <f t="shared" si="4"/>
        <v>33066</v>
      </c>
      <c r="EX272" s="211">
        <v>35922</v>
      </c>
      <c r="EZ272" s="211"/>
    </row>
    <row r="273" spans="1:156" x14ac:dyDescent="0.25">
      <c r="A273" s="214">
        <v>44</v>
      </c>
      <c r="B273" s="214" t="s">
        <v>554</v>
      </c>
      <c r="C273" s="214" t="s">
        <v>232</v>
      </c>
      <c r="D273" s="214" t="s">
        <v>232</v>
      </c>
      <c r="E273" s="214" t="s">
        <v>232</v>
      </c>
      <c r="F273" s="214" t="s">
        <v>232</v>
      </c>
      <c r="G273" s="214" t="s">
        <v>232</v>
      </c>
      <c r="H273" s="211">
        <v>83035</v>
      </c>
      <c r="I273" s="211">
        <v>4160</v>
      </c>
      <c r="J273" s="211">
        <v>11592</v>
      </c>
      <c r="K273" s="211">
        <v>713</v>
      </c>
      <c r="L273" s="211">
        <v>7662</v>
      </c>
      <c r="M273" s="211">
        <v>443</v>
      </c>
      <c r="N273" s="211">
        <v>36571</v>
      </c>
      <c r="O273" s="211">
        <v>2273</v>
      </c>
      <c r="P273" s="211">
        <v>34452</v>
      </c>
      <c r="Q273" s="211">
        <v>1174</v>
      </c>
      <c r="R273" s="211">
        <v>49604</v>
      </c>
      <c r="S273" s="211">
        <v>1527</v>
      </c>
      <c r="T273" s="211">
        <v>6383</v>
      </c>
      <c r="U273" s="211">
        <v>437</v>
      </c>
      <c r="V273" s="211">
        <v>562</v>
      </c>
      <c r="W273" s="211">
        <v>41</v>
      </c>
      <c r="X273" s="211">
        <v>15576</v>
      </c>
      <c r="Y273" s="211">
        <v>1012</v>
      </c>
      <c r="Z273" s="211">
        <v>3848</v>
      </c>
      <c r="AA273" s="211">
        <v>728</v>
      </c>
      <c r="AB273" s="211">
        <v>7026</v>
      </c>
      <c r="AC273" s="211">
        <v>415</v>
      </c>
      <c r="AD273" s="211">
        <v>7031</v>
      </c>
      <c r="AE273" s="211">
        <v>1018</v>
      </c>
      <c r="AF273" s="211">
        <v>48689</v>
      </c>
      <c r="AG273" s="211">
        <v>1457</v>
      </c>
      <c r="AH273" s="211">
        <v>70946</v>
      </c>
      <c r="AI273" s="211">
        <v>2849</v>
      </c>
      <c r="AJ273" s="211">
        <v>12089</v>
      </c>
      <c r="AK273" s="211">
        <v>1311</v>
      </c>
      <c r="AL273" s="211">
        <v>8028</v>
      </c>
      <c r="AM273" s="211">
        <v>586</v>
      </c>
      <c r="AN273" s="211">
        <v>4061</v>
      </c>
      <c r="AO273" s="211">
        <v>725</v>
      </c>
      <c r="AP273" s="211">
        <v>40703</v>
      </c>
      <c r="AQ273" s="211">
        <v>2427</v>
      </c>
      <c r="AR273" s="211">
        <v>42332</v>
      </c>
      <c r="AS273" s="211">
        <v>1733</v>
      </c>
      <c r="AT273" s="211">
        <v>10862</v>
      </c>
      <c r="AU273" s="211">
        <v>343</v>
      </c>
      <c r="AV273" s="211">
        <v>72173</v>
      </c>
      <c r="AW273" s="211">
        <v>3817</v>
      </c>
      <c r="AX273" s="211">
        <v>4714</v>
      </c>
      <c r="AY273" s="211">
        <v>443</v>
      </c>
      <c r="AZ273" s="211">
        <v>14470</v>
      </c>
      <c r="BA273" s="211">
        <v>1390</v>
      </c>
      <c r="BB273" s="211">
        <v>18391</v>
      </c>
      <c r="BC273" s="211">
        <v>734</v>
      </c>
      <c r="BD273" s="211">
        <v>18801</v>
      </c>
      <c r="BE273" s="211">
        <v>449</v>
      </c>
      <c r="BF273" s="211">
        <v>8011</v>
      </c>
      <c r="BG273" s="211">
        <v>1010</v>
      </c>
      <c r="BH273" s="211">
        <v>40679</v>
      </c>
      <c r="BI273" s="211">
        <v>2659</v>
      </c>
      <c r="BJ273" s="211">
        <v>39104</v>
      </c>
      <c r="BK273" s="211">
        <v>2448</v>
      </c>
      <c r="BL273" s="211">
        <v>1575</v>
      </c>
      <c r="BM273" s="211">
        <v>211</v>
      </c>
      <c r="BN273" s="211">
        <v>29377</v>
      </c>
      <c r="BO273" s="211">
        <v>1648</v>
      </c>
      <c r="BP273" s="211">
        <v>12314</v>
      </c>
      <c r="BQ273" s="211">
        <v>1304</v>
      </c>
      <c r="BR273" s="211">
        <v>6999</v>
      </c>
      <c r="BS273" s="211">
        <v>717</v>
      </c>
      <c r="BT273" s="211">
        <v>20351</v>
      </c>
      <c r="BU273" s="211">
        <v>449</v>
      </c>
      <c r="BV273" s="211">
        <v>48690</v>
      </c>
      <c r="BW273" s="211">
        <v>3669</v>
      </c>
      <c r="BX273" s="211">
        <v>13994</v>
      </c>
      <c r="BY273" s="211">
        <v>42</v>
      </c>
      <c r="BZ273" s="211">
        <v>6882</v>
      </c>
      <c r="CA273" s="211">
        <v>74</v>
      </c>
      <c r="CB273" s="211">
        <v>13469</v>
      </c>
      <c r="CC273" s="211">
        <v>375</v>
      </c>
      <c r="CD273" s="211">
        <v>6308</v>
      </c>
      <c r="CE273" s="211">
        <v>695</v>
      </c>
      <c r="CF273" s="211">
        <v>11558</v>
      </c>
      <c r="CG273" s="211">
        <v>1166</v>
      </c>
      <c r="CH273" s="211">
        <v>9534</v>
      </c>
      <c r="CI273" s="211">
        <v>775</v>
      </c>
      <c r="CJ273" s="211">
        <v>9789</v>
      </c>
      <c r="CK273" s="211">
        <v>533</v>
      </c>
      <c r="CL273" s="211">
        <v>11501</v>
      </c>
      <c r="CM273" s="211">
        <v>500</v>
      </c>
      <c r="CN273" s="211">
        <v>13994</v>
      </c>
      <c r="CO273" s="211">
        <v>42</v>
      </c>
      <c r="CP273" s="211">
        <v>4160</v>
      </c>
      <c r="CQ273" s="211">
        <v>78875</v>
      </c>
      <c r="CR273" s="211">
        <v>58577</v>
      </c>
      <c r="CS273" s="211">
        <v>32985</v>
      </c>
      <c r="CT273" s="211">
        <v>58973</v>
      </c>
      <c r="CU273" s="211">
        <v>19363</v>
      </c>
      <c r="CV273" s="211">
        <v>7625</v>
      </c>
      <c r="CW273" s="211">
        <v>5021</v>
      </c>
      <c r="CX273" s="211">
        <v>1846</v>
      </c>
      <c r="CY273" s="211">
        <v>1874</v>
      </c>
      <c r="CZ273" s="211">
        <v>871</v>
      </c>
      <c r="DA273" s="211">
        <v>9941</v>
      </c>
      <c r="DB273" s="211">
        <v>4251</v>
      </c>
      <c r="DC273" s="211">
        <v>2527</v>
      </c>
      <c r="DD273" s="211">
        <v>657</v>
      </c>
      <c r="DE273" s="211">
        <v>212</v>
      </c>
      <c r="DF273" s="211">
        <v>2096</v>
      </c>
      <c r="DG273" s="211">
        <v>5668</v>
      </c>
      <c r="DH273" s="211">
        <v>959</v>
      </c>
      <c r="DI273" s="211">
        <v>4627</v>
      </c>
      <c r="DJ273" s="211">
        <v>2328</v>
      </c>
      <c r="DK273" s="211">
        <v>686</v>
      </c>
      <c r="DL273" s="211">
        <v>3603</v>
      </c>
      <c r="DM273" s="211">
        <v>4382</v>
      </c>
      <c r="DN273" s="211">
        <v>10903</v>
      </c>
      <c r="DO273" s="211">
        <v>3522</v>
      </c>
      <c r="DP273" s="211">
        <v>1736</v>
      </c>
      <c r="DQ273" s="211">
        <v>1731</v>
      </c>
      <c r="DR273" s="211">
        <v>1522</v>
      </c>
      <c r="DS273" s="211">
        <v>1392</v>
      </c>
      <c r="DT273" s="211">
        <v>3207</v>
      </c>
      <c r="DU273" s="211">
        <v>32807</v>
      </c>
      <c r="DV273" s="211">
        <v>14128</v>
      </c>
      <c r="DW273" s="211">
        <v>4993</v>
      </c>
      <c r="DX273" s="211">
        <v>3203</v>
      </c>
      <c r="DY273" s="211">
        <v>1308</v>
      </c>
      <c r="DZ273" s="211">
        <v>5162</v>
      </c>
      <c r="EA273" s="211">
        <v>393</v>
      </c>
      <c r="EB273" s="211">
        <v>3685</v>
      </c>
      <c r="EC273" s="211">
        <v>10314</v>
      </c>
      <c r="ED273" s="211">
        <v>1478</v>
      </c>
      <c r="EE273" s="211">
        <v>6510</v>
      </c>
      <c r="EF273" s="211">
        <v>9036</v>
      </c>
      <c r="EG273" s="211">
        <v>72826</v>
      </c>
      <c r="EH273" s="211">
        <v>9582</v>
      </c>
      <c r="EI273" s="211">
        <v>23306</v>
      </c>
      <c r="EJ273" s="211">
        <v>9501</v>
      </c>
      <c r="EK273" s="211">
        <v>706</v>
      </c>
      <c r="EL273" s="211">
        <v>1062</v>
      </c>
      <c r="EM273" s="211">
        <v>994</v>
      </c>
      <c r="EN273" s="211">
        <v>1138</v>
      </c>
      <c r="EO273" s="211">
        <v>1236</v>
      </c>
      <c r="EP273" s="211">
        <v>3945</v>
      </c>
      <c r="EQ273" s="211">
        <v>29863</v>
      </c>
      <c r="ER273" s="211">
        <v>32807</v>
      </c>
      <c r="ES273" s="211">
        <v>2762</v>
      </c>
      <c r="ET273" s="211">
        <v>10530</v>
      </c>
      <c r="EU273" s="211">
        <v>12694</v>
      </c>
      <c r="EV273" s="211">
        <v>6821</v>
      </c>
      <c r="EW273" s="211">
        <f t="shared" si="4"/>
        <v>30045</v>
      </c>
      <c r="EX273" s="211">
        <v>32807</v>
      </c>
      <c r="EZ273" s="211"/>
    </row>
    <row r="274" spans="1:156" x14ac:dyDescent="0.25">
      <c r="A274" s="214">
        <v>45</v>
      </c>
      <c r="B274" s="214" t="s">
        <v>554</v>
      </c>
      <c r="C274" s="214" t="s">
        <v>232</v>
      </c>
      <c r="D274" s="214" t="s">
        <v>232</v>
      </c>
      <c r="E274" s="214" t="s">
        <v>232</v>
      </c>
      <c r="F274" s="214" t="s">
        <v>232</v>
      </c>
      <c r="G274" s="214" t="s">
        <v>232</v>
      </c>
      <c r="H274" s="211">
        <v>85048</v>
      </c>
      <c r="I274" s="211">
        <v>1804</v>
      </c>
      <c r="J274" s="211">
        <v>6593</v>
      </c>
      <c r="K274" s="211">
        <v>242</v>
      </c>
      <c r="L274" s="211">
        <v>4755</v>
      </c>
      <c r="M274" s="211">
        <v>237</v>
      </c>
      <c r="N274" s="211">
        <v>17553</v>
      </c>
      <c r="O274" s="211">
        <v>943</v>
      </c>
      <c r="P274" s="211">
        <v>60823</v>
      </c>
      <c r="Q274" s="211">
        <v>615</v>
      </c>
      <c r="R274" s="211">
        <v>74279</v>
      </c>
      <c r="S274" s="211">
        <v>1494</v>
      </c>
      <c r="T274" s="211">
        <v>1539</v>
      </c>
      <c r="U274" s="211">
        <v>47</v>
      </c>
      <c r="V274" s="211">
        <v>221</v>
      </c>
      <c r="W274" s="211">
        <v>15</v>
      </c>
      <c r="X274" s="211">
        <v>3674</v>
      </c>
      <c r="Y274" s="211">
        <v>192</v>
      </c>
      <c r="Z274" s="211">
        <v>1235</v>
      </c>
      <c r="AA274" s="211">
        <v>38</v>
      </c>
      <c r="AB274" s="211">
        <v>4096</v>
      </c>
      <c r="AC274" s="211">
        <v>14</v>
      </c>
      <c r="AD274" s="211">
        <v>2838</v>
      </c>
      <c r="AE274" s="211">
        <v>175</v>
      </c>
      <c r="AF274" s="211">
        <v>73621</v>
      </c>
      <c r="AG274" s="211">
        <v>1363</v>
      </c>
      <c r="AH274" s="211">
        <v>78327</v>
      </c>
      <c r="AI274" s="211">
        <v>1413</v>
      </c>
      <c r="AJ274" s="211">
        <v>6721</v>
      </c>
      <c r="AK274" s="211">
        <v>391</v>
      </c>
      <c r="AL274" s="211">
        <v>3229</v>
      </c>
      <c r="AM274" s="211">
        <v>66</v>
      </c>
      <c r="AN274" s="211">
        <v>3492</v>
      </c>
      <c r="AO274" s="211">
        <v>325</v>
      </c>
      <c r="AP274" s="211">
        <v>43335</v>
      </c>
      <c r="AQ274" s="211">
        <v>892</v>
      </c>
      <c r="AR274" s="211">
        <v>41713</v>
      </c>
      <c r="AS274" s="211">
        <v>912</v>
      </c>
      <c r="AT274" s="211">
        <v>6728</v>
      </c>
      <c r="AU274" s="211">
        <v>109</v>
      </c>
      <c r="AV274" s="211">
        <v>78320</v>
      </c>
      <c r="AW274" s="211">
        <v>1695</v>
      </c>
      <c r="AX274" s="211">
        <v>1208</v>
      </c>
      <c r="AY274" s="211">
        <v>196</v>
      </c>
      <c r="AZ274" s="211">
        <v>7541</v>
      </c>
      <c r="BA274" s="211">
        <v>456</v>
      </c>
      <c r="BB274" s="211">
        <v>13842</v>
      </c>
      <c r="BC274" s="211">
        <v>344</v>
      </c>
      <c r="BD274" s="211">
        <v>38980</v>
      </c>
      <c r="BE274" s="211">
        <v>343</v>
      </c>
      <c r="BF274" s="211">
        <v>7722</v>
      </c>
      <c r="BG274" s="211">
        <v>470</v>
      </c>
      <c r="BH274" s="211">
        <v>40012</v>
      </c>
      <c r="BI274" s="211">
        <v>955</v>
      </c>
      <c r="BJ274" s="211">
        <v>38951</v>
      </c>
      <c r="BK274" s="211">
        <v>759</v>
      </c>
      <c r="BL274" s="211">
        <v>1061</v>
      </c>
      <c r="BM274" s="211">
        <v>196</v>
      </c>
      <c r="BN274" s="211">
        <v>29469</v>
      </c>
      <c r="BO274" s="211">
        <v>502</v>
      </c>
      <c r="BP274" s="211">
        <v>11786</v>
      </c>
      <c r="BQ274" s="211">
        <v>509</v>
      </c>
      <c r="BR274" s="211">
        <v>6479</v>
      </c>
      <c r="BS274" s="211">
        <v>414</v>
      </c>
      <c r="BT274" s="211">
        <v>19673</v>
      </c>
      <c r="BU274" s="211">
        <v>365</v>
      </c>
      <c r="BV274" s="211">
        <v>47734</v>
      </c>
      <c r="BW274" s="211">
        <v>1425</v>
      </c>
      <c r="BX274" s="211">
        <v>17641</v>
      </c>
      <c r="BY274" s="211">
        <v>14</v>
      </c>
      <c r="BZ274" s="211">
        <v>5907</v>
      </c>
      <c r="CA274" s="211">
        <v>48</v>
      </c>
      <c r="CB274" s="211">
        <v>13766</v>
      </c>
      <c r="CC274" s="211">
        <v>317</v>
      </c>
      <c r="CD274" s="211">
        <v>3804</v>
      </c>
      <c r="CE274" s="211">
        <v>100</v>
      </c>
      <c r="CF274" s="211">
        <v>7580</v>
      </c>
      <c r="CG274" s="211">
        <v>204</v>
      </c>
      <c r="CH274" s="211">
        <v>11003</v>
      </c>
      <c r="CI274" s="211">
        <v>482</v>
      </c>
      <c r="CJ274" s="211">
        <v>11393</v>
      </c>
      <c r="CK274" s="211">
        <v>338</v>
      </c>
      <c r="CL274" s="211">
        <v>13954</v>
      </c>
      <c r="CM274" s="211">
        <v>301</v>
      </c>
      <c r="CN274" s="211">
        <v>17641</v>
      </c>
      <c r="CO274" s="211">
        <v>14</v>
      </c>
      <c r="CP274" s="211">
        <v>1804</v>
      </c>
      <c r="CQ274" s="211">
        <v>83244</v>
      </c>
      <c r="CR274" s="211">
        <v>72249</v>
      </c>
      <c r="CS274" s="211">
        <v>24785</v>
      </c>
      <c r="CT274" s="211">
        <v>72695</v>
      </c>
      <c r="CU274" s="211">
        <v>7773</v>
      </c>
      <c r="CV274" s="211">
        <v>2127</v>
      </c>
      <c r="CW274" s="211">
        <v>2012</v>
      </c>
      <c r="CX274" s="211">
        <v>502</v>
      </c>
      <c r="CY274" s="211">
        <v>2686</v>
      </c>
      <c r="CZ274" s="211">
        <v>529</v>
      </c>
      <c r="DA274" s="211">
        <v>2657</v>
      </c>
      <c r="DB274" s="211">
        <v>1029</v>
      </c>
      <c r="DC274" s="211">
        <v>418</v>
      </c>
      <c r="DD274" s="211">
        <v>67</v>
      </c>
      <c r="DE274" s="211">
        <v>150</v>
      </c>
      <c r="DF274" s="211">
        <v>2122</v>
      </c>
      <c r="DG274" s="211">
        <v>5985</v>
      </c>
      <c r="DH274" s="211">
        <v>2014</v>
      </c>
      <c r="DI274" s="211">
        <v>4637</v>
      </c>
      <c r="DJ274" s="211">
        <v>1345</v>
      </c>
      <c r="DK274" s="211">
        <v>670</v>
      </c>
      <c r="DL274" s="211">
        <v>5765</v>
      </c>
      <c r="DM274" s="211">
        <v>8040</v>
      </c>
      <c r="DN274" s="211">
        <v>9122</v>
      </c>
      <c r="DO274" s="211">
        <v>2648</v>
      </c>
      <c r="DP274" s="211">
        <v>1193</v>
      </c>
      <c r="DQ274" s="211">
        <v>877</v>
      </c>
      <c r="DR274" s="211">
        <v>904</v>
      </c>
      <c r="DS274" s="211">
        <v>630</v>
      </c>
      <c r="DT274" s="211">
        <v>1188</v>
      </c>
      <c r="DU274" s="211">
        <v>36428</v>
      </c>
      <c r="DV274" s="211">
        <v>20656</v>
      </c>
      <c r="DW274" s="211">
        <v>8027</v>
      </c>
      <c r="DX274" s="211">
        <v>2059</v>
      </c>
      <c r="DY274" s="211">
        <v>365</v>
      </c>
      <c r="DZ274" s="211">
        <v>5552</v>
      </c>
      <c r="EA274" s="211">
        <v>412</v>
      </c>
      <c r="EB274" s="211">
        <v>4438</v>
      </c>
      <c r="EC274" s="211">
        <v>8161</v>
      </c>
      <c r="ED274" s="211">
        <v>1007</v>
      </c>
      <c r="EE274" s="211">
        <v>5931</v>
      </c>
      <c r="EF274" s="211">
        <v>10211</v>
      </c>
      <c r="EG274" s="211">
        <v>73676</v>
      </c>
      <c r="EH274" s="211">
        <v>10861</v>
      </c>
      <c r="EI274" s="211">
        <v>27867</v>
      </c>
      <c r="EJ274" s="211">
        <v>8561</v>
      </c>
      <c r="EK274" s="211">
        <v>1050</v>
      </c>
      <c r="EL274" s="211">
        <v>1292</v>
      </c>
      <c r="EM274" s="211">
        <v>1132</v>
      </c>
      <c r="EN274" s="211">
        <v>1078</v>
      </c>
      <c r="EO274" s="211">
        <v>751</v>
      </c>
      <c r="EP274" s="211">
        <v>3042</v>
      </c>
      <c r="EQ274" s="211">
        <v>34165</v>
      </c>
      <c r="ER274" s="211">
        <v>36428</v>
      </c>
      <c r="ES274" s="211">
        <v>1619</v>
      </c>
      <c r="ET274" s="211">
        <v>10680</v>
      </c>
      <c r="EU274" s="211">
        <v>16361</v>
      </c>
      <c r="EV274" s="211">
        <v>7768</v>
      </c>
      <c r="EW274" s="211">
        <f t="shared" si="4"/>
        <v>34809</v>
      </c>
      <c r="EX274" s="211">
        <v>36428</v>
      </c>
      <c r="EZ274" s="211"/>
    </row>
    <row r="275" spans="1:156" x14ac:dyDescent="0.25">
      <c r="A275" s="214">
        <v>46</v>
      </c>
      <c r="B275" s="214" t="s">
        <v>554</v>
      </c>
      <c r="C275" s="214" t="s">
        <v>232</v>
      </c>
      <c r="D275" s="214" t="s">
        <v>232</v>
      </c>
      <c r="E275" s="214" t="s">
        <v>232</v>
      </c>
      <c r="F275" s="214" t="s">
        <v>232</v>
      </c>
      <c r="G275" s="214" t="s">
        <v>232</v>
      </c>
      <c r="H275" s="211">
        <v>82907</v>
      </c>
      <c r="I275" s="211">
        <v>2720</v>
      </c>
      <c r="J275" s="211">
        <v>9121</v>
      </c>
      <c r="K275" s="211">
        <v>924</v>
      </c>
      <c r="L275" s="211">
        <v>6034</v>
      </c>
      <c r="M275" s="211">
        <v>252</v>
      </c>
      <c r="N275" s="211">
        <v>24851</v>
      </c>
      <c r="O275" s="211">
        <v>1056</v>
      </c>
      <c r="P275" s="211">
        <v>48919</v>
      </c>
      <c r="Q275" s="211">
        <v>740</v>
      </c>
      <c r="R275" s="211">
        <v>64491</v>
      </c>
      <c r="S275" s="211">
        <v>1288</v>
      </c>
      <c r="T275" s="211">
        <v>6084</v>
      </c>
      <c r="U275" s="211">
        <v>456</v>
      </c>
      <c r="V275" s="211">
        <v>163</v>
      </c>
      <c r="W275" s="211">
        <v>9</v>
      </c>
      <c r="X275" s="211">
        <v>3642</v>
      </c>
      <c r="Y275" s="211">
        <v>212</v>
      </c>
      <c r="Z275" s="211">
        <v>1916</v>
      </c>
      <c r="AA275" s="211">
        <v>302</v>
      </c>
      <c r="AB275" s="211">
        <v>6611</v>
      </c>
      <c r="AC275" s="211">
        <v>453</v>
      </c>
      <c r="AD275" s="211">
        <v>4668</v>
      </c>
      <c r="AE275" s="211">
        <v>419</v>
      </c>
      <c r="AF275" s="211">
        <v>63046</v>
      </c>
      <c r="AG275" s="211">
        <v>1275</v>
      </c>
      <c r="AH275" s="211">
        <v>75290</v>
      </c>
      <c r="AI275" s="211">
        <v>2257</v>
      </c>
      <c r="AJ275" s="211">
        <v>7617</v>
      </c>
      <c r="AK275" s="211">
        <v>463</v>
      </c>
      <c r="AL275" s="211">
        <v>3737</v>
      </c>
      <c r="AM275" s="211">
        <v>78</v>
      </c>
      <c r="AN275" s="211">
        <v>3880</v>
      </c>
      <c r="AO275" s="211">
        <v>385</v>
      </c>
      <c r="AP275" s="211">
        <v>39517</v>
      </c>
      <c r="AQ275" s="211">
        <v>1164</v>
      </c>
      <c r="AR275" s="211">
        <v>43390</v>
      </c>
      <c r="AS275" s="211">
        <v>1556</v>
      </c>
      <c r="AT275" s="211">
        <v>9197</v>
      </c>
      <c r="AU275" s="211">
        <v>436</v>
      </c>
      <c r="AV275" s="211">
        <v>73710</v>
      </c>
      <c r="AW275" s="211">
        <v>2284</v>
      </c>
      <c r="AX275" s="211">
        <v>1743</v>
      </c>
      <c r="AY275" s="211">
        <v>231</v>
      </c>
      <c r="AZ275" s="211">
        <v>7268</v>
      </c>
      <c r="BA275" s="211">
        <v>353</v>
      </c>
      <c r="BB275" s="211">
        <v>14160</v>
      </c>
      <c r="BC275" s="211">
        <v>716</v>
      </c>
      <c r="BD275" s="211">
        <v>37037</v>
      </c>
      <c r="BE275" s="211">
        <v>600</v>
      </c>
      <c r="BF275" s="211">
        <v>5993</v>
      </c>
      <c r="BG275" s="211">
        <v>324</v>
      </c>
      <c r="BH275" s="211">
        <v>46211</v>
      </c>
      <c r="BI275" s="211">
        <v>1934</v>
      </c>
      <c r="BJ275" s="211">
        <v>44700</v>
      </c>
      <c r="BK275" s="211">
        <v>1815</v>
      </c>
      <c r="BL275" s="211">
        <v>1511</v>
      </c>
      <c r="BM275" s="211">
        <v>119</v>
      </c>
      <c r="BN275" s="211">
        <v>33952</v>
      </c>
      <c r="BO275" s="211">
        <v>918</v>
      </c>
      <c r="BP275" s="211">
        <v>12881</v>
      </c>
      <c r="BQ275" s="211">
        <v>1033</v>
      </c>
      <c r="BR275" s="211">
        <v>5371</v>
      </c>
      <c r="BS275" s="211">
        <v>307</v>
      </c>
      <c r="BT275" s="211">
        <v>15969</v>
      </c>
      <c r="BU275" s="211">
        <v>443</v>
      </c>
      <c r="BV275" s="211">
        <v>52204</v>
      </c>
      <c r="BW275" s="211">
        <v>2258</v>
      </c>
      <c r="BX275" s="211">
        <v>14734</v>
      </c>
      <c r="BY275" s="211">
        <v>19</v>
      </c>
      <c r="BZ275" s="211">
        <v>5491</v>
      </c>
      <c r="CA275" s="211">
        <v>81</v>
      </c>
      <c r="CB275" s="211">
        <v>10478</v>
      </c>
      <c r="CC275" s="211">
        <v>362</v>
      </c>
      <c r="CD275" s="211">
        <v>6730</v>
      </c>
      <c r="CE275" s="211">
        <v>377</v>
      </c>
      <c r="CF275" s="211">
        <v>15265</v>
      </c>
      <c r="CG275" s="211">
        <v>945</v>
      </c>
      <c r="CH275" s="211">
        <v>11309</v>
      </c>
      <c r="CI275" s="211">
        <v>280</v>
      </c>
      <c r="CJ275" s="211">
        <v>9016</v>
      </c>
      <c r="CK275" s="211">
        <v>393</v>
      </c>
      <c r="CL275" s="211">
        <v>9884</v>
      </c>
      <c r="CM275" s="211">
        <v>263</v>
      </c>
      <c r="CN275" s="211">
        <v>14734</v>
      </c>
      <c r="CO275" s="211">
        <v>19</v>
      </c>
      <c r="CP275" s="211">
        <v>2720</v>
      </c>
      <c r="CQ275" s="211">
        <v>80187</v>
      </c>
      <c r="CR275" s="211">
        <v>66289</v>
      </c>
      <c r="CS275" s="211">
        <v>25271</v>
      </c>
      <c r="CT275" s="211">
        <v>69653</v>
      </c>
      <c r="CU275" s="211">
        <v>9559</v>
      </c>
      <c r="CV275" s="211">
        <v>3206</v>
      </c>
      <c r="CW275" s="211">
        <v>2720</v>
      </c>
      <c r="CX275" s="211">
        <v>769</v>
      </c>
      <c r="CY275" s="211">
        <v>2904</v>
      </c>
      <c r="CZ275" s="211">
        <v>1090</v>
      </c>
      <c r="DA275" s="211">
        <v>1879</v>
      </c>
      <c r="DB275" s="211">
        <v>716</v>
      </c>
      <c r="DC275" s="211">
        <v>2056</v>
      </c>
      <c r="DD275" s="211">
        <v>631</v>
      </c>
      <c r="DE275" s="211">
        <v>295</v>
      </c>
      <c r="DF275" s="211">
        <v>1695</v>
      </c>
      <c r="DG275" s="211">
        <v>6276</v>
      </c>
      <c r="DH275" s="211">
        <v>1573</v>
      </c>
      <c r="DI275" s="211">
        <v>4761</v>
      </c>
      <c r="DJ275" s="211">
        <v>1566</v>
      </c>
      <c r="DK275" s="211">
        <v>977</v>
      </c>
      <c r="DL275" s="211">
        <v>5612</v>
      </c>
      <c r="DM275" s="211">
        <v>8183</v>
      </c>
      <c r="DN275" s="211">
        <v>11754</v>
      </c>
      <c r="DO275" s="211">
        <v>3471</v>
      </c>
      <c r="DP275" s="211">
        <v>1636</v>
      </c>
      <c r="DQ275" s="211">
        <v>1030</v>
      </c>
      <c r="DR275" s="211">
        <v>1169</v>
      </c>
      <c r="DS275" s="211">
        <v>1124</v>
      </c>
      <c r="DT275" s="211">
        <v>1802</v>
      </c>
      <c r="DU275" s="211">
        <v>40223</v>
      </c>
      <c r="DV275" s="211">
        <v>15017</v>
      </c>
      <c r="DW275" s="211">
        <v>5692</v>
      </c>
      <c r="DX275" s="211">
        <v>3342</v>
      </c>
      <c r="DY275" s="211">
        <v>435</v>
      </c>
      <c r="DZ275" s="211">
        <v>8638</v>
      </c>
      <c r="EA275" s="211">
        <v>387</v>
      </c>
      <c r="EB275" s="211">
        <v>6494</v>
      </c>
      <c r="EC275" s="211">
        <v>13226</v>
      </c>
      <c r="ED275" s="211">
        <v>1570</v>
      </c>
      <c r="EE275" s="211">
        <v>9928</v>
      </c>
      <c r="EF275" s="211">
        <v>8531</v>
      </c>
      <c r="EG275" s="211">
        <v>68963</v>
      </c>
      <c r="EH275" s="211">
        <v>14040</v>
      </c>
      <c r="EI275" s="211">
        <v>22594</v>
      </c>
      <c r="EJ275" s="211">
        <v>17629</v>
      </c>
      <c r="EK275" s="211">
        <v>2002</v>
      </c>
      <c r="EL275" s="211">
        <v>2977</v>
      </c>
      <c r="EM275" s="211">
        <v>2568</v>
      </c>
      <c r="EN275" s="211">
        <v>2415</v>
      </c>
      <c r="EO275" s="211">
        <v>1773</v>
      </c>
      <c r="EP275" s="211">
        <v>5474</v>
      </c>
      <c r="EQ275" s="211">
        <v>37386</v>
      </c>
      <c r="ER275" s="211">
        <v>40223</v>
      </c>
      <c r="ES275" s="211">
        <v>2680</v>
      </c>
      <c r="ET275" s="211">
        <v>18120</v>
      </c>
      <c r="EU275" s="211">
        <v>14749</v>
      </c>
      <c r="EV275" s="211">
        <v>4674</v>
      </c>
      <c r="EW275" s="211">
        <f t="shared" si="4"/>
        <v>37543</v>
      </c>
      <c r="EX275" s="211">
        <v>40223</v>
      </c>
      <c r="EZ275" s="211"/>
    </row>
    <row r="276" spans="1:156" x14ac:dyDescent="0.25">
      <c r="A276" s="214">
        <v>47</v>
      </c>
      <c r="B276" s="214" t="s">
        <v>554</v>
      </c>
      <c r="C276" s="214" t="s">
        <v>232</v>
      </c>
      <c r="D276" s="214" t="s">
        <v>232</v>
      </c>
      <c r="E276" s="214" t="s">
        <v>232</v>
      </c>
      <c r="F276" s="214" t="s">
        <v>232</v>
      </c>
      <c r="G276" s="214" t="s">
        <v>232</v>
      </c>
      <c r="H276" s="211">
        <v>86499</v>
      </c>
      <c r="I276" s="211">
        <v>2816</v>
      </c>
      <c r="J276" s="211">
        <v>5920</v>
      </c>
      <c r="K276" s="211">
        <v>308</v>
      </c>
      <c r="L276" s="211">
        <v>4596</v>
      </c>
      <c r="M276" s="211">
        <v>165</v>
      </c>
      <c r="N276" s="211">
        <v>24974</v>
      </c>
      <c r="O276" s="211">
        <v>1107</v>
      </c>
      <c r="P276" s="211">
        <v>55358</v>
      </c>
      <c r="Q276" s="211">
        <v>1401</v>
      </c>
      <c r="R276" s="211">
        <v>62384</v>
      </c>
      <c r="S276" s="211">
        <v>1411</v>
      </c>
      <c r="T276" s="211">
        <v>6438</v>
      </c>
      <c r="U276" s="211">
        <v>355</v>
      </c>
      <c r="V276" s="211">
        <v>138</v>
      </c>
      <c r="W276" s="211">
        <v>0</v>
      </c>
      <c r="X276" s="211">
        <v>10891</v>
      </c>
      <c r="Y276" s="211">
        <v>476</v>
      </c>
      <c r="Z276" s="211">
        <v>1932</v>
      </c>
      <c r="AA276" s="211">
        <v>474</v>
      </c>
      <c r="AB276" s="211">
        <v>4701</v>
      </c>
      <c r="AC276" s="211">
        <v>100</v>
      </c>
      <c r="AD276" s="211">
        <v>4117</v>
      </c>
      <c r="AE276" s="211">
        <v>525</v>
      </c>
      <c r="AF276" s="211">
        <v>61178</v>
      </c>
      <c r="AG276" s="211">
        <v>1372</v>
      </c>
      <c r="AH276" s="211">
        <v>75591</v>
      </c>
      <c r="AI276" s="211">
        <v>1770</v>
      </c>
      <c r="AJ276" s="211">
        <v>10908</v>
      </c>
      <c r="AK276" s="211">
        <v>1046</v>
      </c>
      <c r="AL276" s="211">
        <v>7693</v>
      </c>
      <c r="AM276" s="211">
        <v>499</v>
      </c>
      <c r="AN276" s="211">
        <v>3215</v>
      </c>
      <c r="AO276" s="211">
        <v>547</v>
      </c>
      <c r="AP276" s="211">
        <v>42625</v>
      </c>
      <c r="AQ276" s="211">
        <v>1645</v>
      </c>
      <c r="AR276" s="211">
        <v>43874</v>
      </c>
      <c r="AS276" s="211">
        <v>1171</v>
      </c>
      <c r="AT276" s="211">
        <v>7082</v>
      </c>
      <c r="AU276" s="211">
        <v>221</v>
      </c>
      <c r="AV276" s="211">
        <v>79417</v>
      </c>
      <c r="AW276" s="211">
        <v>2595</v>
      </c>
      <c r="AX276" s="211">
        <v>1422</v>
      </c>
      <c r="AY276" s="211">
        <v>82</v>
      </c>
      <c r="AZ276" s="211">
        <v>6661</v>
      </c>
      <c r="BA276" s="211">
        <v>455</v>
      </c>
      <c r="BB276" s="211">
        <v>13715</v>
      </c>
      <c r="BC276" s="211">
        <v>691</v>
      </c>
      <c r="BD276" s="211">
        <v>34432</v>
      </c>
      <c r="BE276" s="211">
        <v>691</v>
      </c>
      <c r="BF276" s="211">
        <v>6572</v>
      </c>
      <c r="BG276" s="211">
        <v>506</v>
      </c>
      <c r="BH276" s="211">
        <v>44852</v>
      </c>
      <c r="BI276" s="211">
        <v>1745</v>
      </c>
      <c r="BJ276" s="211">
        <v>43412</v>
      </c>
      <c r="BK276" s="211">
        <v>1665</v>
      </c>
      <c r="BL276" s="211">
        <v>1440</v>
      </c>
      <c r="BM276" s="211">
        <v>80</v>
      </c>
      <c r="BN276" s="211">
        <v>32588</v>
      </c>
      <c r="BO276" s="211">
        <v>1086</v>
      </c>
      <c r="BP276" s="211">
        <v>12973</v>
      </c>
      <c r="BQ276" s="211">
        <v>803</v>
      </c>
      <c r="BR276" s="211">
        <v>5863</v>
      </c>
      <c r="BS276" s="211">
        <v>362</v>
      </c>
      <c r="BT276" s="211">
        <v>23527</v>
      </c>
      <c r="BU276" s="211">
        <v>509</v>
      </c>
      <c r="BV276" s="211">
        <v>51424</v>
      </c>
      <c r="BW276" s="211">
        <v>2251</v>
      </c>
      <c r="BX276" s="211">
        <v>11548</v>
      </c>
      <c r="BY276" s="211">
        <v>56</v>
      </c>
      <c r="BZ276" s="211">
        <v>6159</v>
      </c>
      <c r="CA276" s="211">
        <v>92</v>
      </c>
      <c r="CB276" s="211">
        <v>17368</v>
      </c>
      <c r="CC276" s="211">
        <v>417</v>
      </c>
      <c r="CD276" s="211">
        <v>6742</v>
      </c>
      <c r="CE276" s="211">
        <v>388</v>
      </c>
      <c r="CF276" s="211">
        <v>9024</v>
      </c>
      <c r="CG276" s="211">
        <v>747</v>
      </c>
      <c r="CH276" s="211">
        <v>13013</v>
      </c>
      <c r="CI276" s="211">
        <v>388</v>
      </c>
      <c r="CJ276" s="211">
        <v>11733</v>
      </c>
      <c r="CK276" s="211">
        <v>364</v>
      </c>
      <c r="CL276" s="211">
        <v>10912</v>
      </c>
      <c r="CM276" s="211">
        <v>364</v>
      </c>
      <c r="CN276" s="211">
        <v>11548</v>
      </c>
      <c r="CO276" s="211">
        <v>56</v>
      </c>
      <c r="CP276" s="211">
        <v>2816</v>
      </c>
      <c r="CQ276" s="211">
        <v>83683</v>
      </c>
      <c r="CR276" s="211">
        <v>72735</v>
      </c>
      <c r="CS276" s="211">
        <v>19816</v>
      </c>
      <c r="CT276" s="211">
        <v>67364</v>
      </c>
      <c r="CU276" s="211">
        <v>14574</v>
      </c>
      <c r="CV276" s="211">
        <v>4648</v>
      </c>
      <c r="CW276" s="211">
        <v>3169</v>
      </c>
      <c r="CX276" s="211">
        <v>1137</v>
      </c>
      <c r="CY276" s="211">
        <v>3805</v>
      </c>
      <c r="CZ276" s="211">
        <v>772</v>
      </c>
      <c r="DA276" s="211">
        <v>5533</v>
      </c>
      <c r="DB276" s="211">
        <v>1981</v>
      </c>
      <c r="DC276" s="211">
        <v>2067</v>
      </c>
      <c r="DD276" s="211">
        <v>758</v>
      </c>
      <c r="DE276" s="211">
        <v>274</v>
      </c>
      <c r="DF276" s="211">
        <v>1534</v>
      </c>
      <c r="DG276" s="211">
        <v>7684</v>
      </c>
      <c r="DH276" s="211">
        <v>989</v>
      </c>
      <c r="DI276" s="211">
        <v>3853</v>
      </c>
      <c r="DJ276" s="211">
        <v>2419</v>
      </c>
      <c r="DK276" s="211">
        <v>1063</v>
      </c>
      <c r="DL276" s="211">
        <v>4164</v>
      </c>
      <c r="DM276" s="211">
        <v>5640</v>
      </c>
      <c r="DN276" s="211">
        <v>12249</v>
      </c>
      <c r="DO276" s="211">
        <v>3200</v>
      </c>
      <c r="DP276" s="211">
        <v>1493</v>
      </c>
      <c r="DQ276" s="211">
        <v>2268</v>
      </c>
      <c r="DR276" s="211">
        <v>749</v>
      </c>
      <c r="DS276" s="211">
        <v>495</v>
      </c>
      <c r="DT276" s="211">
        <v>926</v>
      </c>
      <c r="DU276" s="211">
        <v>32454</v>
      </c>
      <c r="DV276" s="211">
        <v>18808</v>
      </c>
      <c r="DW276" s="211">
        <v>9292</v>
      </c>
      <c r="DX276" s="211">
        <v>2473</v>
      </c>
      <c r="DY276" s="211">
        <v>579</v>
      </c>
      <c r="DZ276" s="211">
        <v>3830</v>
      </c>
      <c r="EA276" s="211">
        <v>384</v>
      </c>
      <c r="EB276" s="211">
        <v>2554</v>
      </c>
      <c r="EC276" s="211">
        <v>7343</v>
      </c>
      <c r="ED276" s="211">
        <v>1140</v>
      </c>
      <c r="EE276" s="211">
        <v>4657</v>
      </c>
      <c r="EF276" s="211">
        <v>11897</v>
      </c>
      <c r="EG276" s="211">
        <v>73936</v>
      </c>
      <c r="EH276" s="211">
        <v>11929</v>
      </c>
      <c r="EI276" s="211">
        <v>25554</v>
      </c>
      <c r="EJ276" s="211">
        <v>6900</v>
      </c>
      <c r="EK276" s="211">
        <v>608</v>
      </c>
      <c r="EL276" s="211">
        <v>1180</v>
      </c>
      <c r="EM276" s="211">
        <v>1119</v>
      </c>
      <c r="EN276" s="211">
        <v>909</v>
      </c>
      <c r="EO276" s="211">
        <v>444</v>
      </c>
      <c r="EP276" s="211">
        <v>2212</v>
      </c>
      <c r="EQ276" s="211">
        <v>31417</v>
      </c>
      <c r="ER276" s="211">
        <v>32454</v>
      </c>
      <c r="ES276" s="211">
        <v>1021</v>
      </c>
      <c r="ET276" s="211">
        <v>9020</v>
      </c>
      <c r="EU276" s="211">
        <v>14877</v>
      </c>
      <c r="EV276" s="211">
        <v>7536</v>
      </c>
      <c r="EW276" s="211">
        <f t="shared" si="4"/>
        <v>31433</v>
      </c>
      <c r="EX276" s="211">
        <v>32454</v>
      </c>
      <c r="EZ276" s="211"/>
    </row>
    <row r="277" spans="1:156" x14ac:dyDescent="0.25">
      <c r="A277" s="214">
        <v>48</v>
      </c>
      <c r="B277" s="214" t="s">
        <v>554</v>
      </c>
      <c r="C277" s="214" t="s">
        <v>232</v>
      </c>
      <c r="D277" s="214" t="s">
        <v>232</v>
      </c>
      <c r="E277" s="214" t="s">
        <v>232</v>
      </c>
      <c r="F277" s="214" t="s">
        <v>232</v>
      </c>
      <c r="G277" s="214" t="s">
        <v>232</v>
      </c>
      <c r="H277" s="211">
        <v>86601</v>
      </c>
      <c r="I277" s="211">
        <v>1681</v>
      </c>
      <c r="J277" s="211">
        <v>5168</v>
      </c>
      <c r="K277" s="211">
        <v>322</v>
      </c>
      <c r="L277" s="211">
        <v>3258</v>
      </c>
      <c r="M277" s="211">
        <v>211</v>
      </c>
      <c r="N277" s="211">
        <v>20448</v>
      </c>
      <c r="O277" s="211">
        <v>884</v>
      </c>
      <c r="P277" s="211">
        <v>60117</v>
      </c>
      <c r="Q277" s="211">
        <v>457</v>
      </c>
      <c r="R277" s="211">
        <v>75239</v>
      </c>
      <c r="S277" s="211">
        <v>1315</v>
      </c>
      <c r="T277" s="211">
        <v>1565</v>
      </c>
      <c r="U277" s="211">
        <v>44</v>
      </c>
      <c r="V277" s="211">
        <v>211</v>
      </c>
      <c r="W277" s="211">
        <v>8</v>
      </c>
      <c r="X277" s="211">
        <v>3200</v>
      </c>
      <c r="Y277" s="211">
        <v>34</v>
      </c>
      <c r="Z277" s="211">
        <v>1360</v>
      </c>
      <c r="AA277" s="211">
        <v>107</v>
      </c>
      <c r="AB277" s="211">
        <v>5012</v>
      </c>
      <c r="AC277" s="211">
        <v>173</v>
      </c>
      <c r="AD277" s="211">
        <v>4635</v>
      </c>
      <c r="AE277" s="211">
        <v>437</v>
      </c>
      <c r="AF277" s="211">
        <v>73550</v>
      </c>
      <c r="AG277" s="211">
        <v>1106</v>
      </c>
      <c r="AH277" s="211">
        <v>81508</v>
      </c>
      <c r="AI277" s="211">
        <v>1443</v>
      </c>
      <c r="AJ277" s="211">
        <v>5093</v>
      </c>
      <c r="AK277" s="211">
        <v>238</v>
      </c>
      <c r="AL277" s="211">
        <v>2913</v>
      </c>
      <c r="AM277" s="211">
        <v>16</v>
      </c>
      <c r="AN277" s="211">
        <v>2180</v>
      </c>
      <c r="AO277" s="211">
        <v>222</v>
      </c>
      <c r="AP277" s="211">
        <v>43542</v>
      </c>
      <c r="AQ277" s="211">
        <v>869</v>
      </c>
      <c r="AR277" s="211">
        <v>43059</v>
      </c>
      <c r="AS277" s="211">
        <v>812</v>
      </c>
      <c r="AT277" s="211">
        <v>7224</v>
      </c>
      <c r="AU277" s="211">
        <v>168</v>
      </c>
      <c r="AV277" s="211">
        <v>79377</v>
      </c>
      <c r="AW277" s="211">
        <v>1513</v>
      </c>
      <c r="AX277" s="211">
        <v>2116</v>
      </c>
      <c r="AY277" s="211">
        <v>150</v>
      </c>
      <c r="AZ277" s="211">
        <v>8339</v>
      </c>
      <c r="BA277" s="211">
        <v>366</v>
      </c>
      <c r="BB277" s="211">
        <v>14916</v>
      </c>
      <c r="BC277" s="211">
        <v>392</v>
      </c>
      <c r="BD277" s="211">
        <v>30933</v>
      </c>
      <c r="BE277" s="211">
        <v>262</v>
      </c>
      <c r="BF277" s="211">
        <v>6696</v>
      </c>
      <c r="BG277" s="211">
        <v>278</v>
      </c>
      <c r="BH277" s="211">
        <v>44460</v>
      </c>
      <c r="BI277" s="211">
        <v>1136</v>
      </c>
      <c r="BJ277" s="211">
        <v>43057</v>
      </c>
      <c r="BK277" s="211">
        <v>953</v>
      </c>
      <c r="BL277" s="211">
        <v>1403</v>
      </c>
      <c r="BM277" s="211">
        <v>183</v>
      </c>
      <c r="BN277" s="211">
        <v>33985</v>
      </c>
      <c r="BO277" s="211">
        <v>548</v>
      </c>
      <c r="BP277" s="211">
        <v>11347</v>
      </c>
      <c r="BQ277" s="211">
        <v>650</v>
      </c>
      <c r="BR277" s="211">
        <v>5824</v>
      </c>
      <c r="BS277" s="211">
        <v>216</v>
      </c>
      <c r="BT277" s="211">
        <v>23895</v>
      </c>
      <c r="BU277" s="211">
        <v>257</v>
      </c>
      <c r="BV277" s="211">
        <v>51156</v>
      </c>
      <c r="BW277" s="211">
        <v>1414</v>
      </c>
      <c r="BX277" s="211">
        <v>11550</v>
      </c>
      <c r="BY277" s="211">
        <v>10</v>
      </c>
      <c r="BZ277" s="211">
        <v>6789</v>
      </c>
      <c r="CA277" s="211">
        <v>40</v>
      </c>
      <c r="CB277" s="211">
        <v>17106</v>
      </c>
      <c r="CC277" s="211">
        <v>217</v>
      </c>
      <c r="CD277" s="211">
        <v>6402</v>
      </c>
      <c r="CE277" s="211">
        <v>254</v>
      </c>
      <c r="CF277" s="211">
        <v>8015</v>
      </c>
      <c r="CG277" s="211">
        <v>324</v>
      </c>
      <c r="CH277" s="211">
        <v>12919</v>
      </c>
      <c r="CI277" s="211">
        <v>410</v>
      </c>
      <c r="CJ277" s="211">
        <v>12061</v>
      </c>
      <c r="CK277" s="211">
        <v>202</v>
      </c>
      <c r="CL277" s="211">
        <v>11759</v>
      </c>
      <c r="CM277" s="211">
        <v>224</v>
      </c>
      <c r="CN277" s="211">
        <v>11550</v>
      </c>
      <c r="CO277" s="211">
        <v>10</v>
      </c>
      <c r="CP277" s="211">
        <v>1681</v>
      </c>
      <c r="CQ277" s="211">
        <v>84920</v>
      </c>
      <c r="CR277" s="211">
        <v>74907</v>
      </c>
      <c r="CS277" s="211">
        <v>19232</v>
      </c>
      <c r="CT277" s="211">
        <v>74389</v>
      </c>
      <c r="CU277" s="211">
        <v>7069</v>
      </c>
      <c r="CV277" s="211">
        <v>2040</v>
      </c>
      <c r="CW277" s="211">
        <v>2967</v>
      </c>
      <c r="CX277" s="211">
        <v>794</v>
      </c>
      <c r="CY277" s="211">
        <v>1435</v>
      </c>
      <c r="CZ277" s="211">
        <v>277</v>
      </c>
      <c r="DA277" s="211">
        <v>2228</v>
      </c>
      <c r="DB277" s="211">
        <v>864</v>
      </c>
      <c r="DC277" s="211">
        <v>439</v>
      </c>
      <c r="DD277" s="211">
        <v>105</v>
      </c>
      <c r="DE277" s="211">
        <v>799</v>
      </c>
      <c r="DF277" s="211">
        <v>2354</v>
      </c>
      <c r="DG277" s="211">
        <v>7488</v>
      </c>
      <c r="DH277" s="211">
        <v>1411</v>
      </c>
      <c r="DI277" s="211">
        <v>5082</v>
      </c>
      <c r="DJ277" s="211">
        <v>1715</v>
      </c>
      <c r="DK277" s="211">
        <v>794</v>
      </c>
      <c r="DL277" s="211">
        <v>4825</v>
      </c>
      <c r="DM277" s="211">
        <v>7027</v>
      </c>
      <c r="DN277" s="211">
        <v>10192</v>
      </c>
      <c r="DO277" s="211">
        <v>3092</v>
      </c>
      <c r="DP277" s="211">
        <v>1784</v>
      </c>
      <c r="DQ277" s="211">
        <v>1021</v>
      </c>
      <c r="DR277" s="211">
        <v>950</v>
      </c>
      <c r="DS277" s="211">
        <v>530</v>
      </c>
      <c r="DT277" s="211">
        <v>1012</v>
      </c>
      <c r="DU277" s="211">
        <v>32184</v>
      </c>
      <c r="DV277" s="211">
        <v>19652</v>
      </c>
      <c r="DW277" s="211">
        <v>9194</v>
      </c>
      <c r="DX277" s="211">
        <v>1875</v>
      </c>
      <c r="DY277" s="211">
        <v>561</v>
      </c>
      <c r="DZ277" s="211">
        <v>4258</v>
      </c>
      <c r="EA277" s="211">
        <v>608</v>
      </c>
      <c r="EB277" s="211">
        <v>2889</v>
      </c>
      <c r="EC277" s="211">
        <v>6399</v>
      </c>
      <c r="ED277" s="211">
        <v>1220</v>
      </c>
      <c r="EE277" s="211">
        <v>3714</v>
      </c>
      <c r="EF277" s="211">
        <v>12059</v>
      </c>
      <c r="EG277" s="211">
        <v>77230</v>
      </c>
      <c r="EH277" s="211">
        <v>8776</v>
      </c>
      <c r="EI277" s="211">
        <v>25988</v>
      </c>
      <c r="EJ277" s="211">
        <v>6196</v>
      </c>
      <c r="EK277" s="211">
        <v>691</v>
      </c>
      <c r="EL277" s="211">
        <v>941</v>
      </c>
      <c r="EM277" s="211">
        <v>1147</v>
      </c>
      <c r="EN277" s="211">
        <v>729</v>
      </c>
      <c r="EO277" s="211">
        <v>698</v>
      </c>
      <c r="EP277" s="211">
        <v>1816</v>
      </c>
      <c r="EQ277" s="211">
        <v>30613</v>
      </c>
      <c r="ER277" s="211">
        <v>32184</v>
      </c>
      <c r="ES277" s="211">
        <v>1230</v>
      </c>
      <c r="ET277" s="211">
        <v>7688</v>
      </c>
      <c r="EU277" s="211">
        <v>15166</v>
      </c>
      <c r="EV277" s="211">
        <v>8100</v>
      </c>
      <c r="EW277" s="211">
        <f t="shared" si="4"/>
        <v>30954</v>
      </c>
      <c r="EX277" s="211">
        <v>32184</v>
      </c>
      <c r="EZ277" s="211"/>
    </row>
    <row r="278" spans="1:156" x14ac:dyDescent="0.25">
      <c r="A278" s="214">
        <v>49</v>
      </c>
      <c r="B278" s="214" t="s">
        <v>554</v>
      </c>
      <c r="C278" s="214" t="s">
        <v>232</v>
      </c>
      <c r="D278" s="214" t="s">
        <v>232</v>
      </c>
      <c r="E278" s="214" t="s">
        <v>232</v>
      </c>
      <c r="F278" s="214" t="s">
        <v>232</v>
      </c>
      <c r="G278" s="214" t="s">
        <v>232</v>
      </c>
      <c r="H278" s="211">
        <v>83530</v>
      </c>
      <c r="I278" s="211">
        <v>1940</v>
      </c>
      <c r="J278" s="211">
        <v>6038</v>
      </c>
      <c r="K278" s="211">
        <v>193</v>
      </c>
      <c r="L278" s="211">
        <v>4993</v>
      </c>
      <c r="M278" s="211">
        <v>152</v>
      </c>
      <c r="N278" s="211">
        <v>20257</v>
      </c>
      <c r="O278" s="211">
        <v>1162</v>
      </c>
      <c r="P278" s="211">
        <v>57174</v>
      </c>
      <c r="Q278" s="211">
        <v>585</v>
      </c>
      <c r="R278" s="211">
        <v>60214</v>
      </c>
      <c r="S278" s="211">
        <v>1024</v>
      </c>
      <c r="T278" s="211">
        <v>5544</v>
      </c>
      <c r="U278" s="211">
        <v>186</v>
      </c>
      <c r="V278" s="211">
        <v>56</v>
      </c>
      <c r="W278" s="211">
        <v>6</v>
      </c>
      <c r="X278" s="211">
        <v>9620</v>
      </c>
      <c r="Y278" s="211">
        <v>152</v>
      </c>
      <c r="Z278" s="211">
        <v>2239</v>
      </c>
      <c r="AA278" s="211">
        <v>374</v>
      </c>
      <c r="AB278" s="211">
        <v>5857</v>
      </c>
      <c r="AC278" s="211">
        <v>198</v>
      </c>
      <c r="AD278" s="211">
        <v>4055</v>
      </c>
      <c r="AE278" s="211">
        <v>502</v>
      </c>
      <c r="AF278" s="211">
        <v>59399</v>
      </c>
      <c r="AG278" s="211">
        <v>1024</v>
      </c>
      <c r="AH278" s="211">
        <v>71206</v>
      </c>
      <c r="AI278" s="211">
        <v>1421</v>
      </c>
      <c r="AJ278" s="211">
        <v>12324</v>
      </c>
      <c r="AK278" s="211">
        <v>519</v>
      </c>
      <c r="AL278" s="211">
        <v>7182</v>
      </c>
      <c r="AM278" s="211">
        <v>41</v>
      </c>
      <c r="AN278" s="211">
        <v>5142</v>
      </c>
      <c r="AO278" s="211">
        <v>478</v>
      </c>
      <c r="AP278" s="211">
        <v>40611</v>
      </c>
      <c r="AQ278" s="211">
        <v>732</v>
      </c>
      <c r="AR278" s="211">
        <v>42919</v>
      </c>
      <c r="AS278" s="211">
        <v>1208</v>
      </c>
      <c r="AT278" s="211">
        <v>6614</v>
      </c>
      <c r="AU278" s="211">
        <v>315</v>
      </c>
      <c r="AV278" s="211">
        <v>76916</v>
      </c>
      <c r="AW278" s="211">
        <v>1625</v>
      </c>
      <c r="AX278" s="211">
        <v>1918</v>
      </c>
      <c r="AY278" s="211">
        <v>285</v>
      </c>
      <c r="AZ278" s="211">
        <v>6258</v>
      </c>
      <c r="BA278" s="211">
        <v>358</v>
      </c>
      <c r="BB278" s="211">
        <v>12920</v>
      </c>
      <c r="BC278" s="211">
        <v>229</v>
      </c>
      <c r="BD278" s="211">
        <v>37267</v>
      </c>
      <c r="BE278" s="211">
        <v>508</v>
      </c>
      <c r="BF278" s="211">
        <v>6976</v>
      </c>
      <c r="BG278" s="211">
        <v>454</v>
      </c>
      <c r="BH278" s="211">
        <v>41751</v>
      </c>
      <c r="BI278" s="211">
        <v>1068</v>
      </c>
      <c r="BJ278" s="211">
        <v>40654</v>
      </c>
      <c r="BK278" s="211">
        <v>1010</v>
      </c>
      <c r="BL278" s="211">
        <v>1097</v>
      </c>
      <c r="BM278" s="211">
        <v>58</v>
      </c>
      <c r="BN278" s="211">
        <v>31274</v>
      </c>
      <c r="BO278" s="211">
        <v>693</v>
      </c>
      <c r="BP278" s="211">
        <v>11751</v>
      </c>
      <c r="BQ278" s="211">
        <v>459</v>
      </c>
      <c r="BR278" s="211">
        <v>5702</v>
      </c>
      <c r="BS278" s="211">
        <v>370</v>
      </c>
      <c r="BT278" s="211">
        <v>20698</v>
      </c>
      <c r="BU278" s="211">
        <v>348</v>
      </c>
      <c r="BV278" s="211">
        <v>48727</v>
      </c>
      <c r="BW278" s="211">
        <v>1522</v>
      </c>
      <c r="BX278" s="211">
        <v>14105</v>
      </c>
      <c r="BY278" s="211">
        <v>70</v>
      </c>
      <c r="BZ278" s="211">
        <v>5754</v>
      </c>
      <c r="CA278" s="211">
        <v>0</v>
      </c>
      <c r="CB278" s="211">
        <v>14944</v>
      </c>
      <c r="CC278" s="211">
        <v>348</v>
      </c>
      <c r="CD278" s="211">
        <v>4469</v>
      </c>
      <c r="CE278" s="211">
        <v>212</v>
      </c>
      <c r="CF278" s="211">
        <v>9094</v>
      </c>
      <c r="CG278" s="211">
        <v>197</v>
      </c>
      <c r="CH278" s="211">
        <v>12285</v>
      </c>
      <c r="CI278" s="211">
        <v>315</v>
      </c>
      <c r="CJ278" s="211">
        <v>10986</v>
      </c>
      <c r="CK278" s="211">
        <v>334</v>
      </c>
      <c r="CL278" s="211">
        <v>11893</v>
      </c>
      <c r="CM278" s="211">
        <v>464</v>
      </c>
      <c r="CN278" s="211">
        <v>14105</v>
      </c>
      <c r="CO278" s="211">
        <v>70</v>
      </c>
      <c r="CP278" s="211">
        <v>1940</v>
      </c>
      <c r="CQ278" s="211">
        <v>81590</v>
      </c>
      <c r="CR278" s="211">
        <v>71036</v>
      </c>
      <c r="CS278" s="211">
        <v>20935</v>
      </c>
      <c r="CT278" s="211">
        <v>63593</v>
      </c>
      <c r="CU278" s="211">
        <v>15358</v>
      </c>
      <c r="CV278" s="211">
        <v>4145</v>
      </c>
      <c r="CW278" s="211">
        <v>3351</v>
      </c>
      <c r="CX278" s="211">
        <v>856</v>
      </c>
      <c r="CY278" s="211">
        <v>4077</v>
      </c>
      <c r="CZ278" s="211">
        <v>964</v>
      </c>
      <c r="DA278" s="211">
        <v>5015</v>
      </c>
      <c r="DB278" s="211">
        <v>1559</v>
      </c>
      <c r="DC278" s="211">
        <v>2915</v>
      </c>
      <c r="DD278" s="211">
        <v>766</v>
      </c>
      <c r="DE278" s="211">
        <v>346</v>
      </c>
      <c r="DF278" s="211">
        <v>1647</v>
      </c>
      <c r="DG278" s="211">
        <v>6316</v>
      </c>
      <c r="DH278" s="211">
        <v>1541</v>
      </c>
      <c r="DI278" s="211">
        <v>5003</v>
      </c>
      <c r="DJ278" s="211">
        <v>1580</v>
      </c>
      <c r="DK278" s="211">
        <v>913</v>
      </c>
      <c r="DL278" s="211">
        <v>5710</v>
      </c>
      <c r="DM278" s="211">
        <v>7732</v>
      </c>
      <c r="DN278" s="211">
        <v>9043</v>
      </c>
      <c r="DO278" s="211">
        <v>2795</v>
      </c>
      <c r="DP278" s="211">
        <v>1541</v>
      </c>
      <c r="DQ278" s="211">
        <v>1438</v>
      </c>
      <c r="DR278" s="211">
        <v>1353</v>
      </c>
      <c r="DS278" s="211">
        <v>1062</v>
      </c>
      <c r="DT278" s="211">
        <v>1364</v>
      </c>
      <c r="DU278" s="211">
        <v>34524</v>
      </c>
      <c r="DV278" s="211">
        <v>18748</v>
      </c>
      <c r="DW278" s="211">
        <v>8452</v>
      </c>
      <c r="DX278" s="211">
        <v>1921</v>
      </c>
      <c r="DY278" s="211">
        <v>555</v>
      </c>
      <c r="DZ278" s="211">
        <v>5330</v>
      </c>
      <c r="EA278" s="211">
        <v>574</v>
      </c>
      <c r="EB278" s="211">
        <v>3767</v>
      </c>
      <c r="EC278" s="211">
        <v>8525</v>
      </c>
      <c r="ED278" s="211">
        <v>1006</v>
      </c>
      <c r="EE278" s="211">
        <v>6045</v>
      </c>
      <c r="EF278" s="211">
        <v>11005</v>
      </c>
      <c r="EG278" s="211">
        <v>74096</v>
      </c>
      <c r="EH278" s="211">
        <v>8842</v>
      </c>
      <c r="EI278" s="211">
        <v>25854</v>
      </c>
      <c r="EJ278" s="211">
        <v>8670</v>
      </c>
      <c r="EK278" s="211">
        <v>1066</v>
      </c>
      <c r="EL278" s="211">
        <v>1116</v>
      </c>
      <c r="EM278" s="211">
        <v>1689</v>
      </c>
      <c r="EN278" s="211">
        <v>1167</v>
      </c>
      <c r="EO278" s="211">
        <v>645</v>
      </c>
      <c r="EP278" s="211">
        <v>2729</v>
      </c>
      <c r="EQ278" s="211">
        <v>32950</v>
      </c>
      <c r="ER278" s="211">
        <v>34524</v>
      </c>
      <c r="ES278" s="211">
        <v>1039</v>
      </c>
      <c r="ET278" s="211">
        <v>11531</v>
      </c>
      <c r="EU278" s="211">
        <v>15870</v>
      </c>
      <c r="EV278" s="211">
        <v>6084</v>
      </c>
      <c r="EW278" s="211">
        <f t="shared" si="4"/>
        <v>33485</v>
      </c>
      <c r="EX278" s="211">
        <v>34524</v>
      </c>
      <c r="EZ278" s="211"/>
    </row>
    <row r="279" spans="1:156" x14ac:dyDescent="0.25">
      <c r="A279" s="214">
        <v>50</v>
      </c>
      <c r="B279" s="214" t="s">
        <v>554</v>
      </c>
      <c r="C279" s="214" t="s">
        <v>232</v>
      </c>
      <c r="D279" s="214" t="s">
        <v>232</v>
      </c>
      <c r="E279" s="214" t="s">
        <v>232</v>
      </c>
      <c r="F279" s="214" t="s">
        <v>232</v>
      </c>
      <c r="G279" s="214" t="s">
        <v>232</v>
      </c>
      <c r="H279" s="211">
        <v>81683</v>
      </c>
      <c r="I279" s="211">
        <v>2202</v>
      </c>
      <c r="J279" s="211">
        <v>6038</v>
      </c>
      <c r="K279" s="211">
        <v>604</v>
      </c>
      <c r="L279" s="211">
        <v>3662</v>
      </c>
      <c r="M279" s="211">
        <v>333</v>
      </c>
      <c r="N279" s="211">
        <v>20024</v>
      </c>
      <c r="O279" s="211">
        <v>1023</v>
      </c>
      <c r="P279" s="211">
        <v>55363</v>
      </c>
      <c r="Q279" s="211">
        <v>553</v>
      </c>
      <c r="R279" s="211">
        <v>65234</v>
      </c>
      <c r="S279" s="211">
        <v>1137</v>
      </c>
      <c r="T279" s="211">
        <v>3699</v>
      </c>
      <c r="U279" s="211">
        <v>391</v>
      </c>
      <c r="V279" s="211">
        <v>341</v>
      </c>
      <c r="W279" s="211">
        <v>58</v>
      </c>
      <c r="X279" s="211">
        <v>4926</v>
      </c>
      <c r="Y279" s="211">
        <v>70</v>
      </c>
      <c r="Z279" s="211">
        <v>1618</v>
      </c>
      <c r="AA279" s="211">
        <v>252</v>
      </c>
      <c r="AB279" s="211">
        <v>5865</v>
      </c>
      <c r="AC279" s="211">
        <v>294</v>
      </c>
      <c r="AD279" s="211">
        <v>3958</v>
      </c>
      <c r="AE279" s="211">
        <v>478</v>
      </c>
      <c r="AF279" s="211">
        <v>64116</v>
      </c>
      <c r="AG279" s="211">
        <v>1080</v>
      </c>
      <c r="AH279" s="211">
        <v>73100</v>
      </c>
      <c r="AI279" s="211">
        <v>1290</v>
      </c>
      <c r="AJ279" s="211">
        <v>8583</v>
      </c>
      <c r="AK279" s="211">
        <v>912</v>
      </c>
      <c r="AL279" s="211">
        <v>4927</v>
      </c>
      <c r="AM279" s="211">
        <v>266</v>
      </c>
      <c r="AN279" s="211">
        <v>3656</v>
      </c>
      <c r="AO279" s="211">
        <v>646</v>
      </c>
      <c r="AP279" s="211">
        <v>39214</v>
      </c>
      <c r="AQ279" s="211">
        <v>1107</v>
      </c>
      <c r="AR279" s="211">
        <v>42469</v>
      </c>
      <c r="AS279" s="211">
        <v>1095</v>
      </c>
      <c r="AT279" s="211">
        <v>8113</v>
      </c>
      <c r="AU279" s="211">
        <v>87</v>
      </c>
      <c r="AV279" s="211">
        <v>73570</v>
      </c>
      <c r="AW279" s="211">
        <v>2115</v>
      </c>
      <c r="AX279" s="211">
        <v>1296</v>
      </c>
      <c r="AY279" s="211">
        <v>129</v>
      </c>
      <c r="AZ279" s="211">
        <v>6402</v>
      </c>
      <c r="BA279" s="211">
        <v>521</v>
      </c>
      <c r="BB279" s="211">
        <v>13727</v>
      </c>
      <c r="BC279" s="211">
        <v>562</v>
      </c>
      <c r="BD279" s="211">
        <v>36714</v>
      </c>
      <c r="BE279" s="211">
        <v>414</v>
      </c>
      <c r="BF279" s="211">
        <v>6515</v>
      </c>
      <c r="BG279" s="211">
        <v>263</v>
      </c>
      <c r="BH279" s="211">
        <v>39038</v>
      </c>
      <c r="BI279" s="211">
        <v>1630</v>
      </c>
      <c r="BJ279" s="211">
        <v>37501</v>
      </c>
      <c r="BK279" s="211">
        <v>1509</v>
      </c>
      <c r="BL279" s="211">
        <v>1537</v>
      </c>
      <c r="BM279" s="211">
        <v>121</v>
      </c>
      <c r="BN279" s="211">
        <v>27987</v>
      </c>
      <c r="BO279" s="211">
        <v>514</v>
      </c>
      <c r="BP279" s="211">
        <v>12195</v>
      </c>
      <c r="BQ279" s="211">
        <v>1204</v>
      </c>
      <c r="BR279" s="211">
        <v>5371</v>
      </c>
      <c r="BS279" s="211">
        <v>175</v>
      </c>
      <c r="BT279" s="211">
        <v>17980</v>
      </c>
      <c r="BU279" s="211">
        <v>300</v>
      </c>
      <c r="BV279" s="211">
        <v>45553</v>
      </c>
      <c r="BW279" s="211">
        <v>1893</v>
      </c>
      <c r="BX279" s="211">
        <v>18150</v>
      </c>
      <c r="BY279" s="211">
        <v>9</v>
      </c>
      <c r="BZ279" s="211">
        <v>5615</v>
      </c>
      <c r="CA279" s="211">
        <v>72</v>
      </c>
      <c r="CB279" s="211">
        <v>12365</v>
      </c>
      <c r="CC279" s="211">
        <v>228</v>
      </c>
      <c r="CD279" s="211">
        <v>5564</v>
      </c>
      <c r="CE279" s="211">
        <v>276</v>
      </c>
      <c r="CF279" s="211">
        <v>7979</v>
      </c>
      <c r="CG279" s="211">
        <v>451</v>
      </c>
      <c r="CH279" s="211">
        <v>10475</v>
      </c>
      <c r="CI279" s="211">
        <v>640</v>
      </c>
      <c r="CJ279" s="211">
        <v>10128</v>
      </c>
      <c r="CK279" s="211">
        <v>204</v>
      </c>
      <c r="CL279" s="211">
        <v>11407</v>
      </c>
      <c r="CM279" s="211">
        <v>322</v>
      </c>
      <c r="CN279" s="211">
        <v>18150</v>
      </c>
      <c r="CO279" s="211">
        <v>9</v>
      </c>
      <c r="CP279" s="211">
        <v>2202</v>
      </c>
      <c r="CQ279" s="211">
        <v>79481</v>
      </c>
      <c r="CR279" s="211">
        <v>69373</v>
      </c>
      <c r="CS279" s="211">
        <v>24064</v>
      </c>
      <c r="CT279" s="211">
        <v>68085</v>
      </c>
      <c r="CU279" s="211">
        <v>9734</v>
      </c>
      <c r="CV279" s="211">
        <v>2511</v>
      </c>
      <c r="CW279" s="211">
        <v>2394</v>
      </c>
      <c r="CX279" s="211">
        <v>623</v>
      </c>
      <c r="CY279" s="211">
        <v>2320</v>
      </c>
      <c r="CZ279" s="211">
        <v>367</v>
      </c>
      <c r="DA279" s="211">
        <v>3250</v>
      </c>
      <c r="DB279" s="211">
        <v>1093</v>
      </c>
      <c r="DC279" s="211">
        <v>1770</v>
      </c>
      <c r="DD279" s="211">
        <v>428</v>
      </c>
      <c r="DE279" s="211">
        <v>180</v>
      </c>
      <c r="DF279" s="211">
        <v>1735</v>
      </c>
      <c r="DG279" s="211">
        <v>4166</v>
      </c>
      <c r="DH279" s="211">
        <v>1425</v>
      </c>
      <c r="DI279" s="211">
        <v>4037</v>
      </c>
      <c r="DJ279" s="211">
        <v>1631</v>
      </c>
      <c r="DK279" s="211">
        <v>730</v>
      </c>
      <c r="DL279" s="211">
        <v>5451</v>
      </c>
      <c r="DM279" s="211">
        <v>7339</v>
      </c>
      <c r="DN279" s="211">
        <v>10464</v>
      </c>
      <c r="DO279" s="211">
        <v>2733</v>
      </c>
      <c r="DP279" s="211">
        <v>1678</v>
      </c>
      <c r="DQ279" s="211">
        <v>950</v>
      </c>
      <c r="DR279" s="211">
        <v>1103</v>
      </c>
      <c r="DS279" s="211">
        <v>392</v>
      </c>
      <c r="DT279" s="211">
        <v>936</v>
      </c>
      <c r="DU279" s="211">
        <v>36040</v>
      </c>
      <c r="DV279" s="211">
        <v>18590</v>
      </c>
      <c r="DW279" s="211">
        <v>7431</v>
      </c>
      <c r="DX279" s="211">
        <v>1687</v>
      </c>
      <c r="DY279" s="211">
        <v>306</v>
      </c>
      <c r="DZ279" s="211">
        <v>5544</v>
      </c>
      <c r="EA279" s="211">
        <v>400</v>
      </c>
      <c r="EB279" s="211">
        <v>4265</v>
      </c>
      <c r="EC279" s="211">
        <v>10219</v>
      </c>
      <c r="ED279" s="211">
        <v>794</v>
      </c>
      <c r="EE279" s="211">
        <v>7839</v>
      </c>
      <c r="EF279" s="211">
        <v>9221</v>
      </c>
      <c r="EG279" s="211">
        <v>71104</v>
      </c>
      <c r="EH279" s="211">
        <v>10639</v>
      </c>
      <c r="EI279" s="211">
        <v>26384</v>
      </c>
      <c r="EJ279" s="211">
        <v>9656</v>
      </c>
      <c r="EK279" s="211">
        <v>1073</v>
      </c>
      <c r="EL279" s="211">
        <v>1351</v>
      </c>
      <c r="EM279" s="211">
        <v>1414</v>
      </c>
      <c r="EN279" s="211">
        <v>1183</v>
      </c>
      <c r="EO279" s="211">
        <v>955</v>
      </c>
      <c r="EP279" s="211">
        <v>3276</v>
      </c>
      <c r="EQ279" s="211">
        <v>33606</v>
      </c>
      <c r="ER279" s="211">
        <v>36040</v>
      </c>
      <c r="ES279" s="211">
        <v>1936</v>
      </c>
      <c r="ET279" s="211">
        <v>12342</v>
      </c>
      <c r="EU279" s="211">
        <v>16322</v>
      </c>
      <c r="EV279" s="211">
        <v>5440</v>
      </c>
      <c r="EW279" s="211">
        <f t="shared" si="4"/>
        <v>34104</v>
      </c>
      <c r="EX279" s="211">
        <v>36040</v>
      </c>
      <c r="EZ279" s="211"/>
    </row>
    <row r="280" spans="1:156" x14ac:dyDescent="0.25">
      <c r="A280" s="214">
        <v>51</v>
      </c>
      <c r="B280" s="214" t="s">
        <v>554</v>
      </c>
      <c r="C280" s="214" t="s">
        <v>232</v>
      </c>
      <c r="D280" s="214" t="s">
        <v>232</v>
      </c>
      <c r="E280" s="214" t="s">
        <v>232</v>
      </c>
      <c r="F280" s="214" t="s">
        <v>232</v>
      </c>
      <c r="G280" s="214" t="s">
        <v>232</v>
      </c>
      <c r="H280" s="211">
        <v>85917</v>
      </c>
      <c r="I280" s="211">
        <v>5838</v>
      </c>
      <c r="J280" s="211">
        <v>13211</v>
      </c>
      <c r="K280" s="211">
        <v>1442</v>
      </c>
      <c r="L280" s="211">
        <v>9654</v>
      </c>
      <c r="M280" s="211">
        <v>1006</v>
      </c>
      <c r="N280" s="211">
        <v>34510</v>
      </c>
      <c r="O280" s="211">
        <v>3033</v>
      </c>
      <c r="P280" s="211">
        <v>37783</v>
      </c>
      <c r="Q280" s="211">
        <v>1280</v>
      </c>
      <c r="R280" s="211">
        <v>51404</v>
      </c>
      <c r="S280" s="211">
        <v>1775</v>
      </c>
      <c r="T280" s="211">
        <v>12023</v>
      </c>
      <c r="U280" s="211">
        <v>761</v>
      </c>
      <c r="V280" s="211">
        <v>580</v>
      </c>
      <c r="W280" s="211">
        <v>93</v>
      </c>
      <c r="X280" s="211">
        <v>4894</v>
      </c>
      <c r="Y280" s="211">
        <v>302</v>
      </c>
      <c r="Z280" s="211">
        <v>8828</v>
      </c>
      <c r="AA280" s="211">
        <v>1885</v>
      </c>
      <c r="AB280" s="211">
        <v>8188</v>
      </c>
      <c r="AC280" s="211">
        <v>1022</v>
      </c>
      <c r="AD280" s="211">
        <v>15199</v>
      </c>
      <c r="AE280" s="211">
        <v>3115</v>
      </c>
      <c r="AF280" s="211">
        <v>49373</v>
      </c>
      <c r="AG280" s="211">
        <v>1454</v>
      </c>
      <c r="AH280" s="211">
        <v>70964</v>
      </c>
      <c r="AI280" s="211">
        <v>3474</v>
      </c>
      <c r="AJ280" s="211">
        <v>14953</v>
      </c>
      <c r="AK280" s="211">
        <v>2364</v>
      </c>
      <c r="AL280" s="211">
        <v>7464</v>
      </c>
      <c r="AM280" s="211">
        <v>483</v>
      </c>
      <c r="AN280" s="211">
        <v>7489</v>
      </c>
      <c r="AO280" s="211">
        <v>1881</v>
      </c>
      <c r="AP280" s="211">
        <v>42668</v>
      </c>
      <c r="AQ280" s="211">
        <v>3329</v>
      </c>
      <c r="AR280" s="211">
        <v>43249</v>
      </c>
      <c r="AS280" s="211">
        <v>2509</v>
      </c>
      <c r="AT280" s="211">
        <v>11596</v>
      </c>
      <c r="AU280" s="211">
        <v>609</v>
      </c>
      <c r="AV280" s="211">
        <v>74321</v>
      </c>
      <c r="AW280" s="211">
        <v>5229</v>
      </c>
      <c r="AX280" s="211">
        <v>6203</v>
      </c>
      <c r="AY280" s="211">
        <v>1535</v>
      </c>
      <c r="AZ280" s="211">
        <v>12560</v>
      </c>
      <c r="BA280" s="211">
        <v>751</v>
      </c>
      <c r="BB280" s="211">
        <v>17864</v>
      </c>
      <c r="BC280" s="211">
        <v>895</v>
      </c>
      <c r="BD280" s="211">
        <v>23809</v>
      </c>
      <c r="BE280" s="211">
        <v>729</v>
      </c>
      <c r="BF280" s="211">
        <v>7457</v>
      </c>
      <c r="BG280" s="211">
        <v>928</v>
      </c>
      <c r="BH280" s="211">
        <v>45317</v>
      </c>
      <c r="BI280" s="211">
        <v>3696</v>
      </c>
      <c r="BJ280" s="211">
        <v>43118</v>
      </c>
      <c r="BK280" s="211">
        <v>3482</v>
      </c>
      <c r="BL280" s="211">
        <v>2199</v>
      </c>
      <c r="BM280" s="211">
        <v>214</v>
      </c>
      <c r="BN280" s="211">
        <v>31613</v>
      </c>
      <c r="BO280" s="211">
        <v>2014</v>
      </c>
      <c r="BP280" s="211">
        <v>14437</v>
      </c>
      <c r="BQ280" s="211">
        <v>1809</v>
      </c>
      <c r="BR280" s="211">
        <v>6724</v>
      </c>
      <c r="BS280" s="211">
        <v>801</v>
      </c>
      <c r="BT280" s="211">
        <v>18761</v>
      </c>
      <c r="BU280" s="211">
        <v>1117</v>
      </c>
      <c r="BV280" s="211">
        <v>52774</v>
      </c>
      <c r="BW280" s="211">
        <v>4624</v>
      </c>
      <c r="BX280" s="211">
        <v>14382</v>
      </c>
      <c r="BY280" s="211">
        <v>97</v>
      </c>
      <c r="BZ280" s="211">
        <v>5683</v>
      </c>
      <c r="CA280" s="211">
        <v>204</v>
      </c>
      <c r="CB280" s="211">
        <v>13078</v>
      </c>
      <c r="CC280" s="211">
        <v>913</v>
      </c>
      <c r="CD280" s="211">
        <v>6720</v>
      </c>
      <c r="CE280" s="211">
        <v>811</v>
      </c>
      <c r="CF280" s="211">
        <v>12938</v>
      </c>
      <c r="CG280" s="211">
        <v>913</v>
      </c>
      <c r="CH280" s="211">
        <v>13698</v>
      </c>
      <c r="CI280" s="211">
        <v>1424</v>
      </c>
      <c r="CJ280" s="211">
        <v>9221</v>
      </c>
      <c r="CK280" s="211">
        <v>804</v>
      </c>
      <c r="CL280" s="211">
        <v>10197</v>
      </c>
      <c r="CM280" s="211">
        <v>672</v>
      </c>
      <c r="CN280" s="211">
        <v>14382</v>
      </c>
      <c r="CO280" s="211">
        <v>97</v>
      </c>
      <c r="CP280" s="211">
        <v>5838</v>
      </c>
      <c r="CQ280" s="211">
        <v>80079</v>
      </c>
      <c r="CR280" s="211">
        <v>60563</v>
      </c>
      <c r="CS280" s="211">
        <v>30945</v>
      </c>
      <c r="CT280" s="211">
        <v>61171</v>
      </c>
      <c r="CU280" s="211">
        <v>20502</v>
      </c>
      <c r="CV280" s="211">
        <v>8272</v>
      </c>
      <c r="CW280" s="211">
        <v>10934</v>
      </c>
      <c r="CX280" s="211">
        <v>4124</v>
      </c>
      <c r="CY280" s="211">
        <v>1742</v>
      </c>
      <c r="CZ280" s="211">
        <v>392</v>
      </c>
      <c r="DA280" s="211">
        <v>3247</v>
      </c>
      <c r="DB280" s="211">
        <v>1540</v>
      </c>
      <c r="DC280" s="211">
        <v>4579</v>
      </c>
      <c r="DD280" s="211">
        <v>2216</v>
      </c>
      <c r="DE280" s="211">
        <v>268</v>
      </c>
      <c r="DF280" s="211">
        <v>1930</v>
      </c>
      <c r="DG280" s="211">
        <v>5034</v>
      </c>
      <c r="DH280" s="211">
        <v>1188</v>
      </c>
      <c r="DI280" s="211">
        <v>5551</v>
      </c>
      <c r="DJ280" s="211">
        <v>3053</v>
      </c>
      <c r="DK280" s="211">
        <v>683</v>
      </c>
      <c r="DL280" s="211">
        <v>4254</v>
      </c>
      <c r="DM280" s="211">
        <v>6555</v>
      </c>
      <c r="DN280" s="211">
        <v>10753</v>
      </c>
      <c r="DO280" s="211">
        <v>4379</v>
      </c>
      <c r="DP280" s="211">
        <v>2297</v>
      </c>
      <c r="DQ280" s="211">
        <v>1484</v>
      </c>
      <c r="DR280" s="211">
        <v>1778</v>
      </c>
      <c r="DS280" s="211">
        <v>1484</v>
      </c>
      <c r="DT280" s="211">
        <v>3150</v>
      </c>
      <c r="DU280" s="211">
        <v>36633</v>
      </c>
      <c r="DV280" s="211">
        <v>15526</v>
      </c>
      <c r="DW280" s="211">
        <v>5265</v>
      </c>
      <c r="DX280" s="211">
        <v>3058</v>
      </c>
      <c r="DY280" s="211">
        <v>772</v>
      </c>
      <c r="DZ280" s="211">
        <v>7758</v>
      </c>
      <c r="EA280" s="211">
        <v>312</v>
      </c>
      <c r="EB280" s="211">
        <v>5648</v>
      </c>
      <c r="EC280" s="211">
        <v>10291</v>
      </c>
      <c r="ED280" s="211">
        <v>1607</v>
      </c>
      <c r="EE280" s="211">
        <v>6716</v>
      </c>
      <c r="EF280" s="211">
        <v>8880</v>
      </c>
      <c r="EG280" s="211">
        <v>73387</v>
      </c>
      <c r="EH280" s="211">
        <v>12293</v>
      </c>
      <c r="EI280" s="211">
        <v>21850</v>
      </c>
      <c r="EJ280" s="211">
        <v>14783</v>
      </c>
      <c r="EK280" s="211">
        <v>1606</v>
      </c>
      <c r="EL280" s="211">
        <v>2235</v>
      </c>
      <c r="EM280" s="211">
        <v>2099</v>
      </c>
      <c r="EN280" s="211">
        <v>1576</v>
      </c>
      <c r="EO280" s="211">
        <v>1578</v>
      </c>
      <c r="EP280" s="211">
        <v>5432</v>
      </c>
      <c r="EQ280" s="211">
        <v>32906</v>
      </c>
      <c r="ER280" s="211">
        <v>36633</v>
      </c>
      <c r="ES280" s="211">
        <v>3709</v>
      </c>
      <c r="ET280" s="211">
        <v>13748</v>
      </c>
      <c r="EU280" s="211">
        <v>14066</v>
      </c>
      <c r="EV280" s="211">
        <v>5110</v>
      </c>
      <c r="EW280" s="211">
        <f t="shared" si="4"/>
        <v>32924</v>
      </c>
      <c r="EX280" s="211">
        <v>36633</v>
      </c>
      <c r="EZ280" s="211"/>
    </row>
    <row r="281" spans="1:156" x14ac:dyDescent="0.25">
      <c r="A281" s="214">
        <v>52</v>
      </c>
      <c r="B281" s="214" t="s">
        <v>554</v>
      </c>
      <c r="C281" s="214" t="s">
        <v>232</v>
      </c>
      <c r="D281" s="214" t="s">
        <v>232</v>
      </c>
      <c r="E281" s="214" t="s">
        <v>232</v>
      </c>
      <c r="F281" s="214" t="s">
        <v>232</v>
      </c>
      <c r="G281" s="214" t="s">
        <v>232</v>
      </c>
      <c r="H281" s="211">
        <v>86390</v>
      </c>
      <c r="I281" s="211">
        <v>3490</v>
      </c>
      <c r="J281" s="211">
        <v>7691</v>
      </c>
      <c r="K281" s="211">
        <v>711</v>
      </c>
      <c r="L281" s="211">
        <v>5162</v>
      </c>
      <c r="M281" s="211">
        <v>497</v>
      </c>
      <c r="N281" s="211">
        <v>27234</v>
      </c>
      <c r="O281" s="211">
        <v>1648</v>
      </c>
      <c r="P281" s="211">
        <v>51330</v>
      </c>
      <c r="Q281" s="211">
        <v>1131</v>
      </c>
      <c r="R281" s="211">
        <v>60478</v>
      </c>
      <c r="S281" s="211">
        <v>1469</v>
      </c>
      <c r="T281" s="211">
        <v>9784</v>
      </c>
      <c r="U281" s="211">
        <v>986</v>
      </c>
      <c r="V281" s="211">
        <v>204</v>
      </c>
      <c r="W281" s="211">
        <v>16</v>
      </c>
      <c r="X281" s="211">
        <v>7625</v>
      </c>
      <c r="Y281" s="211">
        <v>253</v>
      </c>
      <c r="Z281" s="211">
        <v>2218</v>
      </c>
      <c r="AA281" s="211">
        <v>349</v>
      </c>
      <c r="AB281" s="211">
        <v>6075</v>
      </c>
      <c r="AC281" s="211">
        <v>417</v>
      </c>
      <c r="AD281" s="211">
        <v>5755</v>
      </c>
      <c r="AE281" s="211">
        <v>630</v>
      </c>
      <c r="AF281" s="211">
        <v>59102</v>
      </c>
      <c r="AG281" s="211">
        <v>1368</v>
      </c>
      <c r="AH281" s="211">
        <v>74151</v>
      </c>
      <c r="AI281" s="211">
        <v>2263</v>
      </c>
      <c r="AJ281" s="211">
        <v>12239</v>
      </c>
      <c r="AK281" s="211">
        <v>1227</v>
      </c>
      <c r="AL281" s="211">
        <v>7119</v>
      </c>
      <c r="AM281" s="211">
        <v>300</v>
      </c>
      <c r="AN281" s="211">
        <v>5120</v>
      </c>
      <c r="AO281" s="211">
        <v>927</v>
      </c>
      <c r="AP281" s="211">
        <v>42949</v>
      </c>
      <c r="AQ281" s="211">
        <v>2228</v>
      </c>
      <c r="AR281" s="211">
        <v>43441</v>
      </c>
      <c r="AS281" s="211">
        <v>1262</v>
      </c>
      <c r="AT281" s="211">
        <v>7867</v>
      </c>
      <c r="AU281" s="211">
        <v>406</v>
      </c>
      <c r="AV281" s="211">
        <v>78523</v>
      </c>
      <c r="AW281" s="211">
        <v>3084</v>
      </c>
      <c r="AX281" s="211">
        <v>2093</v>
      </c>
      <c r="AY281" s="211">
        <v>216</v>
      </c>
      <c r="AZ281" s="211">
        <v>8573</v>
      </c>
      <c r="BA281" s="211">
        <v>719</v>
      </c>
      <c r="BB281" s="211">
        <v>16443</v>
      </c>
      <c r="BC281" s="211">
        <v>657</v>
      </c>
      <c r="BD281" s="211">
        <v>31455</v>
      </c>
      <c r="BE281" s="211">
        <v>606</v>
      </c>
      <c r="BF281" s="211">
        <v>6389</v>
      </c>
      <c r="BG281" s="211">
        <v>599</v>
      </c>
      <c r="BH281" s="211">
        <v>45357</v>
      </c>
      <c r="BI281" s="211">
        <v>2419</v>
      </c>
      <c r="BJ281" s="211">
        <v>43726</v>
      </c>
      <c r="BK281" s="211">
        <v>2135</v>
      </c>
      <c r="BL281" s="211">
        <v>1631</v>
      </c>
      <c r="BM281" s="211">
        <v>284</v>
      </c>
      <c r="BN281" s="211">
        <v>33079</v>
      </c>
      <c r="BO281" s="211">
        <v>1511</v>
      </c>
      <c r="BP281" s="211">
        <v>13204</v>
      </c>
      <c r="BQ281" s="211">
        <v>900</v>
      </c>
      <c r="BR281" s="211">
        <v>5463</v>
      </c>
      <c r="BS281" s="211">
        <v>607</v>
      </c>
      <c r="BT281" s="211">
        <v>20708</v>
      </c>
      <c r="BU281" s="211">
        <v>455</v>
      </c>
      <c r="BV281" s="211">
        <v>51746</v>
      </c>
      <c r="BW281" s="211">
        <v>3018</v>
      </c>
      <c r="BX281" s="211">
        <v>13936</v>
      </c>
      <c r="BY281" s="211">
        <v>17</v>
      </c>
      <c r="BZ281" s="211">
        <v>6023</v>
      </c>
      <c r="CA281" s="211">
        <v>199</v>
      </c>
      <c r="CB281" s="211">
        <v>14685</v>
      </c>
      <c r="CC281" s="211">
        <v>256</v>
      </c>
      <c r="CD281" s="211">
        <v>7118</v>
      </c>
      <c r="CE281" s="211">
        <v>837</v>
      </c>
      <c r="CF281" s="211">
        <v>10446</v>
      </c>
      <c r="CG281" s="211">
        <v>843</v>
      </c>
      <c r="CH281" s="211">
        <v>11811</v>
      </c>
      <c r="CI281" s="211">
        <v>593</v>
      </c>
      <c r="CJ281" s="211">
        <v>10173</v>
      </c>
      <c r="CK281" s="211">
        <v>239</v>
      </c>
      <c r="CL281" s="211">
        <v>12198</v>
      </c>
      <c r="CM281" s="211">
        <v>506</v>
      </c>
      <c r="CN281" s="211">
        <v>13936</v>
      </c>
      <c r="CO281" s="211">
        <v>17</v>
      </c>
      <c r="CP281" s="211">
        <v>3490</v>
      </c>
      <c r="CQ281" s="211">
        <v>82900</v>
      </c>
      <c r="CR281" s="211">
        <v>69492</v>
      </c>
      <c r="CS281" s="211">
        <v>25866</v>
      </c>
      <c r="CT281" s="211">
        <v>67831</v>
      </c>
      <c r="CU281" s="211">
        <v>13902</v>
      </c>
      <c r="CV281" s="211">
        <v>5353</v>
      </c>
      <c r="CW281" s="211">
        <v>3539</v>
      </c>
      <c r="CX281" s="211">
        <v>1219</v>
      </c>
      <c r="CY281" s="211">
        <v>2215</v>
      </c>
      <c r="CZ281" s="211">
        <v>718</v>
      </c>
      <c r="DA281" s="211">
        <v>4433</v>
      </c>
      <c r="DB281" s="211">
        <v>1752</v>
      </c>
      <c r="DC281" s="211">
        <v>3715</v>
      </c>
      <c r="DD281" s="211">
        <v>1664</v>
      </c>
      <c r="DE281" s="211">
        <v>362</v>
      </c>
      <c r="DF281" s="211">
        <v>2083</v>
      </c>
      <c r="DG281" s="211">
        <v>5143</v>
      </c>
      <c r="DH281" s="211">
        <v>1041</v>
      </c>
      <c r="DI281" s="211">
        <v>4809</v>
      </c>
      <c r="DJ281" s="211">
        <v>3373</v>
      </c>
      <c r="DK281" s="211">
        <v>1183</v>
      </c>
      <c r="DL281" s="211">
        <v>5020</v>
      </c>
      <c r="DM281" s="211">
        <v>6989</v>
      </c>
      <c r="DN281" s="211">
        <v>11254</v>
      </c>
      <c r="DO281" s="211">
        <v>3472</v>
      </c>
      <c r="DP281" s="211">
        <v>2125</v>
      </c>
      <c r="DQ281" s="211">
        <v>1548</v>
      </c>
      <c r="DR281" s="211">
        <v>1022</v>
      </c>
      <c r="DS281" s="211">
        <v>942</v>
      </c>
      <c r="DT281" s="211">
        <v>1335</v>
      </c>
      <c r="DU281" s="211">
        <v>35430</v>
      </c>
      <c r="DV281" s="211">
        <v>18038</v>
      </c>
      <c r="DW281" s="211">
        <v>6990</v>
      </c>
      <c r="DX281" s="211">
        <v>2633</v>
      </c>
      <c r="DY281" s="211">
        <v>657</v>
      </c>
      <c r="DZ281" s="211">
        <v>5660</v>
      </c>
      <c r="EA281" s="211">
        <v>430</v>
      </c>
      <c r="EB281" s="211">
        <v>4075</v>
      </c>
      <c r="EC281" s="211">
        <v>9099</v>
      </c>
      <c r="ED281" s="211">
        <v>1762</v>
      </c>
      <c r="EE281" s="211">
        <v>5937</v>
      </c>
      <c r="EF281" s="211">
        <v>10406</v>
      </c>
      <c r="EG281" s="211">
        <v>74657</v>
      </c>
      <c r="EH281" s="211">
        <v>11030</v>
      </c>
      <c r="EI281" s="211">
        <v>24716</v>
      </c>
      <c r="EJ281" s="211">
        <v>10714</v>
      </c>
      <c r="EK281" s="211">
        <v>1338</v>
      </c>
      <c r="EL281" s="211">
        <v>1559</v>
      </c>
      <c r="EM281" s="211">
        <v>1896</v>
      </c>
      <c r="EN281" s="211">
        <v>1312</v>
      </c>
      <c r="EO281" s="211">
        <v>897</v>
      </c>
      <c r="EP281" s="211">
        <v>3419</v>
      </c>
      <c r="EQ281" s="211">
        <v>33590</v>
      </c>
      <c r="ER281" s="211">
        <v>35430</v>
      </c>
      <c r="ES281" s="211">
        <v>1233</v>
      </c>
      <c r="ET281" s="211">
        <v>12162</v>
      </c>
      <c r="EU281" s="211">
        <v>15694</v>
      </c>
      <c r="EV281" s="211">
        <v>6341</v>
      </c>
      <c r="EW281" s="211">
        <f t="shared" si="4"/>
        <v>34197</v>
      </c>
      <c r="EX281" s="211">
        <v>35430</v>
      </c>
      <c r="EZ281" s="211"/>
    </row>
    <row r="282" spans="1:156" x14ac:dyDescent="0.25">
      <c r="A282" s="214">
        <v>53</v>
      </c>
      <c r="B282" s="214" t="s">
        <v>554</v>
      </c>
      <c r="C282" s="214" t="s">
        <v>232</v>
      </c>
      <c r="D282" s="214" t="s">
        <v>232</v>
      </c>
      <c r="E282" s="214" t="s">
        <v>232</v>
      </c>
      <c r="F282" s="214" t="s">
        <v>232</v>
      </c>
      <c r="G282" s="214" t="s">
        <v>232</v>
      </c>
      <c r="H282" s="211">
        <v>84880</v>
      </c>
      <c r="I282" s="211">
        <v>4426</v>
      </c>
      <c r="J282" s="211">
        <v>9094</v>
      </c>
      <c r="K282" s="211">
        <v>828</v>
      </c>
      <c r="L282" s="211">
        <v>5755</v>
      </c>
      <c r="M282" s="211">
        <v>352</v>
      </c>
      <c r="N282" s="211">
        <v>32334</v>
      </c>
      <c r="O282" s="211">
        <v>2361</v>
      </c>
      <c r="P282" s="211">
        <v>43330</v>
      </c>
      <c r="Q282" s="211">
        <v>1208</v>
      </c>
      <c r="R282" s="211">
        <v>64353</v>
      </c>
      <c r="S282" s="211">
        <v>2326</v>
      </c>
      <c r="T282" s="211">
        <v>4222</v>
      </c>
      <c r="U282" s="211">
        <v>223</v>
      </c>
      <c r="V282" s="211">
        <v>410</v>
      </c>
      <c r="W282" s="211">
        <v>70</v>
      </c>
      <c r="X282" s="211">
        <v>3243</v>
      </c>
      <c r="Y282" s="211">
        <v>147</v>
      </c>
      <c r="Z282" s="211">
        <v>6437</v>
      </c>
      <c r="AA282" s="211">
        <v>1128</v>
      </c>
      <c r="AB282" s="211">
        <v>6168</v>
      </c>
      <c r="AC282" s="211">
        <v>532</v>
      </c>
      <c r="AD282" s="211">
        <v>12807</v>
      </c>
      <c r="AE282" s="211">
        <v>2025</v>
      </c>
      <c r="AF282" s="211">
        <v>61803</v>
      </c>
      <c r="AG282" s="211">
        <v>1948</v>
      </c>
      <c r="AH282" s="211">
        <v>77455</v>
      </c>
      <c r="AI282" s="211">
        <v>2917</v>
      </c>
      <c r="AJ282" s="211">
        <v>7425</v>
      </c>
      <c r="AK282" s="211">
        <v>1509</v>
      </c>
      <c r="AL282" s="211">
        <v>3880</v>
      </c>
      <c r="AM282" s="211">
        <v>287</v>
      </c>
      <c r="AN282" s="211">
        <v>3545</v>
      </c>
      <c r="AO282" s="211">
        <v>1222</v>
      </c>
      <c r="AP282" s="211">
        <v>41790</v>
      </c>
      <c r="AQ282" s="211">
        <v>2441</v>
      </c>
      <c r="AR282" s="211">
        <v>43090</v>
      </c>
      <c r="AS282" s="211">
        <v>1985</v>
      </c>
      <c r="AT282" s="211">
        <v>11915</v>
      </c>
      <c r="AU282" s="211">
        <v>692</v>
      </c>
      <c r="AV282" s="211">
        <v>72965</v>
      </c>
      <c r="AW282" s="211">
        <v>3734</v>
      </c>
      <c r="AX282" s="211">
        <v>3714</v>
      </c>
      <c r="AY282" s="211">
        <v>722</v>
      </c>
      <c r="AZ282" s="211">
        <v>14855</v>
      </c>
      <c r="BA282" s="211">
        <v>763</v>
      </c>
      <c r="BB282" s="211">
        <v>18516</v>
      </c>
      <c r="BC282" s="211">
        <v>950</v>
      </c>
      <c r="BD282" s="211">
        <v>22422</v>
      </c>
      <c r="BE282" s="211">
        <v>370</v>
      </c>
      <c r="BF282" s="211">
        <v>7773</v>
      </c>
      <c r="BG282" s="211">
        <v>559</v>
      </c>
      <c r="BH282" s="211">
        <v>43077</v>
      </c>
      <c r="BI282" s="211">
        <v>2986</v>
      </c>
      <c r="BJ282" s="211">
        <v>41422</v>
      </c>
      <c r="BK282" s="211">
        <v>2815</v>
      </c>
      <c r="BL282" s="211">
        <v>1655</v>
      </c>
      <c r="BM282" s="211">
        <v>171</v>
      </c>
      <c r="BN282" s="211">
        <v>31120</v>
      </c>
      <c r="BO282" s="211">
        <v>2005</v>
      </c>
      <c r="BP282" s="211">
        <v>12915</v>
      </c>
      <c r="BQ282" s="211">
        <v>1032</v>
      </c>
      <c r="BR282" s="211">
        <v>6815</v>
      </c>
      <c r="BS282" s="211">
        <v>508</v>
      </c>
      <c r="BT282" s="211">
        <v>18394</v>
      </c>
      <c r="BU282" s="211">
        <v>850</v>
      </c>
      <c r="BV282" s="211">
        <v>50850</v>
      </c>
      <c r="BW282" s="211">
        <v>3545</v>
      </c>
      <c r="BX282" s="211">
        <v>15636</v>
      </c>
      <c r="BY282" s="211">
        <v>31</v>
      </c>
      <c r="BZ282" s="211">
        <v>5443</v>
      </c>
      <c r="CA282" s="211">
        <v>208</v>
      </c>
      <c r="CB282" s="211">
        <v>12951</v>
      </c>
      <c r="CC282" s="211">
        <v>642</v>
      </c>
      <c r="CD282" s="211">
        <v>6979</v>
      </c>
      <c r="CE282" s="211">
        <v>771</v>
      </c>
      <c r="CF282" s="211">
        <v>9903</v>
      </c>
      <c r="CG282" s="211">
        <v>854</v>
      </c>
      <c r="CH282" s="211">
        <v>11885</v>
      </c>
      <c r="CI282" s="211">
        <v>819</v>
      </c>
      <c r="CJ282" s="211">
        <v>10557</v>
      </c>
      <c r="CK282" s="211">
        <v>773</v>
      </c>
      <c r="CL282" s="211">
        <v>11526</v>
      </c>
      <c r="CM282" s="211">
        <v>328</v>
      </c>
      <c r="CN282" s="211">
        <v>15636</v>
      </c>
      <c r="CO282" s="211">
        <v>31</v>
      </c>
      <c r="CP282" s="211">
        <v>4426</v>
      </c>
      <c r="CQ282" s="211">
        <v>80454</v>
      </c>
      <c r="CR282" s="211">
        <v>64750</v>
      </c>
      <c r="CS282" s="211">
        <v>29664</v>
      </c>
      <c r="CT282" s="211">
        <v>69357</v>
      </c>
      <c r="CU282" s="211">
        <v>11432</v>
      </c>
      <c r="CV282" s="211">
        <v>4260</v>
      </c>
      <c r="CW282" s="211">
        <v>6883</v>
      </c>
      <c r="CX282" s="211">
        <v>2816</v>
      </c>
      <c r="CY282" s="211">
        <v>1246</v>
      </c>
      <c r="CZ282" s="211">
        <v>276</v>
      </c>
      <c r="DA282" s="211">
        <v>1858</v>
      </c>
      <c r="DB282" s="211">
        <v>809</v>
      </c>
      <c r="DC282" s="211">
        <v>1445</v>
      </c>
      <c r="DD282" s="211">
        <v>359</v>
      </c>
      <c r="DE282" s="211">
        <v>212</v>
      </c>
      <c r="DF282" s="211">
        <v>2279</v>
      </c>
      <c r="DG282" s="211">
        <v>4948</v>
      </c>
      <c r="DH282" s="211">
        <v>1588</v>
      </c>
      <c r="DI282" s="211">
        <v>5072</v>
      </c>
      <c r="DJ282" s="211">
        <v>2837</v>
      </c>
      <c r="DK282" s="211">
        <v>964</v>
      </c>
      <c r="DL282" s="211">
        <v>3819</v>
      </c>
      <c r="DM282" s="211">
        <v>5451</v>
      </c>
      <c r="DN282" s="211">
        <v>10229</v>
      </c>
      <c r="DO282" s="211">
        <v>3393</v>
      </c>
      <c r="DP282" s="211">
        <v>2351</v>
      </c>
      <c r="DQ282" s="211">
        <v>2467</v>
      </c>
      <c r="DR282" s="211">
        <v>1787</v>
      </c>
      <c r="DS282" s="211">
        <v>1274</v>
      </c>
      <c r="DT282" s="211">
        <v>2782</v>
      </c>
      <c r="DU282" s="211">
        <v>36074</v>
      </c>
      <c r="DV282" s="211">
        <v>16992</v>
      </c>
      <c r="DW282" s="211">
        <v>6162</v>
      </c>
      <c r="DX282" s="211">
        <v>2924</v>
      </c>
      <c r="DY282" s="211">
        <v>786</v>
      </c>
      <c r="DZ282" s="211">
        <v>6593</v>
      </c>
      <c r="EA282" s="211">
        <v>559</v>
      </c>
      <c r="EB282" s="211">
        <v>4708</v>
      </c>
      <c r="EC282" s="211">
        <v>9565</v>
      </c>
      <c r="ED282" s="211">
        <v>1524</v>
      </c>
      <c r="EE282" s="211">
        <v>6291</v>
      </c>
      <c r="EF282" s="211">
        <v>9775</v>
      </c>
      <c r="EG282" s="211">
        <v>76157</v>
      </c>
      <c r="EH282" s="211">
        <v>8455</v>
      </c>
      <c r="EI282" s="211">
        <v>25505</v>
      </c>
      <c r="EJ282" s="211">
        <v>10569</v>
      </c>
      <c r="EK282" s="211">
        <v>748</v>
      </c>
      <c r="EL282" s="211">
        <v>1181</v>
      </c>
      <c r="EM282" s="211">
        <v>1387</v>
      </c>
      <c r="EN282" s="211">
        <v>1631</v>
      </c>
      <c r="EO282" s="211">
        <v>929</v>
      </c>
      <c r="EP282" s="211">
        <v>4210</v>
      </c>
      <c r="EQ282" s="211">
        <v>32433</v>
      </c>
      <c r="ER282" s="211">
        <v>36074</v>
      </c>
      <c r="ES282" s="211">
        <v>2786</v>
      </c>
      <c r="ET282" s="211">
        <v>11788</v>
      </c>
      <c r="EU282" s="211">
        <v>14489</v>
      </c>
      <c r="EV282" s="211">
        <v>7011</v>
      </c>
      <c r="EW282" s="211">
        <f t="shared" si="4"/>
        <v>33288</v>
      </c>
      <c r="EX282" s="211">
        <v>36074</v>
      </c>
      <c r="EZ282" s="211"/>
    </row>
    <row r="283" spans="1:156" x14ac:dyDescent="0.25">
      <c r="A283" s="214">
        <v>54</v>
      </c>
      <c r="B283" s="214" t="s">
        <v>554</v>
      </c>
      <c r="C283" s="214" t="s">
        <v>232</v>
      </c>
      <c r="D283" s="214" t="s">
        <v>232</v>
      </c>
      <c r="E283" s="214" t="s">
        <v>232</v>
      </c>
      <c r="F283" s="214" t="s">
        <v>232</v>
      </c>
      <c r="G283" s="214" t="s">
        <v>232</v>
      </c>
      <c r="H283" s="211">
        <v>86297</v>
      </c>
      <c r="I283" s="211">
        <v>3477</v>
      </c>
      <c r="J283" s="211">
        <v>7527</v>
      </c>
      <c r="K283" s="211">
        <v>662</v>
      </c>
      <c r="L283" s="211">
        <v>3925</v>
      </c>
      <c r="M283" s="211">
        <v>480</v>
      </c>
      <c r="N283" s="211">
        <v>25904</v>
      </c>
      <c r="O283" s="211">
        <v>1871</v>
      </c>
      <c r="P283" s="211">
        <v>52521</v>
      </c>
      <c r="Q283" s="211">
        <v>934</v>
      </c>
      <c r="R283" s="211">
        <v>64832</v>
      </c>
      <c r="S283" s="211">
        <v>1969</v>
      </c>
      <c r="T283" s="211">
        <v>4064</v>
      </c>
      <c r="U283" s="211">
        <v>74</v>
      </c>
      <c r="V283" s="211">
        <v>833</v>
      </c>
      <c r="W283" s="211">
        <v>111</v>
      </c>
      <c r="X283" s="211">
        <v>6610</v>
      </c>
      <c r="Y283" s="211">
        <v>224</v>
      </c>
      <c r="Z283" s="211">
        <v>3371</v>
      </c>
      <c r="AA283" s="211">
        <v>752</v>
      </c>
      <c r="AB283" s="211">
        <v>6581</v>
      </c>
      <c r="AC283" s="211">
        <v>347</v>
      </c>
      <c r="AD283" s="211">
        <v>7238</v>
      </c>
      <c r="AE283" s="211">
        <v>1406</v>
      </c>
      <c r="AF283" s="211">
        <v>62752</v>
      </c>
      <c r="AG283" s="211">
        <v>1486</v>
      </c>
      <c r="AH283" s="211">
        <v>75937</v>
      </c>
      <c r="AI283" s="211">
        <v>2215</v>
      </c>
      <c r="AJ283" s="211">
        <v>10360</v>
      </c>
      <c r="AK283" s="211">
        <v>1262</v>
      </c>
      <c r="AL283" s="211">
        <v>6517</v>
      </c>
      <c r="AM283" s="211">
        <v>353</v>
      </c>
      <c r="AN283" s="211">
        <v>3843</v>
      </c>
      <c r="AO283" s="211">
        <v>909</v>
      </c>
      <c r="AP283" s="211">
        <v>42620</v>
      </c>
      <c r="AQ283" s="211">
        <v>1881</v>
      </c>
      <c r="AR283" s="211">
        <v>43677</v>
      </c>
      <c r="AS283" s="211">
        <v>1596</v>
      </c>
      <c r="AT283" s="211">
        <v>7865</v>
      </c>
      <c r="AU283" s="211">
        <v>232</v>
      </c>
      <c r="AV283" s="211">
        <v>78432</v>
      </c>
      <c r="AW283" s="211">
        <v>3245</v>
      </c>
      <c r="AX283" s="211">
        <v>3217</v>
      </c>
      <c r="AY283" s="211">
        <v>458</v>
      </c>
      <c r="AZ283" s="211">
        <v>11035</v>
      </c>
      <c r="BA283" s="211">
        <v>486</v>
      </c>
      <c r="BB283" s="211">
        <v>16859</v>
      </c>
      <c r="BC283" s="211">
        <v>608</v>
      </c>
      <c r="BD283" s="211">
        <v>23368</v>
      </c>
      <c r="BE283" s="211">
        <v>498</v>
      </c>
      <c r="BF283" s="211">
        <v>5757</v>
      </c>
      <c r="BG283" s="211">
        <v>557</v>
      </c>
      <c r="BH283" s="211">
        <v>45772</v>
      </c>
      <c r="BI283" s="211">
        <v>2225</v>
      </c>
      <c r="BJ283" s="211">
        <v>44550</v>
      </c>
      <c r="BK283" s="211">
        <v>1914</v>
      </c>
      <c r="BL283" s="211">
        <v>1222</v>
      </c>
      <c r="BM283" s="211">
        <v>311</v>
      </c>
      <c r="BN283" s="211">
        <v>33603</v>
      </c>
      <c r="BO283" s="211">
        <v>1245</v>
      </c>
      <c r="BP283" s="211">
        <v>12937</v>
      </c>
      <c r="BQ283" s="211">
        <v>1015</v>
      </c>
      <c r="BR283" s="211">
        <v>4989</v>
      </c>
      <c r="BS283" s="211">
        <v>522</v>
      </c>
      <c r="BT283" s="211">
        <v>24923</v>
      </c>
      <c r="BU283" s="211">
        <v>678</v>
      </c>
      <c r="BV283" s="211">
        <v>51529</v>
      </c>
      <c r="BW283" s="211">
        <v>2782</v>
      </c>
      <c r="BX283" s="211">
        <v>9845</v>
      </c>
      <c r="BY283" s="211">
        <v>17</v>
      </c>
      <c r="BZ283" s="211">
        <v>5883</v>
      </c>
      <c r="CA283" s="211">
        <v>79</v>
      </c>
      <c r="CB283" s="211">
        <v>19040</v>
      </c>
      <c r="CC283" s="211">
        <v>599</v>
      </c>
      <c r="CD283" s="211">
        <v>6895</v>
      </c>
      <c r="CE283" s="211">
        <v>749</v>
      </c>
      <c r="CF283" s="211">
        <v>8750</v>
      </c>
      <c r="CG283" s="211">
        <v>598</v>
      </c>
      <c r="CH283" s="211">
        <v>13449</v>
      </c>
      <c r="CI283" s="211">
        <v>674</v>
      </c>
      <c r="CJ283" s="211">
        <v>12796</v>
      </c>
      <c r="CK283" s="211">
        <v>469</v>
      </c>
      <c r="CL283" s="211">
        <v>9639</v>
      </c>
      <c r="CM283" s="211">
        <v>292</v>
      </c>
      <c r="CN283" s="211">
        <v>9845</v>
      </c>
      <c r="CO283" s="211">
        <v>17</v>
      </c>
      <c r="CP283" s="211">
        <v>3477</v>
      </c>
      <c r="CQ283" s="211">
        <v>82820</v>
      </c>
      <c r="CR283" s="211">
        <v>70276</v>
      </c>
      <c r="CS283" s="211">
        <v>21652</v>
      </c>
      <c r="CT283" s="211">
        <v>69101</v>
      </c>
      <c r="CU283" s="211">
        <v>13290</v>
      </c>
      <c r="CV283" s="211">
        <v>4514</v>
      </c>
      <c r="CW283" s="211">
        <v>4393</v>
      </c>
      <c r="CX283" s="211">
        <v>1222</v>
      </c>
      <c r="CY283" s="211">
        <v>2560</v>
      </c>
      <c r="CZ283" s="211">
        <v>655</v>
      </c>
      <c r="DA283" s="211">
        <v>4246</v>
      </c>
      <c r="DB283" s="211">
        <v>2076</v>
      </c>
      <c r="DC283" s="211">
        <v>2091</v>
      </c>
      <c r="DD283" s="211">
        <v>561</v>
      </c>
      <c r="DE283" s="211">
        <v>690</v>
      </c>
      <c r="DF283" s="211">
        <v>3172</v>
      </c>
      <c r="DG283" s="211">
        <v>7588</v>
      </c>
      <c r="DH283" s="211">
        <v>1806</v>
      </c>
      <c r="DI283" s="211">
        <v>6089</v>
      </c>
      <c r="DJ283" s="211">
        <v>2760</v>
      </c>
      <c r="DK283" s="211">
        <v>635</v>
      </c>
      <c r="DL283" s="211">
        <v>4349</v>
      </c>
      <c r="DM283" s="211">
        <v>5482</v>
      </c>
      <c r="DN283" s="211">
        <v>9563</v>
      </c>
      <c r="DO283" s="211">
        <v>3917</v>
      </c>
      <c r="DP283" s="211">
        <v>1975</v>
      </c>
      <c r="DQ283" s="211">
        <v>1073</v>
      </c>
      <c r="DR283" s="211">
        <v>773</v>
      </c>
      <c r="DS283" s="211">
        <v>628</v>
      </c>
      <c r="DT283" s="211">
        <v>1782</v>
      </c>
      <c r="DU283" s="211">
        <v>30906</v>
      </c>
      <c r="DV283" s="211">
        <v>17955</v>
      </c>
      <c r="DW283" s="211">
        <v>9140</v>
      </c>
      <c r="DX283" s="211">
        <v>2749</v>
      </c>
      <c r="DY283" s="211">
        <v>989</v>
      </c>
      <c r="DZ283" s="211">
        <v>4438</v>
      </c>
      <c r="EA283" s="211">
        <v>389</v>
      </c>
      <c r="EB283" s="211">
        <v>3007</v>
      </c>
      <c r="EC283" s="211">
        <v>5764</v>
      </c>
      <c r="ED283" s="211">
        <v>1244</v>
      </c>
      <c r="EE283" s="211">
        <v>3338</v>
      </c>
      <c r="EF283" s="211">
        <v>12717</v>
      </c>
      <c r="EG283" s="211">
        <v>77810</v>
      </c>
      <c r="EH283" s="211">
        <v>8572</v>
      </c>
      <c r="EI283" s="211">
        <v>25265</v>
      </c>
      <c r="EJ283" s="211">
        <v>5641</v>
      </c>
      <c r="EK283" s="211">
        <v>677</v>
      </c>
      <c r="EL283" s="211">
        <v>600</v>
      </c>
      <c r="EM283" s="211">
        <v>723</v>
      </c>
      <c r="EN283" s="211">
        <v>933</v>
      </c>
      <c r="EO283" s="211">
        <v>683</v>
      </c>
      <c r="EP283" s="211">
        <v>1750</v>
      </c>
      <c r="EQ283" s="211">
        <v>29216</v>
      </c>
      <c r="ER283" s="211">
        <v>30906</v>
      </c>
      <c r="ES283" s="211">
        <v>1148</v>
      </c>
      <c r="ET283" s="211">
        <v>7080</v>
      </c>
      <c r="EU283" s="211">
        <v>13840</v>
      </c>
      <c r="EV283" s="211">
        <v>8838</v>
      </c>
      <c r="EW283" s="211">
        <f t="shared" si="4"/>
        <v>29758</v>
      </c>
      <c r="EX283" s="211">
        <v>30906</v>
      </c>
      <c r="EZ283" s="211"/>
    </row>
    <row r="284" spans="1:156" x14ac:dyDescent="0.25">
      <c r="A284" s="214">
        <v>55</v>
      </c>
      <c r="B284" s="214" t="s">
        <v>554</v>
      </c>
      <c r="C284" s="214" t="s">
        <v>232</v>
      </c>
      <c r="D284" s="214" t="s">
        <v>232</v>
      </c>
      <c r="E284" s="214" t="s">
        <v>232</v>
      </c>
      <c r="F284" s="214" t="s">
        <v>232</v>
      </c>
      <c r="G284" s="214" t="s">
        <v>232</v>
      </c>
      <c r="H284" s="211">
        <v>83912</v>
      </c>
      <c r="I284" s="211">
        <v>4057</v>
      </c>
      <c r="J284" s="211">
        <v>9947</v>
      </c>
      <c r="K284" s="211">
        <v>1503</v>
      </c>
      <c r="L284" s="211">
        <v>6156</v>
      </c>
      <c r="M284" s="211">
        <v>859</v>
      </c>
      <c r="N284" s="211">
        <v>28940</v>
      </c>
      <c r="O284" s="211">
        <v>1811</v>
      </c>
      <c r="P284" s="211">
        <v>44793</v>
      </c>
      <c r="Q284" s="211">
        <v>743</v>
      </c>
      <c r="R284" s="211">
        <v>57990</v>
      </c>
      <c r="S284" s="211">
        <v>1202</v>
      </c>
      <c r="T284" s="211">
        <v>9990</v>
      </c>
      <c r="U284" s="211">
        <v>677</v>
      </c>
      <c r="V284" s="211">
        <v>328</v>
      </c>
      <c r="W284" s="211">
        <v>160</v>
      </c>
      <c r="X284" s="211">
        <v>4497</v>
      </c>
      <c r="Y284" s="211">
        <v>134</v>
      </c>
      <c r="Z284" s="211">
        <v>3507</v>
      </c>
      <c r="AA284" s="211">
        <v>1340</v>
      </c>
      <c r="AB284" s="211">
        <v>7600</v>
      </c>
      <c r="AC284" s="211">
        <v>544</v>
      </c>
      <c r="AD284" s="211">
        <v>7497</v>
      </c>
      <c r="AE284" s="211">
        <v>1951</v>
      </c>
      <c r="AF284" s="211">
        <v>56185</v>
      </c>
      <c r="AG284" s="211">
        <v>1101</v>
      </c>
      <c r="AH284" s="211">
        <v>73929</v>
      </c>
      <c r="AI284" s="211">
        <v>2275</v>
      </c>
      <c r="AJ284" s="211">
        <v>9983</v>
      </c>
      <c r="AK284" s="211">
        <v>1782</v>
      </c>
      <c r="AL284" s="211">
        <v>6784</v>
      </c>
      <c r="AM284" s="211">
        <v>456</v>
      </c>
      <c r="AN284" s="211">
        <v>3199</v>
      </c>
      <c r="AO284" s="211">
        <v>1326</v>
      </c>
      <c r="AP284" s="211">
        <v>41743</v>
      </c>
      <c r="AQ284" s="211">
        <v>1948</v>
      </c>
      <c r="AR284" s="211">
        <v>42169</v>
      </c>
      <c r="AS284" s="211">
        <v>2109</v>
      </c>
      <c r="AT284" s="211">
        <v>9509</v>
      </c>
      <c r="AU284" s="211">
        <v>349</v>
      </c>
      <c r="AV284" s="211">
        <v>74403</v>
      </c>
      <c r="AW284" s="211">
        <v>3708</v>
      </c>
      <c r="AX284" s="211">
        <v>2986</v>
      </c>
      <c r="AY284" s="211">
        <v>716</v>
      </c>
      <c r="AZ284" s="211">
        <v>10534</v>
      </c>
      <c r="BA284" s="211">
        <v>768</v>
      </c>
      <c r="BB284" s="211">
        <v>18068</v>
      </c>
      <c r="BC284" s="211">
        <v>830</v>
      </c>
      <c r="BD284" s="211">
        <v>24324</v>
      </c>
      <c r="BE284" s="211">
        <v>583</v>
      </c>
      <c r="BF284" s="211">
        <v>6834</v>
      </c>
      <c r="BG284" s="211">
        <v>918</v>
      </c>
      <c r="BH284" s="211">
        <v>43891</v>
      </c>
      <c r="BI284" s="211">
        <v>2534</v>
      </c>
      <c r="BJ284" s="211">
        <v>41942</v>
      </c>
      <c r="BK284" s="211">
        <v>2293</v>
      </c>
      <c r="BL284" s="211">
        <v>1949</v>
      </c>
      <c r="BM284" s="211">
        <v>241</v>
      </c>
      <c r="BN284" s="211">
        <v>31276</v>
      </c>
      <c r="BO284" s="211">
        <v>1481</v>
      </c>
      <c r="BP284" s="211">
        <v>13954</v>
      </c>
      <c r="BQ284" s="211">
        <v>1198</v>
      </c>
      <c r="BR284" s="211">
        <v>5495</v>
      </c>
      <c r="BS284" s="211">
        <v>773</v>
      </c>
      <c r="BT284" s="211">
        <v>20333</v>
      </c>
      <c r="BU284" s="211">
        <v>550</v>
      </c>
      <c r="BV284" s="211">
        <v>50725</v>
      </c>
      <c r="BW284" s="211">
        <v>3452</v>
      </c>
      <c r="BX284" s="211">
        <v>12854</v>
      </c>
      <c r="BY284" s="211">
        <v>55</v>
      </c>
      <c r="BZ284" s="211">
        <v>6128</v>
      </c>
      <c r="CA284" s="211">
        <v>176</v>
      </c>
      <c r="CB284" s="211">
        <v>14205</v>
      </c>
      <c r="CC284" s="211">
        <v>374</v>
      </c>
      <c r="CD284" s="211">
        <v>7667</v>
      </c>
      <c r="CE284" s="211">
        <v>610</v>
      </c>
      <c r="CF284" s="211">
        <v>10993</v>
      </c>
      <c r="CG284" s="211">
        <v>1149</v>
      </c>
      <c r="CH284" s="211">
        <v>11086</v>
      </c>
      <c r="CI284" s="211">
        <v>763</v>
      </c>
      <c r="CJ284" s="211">
        <v>9268</v>
      </c>
      <c r="CK284" s="211">
        <v>329</v>
      </c>
      <c r="CL284" s="211">
        <v>11711</v>
      </c>
      <c r="CM284" s="211">
        <v>601</v>
      </c>
      <c r="CN284" s="211">
        <v>12854</v>
      </c>
      <c r="CO284" s="211">
        <v>55</v>
      </c>
      <c r="CP284" s="211">
        <v>4057</v>
      </c>
      <c r="CQ284" s="211">
        <v>79855</v>
      </c>
      <c r="CR284" s="211">
        <v>64028</v>
      </c>
      <c r="CS284" s="211">
        <v>27130</v>
      </c>
      <c r="CT284" s="211">
        <v>64829</v>
      </c>
      <c r="CU284" s="211">
        <v>14272</v>
      </c>
      <c r="CV284" s="211">
        <v>5701</v>
      </c>
      <c r="CW284" s="211">
        <v>5728</v>
      </c>
      <c r="CX284" s="211">
        <v>2347</v>
      </c>
      <c r="CY284" s="211">
        <v>1669</v>
      </c>
      <c r="CZ284" s="211">
        <v>665</v>
      </c>
      <c r="DA284" s="211">
        <v>2727</v>
      </c>
      <c r="DB284" s="211">
        <v>1176</v>
      </c>
      <c r="DC284" s="211">
        <v>4148</v>
      </c>
      <c r="DD284" s="211">
        <v>1513</v>
      </c>
      <c r="DE284" s="211">
        <v>319</v>
      </c>
      <c r="DF284" s="211">
        <v>2562</v>
      </c>
      <c r="DG284" s="211">
        <v>5967</v>
      </c>
      <c r="DH284" s="211">
        <v>1144</v>
      </c>
      <c r="DI284" s="211">
        <v>5603</v>
      </c>
      <c r="DJ284" s="211">
        <v>2803</v>
      </c>
      <c r="DK284" s="211">
        <v>493</v>
      </c>
      <c r="DL284" s="211">
        <v>4612</v>
      </c>
      <c r="DM284" s="211">
        <v>5026</v>
      </c>
      <c r="DN284" s="211">
        <v>10568</v>
      </c>
      <c r="DO284" s="211">
        <v>4149</v>
      </c>
      <c r="DP284" s="211">
        <v>1711</v>
      </c>
      <c r="DQ284" s="211">
        <v>1570</v>
      </c>
      <c r="DR284" s="211">
        <v>1104</v>
      </c>
      <c r="DS284" s="211">
        <v>672</v>
      </c>
      <c r="DT284" s="211">
        <v>1657</v>
      </c>
      <c r="DU284" s="211">
        <v>32822</v>
      </c>
      <c r="DV284" s="211">
        <v>17123</v>
      </c>
      <c r="DW284" s="211">
        <v>6604</v>
      </c>
      <c r="DX284" s="211">
        <v>2603</v>
      </c>
      <c r="DY284" s="211">
        <v>856</v>
      </c>
      <c r="DZ284" s="211">
        <v>5229</v>
      </c>
      <c r="EA284" s="211">
        <v>408</v>
      </c>
      <c r="EB284" s="211">
        <v>3900</v>
      </c>
      <c r="EC284" s="211">
        <v>7867</v>
      </c>
      <c r="ED284" s="211">
        <v>1726</v>
      </c>
      <c r="EE284" s="211">
        <v>4656</v>
      </c>
      <c r="EF284" s="211">
        <v>10294</v>
      </c>
      <c r="EG284" s="211">
        <v>73842</v>
      </c>
      <c r="EH284" s="211">
        <v>9513</v>
      </c>
      <c r="EI284" s="211">
        <v>23564</v>
      </c>
      <c r="EJ284" s="211">
        <v>9258</v>
      </c>
      <c r="EK284" s="211">
        <v>836</v>
      </c>
      <c r="EL284" s="211">
        <v>1126</v>
      </c>
      <c r="EM284" s="211">
        <v>1120</v>
      </c>
      <c r="EN284" s="211">
        <v>943</v>
      </c>
      <c r="EO284" s="211">
        <v>1148</v>
      </c>
      <c r="EP284" s="211">
        <v>3883</v>
      </c>
      <c r="EQ284" s="211">
        <v>30966</v>
      </c>
      <c r="ER284" s="211">
        <v>32822</v>
      </c>
      <c r="ES284" s="211">
        <v>1590</v>
      </c>
      <c r="ET284" s="211">
        <v>10488</v>
      </c>
      <c r="EU284" s="211">
        <v>14033</v>
      </c>
      <c r="EV284" s="211">
        <v>6711</v>
      </c>
      <c r="EW284" s="211">
        <f t="shared" si="4"/>
        <v>31232</v>
      </c>
      <c r="EX284" s="211">
        <v>32822</v>
      </c>
      <c r="EZ284" s="211"/>
    </row>
    <row r="285" spans="1:156" x14ac:dyDescent="0.25">
      <c r="A285" s="214">
        <v>56</v>
      </c>
      <c r="B285" s="214" t="s">
        <v>554</v>
      </c>
      <c r="C285" s="214" t="s">
        <v>232</v>
      </c>
      <c r="D285" s="214" t="s">
        <v>232</v>
      </c>
      <c r="E285" s="214" t="s">
        <v>232</v>
      </c>
      <c r="F285" s="214" t="s">
        <v>232</v>
      </c>
      <c r="G285" s="214" t="s">
        <v>232</v>
      </c>
      <c r="H285" s="211">
        <v>84077</v>
      </c>
      <c r="I285" s="211">
        <v>2476</v>
      </c>
      <c r="J285" s="211">
        <v>7226</v>
      </c>
      <c r="K285" s="211">
        <v>589</v>
      </c>
      <c r="L285" s="211">
        <v>3980</v>
      </c>
      <c r="M285" s="211">
        <v>325</v>
      </c>
      <c r="N285" s="211">
        <v>25379</v>
      </c>
      <c r="O285" s="211">
        <v>1083</v>
      </c>
      <c r="P285" s="211">
        <v>51312</v>
      </c>
      <c r="Q285" s="211">
        <v>804</v>
      </c>
      <c r="R285" s="211">
        <v>62793</v>
      </c>
      <c r="S285" s="211">
        <v>1553</v>
      </c>
      <c r="T285" s="211">
        <v>6871</v>
      </c>
      <c r="U285" s="211">
        <v>466</v>
      </c>
      <c r="V285" s="211">
        <v>171</v>
      </c>
      <c r="W285" s="211">
        <v>0</v>
      </c>
      <c r="X285" s="211">
        <v>5199</v>
      </c>
      <c r="Y285" s="211">
        <v>69</v>
      </c>
      <c r="Z285" s="211">
        <v>1962</v>
      </c>
      <c r="AA285" s="211">
        <v>192</v>
      </c>
      <c r="AB285" s="211">
        <v>7045</v>
      </c>
      <c r="AC285" s="211">
        <v>196</v>
      </c>
      <c r="AD285" s="211">
        <v>5013</v>
      </c>
      <c r="AE285" s="211">
        <v>376</v>
      </c>
      <c r="AF285" s="211">
        <v>61644</v>
      </c>
      <c r="AG285" s="211">
        <v>1439</v>
      </c>
      <c r="AH285" s="211">
        <v>75534</v>
      </c>
      <c r="AI285" s="211">
        <v>1908</v>
      </c>
      <c r="AJ285" s="211">
        <v>8543</v>
      </c>
      <c r="AK285" s="211">
        <v>568</v>
      </c>
      <c r="AL285" s="211">
        <v>5265</v>
      </c>
      <c r="AM285" s="211">
        <v>252</v>
      </c>
      <c r="AN285" s="211">
        <v>3278</v>
      </c>
      <c r="AO285" s="211">
        <v>316</v>
      </c>
      <c r="AP285" s="211">
        <v>40880</v>
      </c>
      <c r="AQ285" s="211">
        <v>1198</v>
      </c>
      <c r="AR285" s="211">
        <v>43197</v>
      </c>
      <c r="AS285" s="211">
        <v>1278</v>
      </c>
      <c r="AT285" s="211">
        <v>7471</v>
      </c>
      <c r="AU285" s="211">
        <v>356</v>
      </c>
      <c r="AV285" s="211">
        <v>76606</v>
      </c>
      <c r="AW285" s="211">
        <v>2120</v>
      </c>
      <c r="AX285" s="211">
        <v>1976</v>
      </c>
      <c r="AY285" s="211">
        <v>165</v>
      </c>
      <c r="AZ285" s="211">
        <v>9466</v>
      </c>
      <c r="BA285" s="211">
        <v>515</v>
      </c>
      <c r="BB285" s="211">
        <v>16337</v>
      </c>
      <c r="BC285" s="211">
        <v>525</v>
      </c>
      <c r="BD285" s="211">
        <v>26617</v>
      </c>
      <c r="BE285" s="211">
        <v>362</v>
      </c>
      <c r="BF285" s="211">
        <v>6265</v>
      </c>
      <c r="BG285" s="211">
        <v>518</v>
      </c>
      <c r="BH285" s="211">
        <v>42250</v>
      </c>
      <c r="BI285" s="211">
        <v>1578</v>
      </c>
      <c r="BJ285" s="211">
        <v>40875</v>
      </c>
      <c r="BK285" s="211">
        <v>1523</v>
      </c>
      <c r="BL285" s="211">
        <v>1375</v>
      </c>
      <c r="BM285" s="211">
        <v>55</v>
      </c>
      <c r="BN285" s="211">
        <v>31202</v>
      </c>
      <c r="BO285" s="211">
        <v>749</v>
      </c>
      <c r="BP285" s="211">
        <v>11901</v>
      </c>
      <c r="BQ285" s="211">
        <v>1003</v>
      </c>
      <c r="BR285" s="211">
        <v>5412</v>
      </c>
      <c r="BS285" s="211">
        <v>344</v>
      </c>
      <c r="BT285" s="211">
        <v>23053</v>
      </c>
      <c r="BU285" s="211">
        <v>354</v>
      </c>
      <c r="BV285" s="211">
        <v>48515</v>
      </c>
      <c r="BW285" s="211">
        <v>2096</v>
      </c>
      <c r="BX285" s="211">
        <v>12509</v>
      </c>
      <c r="BY285" s="211">
        <v>26</v>
      </c>
      <c r="BZ285" s="211">
        <v>6380</v>
      </c>
      <c r="CA285" s="211">
        <v>98</v>
      </c>
      <c r="CB285" s="211">
        <v>16673</v>
      </c>
      <c r="CC285" s="211">
        <v>256</v>
      </c>
      <c r="CD285" s="211">
        <v>6628</v>
      </c>
      <c r="CE285" s="211">
        <v>555</v>
      </c>
      <c r="CF285" s="211">
        <v>9155</v>
      </c>
      <c r="CG285" s="211">
        <v>346</v>
      </c>
      <c r="CH285" s="211">
        <v>11327</v>
      </c>
      <c r="CI285" s="211">
        <v>378</v>
      </c>
      <c r="CJ285" s="211">
        <v>10870</v>
      </c>
      <c r="CK285" s="211">
        <v>483</v>
      </c>
      <c r="CL285" s="211">
        <v>10535</v>
      </c>
      <c r="CM285" s="211">
        <v>334</v>
      </c>
      <c r="CN285" s="211">
        <v>12509</v>
      </c>
      <c r="CO285" s="211">
        <v>26</v>
      </c>
      <c r="CP285" s="211">
        <v>2476</v>
      </c>
      <c r="CQ285" s="211">
        <v>81601</v>
      </c>
      <c r="CR285" s="211">
        <v>68862</v>
      </c>
      <c r="CS285" s="211">
        <v>23975</v>
      </c>
      <c r="CT285" s="211">
        <v>69257</v>
      </c>
      <c r="CU285" s="211">
        <v>10082</v>
      </c>
      <c r="CV285" s="211">
        <v>3612</v>
      </c>
      <c r="CW285" s="211">
        <v>3229</v>
      </c>
      <c r="CX285" s="211">
        <v>1368</v>
      </c>
      <c r="CY285" s="211">
        <v>1728</v>
      </c>
      <c r="CZ285" s="211">
        <v>476</v>
      </c>
      <c r="DA285" s="211">
        <v>2931</v>
      </c>
      <c r="DB285" s="211">
        <v>841</v>
      </c>
      <c r="DC285" s="211">
        <v>2194</v>
      </c>
      <c r="DD285" s="211">
        <v>927</v>
      </c>
      <c r="DE285" s="211">
        <v>215</v>
      </c>
      <c r="DF285" s="211">
        <v>2051</v>
      </c>
      <c r="DG285" s="211">
        <v>4383</v>
      </c>
      <c r="DH285" s="211">
        <v>1413</v>
      </c>
      <c r="DI285" s="211">
        <v>5364</v>
      </c>
      <c r="DJ285" s="211">
        <v>2573</v>
      </c>
      <c r="DK285" s="211">
        <v>1126</v>
      </c>
      <c r="DL285" s="211">
        <v>4223</v>
      </c>
      <c r="DM285" s="211">
        <v>6494</v>
      </c>
      <c r="DN285" s="211">
        <v>10283</v>
      </c>
      <c r="DO285" s="211">
        <v>2906</v>
      </c>
      <c r="DP285" s="211">
        <v>1926</v>
      </c>
      <c r="DQ285" s="211">
        <v>1927</v>
      </c>
      <c r="DR285" s="211">
        <v>971</v>
      </c>
      <c r="DS285" s="211">
        <v>673</v>
      </c>
      <c r="DT285" s="211">
        <v>1430</v>
      </c>
      <c r="DU285" s="211">
        <v>31764</v>
      </c>
      <c r="DV285" s="211">
        <v>18256</v>
      </c>
      <c r="DW285" s="211">
        <v>7893</v>
      </c>
      <c r="DX285" s="211">
        <v>2397</v>
      </c>
      <c r="DY285" s="211">
        <v>709</v>
      </c>
      <c r="DZ285" s="211">
        <v>3668</v>
      </c>
      <c r="EA285" s="211">
        <v>557</v>
      </c>
      <c r="EB285" s="211">
        <v>2306</v>
      </c>
      <c r="EC285" s="211">
        <v>7443</v>
      </c>
      <c r="ED285" s="211">
        <v>1644</v>
      </c>
      <c r="EE285" s="211">
        <v>4609</v>
      </c>
      <c r="EF285" s="211">
        <v>11412</v>
      </c>
      <c r="EG285" s="211">
        <v>73284</v>
      </c>
      <c r="EH285" s="211">
        <v>10081</v>
      </c>
      <c r="EI285" s="211">
        <v>24704</v>
      </c>
      <c r="EJ285" s="211">
        <v>7060</v>
      </c>
      <c r="EK285" s="211">
        <v>600</v>
      </c>
      <c r="EL285" s="211">
        <v>992</v>
      </c>
      <c r="EM285" s="211">
        <v>891</v>
      </c>
      <c r="EN285" s="211">
        <v>959</v>
      </c>
      <c r="EO285" s="211">
        <v>631</v>
      </c>
      <c r="EP285" s="211">
        <v>2779</v>
      </c>
      <c r="EQ285" s="211">
        <v>30170</v>
      </c>
      <c r="ER285" s="211">
        <v>31764</v>
      </c>
      <c r="ES285" s="211">
        <v>1195</v>
      </c>
      <c r="ET285" s="211">
        <v>8668</v>
      </c>
      <c r="EU285" s="211">
        <v>15132</v>
      </c>
      <c r="EV285" s="211">
        <v>6769</v>
      </c>
      <c r="EW285" s="211">
        <f t="shared" si="4"/>
        <v>30569</v>
      </c>
      <c r="EX285" s="211">
        <v>31764</v>
      </c>
      <c r="EZ285" s="211"/>
    </row>
    <row r="286" spans="1:156" x14ac:dyDescent="0.25">
      <c r="A286" s="214">
        <v>57</v>
      </c>
      <c r="B286" s="214" t="s">
        <v>554</v>
      </c>
      <c r="C286" s="214" t="s">
        <v>232</v>
      </c>
      <c r="D286" s="214" t="s">
        <v>232</v>
      </c>
      <c r="E286" s="214" t="s">
        <v>232</v>
      </c>
      <c r="F286" s="214" t="s">
        <v>232</v>
      </c>
      <c r="G286" s="214" t="s">
        <v>232</v>
      </c>
      <c r="H286" s="211">
        <v>87441</v>
      </c>
      <c r="I286" s="211">
        <v>2085</v>
      </c>
      <c r="J286" s="211">
        <v>4544</v>
      </c>
      <c r="K286" s="211">
        <v>412</v>
      </c>
      <c r="L286" s="211">
        <v>2676</v>
      </c>
      <c r="M286" s="211">
        <v>199</v>
      </c>
      <c r="N286" s="211">
        <v>21802</v>
      </c>
      <c r="O286" s="211">
        <v>785</v>
      </c>
      <c r="P286" s="211">
        <v>60672</v>
      </c>
      <c r="Q286" s="211">
        <v>773</v>
      </c>
      <c r="R286" s="211">
        <v>72087</v>
      </c>
      <c r="S286" s="211">
        <v>1412</v>
      </c>
      <c r="T286" s="211">
        <v>3411</v>
      </c>
      <c r="U286" s="211">
        <v>59</v>
      </c>
      <c r="V286" s="211">
        <v>248</v>
      </c>
      <c r="W286" s="211">
        <v>7</v>
      </c>
      <c r="X286" s="211">
        <v>4408</v>
      </c>
      <c r="Y286" s="211">
        <v>99</v>
      </c>
      <c r="Z286" s="211">
        <v>2301</v>
      </c>
      <c r="AA286" s="211">
        <v>396</v>
      </c>
      <c r="AB286" s="211">
        <v>4986</v>
      </c>
      <c r="AC286" s="211">
        <v>112</v>
      </c>
      <c r="AD286" s="211">
        <v>4846</v>
      </c>
      <c r="AE286" s="211">
        <v>478</v>
      </c>
      <c r="AF286" s="211">
        <v>70593</v>
      </c>
      <c r="AG286" s="211">
        <v>1411</v>
      </c>
      <c r="AH286" s="211">
        <v>80476</v>
      </c>
      <c r="AI286" s="211">
        <v>1547</v>
      </c>
      <c r="AJ286" s="211">
        <v>6965</v>
      </c>
      <c r="AK286" s="211">
        <v>538</v>
      </c>
      <c r="AL286" s="211">
        <v>4507</v>
      </c>
      <c r="AM286" s="211">
        <v>156</v>
      </c>
      <c r="AN286" s="211">
        <v>2458</v>
      </c>
      <c r="AO286" s="211">
        <v>382</v>
      </c>
      <c r="AP286" s="211">
        <v>44551</v>
      </c>
      <c r="AQ286" s="211">
        <v>1125</v>
      </c>
      <c r="AR286" s="211">
        <v>42890</v>
      </c>
      <c r="AS286" s="211">
        <v>960</v>
      </c>
      <c r="AT286" s="211">
        <v>6434</v>
      </c>
      <c r="AU286" s="211">
        <v>78</v>
      </c>
      <c r="AV286" s="211">
        <v>81007</v>
      </c>
      <c r="AW286" s="211">
        <v>2007</v>
      </c>
      <c r="AX286" s="211">
        <v>1571</v>
      </c>
      <c r="AY286" s="211">
        <v>164</v>
      </c>
      <c r="AZ286" s="211">
        <v>9191</v>
      </c>
      <c r="BA286" s="211">
        <v>456</v>
      </c>
      <c r="BB286" s="211">
        <v>17720</v>
      </c>
      <c r="BC286" s="211">
        <v>470</v>
      </c>
      <c r="BD286" s="211">
        <v>27933</v>
      </c>
      <c r="BE286" s="211">
        <v>262</v>
      </c>
      <c r="BF286" s="211">
        <v>7140</v>
      </c>
      <c r="BG286" s="211">
        <v>324</v>
      </c>
      <c r="BH286" s="211">
        <v>46027</v>
      </c>
      <c r="BI286" s="211">
        <v>1216</v>
      </c>
      <c r="BJ286" s="211">
        <v>45019</v>
      </c>
      <c r="BK286" s="211">
        <v>1110</v>
      </c>
      <c r="BL286" s="211">
        <v>1008</v>
      </c>
      <c r="BM286" s="211">
        <v>106</v>
      </c>
      <c r="BN286" s="211">
        <v>34897</v>
      </c>
      <c r="BO286" s="211">
        <v>626</v>
      </c>
      <c r="BP286" s="211">
        <v>12174</v>
      </c>
      <c r="BQ286" s="211">
        <v>545</v>
      </c>
      <c r="BR286" s="211">
        <v>6096</v>
      </c>
      <c r="BS286" s="211">
        <v>369</v>
      </c>
      <c r="BT286" s="211">
        <v>24980</v>
      </c>
      <c r="BU286" s="211">
        <v>497</v>
      </c>
      <c r="BV286" s="211">
        <v>53167</v>
      </c>
      <c r="BW286" s="211">
        <v>1540</v>
      </c>
      <c r="BX286" s="211">
        <v>9294</v>
      </c>
      <c r="BY286" s="211">
        <v>48</v>
      </c>
      <c r="BZ286" s="211">
        <v>7637</v>
      </c>
      <c r="CA286" s="211">
        <v>184</v>
      </c>
      <c r="CB286" s="211">
        <v>17343</v>
      </c>
      <c r="CC286" s="211">
        <v>313</v>
      </c>
      <c r="CD286" s="211">
        <v>6046</v>
      </c>
      <c r="CE286" s="211">
        <v>236</v>
      </c>
      <c r="CF286" s="211">
        <v>9410</v>
      </c>
      <c r="CG286" s="211">
        <v>396</v>
      </c>
      <c r="CH286" s="211">
        <v>13229</v>
      </c>
      <c r="CI286" s="211">
        <v>262</v>
      </c>
      <c r="CJ286" s="211">
        <v>12198</v>
      </c>
      <c r="CK286" s="211">
        <v>393</v>
      </c>
      <c r="CL286" s="211">
        <v>12284</v>
      </c>
      <c r="CM286" s="211">
        <v>253</v>
      </c>
      <c r="CN286" s="211">
        <v>9294</v>
      </c>
      <c r="CO286" s="211">
        <v>48</v>
      </c>
      <c r="CP286" s="211">
        <v>2085</v>
      </c>
      <c r="CQ286" s="211">
        <v>85356</v>
      </c>
      <c r="CR286" s="211">
        <v>75846</v>
      </c>
      <c r="CS286" s="211">
        <v>16824</v>
      </c>
      <c r="CT286" s="211">
        <v>73290</v>
      </c>
      <c r="CU286" s="211">
        <v>8100</v>
      </c>
      <c r="CV286" s="211">
        <v>2666</v>
      </c>
      <c r="CW286" s="211">
        <v>2607</v>
      </c>
      <c r="CX286" s="211">
        <v>1067</v>
      </c>
      <c r="CY286" s="211">
        <v>1506</v>
      </c>
      <c r="CZ286" s="211">
        <v>292</v>
      </c>
      <c r="DA286" s="211">
        <v>2809</v>
      </c>
      <c r="DB286" s="211">
        <v>1015</v>
      </c>
      <c r="DC286" s="211">
        <v>1178</v>
      </c>
      <c r="DD286" s="211">
        <v>292</v>
      </c>
      <c r="DE286" s="211">
        <v>147</v>
      </c>
      <c r="DF286" s="211">
        <v>2771</v>
      </c>
      <c r="DG286" s="211">
        <v>5323</v>
      </c>
      <c r="DH286" s="211">
        <v>1597</v>
      </c>
      <c r="DI286" s="211">
        <v>5811</v>
      </c>
      <c r="DJ286" s="211">
        <v>2672</v>
      </c>
      <c r="DK286" s="211">
        <v>1120</v>
      </c>
      <c r="DL286" s="211">
        <v>5257</v>
      </c>
      <c r="DM286" s="211">
        <v>5904</v>
      </c>
      <c r="DN286" s="211">
        <v>11076</v>
      </c>
      <c r="DO286" s="211">
        <v>3105</v>
      </c>
      <c r="DP286" s="211">
        <v>1630</v>
      </c>
      <c r="DQ286" s="211">
        <v>2096</v>
      </c>
      <c r="DR286" s="211">
        <v>888</v>
      </c>
      <c r="DS286" s="211">
        <v>724</v>
      </c>
      <c r="DT286" s="211">
        <v>999</v>
      </c>
      <c r="DU286" s="211">
        <v>30157</v>
      </c>
      <c r="DV286" s="211">
        <v>21077</v>
      </c>
      <c r="DW286" s="211">
        <v>10174</v>
      </c>
      <c r="DX286" s="211">
        <v>1501</v>
      </c>
      <c r="DY286" s="211">
        <v>365</v>
      </c>
      <c r="DZ286" s="211">
        <v>2688</v>
      </c>
      <c r="EA286" s="211">
        <v>270</v>
      </c>
      <c r="EB286" s="211">
        <v>1743</v>
      </c>
      <c r="EC286" s="211">
        <v>4891</v>
      </c>
      <c r="ED286" s="211">
        <v>1118</v>
      </c>
      <c r="EE286" s="211">
        <v>2686</v>
      </c>
      <c r="EF286" s="211">
        <v>12716</v>
      </c>
      <c r="EG286" s="211">
        <v>78008</v>
      </c>
      <c r="EH286" s="211">
        <v>8526</v>
      </c>
      <c r="EI286" s="211">
        <v>26914</v>
      </c>
      <c r="EJ286" s="211">
        <v>3243</v>
      </c>
      <c r="EK286" s="211">
        <v>222</v>
      </c>
      <c r="EL286" s="211">
        <v>396</v>
      </c>
      <c r="EM286" s="211">
        <v>365</v>
      </c>
      <c r="EN286" s="211">
        <v>377</v>
      </c>
      <c r="EO286" s="211">
        <v>411</v>
      </c>
      <c r="EP286" s="211">
        <v>1233</v>
      </c>
      <c r="EQ286" s="211">
        <v>28917</v>
      </c>
      <c r="ER286" s="211">
        <v>30157</v>
      </c>
      <c r="ES286" s="211">
        <v>948</v>
      </c>
      <c r="ET286" s="211">
        <v>5350</v>
      </c>
      <c r="EU286" s="211">
        <v>14581</v>
      </c>
      <c r="EV286" s="211">
        <v>9278</v>
      </c>
      <c r="EW286" s="211">
        <f t="shared" si="4"/>
        <v>29209</v>
      </c>
      <c r="EX286" s="211">
        <v>30157</v>
      </c>
      <c r="EZ286" s="211"/>
    </row>
    <row r="287" spans="1:156" x14ac:dyDescent="0.25">
      <c r="A287" s="214">
        <v>58</v>
      </c>
      <c r="B287" s="214" t="s">
        <v>554</v>
      </c>
      <c r="C287" s="214" t="s">
        <v>232</v>
      </c>
      <c r="D287" s="214" t="s">
        <v>232</v>
      </c>
      <c r="E287" s="214" t="s">
        <v>232</v>
      </c>
      <c r="F287" s="214" t="s">
        <v>232</v>
      </c>
      <c r="G287" s="214" t="s">
        <v>232</v>
      </c>
      <c r="H287" s="211">
        <v>85116</v>
      </c>
      <c r="I287" s="211">
        <v>3110</v>
      </c>
      <c r="J287" s="211">
        <v>5103</v>
      </c>
      <c r="K287" s="211">
        <v>385</v>
      </c>
      <c r="L287" s="211">
        <v>3341</v>
      </c>
      <c r="M287" s="211">
        <v>233</v>
      </c>
      <c r="N287" s="211">
        <v>29906</v>
      </c>
      <c r="O287" s="211">
        <v>1871</v>
      </c>
      <c r="P287" s="211">
        <v>44737</v>
      </c>
      <c r="Q287" s="211">
        <v>818</v>
      </c>
      <c r="R287" s="211">
        <v>74772</v>
      </c>
      <c r="S287" s="211">
        <v>1553</v>
      </c>
      <c r="T287" s="211">
        <v>1682</v>
      </c>
      <c r="U287" s="211">
        <v>3</v>
      </c>
      <c r="V287" s="211">
        <v>138</v>
      </c>
      <c r="W287" s="211">
        <v>24</v>
      </c>
      <c r="X287" s="211">
        <v>2048</v>
      </c>
      <c r="Y287" s="211">
        <v>138</v>
      </c>
      <c r="Z287" s="211">
        <v>1842</v>
      </c>
      <c r="AA287" s="211">
        <v>448</v>
      </c>
      <c r="AB287" s="211">
        <v>4630</v>
      </c>
      <c r="AC287" s="211">
        <v>944</v>
      </c>
      <c r="AD287" s="211">
        <v>5272</v>
      </c>
      <c r="AE287" s="211">
        <v>1455</v>
      </c>
      <c r="AF287" s="211">
        <v>73192</v>
      </c>
      <c r="AG287" s="211">
        <v>1410</v>
      </c>
      <c r="AH287" s="211">
        <v>81054</v>
      </c>
      <c r="AI287" s="211">
        <v>1857</v>
      </c>
      <c r="AJ287" s="211">
        <v>4062</v>
      </c>
      <c r="AK287" s="211">
        <v>1253</v>
      </c>
      <c r="AL287" s="211">
        <v>1838</v>
      </c>
      <c r="AM287" s="211">
        <v>215</v>
      </c>
      <c r="AN287" s="211">
        <v>2224</v>
      </c>
      <c r="AO287" s="211">
        <v>1038</v>
      </c>
      <c r="AP287" s="211">
        <v>42954</v>
      </c>
      <c r="AQ287" s="211">
        <v>1840</v>
      </c>
      <c r="AR287" s="211">
        <v>42162</v>
      </c>
      <c r="AS287" s="211">
        <v>1270</v>
      </c>
      <c r="AT287" s="211">
        <v>7073</v>
      </c>
      <c r="AU287" s="211">
        <v>75</v>
      </c>
      <c r="AV287" s="211">
        <v>78043</v>
      </c>
      <c r="AW287" s="211">
        <v>3035</v>
      </c>
      <c r="AX287" s="211">
        <v>2226</v>
      </c>
      <c r="AY287" s="211">
        <v>177</v>
      </c>
      <c r="AZ287" s="211">
        <v>12193</v>
      </c>
      <c r="BA287" s="211">
        <v>864</v>
      </c>
      <c r="BB287" s="211">
        <v>17876</v>
      </c>
      <c r="BC287" s="211">
        <v>717</v>
      </c>
      <c r="BD287" s="211">
        <v>20018</v>
      </c>
      <c r="BE287" s="211">
        <v>310</v>
      </c>
      <c r="BF287" s="211">
        <v>7210</v>
      </c>
      <c r="BG287" s="211">
        <v>368</v>
      </c>
      <c r="BH287" s="211">
        <v>42515</v>
      </c>
      <c r="BI287" s="211">
        <v>1823</v>
      </c>
      <c r="BJ287" s="211">
        <v>40989</v>
      </c>
      <c r="BK287" s="211">
        <v>1690</v>
      </c>
      <c r="BL287" s="211">
        <v>1526</v>
      </c>
      <c r="BM287" s="211">
        <v>133</v>
      </c>
      <c r="BN287" s="211">
        <v>29594</v>
      </c>
      <c r="BO287" s="211">
        <v>1059</v>
      </c>
      <c r="BP287" s="211">
        <v>14616</v>
      </c>
      <c r="BQ287" s="211">
        <v>799</v>
      </c>
      <c r="BR287" s="211">
        <v>5515</v>
      </c>
      <c r="BS287" s="211">
        <v>333</v>
      </c>
      <c r="BT287" s="211">
        <v>24148</v>
      </c>
      <c r="BU287" s="211">
        <v>781</v>
      </c>
      <c r="BV287" s="211">
        <v>49725</v>
      </c>
      <c r="BW287" s="211">
        <v>2191</v>
      </c>
      <c r="BX287" s="211">
        <v>11243</v>
      </c>
      <c r="BY287" s="211">
        <v>138</v>
      </c>
      <c r="BZ287" s="211">
        <v>6698</v>
      </c>
      <c r="CA287" s="211">
        <v>72</v>
      </c>
      <c r="CB287" s="211">
        <v>17450</v>
      </c>
      <c r="CC287" s="211">
        <v>709</v>
      </c>
      <c r="CD287" s="211">
        <v>8655</v>
      </c>
      <c r="CE287" s="211">
        <v>261</v>
      </c>
      <c r="CF287" s="211">
        <v>8001</v>
      </c>
      <c r="CG287" s="211">
        <v>356</v>
      </c>
      <c r="CH287" s="211">
        <v>11579</v>
      </c>
      <c r="CI287" s="211">
        <v>932</v>
      </c>
      <c r="CJ287" s="211">
        <v>10972</v>
      </c>
      <c r="CK287" s="211">
        <v>356</v>
      </c>
      <c r="CL287" s="211">
        <v>10518</v>
      </c>
      <c r="CM287" s="211">
        <v>286</v>
      </c>
      <c r="CN287" s="211">
        <v>11243</v>
      </c>
      <c r="CO287" s="211">
        <v>138</v>
      </c>
      <c r="CP287" s="211">
        <v>3110</v>
      </c>
      <c r="CQ287" s="211">
        <v>82006</v>
      </c>
      <c r="CR287" s="211">
        <v>70932</v>
      </c>
      <c r="CS287" s="211">
        <v>21326</v>
      </c>
      <c r="CT287" s="211">
        <v>74057</v>
      </c>
      <c r="CU287" s="211">
        <v>6167</v>
      </c>
      <c r="CV287" s="211">
        <v>2692</v>
      </c>
      <c r="CW287" s="211">
        <v>3345</v>
      </c>
      <c r="CX287" s="211">
        <v>1990</v>
      </c>
      <c r="CY287" s="211">
        <v>1266</v>
      </c>
      <c r="CZ287" s="211">
        <v>215</v>
      </c>
      <c r="DA287" s="211">
        <v>1287</v>
      </c>
      <c r="DB287" s="211">
        <v>420</v>
      </c>
      <c r="DC287" s="211">
        <v>269</v>
      </c>
      <c r="DD287" s="211">
        <v>67</v>
      </c>
      <c r="DE287" s="211">
        <v>882</v>
      </c>
      <c r="DF287" s="211">
        <v>3930</v>
      </c>
      <c r="DG287" s="211">
        <v>5704</v>
      </c>
      <c r="DH287" s="211">
        <v>1449</v>
      </c>
      <c r="DI287" s="211">
        <v>3926</v>
      </c>
      <c r="DJ287" s="211">
        <v>2678</v>
      </c>
      <c r="DK287" s="211">
        <v>402</v>
      </c>
      <c r="DL287" s="211">
        <v>3510</v>
      </c>
      <c r="DM287" s="211">
        <v>3825</v>
      </c>
      <c r="DN287" s="211">
        <v>12221</v>
      </c>
      <c r="DO287" s="211">
        <v>3170</v>
      </c>
      <c r="DP287" s="211">
        <v>2225</v>
      </c>
      <c r="DQ287" s="211">
        <v>1479</v>
      </c>
      <c r="DR287" s="211">
        <v>544</v>
      </c>
      <c r="DS287" s="211">
        <v>427</v>
      </c>
      <c r="DT287" s="211">
        <v>985</v>
      </c>
      <c r="DU287" s="211">
        <v>29251</v>
      </c>
      <c r="DV287" s="211">
        <v>18252</v>
      </c>
      <c r="DW287" s="211">
        <v>8186</v>
      </c>
      <c r="DX287" s="211">
        <v>1728</v>
      </c>
      <c r="DY287" s="211">
        <v>509</v>
      </c>
      <c r="DZ287" s="211">
        <v>3813</v>
      </c>
      <c r="EA287" s="211">
        <v>488</v>
      </c>
      <c r="EB287" s="211">
        <v>2587</v>
      </c>
      <c r="EC287" s="211">
        <v>5458</v>
      </c>
      <c r="ED287" s="211">
        <v>1218</v>
      </c>
      <c r="EE287" s="211">
        <v>3327</v>
      </c>
      <c r="EF287" s="211">
        <v>10902</v>
      </c>
      <c r="EG287" s="211">
        <v>74983</v>
      </c>
      <c r="EH287" s="211">
        <v>9580</v>
      </c>
      <c r="EI287" s="211">
        <v>25028</v>
      </c>
      <c r="EJ287" s="211">
        <v>4223</v>
      </c>
      <c r="EK287" s="211">
        <v>620</v>
      </c>
      <c r="EL287" s="211">
        <v>637</v>
      </c>
      <c r="EM287" s="211">
        <v>578</v>
      </c>
      <c r="EN287" s="211">
        <v>351</v>
      </c>
      <c r="EO287" s="211">
        <v>366</v>
      </c>
      <c r="EP287" s="211">
        <v>1337</v>
      </c>
      <c r="EQ287" s="211">
        <v>27617</v>
      </c>
      <c r="ER287" s="211">
        <v>29251</v>
      </c>
      <c r="ES287" s="211">
        <v>641</v>
      </c>
      <c r="ET287" s="211">
        <v>6586</v>
      </c>
      <c r="EU287" s="211">
        <v>12694</v>
      </c>
      <c r="EV287" s="211">
        <v>9330</v>
      </c>
      <c r="EW287" s="211">
        <f t="shared" si="4"/>
        <v>28610</v>
      </c>
      <c r="EX287" s="211">
        <v>29251</v>
      </c>
      <c r="EZ287" s="211"/>
    </row>
    <row r="288" spans="1:156" x14ac:dyDescent="0.25">
      <c r="A288" s="214">
        <v>59</v>
      </c>
      <c r="B288" s="214" t="s">
        <v>554</v>
      </c>
      <c r="C288" s="214" t="s">
        <v>232</v>
      </c>
      <c r="D288" s="214" t="s">
        <v>232</v>
      </c>
      <c r="E288" s="214" t="s">
        <v>232</v>
      </c>
      <c r="F288" s="214" t="s">
        <v>232</v>
      </c>
      <c r="G288" s="214" t="s">
        <v>232</v>
      </c>
      <c r="H288" s="211">
        <v>85810</v>
      </c>
      <c r="I288" s="211">
        <v>6092</v>
      </c>
      <c r="J288" s="211">
        <v>23021</v>
      </c>
      <c r="K288" s="211">
        <v>2096</v>
      </c>
      <c r="L288" s="211">
        <v>15452</v>
      </c>
      <c r="M288" s="211">
        <v>1700</v>
      </c>
      <c r="N288" s="211">
        <v>29779</v>
      </c>
      <c r="O288" s="211">
        <v>2823</v>
      </c>
      <c r="P288" s="211">
        <v>31362</v>
      </c>
      <c r="Q288" s="211">
        <v>1147</v>
      </c>
      <c r="R288" s="211">
        <v>35203</v>
      </c>
      <c r="S288" s="211">
        <v>1528</v>
      </c>
      <c r="T288" s="211">
        <v>28666</v>
      </c>
      <c r="U288" s="211">
        <v>2097</v>
      </c>
      <c r="V288" s="211">
        <v>773</v>
      </c>
      <c r="W288" s="211">
        <v>57</v>
      </c>
      <c r="X288" s="211">
        <v>8035</v>
      </c>
      <c r="Y288" s="211">
        <v>654</v>
      </c>
      <c r="Z288" s="211">
        <v>4773</v>
      </c>
      <c r="AA288" s="211">
        <v>1113</v>
      </c>
      <c r="AB288" s="211">
        <v>8344</v>
      </c>
      <c r="AC288" s="211">
        <v>643</v>
      </c>
      <c r="AD288" s="211">
        <v>9202</v>
      </c>
      <c r="AE288" s="211">
        <v>1486</v>
      </c>
      <c r="AF288" s="211">
        <v>33872</v>
      </c>
      <c r="AG288" s="211">
        <v>1469</v>
      </c>
      <c r="AH288" s="211">
        <v>72093</v>
      </c>
      <c r="AI288" s="211">
        <v>4471</v>
      </c>
      <c r="AJ288" s="211">
        <v>13717</v>
      </c>
      <c r="AK288" s="211">
        <v>1621</v>
      </c>
      <c r="AL288" s="211">
        <v>7915</v>
      </c>
      <c r="AM288" s="211">
        <v>457</v>
      </c>
      <c r="AN288" s="211">
        <v>5802</v>
      </c>
      <c r="AO288" s="211">
        <v>1164</v>
      </c>
      <c r="AP288" s="211">
        <v>43550</v>
      </c>
      <c r="AQ288" s="211">
        <v>3166</v>
      </c>
      <c r="AR288" s="211">
        <v>42260</v>
      </c>
      <c r="AS288" s="211">
        <v>2926</v>
      </c>
      <c r="AT288" s="211">
        <v>11129</v>
      </c>
      <c r="AU288" s="211">
        <v>637</v>
      </c>
      <c r="AV288" s="211">
        <v>74681</v>
      </c>
      <c r="AW288" s="211">
        <v>5455</v>
      </c>
      <c r="AX288" s="211">
        <v>6736</v>
      </c>
      <c r="AY288" s="211">
        <v>1222</v>
      </c>
      <c r="AZ288" s="211">
        <v>10787</v>
      </c>
      <c r="BA288" s="211">
        <v>1343</v>
      </c>
      <c r="BB288" s="211">
        <v>14511</v>
      </c>
      <c r="BC288" s="211">
        <v>1116</v>
      </c>
      <c r="BD288" s="211">
        <v>23137</v>
      </c>
      <c r="BE288" s="211">
        <v>651</v>
      </c>
      <c r="BF288" s="211">
        <v>10379</v>
      </c>
      <c r="BG288" s="211">
        <v>1432</v>
      </c>
      <c r="BH288" s="211">
        <v>44759</v>
      </c>
      <c r="BI288" s="211">
        <v>3609</v>
      </c>
      <c r="BJ288" s="211">
        <v>42314</v>
      </c>
      <c r="BK288" s="211">
        <v>3078</v>
      </c>
      <c r="BL288" s="211">
        <v>2445</v>
      </c>
      <c r="BM288" s="211">
        <v>531</v>
      </c>
      <c r="BN288" s="211">
        <v>30373</v>
      </c>
      <c r="BO288" s="211">
        <v>1747</v>
      </c>
      <c r="BP288" s="211">
        <v>15998</v>
      </c>
      <c r="BQ288" s="211">
        <v>2176</v>
      </c>
      <c r="BR288" s="211">
        <v>8767</v>
      </c>
      <c r="BS288" s="211">
        <v>1118</v>
      </c>
      <c r="BT288" s="211">
        <v>22772</v>
      </c>
      <c r="BU288" s="211">
        <v>920</v>
      </c>
      <c r="BV288" s="211">
        <v>55138</v>
      </c>
      <c r="BW288" s="211">
        <v>5041</v>
      </c>
      <c r="BX288" s="211">
        <v>7900</v>
      </c>
      <c r="BY288" s="211">
        <v>131</v>
      </c>
      <c r="BZ288" s="211">
        <v>7120</v>
      </c>
      <c r="CA288" s="211">
        <v>220</v>
      </c>
      <c r="CB288" s="211">
        <v>15652</v>
      </c>
      <c r="CC288" s="211">
        <v>700</v>
      </c>
      <c r="CD288" s="211">
        <v>7867</v>
      </c>
      <c r="CE288" s="211">
        <v>840</v>
      </c>
      <c r="CF288" s="211">
        <v>16377</v>
      </c>
      <c r="CG288" s="211">
        <v>1279</v>
      </c>
      <c r="CH288" s="211">
        <v>13588</v>
      </c>
      <c r="CI288" s="211">
        <v>1237</v>
      </c>
      <c r="CJ288" s="211">
        <v>9033</v>
      </c>
      <c r="CK288" s="211">
        <v>1031</v>
      </c>
      <c r="CL288" s="211">
        <v>8273</v>
      </c>
      <c r="CM288" s="211">
        <v>654</v>
      </c>
      <c r="CN288" s="211">
        <v>7900</v>
      </c>
      <c r="CO288" s="211">
        <v>131</v>
      </c>
      <c r="CP288" s="211">
        <v>6092</v>
      </c>
      <c r="CQ288" s="211">
        <v>79718</v>
      </c>
      <c r="CR288" s="211">
        <v>48325</v>
      </c>
      <c r="CS288" s="211">
        <v>38769</v>
      </c>
      <c r="CT288" s="211">
        <v>61577</v>
      </c>
      <c r="CU288" s="211">
        <v>19022</v>
      </c>
      <c r="CV288" s="211">
        <v>7192</v>
      </c>
      <c r="CW288" s="211">
        <v>6202</v>
      </c>
      <c r="CX288" s="211">
        <v>2183</v>
      </c>
      <c r="CY288" s="211">
        <v>1394</v>
      </c>
      <c r="CZ288" s="211">
        <v>288</v>
      </c>
      <c r="DA288" s="211">
        <v>5753</v>
      </c>
      <c r="DB288" s="211">
        <v>2533</v>
      </c>
      <c r="DC288" s="211">
        <v>5673</v>
      </c>
      <c r="DD288" s="211">
        <v>2188</v>
      </c>
      <c r="DE288" s="211">
        <v>234</v>
      </c>
      <c r="DF288" s="211">
        <v>1889</v>
      </c>
      <c r="DG288" s="211">
        <v>5832</v>
      </c>
      <c r="DH288" s="211">
        <v>691</v>
      </c>
      <c r="DI288" s="211">
        <v>4426</v>
      </c>
      <c r="DJ288" s="211">
        <v>1865</v>
      </c>
      <c r="DK288" s="211">
        <v>896</v>
      </c>
      <c r="DL288" s="211">
        <v>3556</v>
      </c>
      <c r="DM288" s="211">
        <v>6741</v>
      </c>
      <c r="DN288" s="211">
        <v>11820</v>
      </c>
      <c r="DO288" s="211">
        <v>4035</v>
      </c>
      <c r="DP288" s="211">
        <v>1878</v>
      </c>
      <c r="DQ288" s="211">
        <v>1025</v>
      </c>
      <c r="DR288" s="211">
        <v>2784</v>
      </c>
      <c r="DS288" s="211">
        <v>2659</v>
      </c>
      <c r="DT288" s="211">
        <v>6873</v>
      </c>
      <c r="DU288" s="211">
        <v>35971</v>
      </c>
      <c r="DV288" s="211">
        <v>9390</v>
      </c>
      <c r="DW288" s="211">
        <v>4064</v>
      </c>
      <c r="DX288" s="211">
        <v>3912</v>
      </c>
      <c r="DY288" s="211">
        <v>888</v>
      </c>
      <c r="DZ288" s="211">
        <v>10290</v>
      </c>
      <c r="EA288" s="211">
        <v>539</v>
      </c>
      <c r="EB288" s="211">
        <v>8078</v>
      </c>
      <c r="EC288" s="211">
        <v>12379</v>
      </c>
      <c r="ED288" s="211">
        <v>2531</v>
      </c>
      <c r="EE288" s="211">
        <v>7236</v>
      </c>
      <c r="EF288" s="211">
        <v>9295</v>
      </c>
      <c r="EG288" s="211">
        <v>67385</v>
      </c>
      <c r="EH288" s="211">
        <v>17784</v>
      </c>
      <c r="EI288" s="211">
        <v>18313</v>
      </c>
      <c r="EJ288" s="211">
        <v>17658</v>
      </c>
      <c r="EK288" s="211">
        <v>2586</v>
      </c>
      <c r="EL288" s="211">
        <v>2245</v>
      </c>
      <c r="EM288" s="211">
        <v>2516</v>
      </c>
      <c r="EN288" s="211">
        <v>1720</v>
      </c>
      <c r="EO288" s="211">
        <v>1763</v>
      </c>
      <c r="EP288" s="211">
        <v>6391</v>
      </c>
      <c r="EQ288" s="211">
        <v>32052</v>
      </c>
      <c r="ER288" s="211">
        <v>35971</v>
      </c>
      <c r="ES288" s="211">
        <v>5339</v>
      </c>
      <c r="ET288" s="211">
        <v>17214</v>
      </c>
      <c r="EU288" s="211">
        <v>9469</v>
      </c>
      <c r="EV288" s="211">
        <v>3949</v>
      </c>
      <c r="EW288" s="211">
        <f t="shared" si="4"/>
        <v>30632</v>
      </c>
      <c r="EX288" s="211">
        <v>35971</v>
      </c>
      <c r="EZ288" s="211"/>
    </row>
    <row r="289" spans="1:156" x14ac:dyDescent="0.25">
      <c r="A289" s="214">
        <v>60</v>
      </c>
      <c r="B289" s="214" t="s">
        <v>554</v>
      </c>
      <c r="C289" s="214" t="s">
        <v>232</v>
      </c>
      <c r="D289" s="214" t="s">
        <v>232</v>
      </c>
      <c r="E289" s="214" t="s">
        <v>232</v>
      </c>
      <c r="F289" s="214" t="s">
        <v>232</v>
      </c>
      <c r="G289" s="214" t="s">
        <v>232</v>
      </c>
      <c r="H289" s="211">
        <v>81722</v>
      </c>
      <c r="I289" s="211">
        <v>3511</v>
      </c>
      <c r="J289" s="211">
        <v>24917</v>
      </c>
      <c r="K289" s="211">
        <v>1236</v>
      </c>
      <c r="L289" s="211">
        <v>19814</v>
      </c>
      <c r="M289" s="211">
        <v>1024</v>
      </c>
      <c r="N289" s="211">
        <v>25070</v>
      </c>
      <c r="O289" s="211">
        <v>1577</v>
      </c>
      <c r="P289" s="211">
        <v>22879</v>
      </c>
      <c r="Q289" s="211">
        <v>442</v>
      </c>
      <c r="R289" s="211">
        <v>52870</v>
      </c>
      <c r="S289" s="211">
        <v>1613</v>
      </c>
      <c r="T289" s="211">
        <v>12284</v>
      </c>
      <c r="U289" s="211">
        <v>497</v>
      </c>
      <c r="V289" s="211">
        <v>458</v>
      </c>
      <c r="W289" s="211">
        <v>85</v>
      </c>
      <c r="X289" s="211">
        <v>6277</v>
      </c>
      <c r="Y289" s="211">
        <v>410</v>
      </c>
      <c r="Z289" s="211">
        <v>2712</v>
      </c>
      <c r="AA289" s="211">
        <v>308</v>
      </c>
      <c r="AB289" s="211">
        <v>7054</v>
      </c>
      <c r="AC289" s="211">
        <v>549</v>
      </c>
      <c r="AD289" s="211">
        <v>6464</v>
      </c>
      <c r="AE289" s="211">
        <v>813</v>
      </c>
      <c r="AF289" s="211">
        <v>51348</v>
      </c>
      <c r="AG289" s="211">
        <v>1536</v>
      </c>
      <c r="AH289" s="211">
        <v>67812</v>
      </c>
      <c r="AI289" s="211">
        <v>2287</v>
      </c>
      <c r="AJ289" s="211">
        <v>13910</v>
      </c>
      <c r="AK289" s="211">
        <v>1224</v>
      </c>
      <c r="AL289" s="211">
        <v>7505</v>
      </c>
      <c r="AM289" s="211">
        <v>455</v>
      </c>
      <c r="AN289" s="211">
        <v>6405</v>
      </c>
      <c r="AO289" s="211">
        <v>769</v>
      </c>
      <c r="AP289" s="211">
        <v>42075</v>
      </c>
      <c r="AQ289" s="211">
        <v>2060</v>
      </c>
      <c r="AR289" s="211">
        <v>39647</v>
      </c>
      <c r="AS289" s="211">
        <v>1451</v>
      </c>
      <c r="AT289" s="211">
        <v>8806</v>
      </c>
      <c r="AU289" s="211">
        <v>178</v>
      </c>
      <c r="AV289" s="211">
        <v>72916</v>
      </c>
      <c r="AW289" s="211">
        <v>3333</v>
      </c>
      <c r="AX289" s="211">
        <v>4093</v>
      </c>
      <c r="AY289" s="211">
        <v>636</v>
      </c>
      <c r="AZ289" s="211">
        <v>6293</v>
      </c>
      <c r="BA289" s="211">
        <v>416</v>
      </c>
      <c r="BB289" s="211">
        <v>9151</v>
      </c>
      <c r="BC289" s="211">
        <v>661</v>
      </c>
      <c r="BD289" s="211">
        <v>21193</v>
      </c>
      <c r="BE289" s="211">
        <v>574</v>
      </c>
      <c r="BF289" s="211">
        <v>12482</v>
      </c>
      <c r="BG289" s="211">
        <v>768</v>
      </c>
      <c r="BH289" s="211">
        <v>47388</v>
      </c>
      <c r="BI289" s="211">
        <v>2434</v>
      </c>
      <c r="BJ289" s="211">
        <v>44807</v>
      </c>
      <c r="BK289" s="211">
        <v>2188</v>
      </c>
      <c r="BL289" s="211">
        <v>2581</v>
      </c>
      <c r="BM289" s="211">
        <v>246</v>
      </c>
      <c r="BN289" s="211">
        <v>24553</v>
      </c>
      <c r="BO289" s="211">
        <v>853</v>
      </c>
      <c r="BP289" s="211">
        <v>28334</v>
      </c>
      <c r="BQ289" s="211">
        <v>1920</v>
      </c>
      <c r="BR289" s="211">
        <v>6983</v>
      </c>
      <c r="BS289" s="211">
        <v>429</v>
      </c>
      <c r="BT289" s="211">
        <v>14960</v>
      </c>
      <c r="BU289" s="211">
        <v>276</v>
      </c>
      <c r="BV289" s="211">
        <v>59870</v>
      </c>
      <c r="BW289" s="211">
        <v>3202</v>
      </c>
      <c r="BX289" s="211">
        <v>6892</v>
      </c>
      <c r="BY289" s="211">
        <v>33</v>
      </c>
      <c r="BZ289" s="211">
        <v>4714</v>
      </c>
      <c r="CA289" s="211">
        <v>26</v>
      </c>
      <c r="CB289" s="211">
        <v>10246</v>
      </c>
      <c r="CC289" s="211">
        <v>250</v>
      </c>
      <c r="CD289" s="211">
        <v>26032</v>
      </c>
      <c r="CE289" s="211">
        <v>948</v>
      </c>
      <c r="CF289" s="211">
        <v>14403</v>
      </c>
      <c r="CG289" s="211">
        <v>793</v>
      </c>
      <c r="CH289" s="211">
        <v>8779</v>
      </c>
      <c r="CI289" s="211">
        <v>806</v>
      </c>
      <c r="CJ289" s="211">
        <v>5870</v>
      </c>
      <c r="CK289" s="211">
        <v>477</v>
      </c>
      <c r="CL289" s="211">
        <v>4786</v>
      </c>
      <c r="CM289" s="211">
        <v>178</v>
      </c>
      <c r="CN289" s="211">
        <v>6892</v>
      </c>
      <c r="CO289" s="211">
        <v>33</v>
      </c>
      <c r="CP289" s="211">
        <v>3511</v>
      </c>
      <c r="CQ289" s="211">
        <v>78211</v>
      </c>
      <c r="CR289" s="211">
        <v>61154</v>
      </c>
      <c r="CS289" s="211">
        <v>22225</v>
      </c>
      <c r="CT289" s="211">
        <v>60692</v>
      </c>
      <c r="CU289" s="211">
        <v>17896</v>
      </c>
      <c r="CV289" s="211">
        <v>7305</v>
      </c>
      <c r="CW289" s="211">
        <v>3252</v>
      </c>
      <c r="CX289" s="211">
        <v>1512</v>
      </c>
      <c r="CY289" s="211">
        <v>2105</v>
      </c>
      <c r="CZ289" s="211">
        <v>394</v>
      </c>
      <c r="DA289" s="211">
        <v>4432</v>
      </c>
      <c r="DB289" s="211">
        <v>1557</v>
      </c>
      <c r="DC289" s="211">
        <v>8107</v>
      </c>
      <c r="DD289" s="211">
        <v>3842</v>
      </c>
      <c r="DE289" s="211">
        <v>204</v>
      </c>
      <c r="DF289" s="211">
        <v>1459</v>
      </c>
      <c r="DG289" s="211">
        <v>4122</v>
      </c>
      <c r="DH289" s="211">
        <v>885</v>
      </c>
      <c r="DI289" s="211">
        <v>5399</v>
      </c>
      <c r="DJ289" s="211">
        <v>2190</v>
      </c>
      <c r="DK289" s="211">
        <v>1007</v>
      </c>
      <c r="DL289" s="211">
        <v>2558</v>
      </c>
      <c r="DM289" s="211">
        <v>6301</v>
      </c>
      <c r="DN289" s="211">
        <v>15255</v>
      </c>
      <c r="DO289" s="211">
        <v>5698</v>
      </c>
      <c r="DP289" s="211">
        <v>2069</v>
      </c>
      <c r="DQ289" s="211">
        <v>1132</v>
      </c>
      <c r="DR289" s="211">
        <v>1876</v>
      </c>
      <c r="DS289" s="211">
        <v>2093</v>
      </c>
      <c r="DT289" s="211">
        <v>4369</v>
      </c>
      <c r="DU289" s="211">
        <v>33286</v>
      </c>
      <c r="DV289" s="211">
        <v>7975</v>
      </c>
      <c r="DW289" s="211">
        <v>3254</v>
      </c>
      <c r="DX289" s="211">
        <v>3134</v>
      </c>
      <c r="DY289" s="211">
        <v>378</v>
      </c>
      <c r="DZ289" s="211">
        <v>11057</v>
      </c>
      <c r="EA289" s="211">
        <v>363</v>
      </c>
      <c r="EB289" s="211">
        <v>6667</v>
      </c>
      <c r="EC289" s="211">
        <v>11120</v>
      </c>
      <c r="ED289" s="211">
        <v>1175</v>
      </c>
      <c r="EE289" s="211">
        <v>6043</v>
      </c>
      <c r="EF289" s="211">
        <v>5480</v>
      </c>
      <c r="EG289" s="211">
        <v>52965</v>
      </c>
      <c r="EH289" s="211">
        <v>28744</v>
      </c>
      <c r="EI289" s="211">
        <v>11486</v>
      </c>
      <c r="EJ289" s="211">
        <v>21800</v>
      </c>
      <c r="EK289" s="211">
        <v>2604</v>
      </c>
      <c r="EL289" s="211">
        <v>2378</v>
      </c>
      <c r="EM289" s="211">
        <v>2475</v>
      </c>
      <c r="EN289" s="211">
        <v>2427</v>
      </c>
      <c r="EO289" s="211">
        <v>1672</v>
      </c>
      <c r="EP289" s="211">
        <v>9385</v>
      </c>
      <c r="EQ289" s="211">
        <v>28194</v>
      </c>
      <c r="ER289" s="211">
        <v>33286</v>
      </c>
      <c r="ES289" s="211">
        <v>6452</v>
      </c>
      <c r="ET289" s="211">
        <v>13341</v>
      </c>
      <c r="EU289" s="211">
        <v>9761</v>
      </c>
      <c r="EV289" s="211">
        <v>3732</v>
      </c>
      <c r="EW289" s="211">
        <f t="shared" si="4"/>
        <v>26834</v>
      </c>
      <c r="EX289" s="211">
        <v>33286</v>
      </c>
      <c r="EZ289" s="211"/>
    </row>
    <row r="290" spans="1:156" x14ac:dyDescent="0.25">
      <c r="A290" s="214">
        <v>61</v>
      </c>
      <c r="B290" s="214" t="s">
        <v>554</v>
      </c>
      <c r="C290" s="214" t="s">
        <v>232</v>
      </c>
      <c r="D290" s="214" t="s">
        <v>232</v>
      </c>
      <c r="E290" s="214" t="s">
        <v>232</v>
      </c>
      <c r="F290" s="214" t="s">
        <v>232</v>
      </c>
      <c r="G290" s="214" t="s">
        <v>232</v>
      </c>
      <c r="H290" s="211">
        <v>84072</v>
      </c>
      <c r="I290" s="211">
        <v>4276</v>
      </c>
      <c r="J290" s="211">
        <v>10604</v>
      </c>
      <c r="K290" s="211">
        <v>1083</v>
      </c>
      <c r="L290" s="211">
        <v>8002</v>
      </c>
      <c r="M290" s="211">
        <v>715</v>
      </c>
      <c r="N290" s="211">
        <v>23834</v>
      </c>
      <c r="O290" s="211">
        <v>2170</v>
      </c>
      <c r="P290" s="211">
        <v>48710</v>
      </c>
      <c r="Q290" s="211">
        <v>951</v>
      </c>
      <c r="R290" s="211">
        <v>64632</v>
      </c>
      <c r="S290" s="211">
        <v>2844</v>
      </c>
      <c r="T290" s="211">
        <v>7523</v>
      </c>
      <c r="U290" s="211">
        <v>811</v>
      </c>
      <c r="V290" s="211">
        <v>703</v>
      </c>
      <c r="W290" s="211">
        <v>6</v>
      </c>
      <c r="X290" s="211">
        <v>3553</v>
      </c>
      <c r="Y290" s="211">
        <v>212</v>
      </c>
      <c r="Z290" s="211">
        <v>1355</v>
      </c>
      <c r="AA290" s="211">
        <v>139</v>
      </c>
      <c r="AB290" s="211">
        <v>6294</v>
      </c>
      <c r="AC290" s="211">
        <v>264</v>
      </c>
      <c r="AD290" s="211">
        <v>5947</v>
      </c>
      <c r="AE290" s="211">
        <v>638</v>
      </c>
      <c r="AF290" s="211">
        <v>62837</v>
      </c>
      <c r="AG290" s="211">
        <v>2418</v>
      </c>
      <c r="AH290" s="211">
        <v>75892</v>
      </c>
      <c r="AI290" s="211">
        <v>3140</v>
      </c>
      <c r="AJ290" s="211">
        <v>8180</v>
      </c>
      <c r="AK290" s="211">
        <v>1136</v>
      </c>
      <c r="AL290" s="211">
        <v>4840</v>
      </c>
      <c r="AM290" s="211">
        <v>388</v>
      </c>
      <c r="AN290" s="211">
        <v>3340</v>
      </c>
      <c r="AO290" s="211">
        <v>748</v>
      </c>
      <c r="AP290" s="211">
        <v>44356</v>
      </c>
      <c r="AQ290" s="211">
        <v>2544</v>
      </c>
      <c r="AR290" s="211">
        <v>39716</v>
      </c>
      <c r="AS290" s="211">
        <v>1732</v>
      </c>
      <c r="AT290" s="211">
        <v>9128</v>
      </c>
      <c r="AU290" s="211">
        <v>485</v>
      </c>
      <c r="AV290" s="211">
        <v>74944</v>
      </c>
      <c r="AW290" s="211">
        <v>3791</v>
      </c>
      <c r="AX290" s="211">
        <v>1949</v>
      </c>
      <c r="AY290" s="211">
        <v>498</v>
      </c>
      <c r="AZ290" s="211">
        <v>4903</v>
      </c>
      <c r="BA290" s="211">
        <v>666</v>
      </c>
      <c r="BB290" s="211">
        <v>11425</v>
      </c>
      <c r="BC290" s="211">
        <v>786</v>
      </c>
      <c r="BD290" s="211">
        <v>42729</v>
      </c>
      <c r="BE290" s="211">
        <v>1368</v>
      </c>
      <c r="BF290" s="211">
        <v>7705</v>
      </c>
      <c r="BG290" s="211">
        <v>778</v>
      </c>
      <c r="BH290" s="211">
        <v>53653</v>
      </c>
      <c r="BI290" s="211">
        <v>3074</v>
      </c>
      <c r="BJ290" s="211">
        <v>51556</v>
      </c>
      <c r="BK290" s="211">
        <v>2723</v>
      </c>
      <c r="BL290" s="211">
        <v>2097</v>
      </c>
      <c r="BM290" s="211">
        <v>351</v>
      </c>
      <c r="BN290" s="211">
        <v>36995</v>
      </c>
      <c r="BO290" s="211">
        <v>1470</v>
      </c>
      <c r="BP290" s="211">
        <v>18347</v>
      </c>
      <c r="BQ290" s="211">
        <v>1957</v>
      </c>
      <c r="BR290" s="211">
        <v>6016</v>
      </c>
      <c r="BS290" s="211">
        <v>425</v>
      </c>
      <c r="BT290" s="211">
        <v>11912</v>
      </c>
      <c r="BU290" s="211">
        <v>405</v>
      </c>
      <c r="BV290" s="211">
        <v>61358</v>
      </c>
      <c r="BW290" s="211">
        <v>3852</v>
      </c>
      <c r="BX290" s="211">
        <v>10802</v>
      </c>
      <c r="BY290" s="211">
        <v>19</v>
      </c>
      <c r="BZ290" s="211">
        <v>3719</v>
      </c>
      <c r="CA290" s="211">
        <v>127</v>
      </c>
      <c r="CB290" s="211">
        <v>8193</v>
      </c>
      <c r="CC290" s="211">
        <v>278</v>
      </c>
      <c r="CD290" s="211">
        <v>11154</v>
      </c>
      <c r="CE290" s="211">
        <v>553</v>
      </c>
      <c r="CF290" s="211">
        <v>18835</v>
      </c>
      <c r="CG290" s="211">
        <v>1190</v>
      </c>
      <c r="CH290" s="211">
        <v>11217</v>
      </c>
      <c r="CI290" s="211">
        <v>836</v>
      </c>
      <c r="CJ290" s="211">
        <v>9963</v>
      </c>
      <c r="CK290" s="211">
        <v>585</v>
      </c>
      <c r="CL290" s="211">
        <v>10189</v>
      </c>
      <c r="CM290" s="211">
        <v>688</v>
      </c>
      <c r="CN290" s="211">
        <v>10802</v>
      </c>
      <c r="CO290" s="211">
        <v>19</v>
      </c>
      <c r="CP290" s="211">
        <v>4276</v>
      </c>
      <c r="CQ290" s="211">
        <v>79796</v>
      </c>
      <c r="CR290" s="211">
        <v>67709</v>
      </c>
      <c r="CS290" s="211">
        <v>19827</v>
      </c>
      <c r="CT290" s="211">
        <v>72514</v>
      </c>
      <c r="CU290" s="211">
        <v>9672</v>
      </c>
      <c r="CV290" s="211">
        <v>2852</v>
      </c>
      <c r="CW290" s="211">
        <v>3272</v>
      </c>
      <c r="CX290" s="211">
        <v>1054</v>
      </c>
      <c r="CY290" s="211">
        <v>2842</v>
      </c>
      <c r="CZ290" s="211">
        <v>687</v>
      </c>
      <c r="DA290" s="211">
        <v>1390</v>
      </c>
      <c r="DB290" s="211">
        <v>340</v>
      </c>
      <c r="DC290" s="211">
        <v>2168</v>
      </c>
      <c r="DD290" s="211">
        <v>771</v>
      </c>
      <c r="DE290" s="211">
        <v>464</v>
      </c>
      <c r="DF290" s="211">
        <v>1230</v>
      </c>
      <c r="DG290" s="211">
        <v>5751</v>
      </c>
      <c r="DH290" s="211">
        <v>1556</v>
      </c>
      <c r="DI290" s="211">
        <v>5875</v>
      </c>
      <c r="DJ290" s="211">
        <v>1450</v>
      </c>
      <c r="DK290" s="211">
        <v>1328</v>
      </c>
      <c r="DL290" s="211">
        <v>6018</v>
      </c>
      <c r="DM290" s="211">
        <v>10610</v>
      </c>
      <c r="DN290" s="211">
        <v>12718</v>
      </c>
      <c r="DO290" s="211">
        <v>4244</v>
      </c>
      <c r="DP290" s="211">
        <v>2128</v>
      </c>
      <c r="DQ290" s="211">
        <v>1721</v>
      </c>
      <c r="DR290" s="211">
        <v>1521</v>
      </c>
      <c r="DS290" s="211">
        <v>1534</v>
      </c>
      <c r="DT290" s="211">
        <v>2761</v>
      </c>
      <c r="DU290" s="211">
        <v>44520</v>
      </c>
      <c r="DV290" s="211">
        <v>12776</v>
      </c>
      <c r="DW290" s="211">
        <v>4511</v>
      </c>
      <c r="DX290" s="211">
        <v>4346</v>
      </c>
      <c r="DY290" s="211">
        <v>352</v>
      </c>
      <c r="DZ290" s="211">
        <v>14104</v>
      </c>
      <c r="EA290" s="211">
        <v>527</v>
      </c>
      <c r="EB290" s="211">
        <v>11625</v>
      </c>
      <c r="EC290" s="211">
        <v>13294</v>
      </c>
      <c r="ED290" s="211">
        <v>518</v>
      </c>
      <c r="EE290" s="211">
        <v>10494</v>
      </c>
      <c r="EF290" s="211">
        <v>6121</v>
      </c>
      <c r="EG290" s="211">
        <v>62871</v>
      </c>
      <c r="EH290" s="211">
        <v>21610</v>
      </c>
      <c r="EI290" s="211">
        <v>18360</v>
      </c>
      <c r="EJ290" s="211">
        <v>26160</v>
      </c>
      <c r="EK290" s="211">
        <v>3208</v>
      </c>
      <c r="EL290" s="211">
        <v>3864</v>
      </c>
      <c r="EM290" s="211">
        <v>4130</v>
      </c>
      <c r="EN290" s="211">
        <v>3642</v>
      </c>
      <c r="EO290" s="211">
        <v>2478</v>
      </c>
      <c r="EP290" s="211">
        <v>8182</v>
      </c>
      <c r="EQ290" s="211">
        <v>41363</v>
      </c>
      <c r="ER290" s="211">
        <v>44520</v>
      </c>
      <c r="ES290" s="211">
        <v>6498</v>
      </c>
      <c r="ET290" s="211">
        <v>22278</v>
      </c>
      <c r="EU290" s="211">
        <v>12481</v>
      </c>
      <c r="EV290" s="211">
        <v>3263</v>
      </c>
      <c r="EW290" s="211">
        <f t="shared" si="4"/>
        <v>38022</v>
      </c>
      <c r="EX290" s="211">
        <v>44520</v>
      </c>
      <c r="EZ290" s="211"/>
    </row>
    <row r="291" spans="1:156" x14ac:dyDescent="0.25">
      <c r="A291" s="214">
        <v>62</v>
      </c>
      <c r="B291" s="214" t="s">
        <v>554</v>
      </c>
      <c r="C291" s="214" t="s">
        <v>232</v>
      </c>
      <c r="D291" s="214" t="s">
        <v>232</v>
      </c>
      <c r="E291" s="214" t="s">
        <v>232</v>
      </c>
      <c r="F291" s="214" t="s">
        <v>232</v>
      </c>
      <c r="G291" s="214" t="s">
        <v>232</v>
      </c>
      <c r="H291" s="211">
        <v>81677</v>
      </c>
      <c r="I291" s="211">
        <v>7510</v>
      </c>
      <c r="J291" s="211">
        <v>23249</v>
      </c>
      <c r="K291" s="211">
        <v>2137</v>
      </c>
      <c r="L291" s="211">
        <v>16716</v>
      </c>
      <c r="M291" s="211">
        <v>1627</v>
      </c>
      <c r="N291" s="211">
        <v>33575</v>
      </c>
      <c r="O291" s="211">
        <v>4458</v>
      </c>
      <c r="P291" s="211">
        <v>24198</v>
      </c>
      <c r="Q291" s="211">
        <v>842</v>
      </c>
      <c r="R291" s="211">
        <v>40388</v>
      </c>
      <c r="S291" s="211">
        <v>2573</v>
      </c>
      <c r="T291" s="211">
        <v>20004</v>
      </c>
      <c r="U291" s="211">
        <v>1475</v>
      </c>
      <c r="V291" s="211">
        <v>2189</v>
      </c>
      <c r="W291" s="211">
        <v>375</v>
      </c>
      <c r="X291" s="211">
        <v>2221</v>
      </c>
      <c r="Y291" s="211">
        <v>143</v>
      </c>
      <c r="Z291" s="211">
        <v>8791</v>
      </c>
      <c r="AA291" s="211">
        <v>2399</v>
      </c>
      <c r="AB291" s="211">
        <v>8017</v>
      </c>
      <c r="AC291" s="211">
        <v>545</v>
      </c>
      <c r="AD291" s="211">
        <v>15888</v>
      </c>
      <c r="AE291" s="211">
        <v>3505</v>
      </c>
      <c r="AF291" s="211">
        <v>37618</v>
      </c>
      <c r="AG291" s="211">
        <v>2176</v>
      </c>
      <c r="AH291" s="211">
        <v>65804</v>
      </c>
      <c r="AI291" s="211">
        <v>3887</v>
      </c>
      <c r="AJ291" s="211">
        <v>15873</v>
      </c>
      <c r="AK291" s="211">
        <v>3623</v>
      </c>
      <c r="AL291" s="211">
        <v>7776</v>
      </c>
      <c r="AM291" s="211">
        <v>868</v>
      </c>
      <c r="AN291" s="211">
        <v>8097</v>
      </c>
      <c r="AO291" s="211">
        <v>2755</v>
      </c>
      <c r="AP291" s="211">
        <v>42257</v>
      </c>
      <c r="AQ291" s="211">
        <v>4353</v>
      </c>
      <c r="AR291" s="211">
        <v>39420</v>
      </c>
      <c r="AS291" s="211">
        <v>3157</v>
      </c>
      <c r="AT291" s="211">
        <v>10401</v>
      </c>
      <c r="AU291" s="211">
        <v>641</v>
      </c>
      <c r="AV291" s="211">
        <v>71276</v>
      </c>
      <c r="AW291" s="211">
        <v>6869</v>
      </c>
      <c r="AX291" s="211">
        <v>7635</v>
      </c>
      <c r="AY291" s="211">
        <v>1705</v>
      </c>
      <c r="AZ291" s="211">
        <v>8070</v>
      </c>
      <c r="BA291" s="211">
        <v>1514</v>
      </c>
      <c r="BB291" s="211">
        <v>13387</v>
      </c>
      <c r="BC291" s="211">
        <v>1391</v>
      </c>
      <c r="BD291" s="211">
        <v>23407</v>
      </c>
      <c r="BE291" s="211">
        <v>1304</v>
      </c>
      <c r="BF291" s="211">
        <v>9313</v>
      </c>
      <c r="BG291" s="211">
        <v>1229</v>
      </c>
      <c r="BH291" s="211">
        <v>46322</v>
      </c>
      <c r="BI291" s="211">
        <v>5652</v>
      </c>
      <c r="BJ291" s="211">
        <v>42717</v>
      </c>
      <c r="BK291" s="211">
        <v>4763</v>
      </c>
      <c r="BL291" s="211">
        <v>3605</v>
      </c>
      <c r="BM291" s="211">
        <v>889</v>
      </c>
      <c r="BN291" s="211">
        <v>28663</v>
      </c>
      <c r="BO291" s="211">
        <v>2918</v>
      </c>
      <c r="BP291" s="211">
        <v>18218</v>
      </c>
      <c r="BQ291" s="211">
        <v>2540</v>
      </c>
      <c r="BR291" s="211">
        <v>8754</v>
      </c>
      <c r="BS291" s="211">
        <v>1423</v>
      </c>
      <c r="BT291" s="211">
        <v>19851</v>
      </c>
      <c r="BU291" s="211">
        <v>615</v>
      </c>
      <c r="BV291" s="211">
        <v>55635</v>
      </c>
      <c r="BW291" s="211">
        <v>6881</v>
      </c>
      <c r="BX291" s="211">
        <v>6191</v>
      </c>
      <c r="BY291" s="211">
        <v>14</v>
      </c>
      <c r="BZ291" s="211">
        <v>6291</v>
      </c>
      <c r="CA291" s="211">
        <v>81</v>
      </c>
      <c r="CB291" s="211">
        <v>13560</v>
      </c>
      <c r="CC291" s="211">
        <v>534</v>
      </c>
      <c r="CD291" s="211">
        <v>9327</v>
      </c>
      <c r="CE291" s="211">
        <v>981</v>
      </c>
      <c r="CF291" s="211">
        <v>16834</v>
      </c>
      <c r="CG291" s="211">
        <v>2041</v>
      </c>
      <c r="CH291" s="211">
        <v>13265</v>
      </c>
      <c r="CI291" s="211">
        <v>2001</v>
      </c>
      <c r="CJ291" s="211">
        <v>8821</v>
      </c>
      <c r="CK291" s="211">
        <v>1234</v>
      </c>
      <c r="CL291" s="211">
        <v>7388</v>
      </c>
      <c r="CM291" s="211">
        <v>624</v>
      </c>
      <c r="CN291" s="211">
        <v>6191</v>
      </c>
      <c r="CO291" s="211">
        <v>14</v>
      </c>
      <c r="CP291" s="211">
        <v>7510</v>
      </c>
      <c r="CQ291" s="211">
        <v>74167</v>
      </c>
      <c r="CR291" s="211">
        <v>45151</v>
      </c>
      <c r="CS291" s="211">
        <v>33017</v>
      </c>
      <c r="CT291" s="211">
        <v>52733</v>
      </c>
      <c r="CU291" s="211">
        <v>24178</v>
      </c>
      <c r="CV291" s="211">
        <v>10290</v>
      </c>
      <c r="CW291" s="211">
        <v>11729</v>
      </c>
      <c r="CX291" s="211">
        <v>5653</v>
      </c>
      <c r="CY291" s="211">
        <v>1737</v>
      </c>
      <c r="CZ291" s="211">
        <v>635</v>
      </c>
      <c r="DA291" s="211">
        <v>1215</v>
      </c>
      <c r="DB291" s="211">
        <v>435</v>
      </c>
      <c r="DC291" s="211">
        <v>9497</v>
      </c>
      <c r="DD291" s="211">
        <v>3567</v>
      </c>
      <c r="DE291" s="211">
        <v>317</v>
      </c>
      <c r="DF291" s="211">
        <v>1646</v>
      </c>
      <c r="DG291" s="211">
        <v>3479</v>
      </c>
      <c r="DH291" s="211">
        <v>759</v>
      </c>
      <c r="DI291" s="211">
        <v>4130</v>
      </c>
      <c r="DJ291" s="211">
        <v>2186</v>
      </c>
      <c r="DK291" s="211">
        <v>845</v>
      </c>
      <c r="DL291" s="211">
        <v>3155</v>
      </c>
      <c r="DM291" s="211">
        <v>6448</v>
      </c>
      <c r="DN291" s="211">
        <v>11993</v>
      </c>
      <c r="DO291" s="211">
        <v>5627</v>
      </c>
      <c r="DP291" s="211">
        <v>2736</v>
      </c>
      <c r="DQ291" s="211">
        <v>1698</v>
      </c>
      <c r="DR291" s="211">
        <v>2353</v>
      </c>
      <c r="DS291" s="211">
        <v>2844</v>
      </c>
      <c r="DT291" s="211">
        <v>6515</v>
      </c>
      <c r="DU291" s="211">
        <v>35226</v>
      </c>
      <c r="DV291" s="211">
        <v>8854</v>
      </c>
      <c r="DW291" s="211">
        <v>4494</v>
      </c>
      <c r="DX291" s="211">
        <v>4207</v>
      </c>
      <c r="DY291" s="211">
        <v>659</v>
      </c>
      <c r="DZ291" s="211">
        <v>11006</v>
      </c>
      <c r="EA291" s="211">
        <v>467</v>
      </c>
      <c r="EB291" s="211">
        <v>8269</v>
      </c>
      <c r="EC291" s="211">
        <v>11159</v>
      </c>
      <c r="ED291" s="211">
        <v>2214</v>
      </c>
      <c r="EE291" s="211">
        <v>7150</v>
      </c>
      <c r="EF291" s="211">
        <v>8472</v>
      </c>
      <c r="EG291" s="211">
        <v>66016</v>
      </c>
      <c r="EH291" s="211">
        <v>15303</v>
      </c>
      <c r="EI291" s="211">
        <v>14182</v>
      </c>
      <c r="EJ291" s="211">
        <v>21044</v>
      </c>
      <c r="EK291" s="211">
        <v>2958</v>
      </c>
      <c r="EL291" s="211">
        <v>2861</v>
      </c>
      <c r="EM291" s="211">
        <v>2082</v>
      </c>
      <c r="EN291" s="211">
        <v>2715</v>
      </c>
      <c r="EO291" s="211">
        <v>2206</v>
      </c>
      <c r="EP291" s="211">
        <v>7662</v>
      </c>
      <c r="EQ291" s="211">
        <v>31649</v>
      </c>
      <c r="ER291" s="211">
        <v>35226</v>
      </c>
      <c r="ES291" s="211">
        <v>6682</v>
      </c>
      <c r="ET291" s="211">
        <v>16334</v>
      </c>
      <c r="EU291" s="211">
        <v>8897</v>
      </c>
      <c r="EV291" s="211">
        <v>3313</v>
      </c>
      <c r="EW291" s="211">
        <f t="shared" si="4"/>
        <v>28544</v>
      </c>
      <c r="EX291" s="211">
        <v>35226</v>
      </c>
      <c r="EZ291" s="211"/>
    </row>
    <row r="292" spans="1:156" x14ac:dyDescent="0.25">
      <c r="A292" s="214">
        <v>63</v>
      </c>
      <c r="B292" s="214" t="s">
        <v>554</v>
      </c>
      <c r="C292" s="214" t="s">
        <v>232</v>
      </c>
      <c r="D292" s="214" t="s">
        <v>232</v>
      </c>
      <c r="E292" s="214" t="s">
        <v>232</v>
      </c>
      <c r="F292" s="214" t="s">
        <v>232</v>
      </c>
      <c r="G292" s="214" t="s">
        <v>232</v>
      </c>
      <c r="H292" s="211">
        <v>83669</v>
      </c>
      <c r="I292" s="211">
        <v>3108</v>
      </c>
      <c r="J292" s="211">
        <v>9417</v>
      </c>
      <c r="K292" s="211">
        <v>868</v>
      </c>
      <c r="L292" s="211">
        <v>6319</v>
      </c>
      <c r="M292" s="211">
        <v>549</v>
      </c>
      <c r="N292" s="211">
        <v>24375</v>
      </c>
      <c r="O292" s="211">
        <v>1458</v>
      </c>
      <c r="P292" s="211">
        <v>49705</v>
      </c>
      <c r="Q292" s="211">
        <v>768</v>
      </c>
      <c r="R292" s="211">
        <v>63426</v>
      </c>
      <c r="S292" s="211">
        <v>1358</v>
      </c>
      <c r="T292" s="211">
        <v>7632</v>
      </c>
      <c r="U292" s="211">
        <v>657</v>
      </c>
      <c r="V292" s="211">
        <v>352</v>
      </c>
      <c r="W292" s="211">
        <v>27</v>
      </c>
      <c r="X292" s="211">
        <v>1968</v>
      </c>
      <c r="Y292" s="211">
        <v>109</v>
      </c>
      <c r="Z292" s="211">
        <v>2663</v>
      </c>
      <c r="AA292" s="211">
        <v>365</v>
      </c>
      <c r="AB292" s="211">
        <v>7573</v>
      </c>
      <c r="AC292" s="211">
        <v>575</v>
      </c>
      <c r="AD292" s="211">
        <v>5783</v>
      </c>
      <c r="AE292" s="211">
        <v>518</v>
      </c>
      <c r="AF292" s="211">
        <v>62491</v>
      </c>
      <c r="AG292" s="211">
        <v>1335</v>
      </c>
      <c r="AH292" s="211">
        <v>76167</v>
      </c>
      <c r="AI292" s="211">
        <v>2112</v>
      </c>
      <c r="AJ292" s="211">
        <v>7502</v>
      </c>
      <c r="AK292" s="211">
        <v>996</v>
      </c>
      <c r="AL292" s="211">
        <v>5036</v>
      </c>
      <c r="AM292" s="211">
        <v>562</v>
      </c>
      <c r="AN292" s="211">
        <v>2466</v>
      </c>
      <c r="AO292" s="211">
        <v>434</v>
      </c>
      <c r="AP292" s="211">
        <v>41155</v>
      </c>
      <c r="AQ292" s="211">
        <v>1872</v>
      </c>
      <c r="AR292" s="211">
        <v>42514</v>
      </c>
      <c r="AS292" s="211">
        <v>1236</v>
      </c>
      <c r="AT292" s="211">
        <v>8501</v>
      </c>
      <c r="AU292" s="211">
        <v>262</v>
      </c>
      <c r="AV292" s="211">
        <v>75168</v>
      </c>
      <c r="AW292" s="211">
        <v>2846</v>
      </c>
      <c r="AX292" s="211">
        <v>3338</v>
      </c>
      <c r="AY292" s="211">
        <v>455</v>
      </c>
      <c r="AZ292" s="211">
        <v>6633</v>
      </c>
      <c r="BA292" s="211">
        <v>502</v>
      </c>
      <c r="BB292" s="211">
        <v>13160</v>
      </c>
      <c r="BC292" s="211">
        <v>949</v>
      </c>
      <c r="BD292" s="211">
        <v>37712</v>
      </c>
      <c r="BE292" s="211">
        <v>616</v>
      </c>
      <c r="BF292" s="211">
        <v>6569</v>
      </c>
      <c r="BG292" s="211">
        <v>570</v>
      </c>
      <c r="BH292" s="211">
        <v>46988</v>
      </c>
      <c r="BI292" s="211">
        <v>2219</v>
      </c>
      <c r="BJ292" s="211">
        <v>44942</v>
      </c>
      <c r="BK292" s="211">
        <v>1978</v>
      </c>
      <c r="BL292" s="211">
        <v>2046</v>
      </c>
      <c r="BM292" s="211">
        <v>241</v>
      </c>
      <c r="BN292" s="211">
        <v>33367</v>
      </c>
      <c r="BO292" s="211">
        <v>1146</v>
      </c>
      <c r="BP292" s="211">
        <v>14825</v>
      </c>
      <c r="BQ292" s="211">
        <v>1239</v>
      </c>
      <c r="BR292" s="211">
        <v>5365</v>
      </c>
      <c r="BS292" s="211">
        <v>404</v>
      </c>
      <c r="BT292" s="211">
        <v>18402</v>
      </c>
      <c r="BU292" s="211">
        <v>276</v>
      </c>
      <c r="BV292" s="211">
        <v>53557</v>
      </c>
      <c r="BW292" s="211">
        <v>2789</v>
      </c>
      <c r="BX292" s="211">
        <v>11710</v>
      </c>
      <c r="BY292" s="211">
        <v>43</v>
      </c>
      <c r="BZ292" s="211">
        <v>6438</v>
      </c>
      <c r="CA292" s="211">
        <v>127</v>
      </c>
      <c r="CB292" s="211">
        <v>11964</v>
      </c>
      <c r="CC292" s="211">
        <v>149</v>
      </c>
      <c r="CD292" s="211">
        <v>4424</v>
      </c>
      <c r="CE292" s="211">
        <v>310</v>
      </c>
      <c r="CF292" s="211">
        <v>12787</v>
      </c>
      <c r="CG292" s="211">
        <v>1028</v>
      </c>
      <c r="CH292" s="211">
        <v>15102</v>
      </c>
      <c r="CI292" s="211">
        <v>524</v>
      </c>
      <c r="CJ292" s="211">
        <v>10500</v>
      </c>
      <c r="CK292" s="211">
        <v>508</v>
      </c>
      <c r="CL292" s="211">
        <v>10744</v>
      </c>
      <c r="CM292" s="211">
        <v>419</v>
      </c>
      <c r="CN292" s="211">
        <v>11710</v>
      </c>
      <c r="CO292" s="211">
        <v>43</v>
      </c>
      <c r="CP292" s="211">
        <v>3108</v>
      </c>
      <c r="CQ292" s="211">
        <v>80561</v>
      </c>
      <c r="CR292" s="211">
        <v>67277</v>
      </c>
      <c r="CS292" s="211">
        <v>22714</v>
      </c>
      <c r="CT292" s="211">
        <v>68506</v>
      </c>
      <c r="CU292" s="211">
        <v>10395</v>
      </c>
      <c r="CV292" s="211">
        <v>3194</v>
      </c>
      <c r="CW292" s="211">
        <v>3908</v>
      </c>
      <c r="CX292" s="211">
        <v>1203</v>
      </c>
      <c r="CY292" s="211">
        <v>1406</v>
      </c>
      <c r="CZ292" s="211">
        <v>252</v>
      </c>
      <c r="DA292" s="211">
        <v>1064</v>
      </c>
      <c r="DB292" s="211">
        <v>330</v>
      </c>
      <c r="DC292" s="211">
        <v>4017</v>
      </c>
      <c r="DD292" s="211">
        <v>1409</v>
      </c>
      <c r="DE292" s="211">
        <v>156</v>
      </c>
      <c r="DF292" s="211">
        <v>1709</v>
      </c>
      <c r="DG292" s="211">
        <v>4323</v>
      </c>
      <c r="DH292" s="211">
        <v>877</v>
      </c>
      <c r="DI292" s="211">
        <v>4910</v>
      </c>
      <c r="DJ292" s="211">
        <v>1953</v>
      </c>
      <c r="DK292" s="211">
        <v>1150</v>
      </c>
      <c r="DL292" s="211">
        <v>4384</v>
      </c>
      <c r="DM292" s="211">
        <v>7907</v>
      </c>
      <c r="DN292" s="211">
        <v>12801</v>
      </c>
      <c r="DO292" s="211">
        <v>3444</v>
      </c>
      <c r="DP292" s="211">
        <v>2741</v>
      </c>
      <c r="DQ292" s="211">
        <v>2112</v>
      </c>
      <c r="DR292" s="211">
        <v>1671</v>
      </c>
      <c r="DS292" s="211">
        <v>1473</v>
      </c>
      <c r="DT292" s="211">
        <v>2732</v>
      </c>
      <c r="DU292" s="211">
        <v>37759</v>
      </c>
      <c r="DV292" s="211">
        <v>16125</v>
      </c>
      <c r="DW292" s="211">
        <v>7240</v>
      </c>
      <c r="DX292" s="211">
        <v>3451</v>
      </c>
      <c r="DY292" s="211">
        <v>633</v>
      </c>
      <c r="DZ292" s="211">
        <v>7664</v>
      </c>
      <c r="EA292" s="211">
        <v>338</v>
      </c>
      <c r="EB292" s="211">
        <v>6155</v>
      </c>
      <c r="EC292" s="211">
        <v>10519</v>
      </c>
      <c r="ED292" s="211">
        <v>1356</v>
      </c>
      <c r="EE292" s="211">
        <v>7129</v>
      </c>
      <c r="EF292" s="211">
        <v>10076</v>
      </c>
      <c r="EG292" s="211">
        <v>72504</v>
      </c>
      <c r="EH292" s="211">
        <v>10702</v>
      </c>
      <c r="EI292" s="211">
        <v>26709</v>
      </c>
      <c r="EJ292" s="211">
        <v>11050</v>
      </c>
      <c r="EK292" s="211">
        <v>1375</v>
      </c>
      <c r="EL292" s="211">
        <v>1676</v>
      </c>
      <c r="EM292" s="211">
        <v>1663</v>
      </c>
      <c r="EN292" s="211">
        <v>1481</v>
      </c>
      <c r="EO292" s="211">
        <v>1019</v>
      </c>
      <c r="EP292" s="211">
        <v>3462</v>
      </c>
      <c r="EQ292" s="211">
        <v>35240</v>
      </c>
      <c r="ER292" s="211">
        <v>37759</v>
      </c>
      <c r="ES292" s="211">
        <v>2847</v>
      </c>
      <c r="ET292" s="211">
        <v>15380</v>
      </c>
      <c r="EU292" s="211">
        <v>15623</v>
      </c>
      <c r="EV292" s="211">
        <v>3909</v>
      </c>
      <c r="EW292" s="211">
        <f t="shared" si="4"/>
        <v>34912</v>
      </c>
      <c r="EX292" s="211">
        <v>37759</v>
      </c>
      <c r="EZ292" s="211"/>
    </row>
    <row r="293" spans="1:156" x14ac:dyDescent="0.25">
      <c r="A293" s="214">
        <v>64</v>
      </c>
      <c r="B293" s="214" t="s">
        <v>554</v>
      </c>
      <c r="C293" s="214" t="s">
        <v>232</v>
      </c>
      <c r="D293" s="214" t="s">
        <v>232</v>
      </c>
      <c r="E293" s="214" t="s">
        <v>232</v>
      </c>
      <c r="F293" s="214" t="s">
        <v>232</v>
      </c>
      <c r="G293" s="214" t="s">
        <v>232</v>
      </c>
      <c r="H293" s="211">
        <v>82515</v>
      </c>
      <c r="I293" s="211">
        <v>3026</v>
      </c>
      <c r="J293" s="211">
        <v>10672</v>
      </c>
      <c r="K293" s="211">
        <v>1269</v>
      </c>
      <c r="L293" s="211">
        <v>8035</v>
      </c>
      <c r="M293" s="211">
        <v>957</v>
      </c>
      <c r="N293" s="211">
        <v>23397</v>
      </c>
      <c r="O293" s="211">
        <v>1158</v>
      </c>
      <c r="P293" s="211">
        <v>44990</v>
      </c>
      <c r="Q293" s="211">
        <v>542</v>
      </c>
      <c r="R293" s="211">
        <v>65552</v>
      </c>
      <c r="S293" s="211">
        <v>1946</v>
      </c>
      <c r="T293" s="211">
        <v>6941</v>
      </c>
      <c r="U293" s="211">
        <v>579</v>
      </c>
      <c r="V293" s="211">
        <v>241</v>
      </c>
      <c r="W293" s="211">
        <v>12</v>
      </c>
      <c r="X293" s="211">
        <v>3048</v>
      </c>
      <c r="Y293" s="211">
        <v>107</v>
      </c>
      <c r="Z293" s="211">
        <v>948</v>
      </c>
      <c r="AA293" s="211">
        <v>87</v>
      </c>
      <c r="AB293" s="211">
        <v>5785</v>
      </c>
      <c r="AC293" s="211">
        <v>295</v>
      </c>
      <c r="AD293" s="211">
        <v>4078</v>
      </c>
      <c r="AE293" s="211">
        <v>366</v>
      </c>
      <c r="AF293" s="211">
        <v>64105</v>
      </c>
      <c r="AG293" s="211">
        <v>1794</v>
      </c>
      <c r="AH293" s="211">
        <v>75254</v>
      </c>
      <c r="AI293" s="211">
        <v>2315</v>
      </c>
      <c r="AJ293" s="211">
        <v>7261</v>
      </c>
      <c r="AK293" s="211">
        <v>711</v>
      </c>
      <c r="AL293" s="211">
        <v>3929</v>
      </c>
      <c r="AM293" s="211">
        <v>135</v>
      </c>
      <c r="AN293" s="211">
        <v>3332</v>
      </c>
      <c r="AO293" s="211">
        <v>576</v>
      </c>
      <c r="AP293" s="211">
        <v>40079</v>
      </c>
      <c r="AQ293" s="211">
        <v>1994</v>
      </c>
      <c r="AR293" s="211">
        <v>42436</v>
      </c>
      <c r="AS293" s="211">
        <v>1032</v>
      </c>
      <c r="AT293" s="211">
        <v>9481</v>
      </c>
      <c r="AU293" s="211">
        <v>370</v>
      </c>
      <c r="AV293" s="211">
        <v>73034</v>
      </c>
      <c r="AW293" s="211">
        <v>2656</v>
      </c>
      <c r="AX293" s="211">
        <v>1959</v>
      </c>
      <c r="AY293" s="211">
        <v>115</v>
      </c>
      <c r="AZ293" s="211">
        <v>6617</v>
      </c>
      <c r="BA293" s="211">
        <v>488</v>
      </c>
      <c r="BB293" s="211">
        <v>10695</v>
      </c>
      <c r="BC293" s="211">
        <v>784</v>
      </c>
      <c r="BD293" s="211">
        <v>36856</v>
      </c>
      <c r="BE293" s="211">
        <v>664</v>
      </c>
      <c r="BF293" s="211">
        <v>8068</v>
      </c>
      <c r="BG293" s="211">
        <v>482</v>
      </c>
      <c r="BH293" s="211">
        <v>45732</v>
      </c>
      <c r="BI293" s="211">
        <v>2003</v>
      </c>
      <c r="BJ293" s="211">
        <v>44292</v>
      </c>
      <c r="BK293" s="211">
        <v>1795</v>
      </c>
      <c r="BL293" s="211">
        <v>1440</v>
      </c>
      <c r="BM293" s="211">
        <v>208</v>
      </c>
      <c r="BN293" s="211">
        <v>30594</v>
      </c>
      <c r="BO293" s="211">
        <v>880</v>
      </c>
      <c r="BP293" s="211">
        <v>17393</v>
      </c>
      <c r="BQ293" s="211">
        <v>1096</v>
      </c>
      <c r="BR293" s="211">
        <v>5813</v>
      </c>
      <c r="BS293" s="211">
        <v>509</v>
      </c>
      <c r="BT293" s="211">
        <v>15719</v>
      </c>
      <c r="BU293" s="211">
        <v>521</v>
      </c>
      <c r="BV293" s="211">
        <v>53800</v>
      </c>
      <c r="BW293" s="211">
        <v>2485</v>
      </c>
      <c r="BX293" s="211">
        <v>12996</v>
      </c>
      <c r="BY293" s="211">
        <v>20</v>
      </c>
      <c r="BZ293" s="211">
        <v>4548</v>
      </c>
      <c r="CA293" s="211">
        <v>84</v>
      </c>
      <c r="CB293" s="211">
        <v>11171</v>
      </c>
      <c r="CC293" s="211">
        <v>437</v>
      </c>
      <c r="CD293" s="211">
        <v>10669</v>
      </c>
      <c r="CE293" s="211">
        <v>454</v>
      </c>
      <c r="CF293" s="211">
        <v>12357</v>
      </c>
      <c r="CG293" s="211">
        <v>644</v>
      </c>
      <c r="CH293" s="211">
        <v>11590</v>
      </c>
      <c r="CI293" s="211">
        <v>747</v>
      </c>
      <c r="CJ293" s="211">
        <v>9272</v>
      </c>
      <c r="CK293" s="211">
        <v>363</v>
      </c>
      <c r="CL293" s="211">
        <v>9912</v>
      </c>
      <c r="CM293" s="211">
        <v>277</v>
      </c>
      <c r="CN293" s="211">
        <v>12996</v>
      </c>
      <c r="CO293" s="211">
        <v>20</v>
      </c>
      <c r="CP293" s="211">
        <v>3026</v>
      </c>
      <c r="CQ293" s="211">
        <v>79489</v>
      </c>
      <c r="CR293" s="211">
        <v>66621</v>
      </c>
      <c r="CS293" s="211">
        <v>23092</v>
      </c>
      <c r="CT293" s="211">
        <v>69879</v>
      </c>
      <c r="CU293" s="211">
        <v>9381</v>
      </c>
      <c r="CV293" s="211">
        <v>2570</v>
      </c>
      <c r="CW293" s="211">
        <v>2816</v>
      </c>
      <c r="CX293" s="211">
        <v>409</v>
      </c>
      <c r="CY293" s="211">
        <v>1690</v>
      </c>
      <c r="CZ293" s="211">
        <v>399</v>
      </c>
      <c r="DA293" s="211">
        <v>1473</v>
      </c>
      <c r="DB293" s="211">
        <v>315</v>
      </c>
      <c r="DC293" s="211">
        <v>3402</v>
      </c>
      <c r="DD293" s="211">
        <v>1447</v>
      </c>
      <c r="DE293" s="211">
        <v>179</v>
      </c>
      <c r="DF293" s="211">
        <v>1560</v>
      </c>
      <c r="DG293" s="211">
        <v>4202</v>
      </c>
      <c r="DH293" s="211">
        <v>980</v>
      </c>
      <c r="DI293" s="211">
        <v>4090</v>
      </c>
      <c r="DJ293" s="211">
        <v>1958</v>
      </c>
      <c r="DK293" s="211">
        <v>1134</v>
      </c>
      <c r="DL293" s="211">
        <v>3855</v>
      </c>
      <c r="DM293" s="211">
        <v>6902</v>
      </c>
      <c r="DN293" s="211">
        <v>14446</v>
      </c>
      <c r="DO293" s="211">
        <v>4784</v>
      </c>
      <c r="DP293" s="211">
        <v>2146</v>
      </c>
      <c r="DQ293" s="211">
        <v>2324</v>
      </c>
      <c r="DR293" s="211">
        <v>1286</v>
      </c>
      <c r="DS293" s="211">
        <v>1302</v>
      </c>
      <c r="DT293" s="211">
        <v>2390</v>
      </c>
      <c r="DU293" s="211">
        <v>37510</v>
      </c>
      <c r="DV293" s="211">
        <v>13733</v>
      </c>
      <c r="DW293" s="211">
        <v>5365</v>
      </c>
      <c r="DX293" s="211">
        <v>3143</v>
      </c>
      <c r="DY293" s="211">
        <v>339</v>
      </c>
      <c r="DZ293" s="211">
        <v>8470</v>
      </c>
      <c r="EA293" s="211">
        <v>332</v>
      </c>
      <c r="EB293" s="211">
        <v>6343</v>
      </c>
      <c r="EC293" s="211">
        <v>12164</v>
      </c>
      <c r="ED293" s="211">
        <v>1096</v>
      </c>
      <c r="EE293" s="211">
        <v>9044</v>
      </c>
      <c r="EF293" s="211">
        <v>7535</v>
      </c>
      <c r="EG293" s="211">
        <v>66645</v>
      </c>
      <c r="EH293" s="211">
        <v>15457</v>
      </c>
      <c r="EI293" s="211">
        <v>21024</v>
      </c>
      <c r="EJ293" s="211">
        <v>16486</v>
      </c>
      <c r="EK293" s="211">
        <v>2015</v>
      </c>
      <c r="EL293" s="211">
        <v>2364</v>
      </c>
      <c r="EM293" s="211">
        <v>2459</v>
      </c>
      <c r="EN293" s="211">
        <v>1994</v>
      </c>
      <c r="EO293" s="211">
        <v>1251</v>
      </c>
      <c r="EP293" s="211">
        <v>5868</v>
      </c>
      <c r="EQ293" s="211">
        <v>34785</v>
      </c>
      <c r="ER293" s="211">
        <v>37510</v>
      </c>
      <c r="ES293" s="211">
        <v>3499</v>
      </c>
      <c r="ET293" s="211">
        <v>16382</v>
      </c>
      <c r="EU293" s="211">
        <v>13516</v>
      </c>
      <c r="EV293" s="211">
        <v>4113</v>
      </c>
      <c r="EW293" s="211">
        <f t="shared" si="4"/>
        <v>34011</v>
      </c>
      <c r="EX293" s="211">
        <v>37510</v>
      </c>
      <c r="EZ293" s="211"/>
    </row>
    <row r="294" spans="1:156" x14ac:dyDescent="0.25">
      <c r="A294" s="214">
        <v>65</v>
      </c>
      <c r="B294" s="214" t="s">
        <v>554</v>
      </c>
      <c r="C294" s="214" t="s">
        <v>232</v>
      </c>
      <c r="D294" s="214" t="s">
        <v>232</v>
      </c>
      <c r="E294" s="214" t="s">
        <v>232</v>
      </c>
      <c r="F294" s="214" t="s">
        <v>232</v>
      </c>
      <c r="G294" s="214" t="s">
        <v>232</v>
      </c>
      <c r="H294" s="211">
        <v>84852</v>
      </c>
      <c r="I294" s="211">
        <v>6593</v>
      </c>
      <c r="J294" s="211">
        <v>22038</v>
      </c>
      <c r="K294" s="211">
        <v>2488</v>
      </c>
      <c r="L294" s="211">
        <v>14287</v>
      </c>
      <c r="M294" s="211">
        <v>1640</v>
      </c>
      <c r="N294" s="211">
        <v>33765</v>
      </c>
      <c r="O294" s="211">
        <v>2970</v>
      </c>
      <c r="P294" s="211">
        <v>27982</v>
      </c>
      <c r="Q294" s="211">
        <v>1053</v>
      </c>
      <c r="R294" s="211">
        <v>42088</v>
      </c>
      <c r="S294" s="211">
        <v>1863</v>
      </c>
      <c r="T294" s="211">
        <v>17449</v>
      </c>
      <c r="U294" s="211">
        <v>1668</v>
      </c>
      <c r="V294" s="211">
        <v>915</v>
      </c>
      <c r="W294" s="211">
        <v>172</v>
      </c>
      <c r="X294" s="211">
        <v>11536</v>
      </c>
      <c r="Y294" s="211">
        <v>1216</v>
      </c>
      <c r="Z294" s="211">
        <v>3669</v>
      </c>
      <c r="AA294" s="211">
        <v>1039</v>
      </c>
      <c r="AB294" s="211">
        <v>9175</v>
      </c>
      <c r="AC294" s="211">
        <v>635</v>
      </c>
      <c r="AD294" s="211">
        <v>10205</v>
      </c>
      <c r="AE294" s="211">
        <v>1609</v>
      </c>
      <c r="AF294" s="211">
        <v>39096</v>
      </c>
      <c r="AG294" s="211">
        <v>1587</v>
      </c>
      <c r="AH294" s="211">
        <v>69696</v>
      </c>
      <c r="AI294" s="211">
        <v>4303</v>
      </c>
      <c r="AJ294" s="211">
        <v>15156</v>
      </c>
      <c r="AK294" s="211">
        <v>2290</v>
      </c>
      <c r="AL294" s="211">
        <v>10121</v>
      </c>
      <c r="AM294" s="211">
        <v>1175</v>
      </c>
      <c r="AN294" s="211">
        <v>5035</v>
      </c>
      <c r="AO294" s="211">
        <v>1115</v>
      </c>
      <c r="AP294" s="211">
        <v>41677</v>
      </c>
      <c r="AQ294" s="211">
        <v>3780</v>
      </c>
      <c r="AR294" s="211">
        <v>43175</v>
      </c>
      <c r="AS294" s="211">
        <v>2813</v>
      </c>
      <c r="AT294" s="211">
        <v>11849</v>
      </c>
      <c r="AU294" s="211">
        <v>575</v>
      </c>
      <c r="AV294" s="211">
        <v>73003</v>
      </c>
      <c r="AW294" s="211">
        <v>6018</v>
      </c>
      <c r="AX294" s="211">
        <v>6484</v>
      </c>
      <c r="AY294" s="211">
        <v>770</v>
      </c>
      <c r="AZ294" s="211">
        <v>12377</v>
      </c>
      <c r="BA294" s="211">
        <v>1657</v>
      </c>
      <c r="BB294" s="211">
        <v>15862</v>
      </c>
      <c r="BC294" s="211">
        <v>1171</v>
      </c>
      <c r="BD294" s="211">
        <v>19599</v>
      </c>
      <c r="BE294" s="211">
        <v>548</v>
      </c>
      <c r="BF294" s="211">
        <v>10484</v>
      </c>
      <c r="BG294" s="211">
        <v>1282</v>
      </c>
      <c r="BH294" s="211">
        <v>43114</v>
      </c>
      <c r="BI294" s="211">
        <v>3815</v>
      </c>
      <c r="BJ294" s="211">
        <v>40708</v>
      </c>
      <c r="BK294" s="211">
        <v>3244</v>
      </c>
      <c r="BL294" s="211">
        <v>2406</v>
      </c>
      <c r="BM294" s="211">
        <v>571</v>
      </c>
      <c r="BN294" s="211">
        <v>28767</v>
      </c>
      <c r="BO294" s="211">
        <v>1969</v>
      </c>
      <c r="BP294" s="211">
        <v>15763</v>
      </c>
      <c r="BQ294" s="211">
        <v>1847</v>
      </c>
      <c r="BR294" s="211">
        <v>9068</v>
      </c>
      <c r="BS294" s="211">
        <v>1281</v>
      </c>
      <c r="BT294" s="211">
        <v>22348</v>
      </c>
      <c r="BU294" s="211">
        <v>1412</v>
      </c>
      <c r="BV294" s="211">
        <v>53598</v>
      </c>
      <c r="BW294" s="211">
        <v>5097</v>
      </c>
      <c r="BX294" s="211">
        <v>8906</v>
      </c>
      <c r="BY294" s="211">
        <v>84</v>
      </c>
      <c r="BZ294" s="211">
        <v>7026</v>
      </c>
      <c r="CA294" s="211">
        <v>285</v>
      </c>
      <c r="CB294" s="211">
        <v>15322</v>
      </c>
      <c r="CC294" s="211">
        <v>1127</v>
      </c>
      <c r="CD294" s="211">
        <v>8182</v>
      </c>
      <c r="CE294" s="211">
        <v>1035</v>
      </c>
      <c r="CF294" s="211">
        <v>14180</v>
      </c>
      <c r="CG294" s="211">
        <v>1499</v>
      </c>
      <c r="CH294" s="211">
        <v>12408</v>
      </c>
      <c r="CI294" s="211">
        <v>1292</v>
      </c>
      <c r="CJ294" s="211">
        <v>9401</v>
      </c>
      <c r="CK294" s="211">
        <v>588</v>
      </c>
      <c r="CL294" s="211">
        <v>9427</v>
      </c>
      <c r="CM294" s="211">
        <v>683</v>
      </c>
      <c r="CN294" s="211">
        <v>8906</v>
      </c>
      <c r="CO294" s="211">
        <v>84</v>
      </c>
      <c r="CP294" s="211">
        <v>6593</v>
      </c>
      <c r="CQ294" s="211">
        <v>78259</v>
      </c>
      <c r="CR294" s="211">
        <v>50177</v>
      </c>
      <c r="CS294" s="211">
        <v>35523</v>
      </c>
      <c r="CT294" s="211">
        <v>58188</v>
      </c>
      <c r="CU294" s="211">
        <v>21890</v>
      </c>
      <c r="CV294" s="211">
        <v>9664</v>
      </c>
      <c r="CW294" s="211">
        <v>6402</v>
      </c>
      <c r="CX294" s="211">
        <v>2316</v>
      </c>
      <c r="CY294" s="211">
        <v>1245</v>
      </c>
      <c r="CZ294" s="211">
        <v>159</v>
      </c>
      <c r="DA294" s="211">
        <v>8462</v>
      </c>
      <c r="DB294" s="211">
        <v>4638</v>
      </c>
      <c r="DC294" s="211">
        <v>5781</v>
      </c>
      <c r="DD294" s="211">
        <v>2551</v>
      </c>
      <c r="DE294" s="211">
        <v>278</v>
      </c>
      <c r="DF294" s="211">
        <v>2195</v>
      </c>
      <c r="DG294" s="211">
        <v>5150</v>
      </c>
      <c r="DH294" s="211">
        <v>1141</v>
      </c>
      <c r="DI294" s="211">
        <v>4104</v>
      </c>
      <c r="DJ294" s="211">
        <v>1943</v>
      </c>
      <c r="DK294" s="211">
        <v>467</v>
      </c>
      <c r="DL294" s="211">
        <v>3142</v>
      </c>
      <c r="DM294" s="211">
        <v>5102</v>
      </c>
      <c r="DN294" s="211">
        <v>12295</v>
      </c>
      <c r="DO294" s="211">
        <v>4049</v>
      </c>
      <c r="DP294" s="211">
        <v>2041</v>
      </c>
      <c r="DQ294" s="211">
        <v>2281</v>
      </c>
      <c r="DR294" s="211">
        <v>2371</v>
      </c>
      <c r="DS294" s="211">
        <v>2335</v>
      </c>
      <c r="DT294" s="211">
        <v>6450</v>
      </c>
      <c r="DU294" s="211">
        <v>34413</v>
      </c>
      <c r="DV294" s="211">
        <v>10945</v>
      </c>
      <c r="DW294" s="211">
        <v>4983</v>
      </c>
      <c r="DX294" s="211">
        <v>3053</v>
      </c>
      <c r="DY294" s="211">
        <v>710</v>
      </c>
      <c r="DZ294" s="211">
        <v>8376</v>
      </c>
      <c r="EA294" s="211">
        <v>326</v>
      </c>
      <c r="EB294" s="211">
        <v>6538</v>
      </c>
      <c r="EC294" s="211">
        <v>12039</v>
      </c>
      <c r="ED294" s="211">
        <v>2379</v>
      </c>
      <c r="EE294" s="211">
        <v>7231</v>
      </c>
      <c r="EF294" s="211">
        <v>9373</v>
      </c>
      <c r="EG294" s="211">
        <v>70053</v>
      </c>
      <c r="EH294" s="211">
        <v>14522</v>
      </c>
      <c r="EI294" s="211">
        <v>17922</v>
      </c>
      <c r="EJ294" s="211">
        <v>16491</v>
      </c>
      <c r="EK294" s="211">
        <v>1761</v>
      </c>
      <c r="EL294" s="211">
        <v>1701</v>
      </c>
      <c r="EM294" s="211">
        <v>1727</v>
      </c>
      <c r="EN294" s="211">
        <v>2256</v>
      </c>
      <c r="EO294" s="211">
        <v>1467</v>
      </c>
      <c r="EP294" s="211">
        <v>6791</v>
      </c>
      <c r="EQ294" s="211">
        <v>30799</v>
      </c>
      <c r="ER294" s="211">
        <v>34413</v>
      </c>
      <c r="ES294" s="211">
        <v>5553</v>
      </c>
      <c r="ET294" s="211">
        <v>13830</v>
      </c>
      <c r="EU294" s="211">
        <v>10221</v>
      </c>
      <c r="EV294" s="211">
        <v>4809</v>
      </c>
      <c r="EW294" s="211">
        <f t="shared" si="4"/>
        <v>28860</v>
      </c>
      <c r="EX294" s="211">
        <v>34413</v>
      </c>
      <c r="EZ294" s="211"/>
    </row>
    <row r="295" spans="1:156" x14ac:dyDescent="0.25">
      <c r="A295" s="214">
        <v>66</v>
      </c>
      <c r="B295" s="214" t="s">
        <v>554</v>
      </c>
      <c r="C295" s="214" t="s">
        <v>232</v>
      </c>
      <c r="D295" s="214" t="s">
        <v>232</v>
      </c>
      <c r="E295" s="214" t="s">
        <v>232</v>
      </c>
      <c r="F295" s="214" t="s">
        <v>232</v>
      </c>
      <c r="G295" s="214" t="s">
        <v>232</v>
      </c>
      <c r="H295" s="211">
        <v>83263</v>
      </c>
      <c r="I295" s="211">
        <v>4036</v>
      </c>
      <c r="J295" s="211">
        <v>18739</v>
      </c>
      <c r="K295" s="211">
        <v>1137</v>
      </c>
      <c r="L295" s="211">
        <v>13579</v>
      </c>
      <c r="M295" s="211">
        <v>747</v>
      </c>
      <c r="N295" s="211">
        <v>31723</v>
      </c>
      <c r="O295" s="211">
        <v>2169</v>
      </c>
      <c r="P295" s="211">
        <v>31169</v>
      </c>
      <c r="Q295" s="211">
        <v>722</v>
      </c>
      <c r="R295" s="211">
        <v>45857</v>
      </c>
      <c r="S295" s="211">
        <v>1593</v>
      </c>
      <c r="T295" s="211">
        <v>10754</v>
      </c>
      <c r="U295" s="211">
        <v>1052</v>
      </c>
      <c r="V295" s="211">
        <v>451</v>
      </c>
      <c r="W295" s="211">
        <v>54</v>
      </c>
      <c r="X295" s="211">
        <v>17640</v>
      </c>
      <c r="Y295" s="211">
        <v>705</v>
      </c>
      <c r="Z295" s="211">
        <v>1976</v>
      </c>
      <c r="AA295" s="211">
        <v>161</v>
      </c>
      <c r="AB295" s="211">
        <v>6506</v>
      </c>
      <c r="AC295" s="211">
        <v>446</v>
      </c>
      <c r="AD295" s="211">
        <v>6010</v>
      </c>
      <c r="AE295" s="211">
        <v>585</v>
      </c>
      <c r="AF295" s="211">
        <v>44212</v>
      </c>
      <c r="AG295" s="211">
        <v>1429</v>
      </c>
      <c r="AH295" s="211">
        <v>67242</v>
      </c>
      <c r="AI295" s="211">
        <v>2707</v>
      </c>
      <c r="AJ295" s="211">
        <v>16021</v>
      </c>
      <c r="AK295" s="211">
        <v>1329</v>
      </c>
      <c r="AL295" s="211">
        <v>10235</v>
      </c>
      <c r="AM295" s="211">
        <v>651</v>
      </c>
      <c r="AN295" s="211">
        <v>5786</v>
      </c>
      <c r="AO295" s="211">
        <v>678</v>
      </c>
      <c r="AP295" s="211">
        <v>41294</v>
      </c>
      <c r="AQ295" s="211">
        <v>2471</v>
      </c>
      <c r="AR295" s="211">
        <v>41969</v>
      </c>
      <c r="AS295" s="211">
        <v>1565</v>
      </c>
      <c r="AT295" s="211">
        <v>9937</v>
      </c>
      <c r="AU295" s="211">
        <v>354</v>
      </c>
      <c r="AV295" s="211">
        <v>73326</v>
      </c>
      <c r="AW295" s="211">
        <v>3682</v>
      </c>
      <c r="AX295" s="211">
        <v>5370</v>
      </c>
      <c r="AY295" s="211">
        <v>718</v>
      </c>
      <c r="AZ295" s="211">
        <v>10029</v>
      </c>
      <c r="BA295" s="211">
        <v>561</v>
      </c>
      <c r="BB295" s="211">
        <v>12025</v>
      </c>
      <c r="BC295" s="211">
        <v>883</v>
      </c>
      <c r="BD295" s="211">
        <v>26054</v>
      </c>
      <c r="BE295" s="211">
        <v>646</v>
      </c>
      <c r="BF295" s="211">
        <v>9495</v>
      </c>
      <c r="BG295" s="211">
        <v>712</v>
      </c>
      <c r="BH295" s="211">
        <v>43302</v>
      </c>
      <c r="BI295" s="211">
        <v>2730</v>
      </c>
      <c r="BJ295" s="211">
        <v>41249</v>
      </c>
      <c r="BK295" s="211">
        <v>2523</v>
      </c>
      <c r="BL295" s="211">
        <v>2053</v>
      </c>
      <c r="BM295" s="211">
        <v>207</v>
      </c>
      <c r="BN295" s="211">
        <v>28863</v>
      </c>
      <c r="BO295" s="211">
        <v>1556</v>
      </c>
      <c r="BP295" s="211">
        <v>16373</v>
      </c>
      <c r="BQ295" s="211">
        <v>1335</v>
      </c>
      <c r="BR295" s="211">
        <v>7561</v>
      </c>
      <c r="BS295" s="211">
        <v>551</v>
      </c>
      <c r="BT295" s="211">
        <v>20214</v>
      </c>
      <c r="BU295" s="211">
        <v>540</v>
      </c>
      <c r="BV295" s="211">
        <v>52797</v>
      </c>
      <c r="BW295" s="211">
        <v>3442</v>
      </c>
      <c r="BX295" s="211">
        <v>10252</v>
      </c>
      <c r="BY295" s="211">
        <v>54</v>
      </c>
      <c r="BZ295" s="211">
        <v>5862</v>
      </c>
      <c r="CA295" s="211">
        <v>147</v>
      </c>
      <c r="CB295" s="211">
        <v>14352</v>
      </c>
      <c r="CC295" s="211">
        <v>393</v>
      </c>
      <c r="CD295" s="211">
        <v>9571</v>
      </c>
      <c r="CE295" s="211">
        <v>688</v>
      </c>
      <c r="CF295" s="211">
        <v>14911</v>
      </c>
      <c r="CG295" s="211">
        <v>992</v>
      </c>
      <c r="CH295" s="211">
        <v>10839</v>
      </c>
      <c r="CI295" s="211">
        <v>744</v>
      </c>
      <c r="CJ295" s="211">
        <v>8527</v>
      </c>
      <c r="CK295" s="211">
        <v>485</v>
      </c>
      <c r="CL295" s="211">
        <v>8949</v>
      </c>
      <c r="CM295" s="211">
        <v>533</v>
      </c>
      <c r="CN295" s="211">
        <v>10252</v>
      </c>
      <c r="CO295" s="211">
        <v>54</v>
      </c>
      <c r="CP295" s="211">
        <v>4036</v>
      </c>
      <c r="CQ295" s="211">
        <v>79227</v>
      </c>
      <c r="CR295" s="211">
        <v>53461</v>
      </c>
      <c r="CS295" s="211">
        <v>34658</v>
      </c>
      <c r="CT295" s="211">
        <v>58084</v>
      </c>
      <c r="CU295" s="211">
        <v>21387</v>
      </c>
      <c r="CV295" s="211">
        <v>10110</v>
      </c>
      <c r="CW295" s="211">
        <v>3382</v>
      </c>
      <c r="CX295" s="211">
        <v>1235</v>
      </c>
      <c r="CY295" s="211">
        <v>2262</v>
      </c>
      <c r="CZ295" s="211">
        <v>651</v>
      </c>
      <c r="DA295" s="211">
        <v>12273</v>
      </c>
      <c r="DB295" s="211">
        <v>6406</v>
      </c>
      <c r="DC295" s="211">
        <v>3470</v>
      </c>
      <c r="DD295" s="211">
        <v>1818</v>
      </c>
      <c r="DE295" s="211">
        <v>64</v>
      </c>
      <c r="DF295" s="211">
        <v>1722</v>
      </c>
      <c r="DG295" s="211">
        <v>5179</v>
      </c>
      <c r="DH295" s="211">
        <v>848</v>
      </c>
      <c r="DI295" s="211">
        <v>4497</v>
      </c>
      <c r="DJ295" s="211">
        <v>1855</v>
      </c>
      <c r="DK295" s="211">
        <v>703</v>
      </c>
      <c r="DL295" s="211">
        <v>2806</v>
      </c>
      <c r="DM295" s="211">
        <v>5941</v>
      </c>
      <c r="DN295" s="211">
        <v>13669</v>
      </c>
      <c r="DO295" s="211">
        <v>3326</v>
      </c>
      <c r="DP295" s="211">
        <v>1860</v>
      </c>
      <c r="DQ295" s="211">
        <v>1750</v>
      </c>
      <c r="DR295" s="211">
        <v>1708</v>
      </c>
      <c r="DS295" s="211">
        <v>1892</v>
      </c>
      <c r="DT295" s="211">
        <v>4791</v>
      </c>
      <c r="DU295" s="211">
        <v>34286</v>
      </c>
      <c r="DV295" s="211">
        <v>12234</v>
      </c>
      <c r="DW295" s="211">
        <v>5058</v>
      </c>
      <c r="DX295" s="211">
        <v>3515</v>
      </c>
      <c r="DY295" s="211">
        <v>1260</v>
      </c>
      <c r="DZ295" s="211">
        <v>8348</v>
      </c>
      <c r="EA295" s="211">
        <v>505</v>
      </c>
      <c r="EB295" s="211">
        <v>6073</v>
      </c>
      <c r="EC295" s="211">
        <v>10189</v>
      </c>
      <c r="ED295" s="211">
        <v>1601</v>
      </c>
      <c r="EE295" s="211">
        <v>6362</v>
      </c>
      <c r="EF295" s="211">
        <v>9012</v>
      </c>
      <c r="EG295" s="211">
        <v>69589</v>
      </c>
      <c r="EH295" s="211">
        <v>13701</v>
      </c>
      <c r="EI295" s="211">
        <v>18312</v>
      </c>
      <c r="EJ295" s="211">
        <v>15974</v>
      </c>
      <c r="EK295" s="211">
        <v>1668</v>
      </c>
      <c r="EL295" s="211">
        <v>2040</v>
      </c>
      <c r="EM295" s="211">
        <v>1933</v>
      </c>
      <c r="EN295" s="211">
        <v>2095</v>
      </c>
      <c r="EO295" s="211">
        <v>1477</v>
      </c>
      <c r="EP295" s="211">
        <v>6254</v>
      </c>
      <c r="EQ295" s="211">
        <v>31483</v>
      </c>
      <c r="ER295" s="211">
        <v>34286</v>
      </c>
      <c r="ES295" s="211">
        <v>3937</v>
      </c>
      <c r="ET295" s="211">
        <v>14362</v>
      </c>
      <c r="EU295" s="211">
        <v>12131</v>
      </c>
      <c r="EV295" s="211">
        <v>3856</v>
      </c>
      <c r="EW295" s="211">
        <f t="shared" si="4"/>
        <v>30349</v>
      </c>
      <c r="EX295" s="211">
        <v>34286</v>
      </c>
      <c r="EZ295" s="211"/>
    </row>
    <row r="296" spans="1:156" x14ac:dyDescent="0.25">
      <c r="A296" s="214">
        <v>67</v>
      </c>
      <c r="B296" s="214" t="s">
        <v>554</v>
      </c>
      <c r="C296" s="214" t="s">
        <v>232</v>
      </c>
      <c r="D296" s="214" t="s">
        <v>232</v>
      </c>
      <c r="E296" s="214" t="s">
        <v>232</v>
      </c>
      <c r="F296" s="214" t="s">
        <v>232</v>
      </c>
      <c r="G296" s="214" t="s">
        <v>232</v>
      </c>
      <c r="H296" s="211">
        <v>82566</v>
      </c>
      <c r="I296" s="211">
        <v>7170</v>
      </c>
      <c r="J296" s="211">
        <v>20370</v>
      </c>
      <c r="K296" s="211">
        <v>2284</v>
      </c>
      <c r="L296" s="211">
        <v>12829</v>
      </c>
      <c r="M296" s="211">
        <v>1476</v>
      </c>
      <c r="N296" s="211">
        <v>40513</v>
      </c>
      <c r="O296" s="211">
        <v>3618</v>
      </c>
      <c r="P296" s="211">
        <v>21520</v>
      </c>
      <c r="Q296" s="211">
        <v>1268</v>
      </c>
      <c r="R296" s="211">
        <v>28855</v>
      </c>
      <c r="S296" s="211">
        <v>1948</v>
      </c>
      <c r="T296" s="211">
        <v>16218</v>
      </c>
      <c r="U296" s="211">
        <v>1311</v>
      </c>
      <c r="V296" s="211">
        <v>501</v>
      </c>
      <c r="W296" s="211">
        <v>78</v>
      </c>
      <c r="X296" s="211">
        <v>24572</v>
      </c>
      <c r="Y296" s="211">
        <v>1379</v>
      </c>
      <c r="Z296" s="211">
        <v>4985</v>
      </c>
      <c r="AA296" s="211">
        <v>1833</v>
      </c>
      <c r="AB296" s="211">
        <v>7426</v>
      </c>
      <c r="AC296" s="211">
        <v>621</v>
      </c>
      <c r="AD296" s="211">
        <v>10411</v>
      </c>
      <c r="AE296" s="211">
        <v>2942</v>
      </c>
      <c r="AF296" s="211">
        <v>26156</v>
      </c>
      <c r="AG296" s="211">
        <v>1298</v>
      </c>
      <c r="AH296" s="211">
        <v>60719</v>
      </c>
      <c r="AI296" s="211">
        <v>3506</v>
      </c>
      <c r="AJ296" s="211">
        <v>21847</v>
      </c>
      <c r="AK296" s="211">
        <v>3664</v>
      </c>
      <c r="AL296" s="211">
        <v>13428</v>
      </c>
      <c r="AM296" s="211">
        <v>908</v>
      </c>
      <c r="AN296" s="211">
        <v>8419</v>
      </c>
      <c r="AO296" s="211">
        <v>2756</v>
      </c>
      <c r="AP296" s="211">
        <v>40856</v>
      </c>
      <c r="AQ296" s="211">
        <v>3800</v>
      </c>
      <c r="AR296" s="211">
        <v>41710</v>
      </c>
      <c r="AS296" s="211">
        <v>3370</v>
      </c>
      <c r="AT296" s="211">
        <v>9890</v>
      </c>
      <c r="AU296" s="211">
        <v>629</v>
      </c>
      <c r="AV296" s="211">
        <v>72676</v>
      </c>
      <c r="AW296" s="211">
        <v>6541</v>
      </c>
      <c r="AX296" s="211">
        <v>8904</v>
      </c>
      <c r="AY296" s="211">
        <v>1697</v>
      </c>
      <c r="AZ296" s="211">
        <v>14486</v>
      </c>
      <c r="BA296" s="211">
        <v>1634</v>
      </c>
      <c r="BB296" s="211">
        <v>14209</v>
      </c>
      <c r="BC296" s="211">
        <v>1253</v>
      </c>
      <c r="BD296" s="211">
        <v>12262</v>
      </c>
      <c r="BE296" s="211">
        <v>573</v>
      </c>
      <c r="BF296" s="211">
        <v>9326</v>
      </c>
      <c r="BG296" s="211">
        <v>1333</v>
      </c>
      <c r="BH296" s="211">
        <v>39367</v>
      </c>
      <c r="BI296" s="211">
        <v>4267</v>
      </c>
      <c r="BJ296" s="211">
        <v>37491</v>
      </c>
      <c r="BK296" s="211">
        <v>3922</v>
      </c>
      <c r="BL296" s="211">
        <v>1876</v>
      </c>
      <c r="BM296" s="211">
        <v>345</v>
      </c>
      <c r="BN296" s="211">
        <v>26598</v>
      </c>
      <c r="BO296" s="211">
        <v>2277</v>
      </c>
      <c r="BP296" s="211">
        <v>14048</v>
      </c>
      <c r="BQ296" s="211">
        <v>2249</v>
      </c>
      <c r="BR296" s="211">
        <v>8047</v>
      </c>
      <c r="BS296" s="211">
        <v>1074</v>
      </c>
      <c r="BT296" s="211">
        <v>25626</v>
      </c>
      <c r="BU296" s="211">
        <v>1156</v>
      </c>
      <c r="BV296" s="211">
        <v>48693</v>
      </c>
      <c r="BW296" s="211">
        <v>5600</v>
      </c>
      <c r="BX296" s="211">
        <v>8247</v>
      </c>
      <c r="BY296" s="211">
        <v>414</v>
      </c>
      <c r="BZ296" s="211">
        <v>8293</v>
      </c>
      <c r="CA296" s="211">
        <v>276</v>
      </c>
      <c r="CB296" s="211">
        <v>17333</v>
      </c>
      <c r="CC296" s="211">
        <v>880</v>
      </c>
      <c r="CD296" s="211">
        <v>7079</v>
      </c>
      <c r="CE296" s="211">
        <v>857</v>
      </c>
      <c r="CF296" s="211">
        <v>13331</v>
      </c>
      <c r="CG296" s="211">
        <v>1762</v>
      </c>
      <c r="CH296" s="211">
        <v>11659</v>
      </c>
      <c r="CI296" s="211">
        <v>1395</v>
      </c>
      <c r="CJ296" s="211">
        <v>8825</v>
      </c>
      <c r="CK296" s="211">
        <v>1081</v>
      </c>
      <c r="CL296" s="211">
        <v>7799</v>
      </c>
      <c r="CM296" s="211">
        <v>505</v>
      </c>
      <c r="CN296" s="211">
        <v>8247</v>
      </c>
      <c r="CO296" s="211">
        <v>414</v>
      </c>
      <c r="CP296" s="211">
        <v>7170</v>
      </c>
      <c r="CQ296" s="211">
        <v>75396</v>
      </c>
      <c r="CR296" s="211">
        <v>41763</v>
      </c>
      <c r="CS296" s="211">
        <v>41152</v>
      </c>
      <c r="CT296" s="211">
        <v>44150</v>
      </c>
      <c r="CU296" s="211">
        <v>31813</v>
      </c>
      <c r="CV296" s="211">
        <v>16643</v>
      </c>
      <c r="CW296" s="211">
        <v>7654</v>
      </c>
      <c r="CX296" s="211">
        <v>3532</v>
      </c>
      <c r="CY296" s="211">
        <v>1241</v>
      </c>
      <c r="CZ296" s="211">
        <v>237</v>
      </c>
      <c r="DA296" s="211">
        <v>18563</v>
      </c>
      <c r="DB296" s="211">
        <v>10551</v>
      </c>
      <c r="DC296" s="211">
        <v>4355</v>
      </c>
      <c r="DD296" s="211">
        <v>2323</v>
      </c>
      <c r="DE296" s="211">
        <v>369</v>
      </c>
      <c r="DF296" s="211">
        <v>2002</v>
      </c>
      <c r="DG296" s="211">
        <v>6663</v>
      </c>
      <c r="DH296" s="211">
        <v>1042</v>
      </c>
      <c r="DI296" s="211">
        <v>3842</v>
      </c>
      <c r="DJ296" s="211">
        <v>2296</v>
      </c>
      <c r="DK296" s="211">
        <v>400</v>
      </c>
      <c r="DL296" s="211">
        <v>2335</v>
      </c>
      <c r="DM296" s="211">
        <v>4072</v>
      </c>
      <c r="DN296" s="211">
        <v>9719</v>
      </c>
      <c r="DO296" s="211">
        <v>4210</v>
      </c>
      <c r="DP296" s="211">
        <v>1996</v>
      </c>
      <c r="DQ296" s="211">
        <v>1819</v>
      </c>
      <c r="DR296" s="211">
        <v>2648</v>
      </c>
      <c r="DS296" s="211">
        <v>2447</v>
      </c>
      <c r="DT296" s="211">
        <v>5673</v>
      </c>
      <c r="DU296" s="211">
        <v>28610</v>
      </c>
      <c r="DV296" s="211">
        <v>10026</v>
      </c>
      <c r="DW296" s="211">
        <v>5011</v>
      </c>
      <c r="DX296" s="211">
        <v>3591</v>
      </c>
      <c r="DY296" s="211">
        <v>1862</v>
      </c>
      <c r="DZ296" s="211">
        <v>6195</v>
      </c>
      <c r="EA296" s="211">
        <v>549</v>
      </c>
      <c r="EB296" s="211">
        <v>4133</v>
      </c>
      <c r="EC296" s="211">
        <v>8798</v>
      </c>
      <c r="ED296" s="211">
        <v>2333</v>
      </c>
      <c r="EE296" s="211">
        <v>4006</v>
      </c>
      <c r="EF296" s="211">
        <v>10781</v>
      </c>
      <c r="EG296" s="211">
        <v>70457</v>
      </c>
      <c r="EH296" s="211">
        <v>11145</v>
      </c>
      <c r="EI296" s="211">
        <v>16357</v>
      </c>
      <c r="EJ296" s="211">
        <v>12253</v>
      </c>
      <c r="EK296" s="211">
        <v>1541</v>
      </c>
      <c r="EL296" s="211">
        <v>1162</v>
      </c>
      <c r="EM296" s="211">
        <v>1898</v>
      </c>
      <c r="EN296" s="211">
        <v>1212</v>
      </c>
      <c r="EO296" s="211">
        <v>1101</v>
      </c>
      <c r="EP296" s="211">
        <v>4985</v>
      </c>
      <c r="EQ296" s="211">
        <v>26009</v>
      </c>
      <c r="ER296" s="211">
        <v>28610</v>
      </c>
      <c r="ES296" s="211">
        <v>3425</v>
      </c>
      <c r="ET296" s="211">
        <v>10498</v>
      </c>
      <c r="EU296" s="211">
        <v>9417</v>
      </c>
      <c r="EV296" s="211">
        <v>5270</v>
      </c>
      <c r="EW296" s="211">
        <f>ET296+EU296+EV296</f>
        <v>25185</v>
      </c>
      <c r="EX296" s="211">
        <v>28610</v>
      </c>
      <c r="EZ296" s="211"/>
    </row>
    <row r="297" spans="1:156" x14ac:dyDescent="0.25">
      <c r="EZ297" s="211"/>
    </row>
    <row r="298" spans="1:156" ht="18.75" customHeight="1" x14ac:dyDescent="0.25">
      <c r="EZ298" s="211"/>
    </row>
    <row r="299" spans="1:156" x14ac:dyDescent="0.25">
      <c r="A299">
        <v>55616</v>
      </c>
      <c r="B299" t="s">
        <v>580</v>
      </c>
      <c r="C299" t="s">
        <v>708</v>
      </c>
      <c r="D299" t="s">
        <v>271</v>
      </c>
      <c r="E299" t="s">
        <v>321</v>
      </c>
      <c r="F299" s="234" t="s">
        <v>342</v>
      </c>
      <c r="G299" s="234" t="s">
        <v>342</v>
      </c>
      <c r="H299" s="211">
        <v>7189</v>
      </c>
      <c r="I299" s="211">
        <v>425</v>
      </c>
      <c r="J299" s="211">
        <v>1152</v>
      </c>
      <c r="K299" s="211">
        <v>48</v>
      </c>
      <c r="L299" s="211">
        <v>553</v>
      </c>
      <c r="M299" s="211">
        <v>33</v>
      </c>
      <c r="N299" s="211">
        <v>2985</v>
      </c>
      <c r="O299" s="211">
        <v>221</v>
      </c>
      <c r="P299" s="211">
        <v>3045</v>
      </c>
      <c r="Q299" s="211">
        <v>156</v>
      </c>
      <c r="R299" s="211">
        <v>6926</v>
      </c>
      <c r="S299" s="211">
        <v>384</v>
      </c>
      <c r="T299" s="211">
        <v>38</v>
      </c>
      <c r="U299" s="211">
        <v>15</v>
      </c>
      <c r="V299" s="211">
        <v>7</v>
      </c>
      <c r="W299" s="211">
        <v>0</v>
      </c>
      <c r="X299" s="211">
        <v>0</v>
      </c>
      <c r="Y299" s="211">
        <v>0</v>
      </c>
      <c r="Z299" s="211">
        <v>21</v>
      </c>
      <c r="AA299" s="211">
        <v>1</v>
      </c>
      <c r="AB299" s="211">
        <v>197</v>
      </c>
      <c r="AC299" s="211">
        <v>25</v>
      </c>
      <c r="AD299" s="211">
        <v>96</v>
      </c>
      <c r="AE299" s="211">
        <v>11</v>
      </c>
      <c r="AF299" s="211">
        <v>6875</v>
      </c>
      <c r="AG299" s="211">
        <v>384</v>
      </c>
      <c r="AH299" s="211">
        <v>7152</v>
      </c>
      <c r="AI299" s="211">
        <v>425</v>
      </c>
      <c r="AJ299" s="211">
        <v>37</v>
      </c>
      <c r="AK299" s="211">
        <v>0</v>
      </c>
      <c r="AL299" s="211">
        <v>12</v>
      </c>
      <c r="AM299" s="211">
        <v>0</v>
      </c>
      <c r="AN299" s="211">
        <v>25</v>
      </c>
      <c r="AO299" s="211">
        <v>0</v>
      </c>
      <c r="AP299" s="211">
        <v>3752</v>
      </c>
      <c r="AQ299" s="211">
        <v>262</v>
      </c>
      <c r="AR299" s="211">
        <v>3437</v>
      </c>
      <c r="AS299" s="211">
        <v>163</v>
      </c>
      <c r="AT299" s="211">
        <v>1160</v>
      </c>
      <c r="AU299" s="211">
        <v>50</v>
      </c>
      <c r="AV299" s="211">
        <v>6029</v>
      </c>
      <c r="AW299" s="211">
        <v>375</v>
      </c>
      <c r="AX299" s="211">
        <v>388</v>
      </c>
      <c r="AY299" s="211">
        <v>54</v>
      </c>
      <c r="AZ299" s="211">
        <v>1608</v>
      </c>
      <c r="BA299" s="211">
        <v>145</v>
      </c>
      <c r="BB299" s="211">
        <v>1846</v>
      </c>
      <c r="BC299" s="211">
        <v>90</v>
      </c>
      <c r="BD299" s="211">
        <v>1233</v>
      </c>
      <c r="BE299" s="211">
        <v>35</v>
      </c>
      <c r="BF299" s="211">
        <v>751</v>
      </c>
      <c r="BG299" s="211">
        <v>53</v>
      </c>
      <c r="BH299" s="211">
        <v>3321</v>
      </c>
      <c r="BI299" s="211">
        <v>308</v>
      </c>
      <c r="BJ299" s="211">
        <v>3262</v>
      </c>
      <c r="BK299" s="211">
        <v>308</v>
      </c>
      <c r="BL299" s="211">
        <v>59</v>
      </c>
      <c r="BM299" s="211">
        <v>0</v>
      </c>
      <c r="BN299" s="211">
        <v>2311</v>
      </c>
      <c r="BO299" s="211">
        <v>197</v>
      </c>
      <c r="BP299" s="211">
        <v>1181</v>
      </c>
      <c r="BQ299" s="211">
        <v>133</v>
      </c>
      <c r="BR299" s="211">
        <v>580</v>
      </c>
      <c r="BS299" s="211">
        <v>31</v>
      </c>
      <c r="BT299" s="211">
        <v>1616</v>
      </c>
      <c r="BU299" s="211">
        <v>62</v>
      </c>
      <c r="BV299" s="211">
        <v>4072</v>
      </c>
      <c r="BW299" s="211">
        <v>361</v>
      </c>
      <c r="BX299" s="211">
        <v>1501</v>
      </c>
      <c r="BY299" s="211">
        <v>2</v>
      </c>
      <c r="BZ299" s="211">
        <v>499</v>
      </c>
      <c r="CA299" s="211">
        <v>0</v>
      </c>
      <c r="CB299" s="211">
        <v>1117</v>
      </c>
      <c r="CC299" s="211">
        <v>62</v>
      </c>
      <c r="CD299" s="211">
        <v>498</v>
      </c>
      <c r="CE299" s="211">
        <v>39</v>
      </c>
      <c r="CF299" s="211">
        <v>624</v>
      </c>
      <c r="CG299" s="211">
        <v>32</v>
      </c>
      <c r="CH299" s="211">
        <v>951</v>
      </c>
      <c r="CI299" s="211">
        <v>130</v>
      </c>
      <c r="CJ299" s="211">
        <v>786</v>
      </c>
      <c r="CK299" s="211">
        <v>46</v>
      </c>
      <c r="CL299" s="211">
        <v>1213</v>
      </c>
      <c r="CM299" s="211">
        <v>114</v>
      </c>
      <c r="CN299" s="211">
        <v>1501</v>
      </c>
      <c r="CO299" s="211">
        <v>2</v>
      </c>
      <c r="CP299" s="211">
        <v>425</v>
      </c>
      <c r="CQ299" s="211">
        <v>6764</v>
      </c>
      <c r="CR299" s="211">
        <v>5066</v>
      </c>
      <c r="CS299" s="211">
        <v>2947</v>
      </c>
      <c r="CT299" s="211">
        <v>6804</v>
      </c>
      <c r="CU299" s="211">
        <v>88</v>
      </c>
      <c r="CV299" s="211">
        <v>6</v>
      </c>
      <c r="CW299" s="211">
        <v>52</v>
      </c>
      <c r="CX299" s="211">
        <v>3</v>
      </c>
      <c r="CY299" s="211">
        <v>4</v>
      </c>
      <c r="CZ299" s="211">
        <v>0</v>
      </c>
      <c r="DA299" s="211">
        <v>2</v>
      </c>
      <c r="DB299" s="211">
        <v>0</v>
      </c>
      <c r="DC299" s="211">
        <v>30</v>
      </c>
      <c r="DD299" s="211">
        <v>3</v>
      </c>
      <c r="DE299" s="211">
        <v>134</v>
      </c>
      <c r="DF299" s="211">
        <v>411</v>
      </c>
      <c r="DG299" s="211">
        <v>338</v>
      </c>
      <c r="DH299" s="211">
        <v>81</v>
      </c>
      <c r="DI299" s="211">
        <v>378</v>
      </c>
      <c r="DJ299" s="211">
        <v>223</v>
      </c>
      <c r="DK299" s="211">
        <v>12</v>
      </c>
      <c r="DL299" s="211">
        <v>186</v>
      </c>
      <c r="DM299" s="211">
        <v>250</v>
      </c>
      <c r="DN299" s="211">
        <v>697</v>
      </c>
      <c r="DO299" s="211">
        <v>531</v>
      </c>
      <c r="DP299" s="211">
        <v>148</v>
      </c>
      <c r="DQ299" s="211">
        <v>183</v>
      </c>
      <c r="DR299" s="211">
        <v>188</v>
      </c>
      <c r="DS299" s="211">
        <v>13</v>
      </c>
      <c r="DT299" s="211">
        <v>232</v>
      </c>
      <c r="DU299" s="211">
        <v>3129</v>
      </c>
      <c r="DV299" s="211">
        <v>1695</v>
      </c>
      <c r="DW299" s="211">
        <v>577</v>
      </c>
      <c r="DX299" s="211">
        <v>296</v>
      </c>
      <c r="DY299" s="211">
        <v>97</v>
      </c>
      <c r="DZ299" s="211">
        <v>540</v>
      </c>
      <c r="EA299" s="211">
        <v>37</v>
      </c>
      <c r="EB299" s="211">
        <v>470</v>
      </c>
      <c r="EC299" s="211">
        <v>598</v>
      </c>
      <c r="ED299" s="211">
        <v>84</v>
      </c>
      <c r="EE299" s="211">
        <v>419</v>
      </c>
      <c r="EF299" s="211">
        <v>848</v>
      </c>
      <c r="EG299" s="211">
        <v>6577</v>
      </c>
      <c r="EH299" s="211">
        <v>634</v>
      </c>
      <c r="EI299" s="211">
        <v>2561</v>
      </c>
      <c r="EJ299" s="211">
        <v>568</v>
      </c>
      <c r="EK299" s="211">
        <v>189</v>
      </c>
      <c r="EL299" s="211">
        <v>56</v>
      </c>
      <c r="EM299" s="211">
        <v>18</v>
      </c>
      <c r="EN299" s="211">
        <v>45</v>
      </c>
      <c r="EO299" s="211">
        <v>46</v>
      </c>
      <c r="EP299" s="211">
        <v>191</v>
      </c>
      <c r="EQ299" s="211">
        <v>2728</v>
      </c>
      <c r="ER299" s="211">
        <v>3129</v>
      </c>
      <c r="ES299" s="211">
        <v>119</v>
      </c>
      <c r="ET299" s="211">
        <v>806</v>
      </c>
      <c r="EU299" s="211">
        <v>1275</v>
      </c>
      <c r="EV299" s="211">
        <v>929</v>
      </c>
      <c r="EW299" s="211">
        <f t="shared" ref="EW299:EW362" si="5">ET299+EU299+EV299</f>
        <v>3010</v>
      </c>
      <c r="EX299" s="211">
        <v>3129</v>
      </c>
      <c r="EZ299" s="211"/>
    </row>
    <row r="300" spans="1:156" x14ac:dyDescent="0.25">
      <c r="A300">
        <v>55709</v>
      </c>
      <c r="B300" t="s">
        <v>580</v>
      </c>
      <c r="C300" t="s">
        <v>710</v>
      </c>
      <c r="D300" t="s">
        <v>264</v>
      </c>
      <c r="E300" t="s">
        <v>321</v>
      </c>
      <c r="F300" s="234" t="s">
        <v>342</v>
      </c>
      <c r="G300" s="234" t="s">
        <v>342</v>
      </c>
      <c r="H300" s="211">
        <v>4309</v>
      </c>
      <c r="I300" s="211">
        <v>161</v>
      </c>
      <c r="J300" s="211">
        <v>630</v>
      </c>
      <c r="K300" s="211">
        <v>52</v>
      </c>
      <c r="L300" s="211">
        <v>474</v>
      </c>
      <c r="M300" s="211">
        <v>23</v>
      </c>
      <c r="N300" s="211">
        <v>2132</v>
      </c>
      <c r="O300" s="211">
        <v>82</v>
      </c>
      <c r="P300" s="211">
        <v>1514</v>
      </c>
      <c r="Q300" s="211">
        <v>27</v>
      </c>
      <c r="R300" s="211">
        <v>3979</v>
      </c>
      <c r="S300" s="211">
        <v>143</v>
      </c>
      <c r="T300" s="211">
        <v>31</v>
      </c>
      <c r="U300" s="211">
        <v>0</v>
      </c>
      <c r="V300" s="211">
        <v>37</v>
      </c>
      <c r="W300" s="211">
        <v>3</v>
      </c>
      <c r="X300" s="211">
        <v>3</v>
      </c>
      <c r="Y300" s="211">
        <v>0</v>
      </c>
      <c r="Z300" s="211">
        <v>44</v>
      </c>
      <c r="AA300" s="211">
        <v>12</v>
      </c>
      <c r="AB300" s="211">
        <v>212</v>
      </c>
      <c r="AC300" s="211">
        <v>3</v>
      </c>
      <c r="AD300" s="211">
        <v>22</v>
      </c>
      <c r="AE300" s="211">
        <v>0</v>
      </c>
      <c r="AF300" s="211">
        <v>3974</v>
      </c>
      <c r="AG300" s="211">
        <v>143</v>
      </c>
      <c r="AH300" s="211">
        <v>4274</v>
      </c>
      <c r="AI300" s="211">
        <v>161</v>
      </c>
      <c r="AJ300" s="211">
        <v>35</v>
      </c>
      <c r="AK300" s="211">
        <v>0</v>
      </c>
      <c r="AL300" s="211">
        <v>28</v>
      </c>
      <c r="AM300" s="211">
        <v>0</v>
      </c>
      <c r="AN300" s="211">
        <v>7</v>
      </c>
      <c r="AO300" s="211">
        <v>0</v>
      </c>
      <c r="AP300" s="211">
        <v>2273</v>
      </c>
      <c r="AQ300" s="211">
        <v>89</v>
      </c>
      <c r="AR300" s="211">
        <v>2036</v>
      </c>
      <c r="AS300" s="211">
        <v>72</v>
      </c>
      <c r="AT300" s="211">
        <v>842</v>
      </c>
      <c r="AU300" s="211">
        <v>21</v>
      </c>
      <c r="AV300" s="211">
        <v>3467</v>
      </c>
      <c r="AW300" s="211">
        <v>140</v>
      </c>
      <c r="AX300" s="211">
        <v>132</v>
      </c>
      <c r="AY300" s="211">
        <v>6</v>
      </c>
      <c r="AZ300" s="211">
        <v>941</v>
      </c>
      <c r="BA300" s="211">
        <v>48</v>
      </c>
      <c r="BB300" s="211">
        <v>1304</v>
      </c>
      <c r="BC300" s="211">
        <v>40</v>
      </c>
      <c r="BD300" s="211">
        <v>610</v>
      </c>
      <c r="BE300" s="211">
        <v>11</v>
      </c>
      <c r="BF300" s="211">
        <v>613</v>
      </c>
      <c r="BG300" s="211">
        <v>16</v>
      </c>
      <c r="BH300" s="211">
        <v>1822</v>
      </c>
      <c r="BI300" s="211">
        <v>124</v>
      </c>
      <c r="BJ300" s="211">
        <v>1724</v>
      </c>
      <c r="BK300" s="211">
        <v>107</v>
      </c>
      <c r="BL300" s="211">
        <v>98</v>
      </c>
      <c r="BM300" s="211">
        <v>17</v>
      </c>
      <c r="BN300" s="211">
        <v>1221</v>
      </c>
      <c r="BO300" s="211">
        <v>94</v>
      </c>
      <c r="BP300" s="211">
        <v>673</v>
      </c>
      <c r="BQ300" s="211">
        <v>30</v>
      </c>
      <c r="BR300" s="211">
        <v>541</v>
      </c>
      <c r="BS300" s="211">
        <v>16</v>
      </c>
      <c r="BT300" s="211">
        <v>899</v>
      </c>
      <c r="BU300" s="211">
        <v>21</v>
      </c>
      <c r="BV300" s="211">
        <v>2435</v>
      </c>
      <c r="BW300" s="211">
        <v>140</v>
      </c>
      <c r="BX300" s="211">
        <v>975</v>
      </c>
      <c r="BY300" s="211">
        <v>0</v>
      </c>
      <c r="BZ300" s="211">
        <v>205</v>
      </c>
      <c r="CA300" s="211">
        <v>0</v>
      </c>
      <c r="CB300" s="211">
        <v>694</v>
      </c>
      <c r="CC300" s="211">
        <v>21</v>
      </c>
      <c r="CD300" s="211">
        <v>423</v>
      </c>
      <c r="CE300" s="211">
        <v>35</v>
      </c>
      <c r="CF300" s="211">
        <v>310</v>
      </c>
      <c r="CG300" s="211">
        <v>23</v>
      </c>
      <c r="CH300" s="211">
        <v>404</v>
      </c>
      <c r="CI300" s="211">
        <v>14</v>
      </c>
      <c r="CJ300" s="211">
        <v>567</v>
      </c>
      <c r="CK300" s="211">
        <v>26</v>
      </c>
      <c r="CL300" s="211">
        <v>731</v>
      </c>
      <c r="CM300" s="211">
        <v>42</v>
      </c>
      <c r="CN300" s="211">
        <v>975</v>
      </c>
      <c r="CO300" s="211">
        <v>0</v>
      </c>
      <c r="CP300" s="211">
        <v>161</v>
      </c>
      <c r="CQ300" s="211">
        <v>4148</v>
      </c>
      <c r="CR300" s="211">
        <v>3073</v>
      </c>
      <c r="CS300" s="211">
        <v>2028</v>
      </c>
      <c r="CT300" s="211">
        <v>4071</v>
      </c>
      <c r="CU300" s="211">
        <v>80</v>
      </c>
      <c r="CV300" s="211">
        <v>13</v>
      </c>
      <c r="CW300" s="211">
        <v>23</v>
      </c>
      <c r="CX300" s="211">
        <v>6</v>
      </c>
      <c r="CY300" s="211">
        <v>14</v>
      </c>
      <c r="CZ300" s="211">
        <v>7</v>
      </c>
      <c r="DA300" s="211">
        <v>0</v>
      </c>
      <c r="DB300" s="211">
        <v>0</v>
      </c>
      <c r="DC300" s="211">
        <v>43</v>
      </c>
      <c r="DD300" s="211">
        <v>0</v>
      </c>
      <c r="DE300" s="211">
        <v>90</v>
      </c>
      <c r="DF300" s="211">
        <v>193</v>
      </c>
      <c r="DG300" s="211">
        <v>305</v>
      </c>
      <c r="DH300" s="211">
        <v>52</v>
      </c>
      <c r="DI300" s="211">
        <v>255</v>
      </c>
      <c r="DJ300" s="211">
        <v>96</v>
      </c>
      <c r="DK300" s="211">
        <v>15</v>
      </c>
      <c r="DL300" s="211">
        <v>55</v>
      </c>
      <c r="DM300" s="211">
        <v>91</v>
      </c>
      <c r="DN300" s="211">
        <v>504</v>
      </c>
      <c r="DO300" s="211">
        <v>93</v>
      </c>
      <c r="DP300" s="211">
        <v>87</v>
      </c>
      <c r="DQ300" s="211">
        <v>67</v>
      </c>
      <c r="DR300" s="211">
        <v>138</v>
      </c>
      <c r="DS300" s="211">
        <v>54</v>
      </c>
      <c r="DT300" s="211">
        <v>159</v>
      </c>
      <c r="DU300" s="211">
        <v>1674</v>
      </c>
      <c r="DV300" s="211">
        <v>1018</v>
      </c>
      <c r="DW300" s="211">
        <v>221</v>
      </c>
      <c r="DX300" s="211">
        <v>148</v>
      </c>
      <c r="DY300" s="211">
        <v>43</v>
      </c>
      <c r="DZ300" s="211">
        <v>284</v>
      </c>
      <c r="EA300" s="211">
        <v>40</v>
      </c>
      <c r="EB300" s="211">
        <v>184</v>
      </c>
      <c r="EC300" s="211">
        <v>224</v>
      </c>
      <c r="ED300" s="211">
        <v>41</v>
      </c>
      <c r="EE300" s="211">
        <v>132</v>
      </c>
      <c r="EF300" s="211">
        <v>388</v>
      </c>
      <c r="EG300" s="211">
        <v>3850</v>
      </c>
      <c r="EH300" s="211">
        <v>451</v>
      </c>
      <c r="EI300" s="211">
        <v>1506</v>
      </c>
      <c r="EJ300" s="211">
        <v>168</v>
      </c>
      <c r="EK300" s="211">
        <v>15</v>
      </c>
      <c r="EL300" s="211">
        <v>28</v>
      </c>
      <c r="EM300" s="211">
        <v>32</v>
      </c>
      <c r="EN300" s="211">
        <v>33</v>
      </c>
      <c r="EO300" s="211">
        <v>12</v>
      </c>
      <c r="EP300" s="211">
        <v>34</v>
      </c>
      <c r="EQ300" s="211">
        <v>1422</v>
      </c>
      <c r="ER300" s="211">
        <v>1674</v>
      </c>
      <c r="ES300" s="211">
        <v>49</v>
      </c>
      <c r="ET300" s="211">
        <v>327</v>
      </c>
      <c r="EU300" s="211">
        <v>734</v>
      </c>
      <c r="EV300" s="211">
        <v>564</v>
      </c>
      <c r="EW300" s="211">
        <f t="shared" si="5"/>
        <v>1625</v>
      </c>
      <c r="EX300" s="211">
        <v>1674</v>
      </c>
      <c r="EZ300" s="211"/>
    </row>
    <row r="301" spans="1:156" x14ac:dyDescent="0.25">
      <c r="A301">
        <v>55720</v>
      </c>
      <c r="B301" t="s">
        <v>580</v>
      </c>
      <c r="C301" t="s">
        <v>712</v>
      </c>
      <c r="D301" t="s">
        <v>242</v>
      </c>
      <c r="E301" t="s">
        <v>321</v>
      </c>
      <c r="F301" s="234" t="s">
        <v>343</v>
      </c>
      <c r="G301" s="234" t="s">
        <v>342</v>
      </c>
      <c r="H301" s="211">
        <v>17286</v>
      </c>
      <c r="I301" s="211">
        <v>956</v>
      </c>
      <c r="J301" s="211">
        <v>2978</v>
      </c>
      <c r="K301" s="211">
        <v>280</v>
      </c>
      <c r="L301" s="211">
        <v>2153</v>
      </c>
      <c r="M301" s="211">
        <v>186</v>
      </c>
      <c r="N301" s="211">
        <v>7829</v>
      </c>
      <c r="O301" s="211">
        <v>446</v>
      </c>
      <c r="P301" s="211">
        <v>6343</v>
      </c>
      <c r="Q301" s="211">
        <v>220</v>
      </c>
      <c r="R301" s="211">
        <v>14399</v>
      </c>
      <c r="S301" s="211">
        <v>715</v>
      </c>
      <c r="T301" s="211">
        <v>118</v>
      </c>
      <c r="U301" s="211">
        <v>0</v>
      </c>
      <c r="V301" s="211">
        <v>1342</v>
      </c>
      <c r="W301" s="211">
        <v>126</v>
      </c>
      <c r="X301" s="211">
        <v>88</v>
      </c>
      <c r="Y301" s="211">
        <v>2</v>
      </c>
      <c r="Z301" s="211">
        <v>64</v>
      </c>
      <c r="AA301" s="211">
        <v>10</v>
      </c>
      <c r="AB301" s="211">
        <v>1273</v>
      </c>
      <c r="AC301" s="211">
        <v>103</v>
      </c>
      <c r="AD301" s="211">
        <v>407</v>
      </c>
      <c r="AE301" s="211">
        <v>18</v>
      </c>
      <c r="AF301" s="211">
        <v>14245</v>
      </c>
      <c r="AG301" s="211">
        <v>702</v>
      </c>
      <c r="AH301" s="211">
        <v>17132</v>
      </c>
      <c r="AI301" s="211">
        <v>946</v>
      </c>
      <c r="AJ301" s="211">
        <v>154</v>
      </c>
      <c r="AK301" s="211">
        <v>10</v>
      </c>
      <c r="AL301" s="211">
        <v>100</v>
      </c>
      <c r="AM301" s="211">
        <v>2</v>
      </c>
      <c r="AN301" s="211">
        <v>54</v>
      </c>
      <c r="AO301" s="211">
        <v>8</v>
      </c>
      <c r="AP301" s="211">
        <v>8206</v>
      </c>
      <c r="AQ301" s="211">
        <v>619</v>
      </c>
      <c r="AR301" s="211">
        <v>9080</v>
      </c>
      <c r="AS301" s="211">
        <v>337</v>
      </c>
      <c r="AT301" s="211">
        <v>2788</v>
      </c>
      <c r="AU301" s="211">
        <v>76</v>
      </c>
      <c r="AV301" s="211">
        <v>14498</v>
      </c>
      <c r="AW301" s="211">
        <v>880</v>
      </c>
      <c r="AX301" s="211">
        <v>899</v>
      </c>
      <c r="AY301" s="211">
        <v>115</v>
      </c>
      <c r="AZ301" s="211">
        <v>3272</v>
      </c>
      <c r="BA301" s="211">
        <v>184</v>
      </c>
      <c r="BB301" s="211">
        <v>4174</v>
      </c>
      <c r="BC301" s="211">
        <v>293</v>
      </c>
      <c r="BD301" s="211">
        <v>2784</v>
      </c>
      <c r="BE301" s="211">
        <v>77</v>
      </c>
      <c r="BF301" s="211">
        <v>1659</v>
      </c>
      <c r="BG301" s="211">
        <v>185</v>
      </c>
      <c r="BH301" s="211">
        <v>8243</v>
      </c>
      <c r="BI301" s="211">
        <v>673</v>
      </c>
      <c r="BJ301" s="211">
        <v>7877</v>
      </c>
      <c r="BK301" s="211">
        <v>617</v>
      </c>
      <c r="BL301" s="211">
        <v>366</v>
      </c>
      <c r="BM301" s="211">
        <v>56</v>
      </c>
      <c r="BN301" s="211">
        <v>5802</v>
      </c>
      <c r="BO301" s="211">
        <v>371</v>
      </c>
      <c r="BP301" s="211">
        <v>2641</v>
      </c>
      <c r="BQ301" s="211">
        <v>291</v>
      </c>
      <c r="BR301" s="211">
        <v>1459</v>
      </c>
      <c r="BS301" s="211">
        <v>196</v>
      </c>
      <c r="BT301" s="211">
        <v>4582</v>
      </c>
      <c r="BU301" s="211">
        <v>93</v>
      </c>
      <c r="BV301" s="211">
        <v>9902</v>
      </c>
      <c r="BW301" s="211">
        <v>858</v>
      </c>
      <c r="BX301" s="211">
        <v>2802</v>
      </c>
      <c r="BY301" s="211">
        <v>5</v>
      </c>
      <c r="BZ301" s="211">
        <v>1186</v>
      </c>
      <c r="CA301" s="211">
        <v>15</v>
      </c>
      <c r="CB301" s="211">
        <v>3396</v>
      </c>
      <c r="CC301" s="211">
        <v>78</v>
      </c>
      <c r="CD301" s="211">
        <v>1575</v>
      </c>
      <c r="CE301" s="211">
        <v>194</v>
      </c>
      <c r="CF301" s="211">
        <v>1930</v>
      </c>
      <c r="CG301" s="211">
        <v>119</v>
      </c>
      <c r="CH301" s="211">
        <v>2396</v>
      </c>
      <c r="CI301" s="211">
        <v>332</v>
      </c>
      <c r="CJ301" s="211">
        <v>1907</v>
      </c>
      <c r="CK301" s="211">
        <v>53</v>
      </c>
      <c r="CL301" s="211">
        <v>2094</v>
      </c>
      <c r="CM301" s="211">
        <v>160</v>
      </c>
      <c r="CN301" s="211">
        <v>2802</v>
      </c>
      <c r="CO301" s="211">
        <v>5</v>
      </c>
      <c r="CP301" s="211">
        <v>956</v>
      </c>
      <c r="CQ301" s="211">
        <v>16330</v>
      </c>
      <c r="CR301" s="211">
        <v>12249</v>
      </c>
      <c r="CS301" s="211">
        <v>7036</v>
      </c>
      <c r="CT301" s="211">
        <v>15913</v>
      </c>
      <c r="CU301" s="211">
        <v>641</v>
      </c>
      <c r="CV301" s="211">
        <v>108</v>
      </c>
      <c r="CW301" s="211">
        <v>56</v>
      </c>
      <c r="CX301" s="211">
        <v>4</v>
      </c>
      <c r="CY301" s="211">
        <v>244</v>
      </c>
      <c r="CZ301" s="211">
        <v>82</v>
      </c>
      <c r="DA301" s="211">
        <v>57</v>
      </c>
      <c r="DB301" s="211">
        <v>2</v>
      </c>
      <c r="DC301" s="211">
        <v>284</v>
      </c>
      <c r="DD301" s="211">
        <v>20</v>
      </c>
      <c r="DE301" s="211">
        <v>43</v>
      </c>
      <c r="DF301" s="211">
        <v>602</v>
      </c>
      <c r="DG301" s="211">
        <v>1030</v>
      </c>
      <c r="DH301" s="211">
        <v>168</v>
      </c>
      <c r="DI301" s="211">
        <v>1204</v>
      </c>
      <c r="DJ301" s="211">
        <v>411</v>
      </c>
      <c r="DK301" s="211">
        <v>73</v>
      </c>
      <c r="DL301" s="211">
        <v>532</v>
      </c>
      <c r="DM301" s="211">
        <v>748</v>
      </c>
      <c r="DN301" s="211">
        <v>2426</v>
      </c>
      <c r="DO301" s="211">
        <v>642</v>
      </c>
      <c r="DP301" s="211">
        <v>236</v>
      </c>
      <c r="DQ301" s="211">
        <v>451</v>
      </c>
      <c r="DR301" s="211">
        <v>307</v>
      </c>
      <c r="DS301" s="211">
        <v>211</v>
      </c>
      <c r="DT301" s="211">
        <v>624</v>
      </c>
      <c r="DU301" s="211">
        <v>7136</v>
      </c>
      <c r="DV301" s="211">
        <v>2929</v>
      </c>
      <c r="DW301" s="211">
        <v>1193</v>
      </c>
      <c r="DX301" s="211">
        <v>633</v>
      </c>
      <c r="DY301" s="211">
        <v>191</v>
      </c>
      <c r="DZ301" s="211">
        <v>1465</v>
      </c>
      <c r="EA301" s="211">
        <v>172</v>
      </c>
      <c r="EB301" s="211">
        <v>987</v>
      </c>
      <c r="EC301" s="211">
        <v>2109</v>
      </c>
      <c r="ED301" s="211">
        <v>462</v>
      </c>
      <c r="EE301" s="211">
        <v>1166</v>
      </c>
      <c r="EF301" s="211">
        <v>2286</v>
      </c>
      <c r="EG301" s="211">
        <v>15218</v>
      </c>
      <c r="EH301" s="211">
        <v>2111</v>
      </c>
      <c r="EI301" s="211">
        <v>5082</v>
      </c>
      <c r="EJ301" s="211">
        <v>2054</v>
      </c>
      <c r="EK301" s="211">
        <v>201</v>
      </c>
      <c r="EL301" s="211">
        <v>361</v>
      </c>
      <c r="EM301" s="211">
        <v>281</v>
      </c>
      <c r="EN301" s="211">
        <v>186</v>
      </c>
      <c r="EO301" s="211">
        <v>206</v>
      </c>
      <c r="EP301" s="211">
        <v>596</v>
      </c>
      <c r="EQ301" s="211">
        <v>6093</v>
      </c>
      <c r="ER301" s="211">
        <v>7136</v>
      </c>
      <c r="ES301" s="211">
        <v>409</v>
      </c>
      <c r="ET301" s="211">
        <v>2229</v>
      </c>
      <c r="EU301" s="211">
        <v>2840</v>
      </c>
      <c r="EV301" s="211">
        <v>1658</v>
      </c>
      <c r="EW301" s="211">
        <f t="shared" si="5"/>
        <v>6727</v>
      </c>
      <c r="EX301" s="211">
        <v>7136</v>
      </c>
      <c r="EZ301" s="211"/>
    </row>
    <row r="302" spans="1:156" x14ac:dyDescent="0.25">
      <c r="A302">
        <v>55723</v>
      </c>
      <c r="B302" t="s">
        <v>580</v>
      </c>
      <c r="C302" t="s">
        <v>713</v>
      </c>
      <c r="D302" t="s">
        <v>302</v>
      </c>
      <c r="E302" t="s">
        <v>321</v>
      </c>
      <c r="F302" s="234" t="s">
        <v>342</v>
      </c>
      <c r="G302" s="234" t="s">
        <v>342</v>
      </c>
      <c r="H302" s="211">
        <v>1822</v>
      </c>
      <c r="I302" s="211">
        <v>62</v>
      </c>
      <c r="J302" s="211">
        <v>393</v>
      </c>
      <c r="K302" s="211">
        <v>16</v>
      </c>
      <c r="L302" s="211">
        <v>305</v>
      </c>
      <c r="M302" s="211">
        <v>7</v>
      </c>
      <c r="N302" s="211">
        <v>754</v>
      </c>
      <c r="O302" s="211">
        <v>38</v>
      </c>
      <c r="P302" s="211">
        <v>675</v>
      </c>
      <c r="Q302" s="211">
        <v>8</v>
      </c>
      <c r="R302" s="211">
        <v>1739</v>
      </c>
      <c r="S302" s="211">
        <v>51</v>
      </c>
      <c r="T302" s="211">
        <v>0</v>
      </c>
      <c r="U302" s="211">
        <v>0</v>
      </c>
      <c r="V302" s="211">
        <v>17</v>
      </c>
      <c r="W302" s="211">
        <v>3</v>
      </c>
      <c r="X302" s="211">
        <v>1</v>
      </c>
      <c r="Y302" s="211">
        <v>1</v>
      </c>
      <c r="Z302" s="211">
        <v>7</v>
      </c>
      <c r="AA302" s="211">
        <v>0</v>
      </c>
      <c r="AB302" s="211">
        <v>58</v>
      </c>
      <c r="AC302" s="211">
        <v>7</v>
      </c>
      <c r="AD302" s="211">
        <v>19</v>
      </c>
      <c r="AE302" s="211">
        <v>9</v>
      </c>
      <c r="AF302" s="211">
        <v>1739</v>
      </c>
      <c r="AG302" s="211">
        <v>51</v>
      </c>
      <c r="AH302" s="211">
        <v>1807</v>
      </c>
      <c r="AI302" s="211">
        <v>59</v>
      </c>
      <c r="AJ302" s="211">
        <v>15</v>
      </c>
      <c r="AK302" s="211">
        <v>3</v>
      </c>
      <c r="AL302" s="211">
        <v>10</v>
      </c>
      <c r="AM302" s="211">
        <v>1</v>
      </c>
      <c r="AN302" s="211">
        <v>5</v>
      </c>
      <c r="AO302" s="211">
        <v>2</v>
      </c>
      <c r="AP302" s="211">
        <v>936</v>
      </c>
      <c r="AQ302" s="211">
        <v>32</v>
      </c>
      <c r="AR302" s="211">
        <v>886</v>
      </c>
      <c r="AS302" s="211">
        <v>30</v>
      </c>
      <c r="AT302" s="211">
        <v>221</v>
      </c>
      <c r="AU302" s="211">
        <v>3</v>
      </c>
      <c r="AV302" s="211">
        <v>1601</v>
      </c>
      <c r="AW302" s="211">
        <v>59</v>
      </c>
      <c r="AX302" s="211">
        <v>108</v>
      </c>
      <c r="AY302" s="211">
        <v>0</v>
      </c>
      <c r="AZ302" s="211">
        <v>435</v>
      </c>
      <c r="BA302" s="211">
        <v>23</v>
      </c>
      <c r="BB302" s="211">
        <v>549</v>
      </c>
      <c r="BC302" s="211">
        <v>22</v>
      </c>
      <c r="BD302" s="211">
        <v>361</v>
      </c>
      <c r="BE302" s="211">
        <v>7</v>
      </c>
      <c r="BF302" s="211">
        <v>186</v>
      </c>
      <c r="BG302" s="211">
        <v>10</v>
      </c>
      <c r="BH302" s="211">
        <v>620</v>
      </c>
      <c r="BI302" s="211">
        <v>42</v>
      </c>
      <c r="BJ302" s="211">
        <v>559</v>
      </c>
      <c r="BK302" s="211">
        <v>39</v>
      </c>
      <c r="BL302" s="211">
        <v>61</v>
      </c>
      <c r="BM302" s="211">
        <v>3</v>
      </c>
      <c r="BN302" s="211">
        <v>368</v>
      </c>
      <c r="BO302" s="211">
        <v>25</v>
      </c>
      <c r="BP302" s="211">
        <v>286</v>
      </c>
      <c r="BQ302" s="211">
        <v>18</v>
      </c>
      <c r="BR302" s="211">
        <v>152</v>
      </c>
      <c r="BS302" s="211">
        <v>9</v>
      </c>
      <c r="BT302" s="211">
        <v>328</v>
      </c>
      <c r="BU302" s="211">
        <v>7</v>
      </c>
      <c r="BV302" s="211">
        <v>806</v>
      </c>
      <c r="BW302" s="211">
        <v>52</v>
      </c>
      <c r="BX302" s="211">
        <v>688</v>
      </c>
      <c r="BY302" s="211">
        <v>3</v>
      </c>
      <c r="BZ302" s="211">
        <v>84</v>
      </c>
      <c r="CA302" s="211">
        <v>2</v>
      </c>
      <c r="CB302" s="211">
        <v>244</v>
      </c>
      <c r="CC302" s="211">
        <v>5</v>
      </c>
      <c r="CD302" s="211">
        <v>41</v>
      </c>
      <c r="CE302" s="211">
        <v>3</v>
      </c>
      <c r="CF302" s="211">
        <v>139</v>
      </c>
      <c r="CG302" s="211">
        <v>19</v>
      </c>
      <c r="CH302" s="211">
        <v>184</v>
      </c>
      <c r="CI302" s="211">
        <v>4</v>
      </c>
      <c r="CJ302" s="211">
        <v>130</v>
      </c>
      <c r="CK302" s="211">
        <v>10</v>
      </c>
      <c r="CL302" s="211">
        <v>312</v>
      </c>
      <c r="CM302" s="211">
        <v>16</v>
      </c>
      <c r="CN302" s="211">
        <v>688</v>
      </c>
      <c r="CO302" s="211">
        <v>3</v>
      </c>
      <c r="CP302" s="211">
        <v>62</v>
      </c>
      <c r="CQ302" s="211">
        <v>1760</v>
      </c>
      <c r="CR302" s="211">
        <v>1285</v>
      </c>
      <c r="CS302" s="211">
        <v>1084</v>
      </c>
      <c r="CT302" s="211">
        <v>1750</v>
      </c>
      <c r="CU302" s="211">
        <v>36</v>
      </c>
      <c r="CV302" s="211">
        <v>5</v>
      </c>
      <c r="CW302" s="211">
        <v>14</v>
      </c>
      <c r="CX302" s="211">
        <v>0</v>
      </c>
      <c r="CY302" s="211">
        <v>15</v>
      </c>
      <c r="CZ302" s="211">
        <v>5</v>
      </c>
      <c r="DA302" s="211">
        <v>0</v>
      </c>
      <c r="DB302" s="211">
        <v>0</v>
      </c>
      <c r="DC302" s="211">
        <v>7</v>
      </c>
      <c r="DD302" s="211">
        <v>0</v>
      </c>
      <c r="DE302" s="211">
        <v>47</v>
      </c>
      <c r="DF302" s="211">
        <v>67</v>
      </c>
      <c r="DG302" s="211">
        <v>54</v>
      </c>
      <c r="DH302" s="211">
        <v>1</v>
      </c>
      <c r="DI302" s="211">
        <v>79</v>
      </c>
      <c r="DJ302" s="211">
        <v>28</v>
      </c>
      <c r="DK302" s="211">
        <v>21</v>
      </c>
      <c r="DL302" s="211">
        <v>28</v>
      </c>
      <c r="DM302" s="211">
        <v>44</v>
      </c>
      <c r="DN302" s="211">
        <v>99</v>
      </c>
      <c r="DO302" s="211">
        <v>92</v>
      </c>
      <c r="DP302" s="211">
        <v>42</v>
      </c>
      <c r="DQ302" s="211">
        <v>56</v>
      </c>
      <c r="DR302" s="211">
        <v>25</v>
      </c>
      <c r="DS302" s="211">
        <v>16</v>
      </c>
      <c r="DT302" s="211">
        <v>61</v>
      </c>
      <c r="DU302" s="211">
        <v>897</v>
      </c>
      <c r="DV302" s="211">
        <v>416</v>
      </c>
      <c r="DW302" s="211">
        <v>48</v>
      </c>
      <c r="DX302" s="211">
        <v>82</v>
      </c>
      <c r="DY302" s="211">
        <v>41</v>
      </c>
      <c r="DZ302" s="211">
        <v>196</v>
      </c>
      <c r="EA302" s="211">
        <v>17</v>
      </c>
      <c r="EB302" s="211">
        <v>176</v>
      </c>
      <c r="EC302" s="211">
        <v>203</v>
      </c>
      <c r="ED302" s="211">
        <v>15</v>
      </c>
      <c r="EE302" s="211">
        <v>168</v>
      </c>
      <c r="EF302" s="211">
        <v>127</v>
      </c>
      <c r="EG302" s="211">
        <v>1672</v>
      </c>
      <c r="EH302" s="211">
        <v>150</v>
      </c>
      <c r="EI302" s="211">
        <v>770</v>
      </c>
      <c r="EJ302" s="211">
        <v>127</v>
      </c>
      <c r="EK302" s="211">
        <v>24</v>
      </c>
      <c r="EL302" s="211">
        <v>3</v>
      </c>
      <c r="EM302" s="211">
        <v>12</v>
      </c>
      <c r="EN302" s="211">
        <v>4</v>
      </c>
      <c r="EO302" s="211">
        <v>10</v>
      </c>
      <c r="EP302" s="211">
        <v>33</v>
      </c>
      <c r="EQ302" s="211">
        <v>720</v>
      </c>
      <c r="ER302" s="211">
        <v>897</v>
      </c>
      <c r="ES302" s="211">
        <v>36</v>
      </c>
      <c r="ET302" s="211">
        <v>271</v>
      </c>
      <c r="EU302" s="211">
        <v>365</v>
      </c>
      <c r="EV302" s="211">
        <v>225</v>
      </c>
      <c r="EW302" s="211">
        <f t="shared" si="5"/>
        <v>861</v>
      </c>
      <c r="EX302" s="211">
        <v>897</v>
      </c>
      <c r="EZ302" s="211"/>
    </row>
    <row r="303" spans="1:156" x14ac:dyDescent="0.25">
      <c r="A303">
        <v>55732</v>
      </c>
      <c r="B303" t="s">
        <v>580</v>
      </c>
      <c r="C303" t="s">
        <v>714</v>
      </c>
      <c r="D303" t="s">
        <v>302</v>
      </c>
      <c r="E303" t="s">
        <v>321</v>
      </c>
      <c r="F303" s="234" t="s">
        <v>342</v>
      </c>
      <c r="G303" s="234" t="s">
        <v>342</v>
      </c>
      <c r="H303" s="211">
        <v>1398</v>
      </c>
      <c r="I303" s="211">
        <v>55</v>
      </c>
      <c r="J303" s="211">
        <v>257</v>
      </c>
      <c r="K303" s="211">
        <v>16</v>
      </c>
      <c r="L303" s="211">
        <v>160</v>
      </c>
      <c r="M303" s="211">
        <v>8</v>
      </c>
      <c r="N303" s="211">
        <v>572</v>
      </c>
      <c r="O303" s="211">
        <v>29</v>
      </c>
      <c r="P303" s="211">
        <v>558</v>
      </c>
      <c r="Q303" s="211">
        <v>10</v>
      </c>
      <c r="R303" s="211">
        <v>1240</v>
      </c>
      <c r="S303" s="211">
        <v>55</v>
      </c>
      <c r="T303" s="211">
        <v>3</v>
      </c>
      <c r="U303" s="211">
        <v>0</v>
      </c>
      <c r="V303" s="211">
        <v>17</v>
      </c>
      <c r="W303" s="211">
        <v>0</v>
      </c>
      <c r="X303" s="211">
        <v>5</v>
      </c>
      <c r="Y303" s="211">
        <v>0</v>
      </c>
      <c r="Z303" s="211">
        <v>0</v>
      </c>
      <c r="AA303" s="211">
        <v>0</v>
      </c>
      <c r="AB303" s="211">
        <v>133</v>
      </c>
      <c r="AC303" s="211">
        <v>0</v>
      </c>
      <c r="AD303" s="211">
        <v>16</v>
      </c>
      <c r="AE303" s="211">
        <v>0</v>
      </c>
      <c r="AF303" s="211">
        <v>1240</v>
      </c>
      <c r="AG303" s="211">
        <v>55</v>
      </c>
      <c r="AH303" s="211">
        <v>1394</v>
      </c>
      <c r="AI303" s="211">
        <v>55</v>
      </c>
      <c r="AJ303" s="211">
        <v>4</v>
      </c>
      <c r="AK303" s="211">
        <v>0</v>
      </c>
      <c r="AL303" s="211">
        <v>4</v>
      </c>
      <c r="AM303" s="211">
        <v>0</v>
      </c>
      <c r="AN303" s="211">
        <v>0</v>
      </c>
      <c r="AO303" s="211">
        <v>0</v>
      </c>
      <c r="AP303" s="211">
        <v>793</v>
      </c>
      <c r="AQ303" s="211">
        <v>32</v>
      </c>
      <c r="AR303" s="211">
        <v>605</v>
      </c>
      <c r="AS303" s="211">
        <v>23</v>
      </c>
      <c r="AT303" s="211">
        <v>196</v>
      </c>
      <c r="AU303" s="211">
        <v>0</v>
      </c>
      <c r="AV303" s="211">
        <v>1202</v>
      </c>
      <c r="AW303" s="211">
        <v>55</v>
      </c>
      <c r="AX303" s="211">
        <v>81</v>
      </c>
      <c r="AY303" s="211">
        <v>0</v>
      </c>
      <c r="AZ303" s="211">
        <v>293</v>
      </c>
      <c r="BA303" s="211">
        <v>22</v>
      </c>
      <c r="BB303" s="211">
        <v>477</v>
      </c>
      <c r="BC303" s="211">
        <v>21</v>
      </c>
      <c r="BD303" s="211">
        <v>204</v>
      </c>
      <c r="BE303" s="211">
        <v>2</v>
      </c>
      <c r="BF303" s="211">
        <v>205</v>
      </c>
      <c r="BG303" s="211">
        <v>15</v>
      </c>
      <c r="BH303" s="211">
        <v>633</v>
      </c>
      <c r="BI303" s="211">
        <v>38</v>
      </c>
      <c r="BJ303" s="211">
        <v>600</v>
      </c>
      <c r="BK303" s="211">
        <v>34</v>
      </c>
      <c r="BL303" s="211">
        <v>33</v>
      </c>
      <c r="BM303" s="211">
        <v>4</v>
      </c>
      <c r="BN303" s="211">
        <v>448</v>
      </c>
      <c r="BO303" s="211">
        <v>15</v>
      </c>
      <c r="BP303" s="211">
        <v>211</v>
      </c>
      <c r="BQ303" s="211">
        <v>27</v>
      </c>
      <c r="BR303" s="211">
        <v>179</v>
      </c>
      <c r="BS303" s="211">
        <v>11</v>
      </c>
      <c r="BT303" s="211">
        <v>235</v>
      </c>
      <c r="BU303" s="211">
        <v>1</v>
      </c>
      <c r="BV303" s="211">
        <v>838</v>
      </c>
      <c r="BW303" s="211">
        <v>53</v>
      </c>
      <c r="BX303" s="211">
        <v>325</v>
      </c>
      <c r="BY303" s="211">
        <v>1</v>
      </c>
      <c r="BZ303" s="211">
        <v>95</v>
      </c>
      <c r="CA303" s="211">
        <v>1</v>
      </c>
      <c r="CB303" s="211">
        <v>140</v>
      </c>
      <c r="CC303" s="211">
        <v>0</v>
      </c>
      <c r="CD303" s="211">
        <v>108</v>
      </c>
      <c r="CE303" s="211">
        <v>9</v>
      </c>
      <c r="CF303" s="211">
        <v>101</v>
      </c>
      <c r="CG303" s="211">
        <v>10</v>
      </c>
      <c r="CH303" s="211">
        <v>167</v>
      </c>
      <c r="CI303" s="211">
        <v>6</v>
      </c>
      <c r="CJ303" s="211">
        <v>195</v>
      </c>
      <c r="CK303" s="211">
        <v>11</v>
      </c>
      <c r="CL303" s="211">
        <v>267</v>
      </c>
      <c r="CM303" s="211">
        <v>17</v>
      </c>
      <c r="CN303" s="211">
        <v>325</v>
      </c>
      <c r="CO303" s="211">
        <v>1</v>
      </c>
      <c r="CP303" s="211">
        <v>55</v>
      </c>
      <c r="CQ303" s="211">
        <v>1343</v>
      </c>
      <c r="CR303" s="211">
        <v>1065</v>
      </c>
      <c r="CS303" s="211">
        <v>540</v>
      </c>
      <c r="CT303" s="211">
        <v>1276</v>
      </c>
      <c r="CU303" s="211">
        <v>31</v>
      </c>
      <c r="CV303" s="211">
        <v>1</v>
      </c>
      <c r="CW303" s="211">
        <v>0</v>
      </c>
      <c r="CX303" s="211">
        <v>0</v>
      </c>
      <c r="CY303" s="211">
        <v>17</v>
      </c>
      <c r="CZ303" s="211">
        <v>0</v>
      </c>
      <c r="DA303" s="211">
        <v>3</v>
      </c>
      <c r="DB303" s="211">
        <v>1</v>
      </c>
      <c r="DC303" s="211">
        <v>11</v>
      </c>
      <c r="DD303" s="211">
        <v>0</v>
      </c>
      <c r="DE303" s="211">
        <v>108</v>
      </c>
      <c r="DF303" s="211">
        <v>43</v>
      </c>
      <c r="DG303" s="211">
        <v>39</v>
      </c>
      <c r="DH303" s="211">
        <v>5</v>
      </c>
      <c r="DI303" s="211">
        <v>50</v>
      </c>
      <c r="DJ303" s="211">
        <v>48</v>
      </c>
      <c r="DK303" s="211">
        <v>0</v>
      </c>
      <c r="DL303" s="211">
        <v>17</v>
      </c>
      <c r="DM303" s="211">
        <v>32</v>
      </c>
      <c r="DN303" s="211">
        <v>147</v>
      </c>
      <c r="DO303" s="211">
        <v>85</v>
      </c>
      <c r="DP303" s="211">
        <v>11</v>
      </c>
      <c r="DQ303" s="211">
        <v>58</v>
      </c>
      <c r="DR303" s="211">
        <v>39</v>
      </c>
      <c r="DS303" s="211">
        <v>14</v>
      </c>
      <c r="DT303" s="211">
        <v>27</v>
      </c>
      <c r="DU303" s="211">
        <v>647</v>
      </c>
      <c r="DV303" s="211">
        <v>374</v>
      </c>
      <c r="DW303" s="211">
        <v>98</v>
      </c>
      <c r="DX303" s="211">
        <v>48</v>
      </c>
      <c r="DY303" s="211">
        <v>7</v>
      </c>
      <c r="DZ303" s="211">
        <v>171</v>
      </c>
      <c r="EA303" s="211">
        <v>8</v>
      </c>
      <c r="EB303" s="211">
        <v>145</v>
      </c>
      <c r="EC303" s="211">
        <v>54</v>
      </c>
      <c r="ED303" s="211">
        <v>3</v>
      </c>
      <c r="EE303" s="211">
        <v>42</v>
      </c>
      <c r="EF303" s="211">
        <v>136</v>
      </c>
      <c r="EG303" s="211">
        <v>1315</v>
      </c>
      <c r="EH303" s="211">
        <v>71</v>
      </c>
      <c r="EI303" s="211">
        <v>628</v>
      </c>
      <c r="EJ303" s="211">
        <v>19</v>
      </c>
      <c r="EK303" s="211">
        <v>0</v>
      </c>
      <c r="EL303" s="211">
        <v>0</v>
      </c>
      <c r="EM303" s="211">
        <v>0</v>
      </c>
      <c r="EN303" s="211">
        <v>0</v>
      </c>
      <c r="EO303" s="211">
        <v>0</v>
      </c>
      <c r="EP303" s="211">
        <v>0</v>
      </c>
      <c r="EQ303" s="211">
        <v>527</v>
      </c>
      <c r="ER303" s="211">
        <v>647</v>
      </c>
      <c r="ES303" s="211">
        <v>19</v>
      </c>
      <c r="ET303" s="211">
        <v>88</v>
      </c>
      <c r="EU303" s="211">
        <v>228</v>
      </c>
      <c r="EV303" s="211">
        <v>312</v>
      </c>
      <c r="EW303" s="211">
        <f t="shared" si="5"/>
        <v>628</v>
      </c>
      <c r="EX303" s="211">
        <v>647</v>
      </c>
      <c r="EZ303" s="211"/>
    </row>
    <row r="304" spans="1:156" x14ac:dyDescent="0.25">
      <c r="A304">
        <v>55734</v>
      </c>
      <c r="B304" t="s">
        <v>580</v>
      </c>
      <c r="C304" t="s">
        <v>715</v>
      </c>
      <c r="D304" t="s">
        <v>302</v>
      </c>
      <c r="E304" t="s">
        <v>321</v>
      </c>
      <c r="F304" s="234" t="s">
        <v>342</v>
      </c>
      <c r="G304" s="234" t="s">
        <v>342</v>
      </c>
      <c r="H304" s="211">
        <v>6246</v>
      </c>
      <c r="I304" s="211">
        <v>236</v>
      </c>
      <c r="J304" s="211">
        <v>1127</v>
      </c>
      <c r="K304" s="211">
        <v>76</v>
      </c>
      <c r="L304" s="211">
        <v>947</v>
      </c>
      <c r="M304" s="211">
        <v>71</v>
      </c>
      <c r="N304" s="211">
        <v>2535</v>
      </c>
      <c r="O304" s="211">
        <v>160</v>
      </c>
      <c r="P304" s="211">
        <v>2570</v>
      </c>
      <c r="Q304" s="211">
        <v>0</v>
      </c>
      <c r="R304" s="211">
        <v>5859</v>
      </c>
      <c r="S304" s="211">
        <v>185</v>
      </c>
      <c r="T304" s="211">
        <v>67</v>
      </c>
      <c r="U304" s="211">
        <v>0</v>
      </c>
      <c r="V304" s="211">
        <v>81</v>
      </c>
      <c r="W304" s="211">
        <v>0</v>
      </c>
      <c r="X304" s="211">
        <v>8</v>
      </c>
      <c r="Y304" s="211">
        <v>0</v>
      </c>
      <c r="Z304" s="211">
        <v>0</v>
      </c>
      <c r="AA304" s="211">
        <v>0</v>
      </c>
      <c r="AB304" s="211">
        <v>231</v>
      </c>
      <c r="AC304" s="211">
        <v>51</v>
      </c>
      <c r="AD304" s="211">
        <v>35</v>
      </c>
      <c r="AE304" s="211">
        <v>0</v>
      </c>
      <c r="AF304" s="211">
        <v>5828</v>
      </c>
      <c r="AG304" s="211">
        <v>185</v>
      </c>
      <c r="AH304" s="211">
        <v>6143</v>
      </c>
      <c r="AI304" s="211">
        <v>236</v>
      </c>
      <c r="AJ304" s="211">
        <v>103</v>
      </c>
      <c r="AK304" s="211">
        <v>0</v>
      </c>
      <c r="AL304" s="211">
        <v>96</v>
      </c>
      <c r="AM304" s="211">
        <v>0</v>
      </c>
      <c r="AN304" s="211">
        <v>7</v>
      </c>
      <c r="AO304" s="211">
        <v>0</v>
      </c>
      <c r="AP304" s="211">
        <v>3290</v>
      </c>
      <c r="AQ304" s="211">
        <v>137</v>
      </c>
      <c r="AR304" s="211">
        <v>2956</v>
      </c>
      <c r="AS304" s="211">
        <v>99</v>
      </c>
      <c r="AT304" s="211">
        <v>963</v>
      </c>
      <c r="AU304" s="211">
        <v>39</v>
      </c>
      <c r="AV304" s="211">
        <v>5283</v>
      </c>
      <c r="AW304" s="211">
        <v>197</v>
      </c>
      <c r="AX304" s="211">
        <v>146</v>
      </c>
      <c r="AY304" s="211">
        <v>20</v>
      </c>
      <c r="AZ304" s="211">
        <v>1154</v>
      </c>
      <c r="BA304" s="211">
        <v>54</v>
      </c>
      <c r="BB304" s="211">
        <v>1862</v>
      </c>
      <c r="BC304" s="211">
        <v>74</v>
      </c>
      <c r="BD304" s="211">
        <v>1092</v>
      </c>
      <c r="BE304" s="211">
        <v>17</v>
      </c>
      <c r="BF304" s="211">
        <v>964</v>
      </c>
      <c r="BG304" s="211">
        <v>76</v>
      </c>
      <c r="BH304" s="211">
        <v>2720</v>
      </c>
      <c r="BI304" s="211">
        <v>104</v>
      </c>
      <c r="BJ304" s="211">
        <v>2676</v>
      </c>
      <c r="BK304" s="211">
        <v>96</v>
      </c>
      <c r="BL304" s="211">
        <v>44</v>
      </c>
      <c r="BM304" s="211">
        <v>8</v>
      </c>
      <c r="BN304" s="211">
        <v>1928</v>
      </c>
      <c r="BO304" s="211">
        <v>81</v>
      </c>
      <c r="BP304" s="211">
        <v>939</v>
      </c>
      <c r="BQ304" s="211">
        <v>39</v>
      </c>
      <c r="BR304" s="211">
        <v>817</v>
      </c>
      <c r="BS304" s="211">
        <v>60</v>
      </c>
      <c r="BT304" s="211">
        <v>1531</v>
      </c>
      <c r="BU304" s="211">
        <v>53</v>
      </c>
      <c r="BV304" s="211">
        <v>3684</v>
      </c>
      <c r="BW304" s="211">
        <v>180</v>
      </c>
      <c r="BX304" s="211">
        <v>1031</v>
      </c>
      <c r="BY304" s="211">
        <v>3</v>
      </c>
      <c r="BZ304" s="211">
        <v>423</v>
      </c>
      <c r="CA304" s="211">
        <v>10</v>
      </c>
      <c r="CB304" s="211">
        <v>1108</v>
      </c>
      <c r="CC304" s="211">
        <v>43</v>
      </c>
      <c r="CD304" s="211">
        <v>461</v>
      </c>
      <c r="CE304" s="211">
        <v>18</v>
      </c>
      <c r="CF304" s="211">
        <v>689</v>
      </c>
      <c r="CG304" s="211">
        <v>22</v>
      </c>
      <c r="CH304" s="211">
        <v>755</v>
      </c>
      <c r="CI304" s="211">
        <v>73</v>
      </c>
      <c r="CJ304" s="211">
        <v>785</v>
      </c>
      <c r="CK304" s="211">
        <v>35</v>
      </c>
      <c r="CL304" s="211">
        <v>994</v>
      </c>
      <c r="CM304" s="211">
        <v>32</v>
      </c>
      <c r="CN304" s="211">
        <v>1031</v>
      </c>
      <c r="CO304" s="211">
        <v>3</v>
      </c>
      <c r="CP304" s="211">
        <v>236</v>
      </c>
      <c r="CQ304" s="211">
        <v>6010</v>
      </c>
      <c r="CR304" s="211">
        <v>4598</v>
      </c>
      <c r="CS304" s="211">
        <v>2581</v>
      </c>
      <c r="CT304" s="211">
        <v>5766</v>
      </c>
      <c r="CU304" s="211">
        <v>179</v>
      </c>
      <c r="CV304" s="211">
        <v>3</v>
      </c>
      <c r="CW304" s="211">
        <v>0</v>
      </c>
      <c r="CX304" s="211">
        <v>0</v>
      </c>
      <c r="CY304" s="211">
        <v>154</v>
      </c>
      <c r="CZ304" s="211">
        <v>0</v>
      </c>
      <c r="DA304" s="211">
        <v>4</v>
      </c>
      <c r="DB304" s="211">
        <v>0</v>
      </c>
      <c r="DC304" s="211">
        <v>21</v>
      </c>
      <c r="DD304" s="211">
        <v>3</v>
      </c>
      <c r="DE304" s="211">
        <v>311</v>
      </c>
      <c r="DF304" s="211">
        <v>288</v>
      </c>
      <c r="DG304" s="211">
        <v>255</v>
      </c>
      <c r="DH304" s="211">
        <v>20</v>
      </c>
      <c r="DI304" s="211">
        <v>243</v>
      </c>
      <c r="DJ304" s="211">
        <v>210</v>
      </c>
      <c r="DK304" s="211">
        <v>33</v>
      </c>
      <c r="DL304" s="211">
        <v>129</v>
      </c>
      <c r="DM304" s="211">
        <v>172</v>
      </c>
      <c r="DN304" s="211">
        <v>743</v>
      </c>
      <c r="DO304" s="211">
        <v>254</v>
      </c>
      <c r="DP304" s="211">
        <v>159</v>
      </c>
      <c r="DQ304" s="211">
        <v>121</v>
      </c>
      <c r="DR304" s="211">
        <v>236</v>
      </c>
      <c r="DS304" s="211">
        <v>135</v>
      </c>
      <c r="DT304" s="211">
        <v>340</v>
      </c>
      <c r="DU304" s="211">
        <v>2782</v>
      </c>
      <c r="DV304" s="211">
        <v>1272</v>
      </c>
      <c r="DW304" s="211">
        <v>556</v>
      </c>
      <c r="DX304" s="211">
        <v>222</v>
      </c>
      <c r="DY304" s="211">
        <v>74</v>
      </c>
      <c r="DZ304" s="211">
        <v>833</v>
      </c>
      <c r="EA304" s="211">
        <v>44</v>
      </c>
      <c r="EB304" s="211">
        <v>712</v>
      </c>
      <c r="EC304" s="211">
        <v>455</v>
      </c>
      <c r="ED304" s="211">
        <v>90</v>
      </c>
      <c r="EE304" s="211">
        <v>294</v>
      </c>
      <c r="EF304" s="211">
        <v>785</v>
      </c>
      <c r="EG304" s="211">
        <v>5737</v>
      </c>
      <c r="EH304" s="211">
        <v>532</v>
      </c>
      <c r="EI304" s="211">
        <v>2191</v>
      </c>
      <c r="EJ304" s="211">
        <v>591</v>
      </c>
      <c r="EK304" s="211">
        <v>56</v>
      </c>
      <c r="EL304" s="211">
        <v>72</v>
      </c>
      <c r="EM304" s="211">
        <v>70</v>
      </c>
      <c r="EN304" s="211">
        <v>85</v>
      </c>
      <c r="EO304" s="211">
        <v>60</v>
      </c>
      <c r="EP304" s="211">
        <v>170</v>
      </c>
      <c r="EQ304" s="211">
        <v>2410</v>
      </c>
      <c r="ER304" s="211">
        <v>2782</v>
      </c>
      <c r="ES304" s="211">
        <v>181</v>
      </c>
      <c r="ET304" s="211">
        <v>798</v>
      </c>
      <c r="EU304" s="211">
        <v>1047</v>
      </c>
      <c r="EV304" s="211">
        <v>756</v>
      </c>
      <c r="EW304" s="211">
        <f t="shared" si="5"/>
        <v>2601</v>
      </c>
      <c r="EX304" s="211">
        <v>2782</v>
      </c>
      <c r="EZ304" s="211"/>
    </row>
    <row r="305" spans="1:156" x14ac:dyDescent="0.25">
      <c r="A305">
        <v>55741</v>
      </c>
      <c r="B305" t="s">
        <v>580</v>
      </c>
      <c r="C305" t="s">
        <v>1003</v>
      </c>
      <c r="D305" t="s">
        <v>302</v>
      </c>
      <c r="E305" t="s">
        <v>321</v>
      </c>
      <c r="F305" s="234" t="s">
        <v>342</v>
      </c>
      <c r="G305" s="234" t="s">
        <v>342</v>
      </c>
      <c r="H305" s="211">
        <v>2933</v>
      </c>
      <c r="I305" s="211">
        <v>58</v>
      </c>
      <c r="J305" s="211">
        <v>464</v>
      </c>
      <c r="K305" s="211">
        <v>5</v>
      </c>
      <c r="L305" s="211">
        <v>274</v>
      </c>
      <c r="M305" s="211">
        <v>4</v>
      </c>
      <c r="N305" s="211">
        <v>1384</v>
      </c>
      <c r="O305" s="211">
        <v>37</v>
      </c>
      <c r="P305" s="211">
        <v>1077</v>
      </c>
      <c r="Q305" s="211">
        <v>16</v>
      </c>
      <c r="R305" s="211">
        <v>2832</v>
      </c>
      <c r="S305" s="211">
        <v>58</v>
      </c>
      <c r="T305" s="211">
        <v>0</v>
      </c>
      <c r="U305" s="211">
        <v>0</v>
      </c>
      <c r="V305" s="211">
        <v>13</v>
      </c>
      <c r="W305" s="211">
        <v>0</v>
      </c>
      <c r="X305" s="211">
        <v>3</v>
      </c>
      <c r="Y305" s="211">
        <v>0</v>
      </c>
      <c r="Z305" s="211">
        <v>6</v>
      </c>
      <c r="AA305" s="211">
        <v>0</v>
      </c>
      <c r="AB305" s="211">
        <v>79</v>
      </c>
      <c r="AC305" s="211">
        <v>0</v>
      </c>
      <c r="AD305" s="211">
        <v>0</v>
      </c>
      <c r="AE305" s="211">
        <v>0</v>
      </c>
      <c r="AF305" s="211">
        <v>2832</v>
      </c>
      <c r="AG305" s="211">
        <v>58</v>
      </c>
      <c r="AH305" s="211">
        <v>2914</v>
      </c>
      <c r="AI305" s="211">
        <v>58</v>
      </c>
      <c r="AJ305" s="211">
        <v>19</v>
      </c>
      <c r="AK305" s="211">
        <v>0</v>
      </c>
      <c r="AL305" s="211">
        <v>17</v>
      </c>
      <c r="AM305" s="211">
        <v>0</v>
      </c>
      <c r="AN305" s="211">
        <v>2</v>
      </c>
      <c r="AO305" s="211">
        <v>0</v>
      </c>
      <c r="AP305" s="211">
        <v>1482</v>
      </c>
      <c r="AQ305" s="211">
        <v>34</v>
      </c>
      <c r="AR305" s="211">
        <v>1451</v>
      </c>
      <c r="AS305" s="211">
        <v>24</v>
      </c>
      <c r="AT305" s="211">
        <v>564</v>
      </c>
      <c r="AU305" s="211">
        <v>2</v>
      </c>
      <c r="AV305" s="211">
        <v>2369</v>
      </c>
      <c r="AW305" s="211">
        <v>56</v>
      </c>
      <c r="AX305" s="211">
        <v>63</v>
      </c>
      <c r="AY305" s="211">
        <v>11</v>
      </c>
      <c r="AZ305" s="211">
        <v>759</v>
      </c>
      <c r="BA305" s="211">
        <v>11</v>
      </c>
      <c r="BB305" s="211">
        <v>981</v>
      </c>
      <c r="BC305" s="211">
        <v>16</v>
      </c>
      <c r="BD305" s="211">
        <v>426</v>
      </c>
      <c r="BE305" s="211">
        <v>0</v>
      </c>
      <c r="BF305" s="211">
        <v>405</v>
      </c>
      <c r="BG305" s="211">
        <v>15</v>
      </c>
      <c r="BH305" s="211">
        <v>1091</v>
      </c>
      <c r="BI305" s="211">
        <v>23</v>
      </c>
      <c r="BJ305" s="211">
        <v>1072</v>
      </c>
      <c r="BK305" s="211">
        <v>23</v>
      </c>
      <c r="BL305" s="211">
        <v>19</v>
      </c>
      <c r="BM305" s="211">
        <v>0</v>
      </c>
      <c r="BN305" s="211">
        <v>834</v>
      </c>
      <c r="BO305" s="211">
        <v>12</v>
      </c>
      <c r="BP305" s="211">
        <v>273</v>
      </c>
      <c r="BQ305" s="211">
        <v>13</v>
      </c>
      <c r="BR305" s="211">
        <v>389</v>
      </c>
      <c r="BS305" s="211">
        <v>13</v>
      </c>
      <c r="BT305" s="211">
        <v>584</v>
      </c>
      <c r="BU305" s="211">
        <v>20</v>
      </c>
      <c r="BV305" s="211">
        <v>1496</v>
      </c>
      <c r="BW305" s="211">
        <v>38</v>
      </c>
      <c r="BX305" s="211">
        <v>853</v>
      </c>
      <c r="BY305" s="211">
        <v>0</v>
      </c>
      <c r="BZ305" s="211">
        <v>157</v>
      </c>
      <c r="CA305" s="211">
        <v>0</v>
      </c>
      <c r="CB305" s="211">
        <v>427</v>
      </c>
      <c r="CC305" s="211">
        <v>20</v>
      </c>
      <c r="CD305" s="211">
        <v>120</v>
      </c>
      <c r="CE305" s="211">
        <v>0</v>
      </c>
      <c r="CF305" s="211">
        <v>198</v>
      </c>
      <c r="CG305" s="211">
        <v>3</v>
      </c>
      <c r="CH305" s="211">
        <v>291</v>
      </c>
      <c r="CI305" s="211">
        <v>3</v>
      </c>
      <c r="CJ305" s="211">
        <v>285</v>
      </c>
      <c r="CK305" s="211">
        <v>7</v>
      </c>
      <c r="CL305" s="211">
        <v>602</v>
      </c>
      <c r="CM305" s="211">
        <v>25</v>
      </c>
      <c r="CN305" s="211">
        <v>853</v>
      </c>
      <c r="CO305" s="211">
        <v>0</v>
      </c>
      <c r="CP305" s="211">
        <v>58</v>
      </c>
      <c r="CQ305" s="211">
        <v>2875</v>
      </c>
      <c r="CR305" s="211">
        <v>2279</v>
      </c>
      <c r="CS305" s="211">
        <v>1396</v>
      </c>
      <c r="CT305" s="211">
        <v>2752</v>
      </c>
      <c r="CU305" s="211">
        <v>43</v>
      </c>
      <c r="CV305" s="211">
        <v>6</v>
      </c>
      <c r="CW305" s="211">
        <v>6</v>
      </c>
      <c r="CX305" s="211">
        <v>4</v>
      </c>
      <c r="CY305" s="211">
        <v>24</v>
      </c>
      <c r="CZ305" s="211">
        <v>0</v>
      </c>
      <c r="DA305" s="211">
        <v>2</v>
      </c>
      <c r="DB305" s="211">
        <v>2</v>
      </c>
      <c r="DC305" s="211">
        <v>11</v>
      </c>
      <c r="DD305" s="211">
        <v>0</v>
      </c>
      <c r="DE305" s="211">
        <v>73</v>
      </c>
      <c r="DF305" s="211">
        <v>78</v>
      </c>
      <c r="DG305" s="211">
        <v>85</v>
      </c>
      <c r="DH305" s="211">
        <v>41</v>
      </c>
      <c r="DI305" s="211">
        <v>163</v>
      </c>
      <c r="DJ305" s="211">
        <v>72</v>
      </c>
      <c r="DK305" s="211">
        <v>7</v>
      </c>
      <c r="DL305" s="211">
        <v>82</v>
      </c>
      <c r="DM305" s="211">
        <v>111</v>
      </c>
      <c r="DN305" s="211">
        <v>293</v>
      </c>
      <c r="DO305" s="211">
        <v>95</v>
      </c>
      <c r="DP305" s="211">
        <v>41</v>
      </c>
      <c r="DQ305" s="211">
        <v>79</v>
      </c>
      <c r="DR305" s="211">
        <v>82</v>
      </c>
      <c r="DS305" s="211">
        <v>28</v>
      </c>
      <c r="DT305" s="211">
        <v>99</v>
      </c>
      <c r="DU305" s="211">
        <v>1292</v>
      </c>
      <c r="DV305" s="211">
        <v>711</v>
      </c>
      <c r="DW305" s="211">
        <v>187</v>
      </c>
      <c r="DX305" s="211">
        <v>80</v>
      </c>
      <c r="DY305" s="211">
        <v>37</v>
      </c>
      <c r="DZ305" s="211">
        <v>208</v>
      </c>
      <c r="EA305" s="211">
        <v>13</v>
      </c>
      <c r="EB305" s="211">
        <v>165</v>
      </c>
      <c r="EC305" s="211">
        <v>293</v>
      </c>
      <c r="ED305" s="211">
        <v>30</v>
      </c>
      <c r="EE305" s="211">
        <v>211</v>
      </c>
      <c r="EF305" s="211">
        <v>309</v>
      </c>
      <c r="EG305" s="211">
        <v>2777</v>
      </c>
      <c r="EH305" s="211">
        <v>139</v>
      </c>
      <c r="EI305" s="211">
        <v>1140</v>
      </c>
      <c r="EJ305" s="211">
        <v>152</v>
      </c>
      <c r="EK305" s="211">
        <v>18</v>
      </c>
      <c r="EL305" s="211">
        <v>15</v>
      </c>
      <c r="EM305" s="211">
        <v>8</v>
      </c>
      <c r="EN305" s="211">
        <v>7</v>
      </c>
      <c r="EO305" s="211">
        <v>41</v>
      </c>
      <c r="EP305" s="211">
        <v>29</v>
      </c>
      <c r="EQ305" s="211">
        <v>1072</v>
      </c>
      <c r="ER305" s="211">
        <v>1292</v>
      </c>
      <c r="ES305" s="211">
        <v>35</v>
      </c>
      <c r="ET305" s="211">
        <v>287</v>
      </c>
      <c r="EU305" s="211">
        <v>586</v>
      </c>
      <c r="EV305" s="211">
        <v>384</v>
      </c>
      <c r="EW305" s="211">
        <f t="shared" si="5"/>
        <v>1257</v>
      </c>
      <c r="EX305" s="211">
        <v>1292</v>
      </c>
      <c r="EZ305" s="211"/>
    </row>
    <row r="306" spans="1:156" x14ac:dyDescent="0.25">
      <c r="A306">
        <v>55744</v>
      </c>
      <c r="B306" t="s">
        <v>580</v>
      </c>
      <c r="C306" t="s">
        <v>717</v>
      </c>
      <c r="D306" t="s">
        <v>264</v>
      </c>
      <c r="E306" t="s">
        <v>321</v>
      </c>
      <c r="F306" s="234" t="s">
        <v>343</v>
      </c>
      <c r="G306" s="234" t="s">
        <v>342</v>
      </c>
      <c r="H306" s="211">
        <v>19975</v>
      </c>
      <c r="I306" s="211">
        <v>891</v>
      </c>
      <c r="J306" s="211">
        <v>3243</v>
      </c>
      <c r="K306" s="211">
        <v>176</v>
      </c>
      <c r="L306" s="211">
        <v>2356</v>
      </c>
      <c r="M306" s="211">
        <v>81</v>
      </c>
      <c r="N306" s="211">
        <v>9098</v>
      </c>
      <c r="O306" s="211">
        <v>590</v>
      </c>
      <c r="P306" s="211">
        <v>7294</v>
      </c>
      <c r="Q306" s="211">
        <v>119</v>
      </c>
      <c r="R306" s="211">
        <v>18158</v>
      </c>
      <c r="S306" s="211">
        <v>727</v>
      </c>
      <c r="T306" s="211">
        <v>153</v>
      </c>
      <c r="U306" s="211">
        <v>8</v>
      </c>
      <c r="V306" s="211">
        <v>261</v>
      </c>
      <c r="W306" s="211">
        <v>0</v>
      </c>
      <c r="X306" s="211">
        <v>85</v>
      </c>
      <c r="Y306" s="211">
        <v>0</v>
      </c>
      <c r="Z306" s="211">
        <v>104</v>
      </c>
      <c r="AA306" s="211">
        <v>20</v>
      </c>
      <c r="AB306" s="211">
        <v>1214</v>
      </c>
      <c r="AC306" s="211">
        <v>136</v>
      </c>
      <c r="AD306" s="211">
        <v>287</v>
      </c>
      <c r="AE306" s="211">
        <v>97</v>
      </c>
      <c r="AF306" s="211">
        <v>18057</v>
      </c>
      <c r="AG306" s="211">
        <v>725</v>
      </c>
      <c r="AH306" s="211">
        <v>19783</v>
      </c>
      <c r="AI306" s="211">
        <v>823</v>
      </c>
      <c r="AJ306" s="211">
        <v>192</v>
      </c>
      <c r="AK306" s="211">
        <v>68</v>
      </c>
      <c r="AL306" s="211">
        <v>73</v>
      </c>
      <c r="AM306" s="211">
        <v>23</v>
      </c>
      <c r="AN306" s="211">
        <v>119</v>
      </c>
      <c r="AO306" s="211">
        <v>45</v>
      </c>
      <c r="AP306" s="211">
        <v>9702</v>
      </c>
      <c r="AQ306" s="211">
        <v>639</v>
      </c>
      <c r="AR306" s="211">
        <v>10273</v>
      </c>
      <c r="AS306" s="211">
        <v>252</v>
      </c>
      <c r="AT306" s="211">
        <v>3805</v>
      </c>
      <c r="AU306" s="211">
        <v>67</v>
      </c>
      <c r="AV306" s="211">
        <v>16170</v>
      </c>
      <c r="AW306" s="211">
        <v>824</v>
      </c>
      <c r="AX306" s="211">
        <v>670</v>
      </c>
      <c r="AY306" s="211">
        <v>106</v>
      </c>
      <c r="AZ306" s="211">
        <v>4113</v>
      </c>
      <c r="BA306" s="211">
        <v>214</v>
      </c>
      <c r="BB306" s="211">
        <v>5420</v>
      </c>
      <c r="BC306" s="211">
        <v>210</v>
      </c>
      <c r="BD306" s="211">
        <v>4496</v>
      </c>
      <c r="BE306" s="211">
        <v>131</v>
      </c>
      <c r="BF306" s="211">
        <v>2389</v>
      </c>
      <c r="BG306" s="211">
        <v>176</v>
      </c>
      <c r="BH306" s="211">
        <v>8177</v>
      </c>
      <c r="BI306" s="211">
        <v>600</v>
      </c>
      <c r="BJ306" s="211">
        <v>7768</v>
      </c>
      <c r="BK306" s="211">
        <v>471</v>
      </c>
      <c r="BL306" s="211">
        <v>409</v>
      </c>
      <c r="BM306" s="211">
        <v>129</v>
      </c>
      <c r="BN306" s="211">
        <v>5217</v>
      </c>
      <c r="BO306" s="211">
        <v>286</v>
      </c>
      <c r="BP306" s="211">
        <v>3470</v>
      </c>
      <c r="BQ306" s="211">
        <v>382</v>
      </c>
      <c r="BR306" s="211">
        <v>1879</v>
      </c>
      <c r="BS306" s="211">
        <v>108</v>
      </c>
      <c r="BT306" s="211">
        <v>4309</v>
      </c>
      <c r="BU306" s="211">
        <v>113</v>
      </c>
      <c r="BV306" s="211">
        <v>10566</v>
      </c>
      <c r="BW306" s="211">
        <v>776</v>
      </c>
      <c r="BX306" s="211">
        <v>5100</v>
      </c>
      <c r="BY306" s="211">
        <v>2</v>
      </c>
      <c r="BZ306" s="211">
        <v>990</v>
      </c>
      <c r="CA306" s="211">
        <v>20</v>
      </c>
      <c r="CB306" s="211">
        <v>3319</v>
      </c>
      <c r="CC306" s="211">
        <v>93</v>
      </c>
      <c r="CD306" s="211">
        <v>967</v>
      </c>
      <c r="CE306" s="211">
        <v>117</v>
      </c>
      <c r="CF306" s="211">
        <v>1829</v>
      </c>
      <c r="CG306" s="211">
        <v>247</v>
      </c>
      <c r="CH306" s="211">
        <v>2538</v>
      </c>
      <c r="CI306" s="211">
        <v>198</v>
      </c>
      <c r="CJ306" s="211">
        <v>2366</v>
      </c>
      <c r="CK306" s="211">
        <v>79</v>
      </c>
      <c r="CL306" s="211">
        <v>2866</v>
      </c>
      <c r="CM306" s="211">
        <v>135</v>
      </c>
      <c r="CN306" s="211">
        <v>5100</v>
      </c>
      <c r="CO306" s="211">
        <v>2</v>
      </c>
      <c r="CP306" s="211">
        <v>891</v>
      </c>
      <c r="CQ306" s="211">
        <v>19084</v>
      </c>
      <c r="CR306" s="211">
        <v>13894</v>
      </c>
      <c r="CS306" s="211">
        <v>9853</v>
      </c>
      <c r="CT306" s="211">
        <v>19241</v>
      </c>
      <c r="CU306" s="211">
        <v>335</v>
      </c>
      <c r="CV306" s="211">
        <v>117</v>
      </c>
      <c r="CW306" s="211">
        <v>168</v>
      </c>
      <c r="CX306" s="211">
        <v>83</v>
      </c>
      <c r="CY306" s="211">
        <v>72</v>
      </c>
      <c r="CZ306" s="211">
        <v>22</v>
      </c>
      <c r="DA306" s="211">
        <v>54</v>
      </c>
      <c r="DB306" s="211">
        <v>12</v>
      </c>
      <c r="DC306" s="211">
        <v>41</v>
      </c>
      <c r="DD306" s="211">
        <v>0</v>
      </c>
      <c r="DE306" s="211">
        <v>202</v>
      </c>
      <c r="DF306" s="211">
        <v>722</v>
      </c>
      <c r="DG306" s="211">
        <v>794</v>
      </c>
      <c r="DH306" s="211">
        <v>139</v>
      </c>
      <c r="DI306" s="211">
        <v>1261</v>
      </c>
      <c r="DJ306" s="211">
        <v>596</v>
      </c>
      <c r="DK306" s="211">
        <v>66</v>
      </c>
      <c r="DL306" s="211">
        <v>378</v>
      </c>
      <c r="DM306" s="211">
        <v>523</v>
      </c>
      <c r="DN306" s="211">
        <v>2455</v>
      </c>
      <c r="DO306" s="211">
        <v>775</v>
      </c>
      <c r="DP306" s="211">
        <v>413</v>
      </c>
      <c r="DQ306" s="211">
        <v>612</v>
      </c>
      <c r="DR306" s="211">
        <v>371</v>
      </c>
      <c r="DS306" s="211">
        <v>433</v>
      </c>
      <c r="DT306" s="211">
        <v>1001</v>
      </c>
      <c r="DU306" s="211">
        <v>8496</v>
      </c>
      <c r="DV306" s="211">
        <v>4304</v>
      </c>
      <c r="DW306" s="211">
        <v>1264</v>
      </c>
      <c r="DX306" s="211">
        <v>465</v>
      </c>
      <c r="DY306" s="211">
        <v>71</v>
      </c>
      <c r="DZ306" s="211">
        <v>1355</v>
      </c>
      <c r="EA306" s="211">
        <v>115</v>
      </c>
      <c r="EB306" s="211">
        <v>1092</v>
      </c>
      <c r="EC306" s="211">
        <v>2372</v>
      </c>
      <c r="ED306" s="211">
        <v>419</v>
      </c>
      <c r="EE306" s="211">
        <v>1496</v>
      </c>
      <c r="EF306" s="211">
        <v>2007</v>
      </c>
      <c r="EG306" s="211">
        <v>18582</v>
      </c>
      <c r="EH306" s="211">
        <v>1751</v>
      </c>
      <c r="EI306" s="211">
        <v>6340</v>
      </c>
      <c r="EJ306" s="211">
        <v>2156</v>
      </c>
      <c r="EK306" s="211">
        <v>239</v>
      </c>
      <c r="EL306" s="211">
        <v>193</v>
      </c>
      <c r="EM306" s="211">
        <v>156</v>
      </c>
      <c r="EN306" s="211">
        <v>226</v>
      </c>
      <c r="EO306" s="211">
        <v>256</v>
      </c>
      <c r="EP306" s="211">
        <v>982</v>
      </c>
      <c r="EQ306" s="211">
        <v>7645</v>
      </c>
      <c r="ER306" s="211">
        <v>8496</v>
      </c>
      <c r="ES306" s="211">
        <v>476</v>
      </c>
      <c r="ET306" s="211">
        <v>2701</v>
      </c>
      <c r="EU306" s="211">
        <v>3703</v>
      </c>
      <c r="EV306" s="211">
        <v>1616</v>
      </c>
      <c r="EW306" s="211">
        <f t="shared" si="5"/>
        <v>8020</v>
      </c>
      <c r="EX306" s="211">
        <v>8496</v>
      </c>
      <c r="EZ306" s="211"/>
    </row>
    <row r="307" spans="1:156" x14ac:dyDescent="0.25">
      <c r="A307">
        <v>55746</v>
      </c>
      <c r="B307" t="s">
        <v>580</v>
      </c>
      <c r="C307" t="s">
        <v>718</v>
      </c>
      <c r="D307" t="s">
        <v>302</v>
      </c>
      <c r="E307" t="s">
        <v>321</v>
      </c>
      <c r="F307" s="234" t="s">
        <v>342</v>
      </c>
      <c r="G307" s="234" t="s">
        <v>342</v>
      </c>
      <c r="H307" s="211">
        <v>16674</v>
      </c>
      <c r="I307" s="211">
        <v>578</v>
      </c>
      <c r="J307" s="211">
        <v>3799</v>
      </c>
      <c r="K307" s="211">
        <v>112</v>
      </c>
      <c r="L307" s="211">
        <v>2299</v>
      </c>
      <c r="M307" s="211">
        <v>42</v>
      </c>
      <c r="N307" s="211">
        <v>7598</v>
      </c>
      <c r="O307" s="211">
        <v>379</v>
      </c>
      <c r="P307" s="211">
        <v>5167</v>
      </c>
      <c r="Q307" s="211">
        <v>78</v>
      </c>
      <c r="R307" s="211">
        <v>15564</v>
      </c>
      <c r="S307" s="211">
        <v>562</v>
      </c>
      <c r="T307" s="211">
        <v>337</v>
      </c>
      <c r="U307" s="211">
        <v>0</v>
      </c>
      <c r="V307" s="211">
        <v>40</v>
      </c>
      <c r="W307" s="211">
        <v>4</v>
      </c>
      <c r="X307" s="211">
        <v>0</v>
      </c>
      <c r="Y307" s="211">
        <v>0</v>
      </c>
      <c r="Z307" s="211">
        <v>103</v>
      </c>
      <c r="AA307" s="211">
        <v>0</v>
      </c>
      <c r="AB307" s="211">
        <v>629</v>
      </c>
      <c r="AC307" s="211">
        <v>12</v>
      </c>
      <c r="AD307" s="211">
        <v>293</v>
      </c>
      <c r="AE307" s="211">
        <v>0</v>
      </c>
      <c r="AF307" s="211">
        <v>15451</v>
      </c>
      <c r="AG307" s="211">
        <v>562</v>
      </c>
      <c r="AH307" s="211">
        <v>16305</v>
      </c>
      <c r="AI307" s="211">
        <v>578</v>
      </c>
      <c r="AJ307" s="211">
        <v>369</v>
      </c>
      <c r="AK307" s="211">
        <v>0</v>
      </c>
      <c r="AL307" s="211">
        <v>319</v>
      </c>
      <c r="AM307" s="211">
        <v>0</v>
      </c>
      <c r="AN307" s="211">
        <v>50</v>
      </c>
      <c r="AO307" s="211">
        <v>0</v>
      </c>
      <c r="AP307" s="211">
        <v>8347</v>
      </c>
      <c r="AQ307" s="211">
        <v>390</v>
      </c>
      <c r="AR307" s="211">
        <v>8327</v>
      </c>
      <c r="AS307" s="211">
        <v>188</v>
      </c>
      <c r="AT307" s="211">
        <v>3037</v>
      </c>
      <c r="AU307" s="211">
        <v>105</v>
      </c>
      <c r="AV307" s="211">
        <v>13637</v>
      </c>
      <c r="AW307" s="211">
        <v>473</v>
      </c>
      <c r="AX307" s="211">
        <v>748</v>
      </c>
      <c r="AY307" s="211">
        <v>88</v>
      </c>
      <c r="AZ307" s="211">
        <v>3392</v>
      </c>
      <c r="BA307" s="211">
        <v>135</v>
      </c>
      <c r="BB307" s="211">
        <v>5385</v>
      </c>
      <c r="BC307" s="211">
        <v>117</v>
      </c>
      <c r="BD307" s="211">
        <v>2264</v>
      </c>
      <c r="BE307" s="211">
        <v>36</v>
      </c>
      <c r="BF307" s="211">
        <v>2009</v>
      </c>
      <c r="BG307" s="211">
        <v>78</v>
      </c>
      <c r="BH307" s="211">
        <v>7431</v>
      </c>
      <c r="BI307" s="211">
        <v>423</v>
      </c>
      <c r="BJ307" s="211">
        <v>7070</v>
      </c>
      <c r="BK307" s="211">
        <v>324</v>
      </c>
      <c r="BL307" s="211">
        <v>361</v>
      </c>
      <c r="BM307" s="211">
        <v>99</v>
      </c>
      <c r="BN307" s="211">
        <v>4434</v>
      </c>
      <c r="BO307" s="211">
        <v>175</v>
      </c>
      <c r="BP307" s="211">
        <v>3158</v>
      </c>
      <c r="BQ307" s="211">
        <v>285</v>
      </c>
      <c r="BR307" s="211">
        <v>1848</v>
      </c>
      <c r="BS307" s="211">
        <v>41</v>
      </c>
      <c r="BT307" s="211">
        <v>3479</v>
      </c>
      <c r="BU307" s="211">
        <v>77</v>
      </c>
      <c r="BV307" s="211">
        <v>9440</v>
      </c>
      <c r="BW307" s="211">
        <v>501</v>
      </c>
      <c r="BX307" s="211">
        <v>3755</v>
      </c>
      <c r="BY307" s="211">
        <v>0</v>
      </c>
      <c r="BZ307" s="211">
        <v>820</v>
      </c>
      <c r="CA307" s="211">
        <v>6</v>
      </c>
      <c r="CB307" s="211">
        <v>2659</v>
      </c>
      <c r="CC307" s="211">
        <v>71</v>
      </c>
      <c r="CD307" s="211">
        <v>1406</v>
      </c>
      <c r="CE307" s="211">
        <v>125</v>
      </c>
      <c r="CF307" s="211">
        <v>1803</v>
      </c>
      <c r="CG307" s="211">
        <v>160</v>
      </c>
      <c r="CH307" s="211">
        <v>1828</v>
      </c>
      <c r="CI307" s="211">
        <v>79</v>
      </c>
      <c r="CJ307" s="211">
        <v>1830</v>
      </c>
      <c r="CK307" s="211">
        <v>29</v>
      </c>
      <c r="CL307" s="211">
        <v>2573</v>
      </c>
      <c r="CM307" s="211">
        <v>108</v>
      </c>
      <c r="CN307" s="211">
        <v>3755</v>
      </c>
      <c r="CO307" s="211">
        <v>0</v>
      </c>
      <c r="CP307" s="211">
        <v>578</v>
      </c>
      <c r="CQ307" s="211">
        <v>16096</v>
      </c>
      <c r="CR307" s="211">
        <v>11661</v>
      </c>
      <c r="CS307" s="211">
        <v>8257</v>
      </c>
      <c r="CT307" s="211">
        <v>15549</v>
      </c>
      <c r="CU307" s="211">
        <v>598</v>
      </c>
      <c r="CV307" s="211">
        <v>143</v>
      </c>
      <c r="CW307" s="211">
        <v>167</v>
      </c>
      <c r="CX307" s="211">
        <v>100</v>
      </c>
      <c r="CY307" s="211">
        <v>141</v>
      </c>
      <c r="CZ307" s="211">
        <v>19</v>
      </c>
      <c r="DA307" s="211">
        <v>1</v>
      </c>
      <c r="DB307" s="211">
        <v>0</v>
      </c>
      <c r="DC307" s="211">
        <v>289</v>
      </c>
      <c r="DD307" s="211">
        <v>24</v>
      </c>
      <c r="DE307" s="211">
        <v>523</v>
      </c>
      <c r="DF307" s="211">
        <v>517</v>
      </c>
      <c r="DG307" s="211">
        <v>654</v>
      </c>
      <c r="DH307" s="211">
        <v>248</v>
      </c>
      <c r="DI307" s="211">
        <v>1162</v>
      </c>
      <c r="DJ307" s="211">
        <v>290</v>
      </c>
      <c r="DK307" s="211">
        <v>68</v>
      </c>
      <c r="DL307" s="211">
        <v>372</v>
      </c>
      <c r="DM307" s="211">
        <v>400</v>
      </c>
      <c r="DN307" s="211">
        <v>2264</v>
      </c>
      <c r="DO307" s="211">
        <v>557</v>
      </c>
      <c r="DP307" s="211">
        <v>513</v>
      </c>
      <c r="DQ307" s="211">
        <v>233</v>
      </c>
      <c r="DR307" s="211">
        <v>826</v>
      </c>
      <c r="DS307" s="211">
        <v>422</v>
      </c>
      <c r="DT307" s="211">
        <v>991</v>
      </c>
      <c r="DU307" s="211">
        <v>8014</v>
      </c>
      <c r="DV307" s="211">
        <v>2796</v>
      </c>
      <c r="DW307" s="211">
        <v>825</v>
      </c>
      <c r="DX307" s="211">
        <v>641</v>
      </c>
      <c r="DY307" s="211">
        <v>229</v>
      </c>
      <c r="DZ307" s="211">
        <v>2218</v>
      </c>
      <c r="EA307" s="211">
        <v>190</v>
      </c>
      <c r="EB307" s="211">
        <v>1594</v>
      </c>
      <c r="EC307" s="211">
        <v>2359</v>
      </c>
      <c r="ED307" s="211">
        <v>296</v>
      </c>
      <c r="EE307" s="211">
        <v>1737</v>
      </c>
      <c r="EF307" s="211">
        <v>1645</v>
      </c>
      <c r="EG307" s="211">
        <v>14894</v>
      </c>
      <c r="EH307" s="211">
        <v>1825</v>
      </c>
      <c r="EI307" s="211">
        <v>6049</v>
      </c>
      <c r="EJ307" s="211">
        <v>1965</v>
      </c>
      <c r="EK307" s="211">
        <v>169</v>
      </c>
      <c r="EL307" s="211">
        <v>156</v>
      </c>
      <c r="EM307" s="211">
        <v>229</v>
      </c>
      <c r="EN307" s="211">
        <v>195</v>
      </c>
      <c r="EO307" s="211">
        <v>199</v>
      </c>
      <c r="EP307" s="211">
        <v>807</v>
      </c>
      <c r="EQ307" s="211">
        <v>7096</v>
      </c>
      <c r="ER307" s="211">
        <v>8014</v>
      </c>
      <c r="ES307" s="211">
        <v>809</v>
      </c>
      <c r="ET307" s="211">
        <v>2632</v>
      </c>
      <c r="EU307" s="211">
        <v>2696</v>
      </c>
      <c r="EV307" s="211">
        <v>1877</v>
      </c>
      <c r="EW307" s="211">
        <f t="shared" si="5"/>
        <v>7205</v>
      </c>
      <c r="EX307" s="211">
        <v>8014</v>
      </c>
      <c r="EZ307" s="211"/>
    </row>
    <row r="308" spans="1:156" x14ac:dyDescent="0.25">
      <c r="A308">
        <v>55760</v>
      </c>
      <c r="B308" t="s">
        <v>580</v>
      </c>
      <c r="C308" t="s">
        <v>720</v>
      </c>
      <c r="D308" t="s">
        <v>234</v>
      </c>
      <c r="E308" t="s">
        <v>321</v>
      </c>
      <c r="F308" s="234" t="s">
        <v>342</v>
      </c>
      <c r="G308" s="234" t="s">
        <v>342</v>
      </c>
      <c r="H308" s="211">
        <v>2824</v>
      </c>
      <c r="I308" s="211">
        <v>159</v>
      </c>
      <c r="J308" s="211">
        <v>556</v>
      </c>
      <c r="K308" s="211">
        <v>53</v>
      </c>
      <c r="L308" s="211">
        <v>377</v>
      </c>
      <c r="M308" s="211">
        <v>48</v>
      </c>
      <c r="N308" s="211">
        <v>1408</v>
      </c>
      <c r="O308" s="211">
        <v>67</v>
      </c>
      <c r="P308" s="211">
        <v>851</v>
      </c>
      <c r="Q308" s="211">
        <v>39</v>
      </c>
      <c r="R308" s="211">
        <v>2547</v>
      </c>
      <c r="S308" s="211">
        <v>135</v>
      </c>
      <c r="T308" s="211">
        <v>36</v>
      </c>
      <c r="U308" s="211">
        <v>3</v>
      </c>
      <c r="V308" s="211">
        <v>145</v>
      </c>
      <c r="W308" s="211">
        <v>15</v>
      </c>
      <c r="X308" s="211">
        <v>12</v>
      </c>
      <c r="Y308" s="211">
        <v>0</v>
      </c>
      <c r="Z308" s="211">
        <v>8</v>
      </c>
      <c r="AA308" s="211">
        <v>0</v>
      </c>
      <c r="AB308" s="211">
        <v>76</v>
      </c>
      <c r="AC308" s="211">
        <v>6</v>
      </c>
      <c r="AD308" s="211">
        <v>37</v>
      </c>
      <c r="AE308" s="211">
        <v>3</v>
      </c>
      <c r="AF308" s="211">
        <v>2528</v>
      </c>
      <c r="AG308" s="211">
        <v>135</v>
      </c>
      <c r="AH308" s="211">
        <v>2803</v>
      </c>
      <c r="AI308" s="211">
        <v>159</v>
      </c>
      <c r="AJ308" s="211">
        <v>21</v>
      </c>
      <c r="AK308" s="211">
        <v>0</v>
      </c>
      <c r="AL308" s="211">
        <v>8</v>
      </c>
      <c r="AM308" s="211">
        <v>0</v>
      </c>
      <c r="AN308" s="211">
        <v>13</v>
      </c>
      <c r="AO308" s="211">
        <v>0</v>
      </c>
      <c r="AP308" s="211">
        <v>1400</v>
      </c>
      <c r="AQ308" s="211">
        <v>96</v>
      </c>
      <c r="AR308" s="211">
        <v>1424</v>
      </c>
      <c r="AS308" s="211">
        <v>63</v>
      </c>
      <c r="AT308" s="211">
        <v>501</v>
      </c>
      <c r="AU308" s="211">
        <v>6</v>
      </c>
      <c r="AV308" s="211">
        <v>2323</v>
      </c>
      <c r="AW308" s="211">
        <v>153</v>
      </c>
      <c r="AX308" s="211">
        <v>166</v>
      </c>
      <c r="AY308" s="211">
        <v>10</v>
      </c>
      <c r="AZ308" s="211">
        <v>815</v>
      </c>
      <c r="BA308" s="211">
        <v>54</v>
      </c>
      <c r="BB308" s="211">
        <v>755</v>
      </c>
      <c r="BC308" s="211">
        <v>38</v>
      </c>
      <c r="BD308" s="211">
        <v>471</v>
      </c>
      <c r="BE308" s="211">
        <v>24</v>
      </c>
      <c r="BF308" s="211">
        <v>306</v>
      </c>
      <c r="BG308" s="211">
        <v>44</v>
      </c>
      <c r="BH308" s="211">
        <v>1010</v>
      </c>
      <c r="BI308" s="211">
        <v>102</v>
      </c>
      <c r="BJ308" s="211">
        <v>925</v>
      </c>
      <c r="BK308" s="211">
        <v>94</v>
      </c>
      <c r="BL308" s="211">
        <v>85</v>
      </c>
      <c r="BM308" s="211">
        <v>8</v>
      </c>
      <c r="BN308" s="211">
        <v>640</v>
      </c>
      <c r="BO308" s="211">
        <v>71</v>
      </c>
      <c r="BP308" s="211">
        <v>390</v>
      </c>
      <c r="BQ308" s="211">
        <v>29</v>
      </c>
      <c r="BR308" s="211">
        <v>286</v>
      </c>
      <c r="BS308" s="211">
        <v>46</v>
      </c>
      <c r="BT308" s="211">
        <v>510</v>
      </c>
      <c r="BU308" s="211">
        <v>9</v>
      </c>
      <c r="BV308" s="211">
        <v>1316</v>
      </c>
      <c r="BW308" s="211">
        <v>146</v>
      </c>
      <c r="BX308" s="211">
        <v>998</v>
      </c>
      <c r="BY308" s="211">
        <v>4</v>
      </c>
      <c r="BZ308" s="211">
        <v>147</v>
      </c>
      <c r="CA308" s="211">
        <v>3</v>
      </c>
      <c r="CB308" s="211">
        <v>363</v>
      </c>
      <c r="CC308" s="211">
        <v>6</v>
      </c>
      <c r="CD308" s="211">
        <v>107</v>
      </c>
      <c r="CE308" s="211">
        <v>24</v>
      </c>
      <c r="CF308" s="211">
        <v>233</v>
      </c>
      <c r="CG308" s="211">
        <v>31</v>
      </c>
      <c r="CH308" s="211">
        <v>266</v>
      </c>
      <c r="CI308" s="211">
        <v>12</v>
      </c>
      <c r="CJ308" s="211">
        <v>250</v>
      </c>
      <c r="CK308" s="211">
        <v>42</v>
      </c>
      <c r="CL308" s="211">
        <v>460</v>
      </c>
      <c r="CM308" s="211">
        <v>37</v>
      </c>
      <c r="CN308" s="211">
        <v>998</v>
      </c>
      <c r="CO308" s="211">
        <v>4</v>
      </c>
      <c r="CP308" s="211">
        <v>159</v>
      </c>
      <c r="CQ308" s="211">
        <v>2665</v>
      </c>
      <c r="CR308" s="211">
        <v>1871</v>
      </c>
      <c r="CS308" s="211">
        <v>1512</v>
      </c>
      <c r="CT308" s="211">
        <v>2600</v>
      </c>
      <c r="CU308" s="211">
        <v>96</v>
      </c>
      <c r="CV308" s="211">
        <v>6</v>
      </c>
      <c r="CW308" s="211">
        <v>12</v>
      </c>
      <c r="CX308" s="211">
        <v>0</v>
      </c>
      <c r="CY308" s="211">
        <v>29</v>
      </c>
      <c r="CZ308" s="211">
        <v>0</v>
      </c>
      <c r="DA308" s="211">
        <v>3</v>
      </c>
      <c r="DB308" s="211">
        <v>3</v>
      </c>
      <c r="DC308" s="211">
        <v>52</v>
      </c>
      <c r="DD308" s="211">
        <v>3</v>
      </c>
      <c r="DE308" s="211">
        <v>32</v>
      </c>
      <c r="DF308" s="211">
        <v>128</v>
      </c>
      <c r="DG308" s="211">
        <v>98</v>
      </c>
      <c r="DH308" s="211">
        <v>19</v>
      </c>
      <c r="DI308" s="211">
        <v>136</v>
      </c>
      <c r="DJ308" s="211">
        <v>73</v>
      </c>
      <c r="DK308" s="211">
        <v>11</v>
      </c>
      <c r="DL308" s="211">
        <v>56</v>
      </c>
      <c r="DM308" s="211">
        <v>64</v>
      </c>
      <c r="DN308" s="211">
        <v>221</v>
      </c>
      <c r="DO308" s="211">
        <v>129</v>
      </c>
      <c r="DP308" s="211">
        <v>42</v>
      </c>
      <c r="DQ308" s="211">
        <v>56</v>
      </c>
      <c r="DR308" s="211">
        <v>32</v>
      </c>
      <c r="DS308" s="211">
        <v>21</v>
      </c>
      <c r="DT308" s="211">
        <v>94</v>
      </c>
      <c r="DU308" s="211">
        <v>1235</v>
      </c>
      <c r="DV308" s="211">
        <v>653</v>
      </c>
      <c r="DW308" s="211">
        <v>129</v>
      </c>
      <c r="DX308" s="211">
        <v>79</v>
      </c>
      <c r="DY308" s="211">
        <v>10</v>
      </c>
      <c r="DZ308" s="211">
        <v>242</v>
      </c>
      <c r="EA308" s="211">
        <v>8</v>
      </c>
      <c r="EB308" s="211">
        <v>210</v>
      </c>
      <c r="EC308" s="211">
        <v>261</v>
      </c>
      <c r="ED308" s="211">
        <v>38</v>
      </c>
      <c r="EE308" s="211">
        <v>170</v>
      </c>
      <c r="EF308" s="211">
        <v>216</v>
      </c>
      <c r="EG308" s="211">
        <v>2560</v>
      </c>
      <c r="EH308" s="211">
        <v>248</v>
      </c>
      <c r="EI308" s="211">
        <v>1011</v>
      </c>
      <c r="EJ308" s="211">
        <v>224</v>
      </c>
      <c r="EK308" s="211">
        <v>23</v>
      </c>
      <c r="EL308" s="211">
        <v>14</v>
      </c>
      <c r="EM308" s="211">
        <v>29</v>
      </c>
      <c r="EN308" s="211">
        <v>12</v>
      </c>
      <c r="EO308" s="211">
        <v>17</v>
      </c>
      <c r="EP308" s="211">
        <v>56</v>
      </c>
      <c r="EQ308" s="211">
        <v>1049</v>
      </c>
      <c r="ER308" s="211">
        <v>1235</v>
      </c>
      <c r="ES308" s="211">
        <v>58</v>
      </c>
      <c r="ET308" s="211">
        <v>378</v>
      </c>
      <c r="EU308" s="211">
        <v>528</v>
      </c>
      <c r="EV308" s="211">
        <v>271</v>
      </c>
      <c r="EW308" s="211">
        <f t="shared" si="5"/>
        <v>1177</v>
      </c>
      <c r="EX308" s="211">
        <v>1235</v>
      </c>
      <c r="EZ308" s="211"/>
    </row>
    <row r="309" spans="1:156" x14ac:dyDescent="0.25">
      <c r="A309">
        <v>55767</v>
      </c>
      <c r="B309" t="s">
        <v>580</v>
      </c>
      <c r="C309" t="s">
        <v>1014</v>
      </c>
      <c r="D309" t="s">
        <v>242</v>
      </c>
      <c r="E309" t="s">
        <v>321</v>
      </c>
      <c r="F309" s="234" t="s">
        <v>342</v>
      </c>
      <c r="G309" s="234" t="s">
        <v>343</v>
      </c>
      <c r="H309" s="211">
        <v>3683</v>
      </c>
      <c r="I309" s="211">
        <v>279</v>
      </c>
      <c r="J309" s="211">
        <v>1239</v>
      </c>
      <c r="K309" s="211">
        <v>149</v>
      </c>
      <c r="L309" s="211">
        <v>1025</v>
      </c>
      <c r="M309" s="211">
        <v>135</v>
      </c>
      <c r="N309" s="211">
        <v>1334</v>
      </c>
      <c r="O309" s="211">
        <v>81</v>
      </c>
      <c r="P309" s="211">
        <v>1094</v>
      </c>
      <c r="Q309" s="211">
        <v>49</v>
      </c>
      <c r="R309" s="211">
        <v>3241</v>
      </c>
      <c r="S309" s="211">
        <v>185</v>
      </c>
      <c r="T309" s="211">
        <v>139</v>
      </c>
      <c r="U309" s="211">
        <v>27</v>
      </c>
      <c r="V309" s="211">
        <v>18</v>
      </c>
      <c r="W309" s="211">
        <v>0</v>
      </c>
      <c r="X309" s="211">
        <v>34</v>
      </c>
      <c r="Y309" s="211">
        <v>17</v>
      </c>
      <c r="Z309" s="211">
        <v>33</v>
      </c>
      <c r="AA309" s="211">
        <v>14</v>
      </c>
      <c r="AB309" s="211">
        <v>218</v>
      </c>
      <c r="AC309" s="211">
        <v>36</v>
      </c>
      <c r="AD309" s="211">
        <v>41</v>
      </c>
      <c r="AE309" s="211">
        <v>6</v>
      </c>
      <c r="AF309" s="211">
        <v>3215</v>
      </c>
      <c r="AG309" s="211">
        <v>179</v>
      </c>
      <c r="AH309" s="211">
        <v>3640</v>
      </c>
      <c r="AI309" s="211">
        <v>262</v>
      </c>
      <c r="AJ309" s="211">
        <v>43</v>
      </c>
      <c r="AK309" s="211">
        <v>17</v>
      </c>
      <c r="AL309" s="211">
        <v>12</v>
      </c>
      <c r="AM309" s="211">
        <v>0</v>
      </c>
      <c r="AN309" s="211">
        <v>31</v>
      </c>
      <c r="AO309" s="211">
        <v>17</v>
      </c>
      <c r="AP309" s="211">
        <v>2196</v>
      </c>
      <c r="AQ309" s="211">
        <v>234</v>
      </c>
      <c r="AR309" s="211">
        <v>1487</v>
      </c>
      <c r="AS309" s="211">
        <v>45</v>
      </c>
      <c r="AT309" s="211">
        <v>874</v>
      </c>
      <c r="AU309" s="211">
        <v>51</v>
      </c>
      <c r="AV309" s="211">
        <v>2809</v>
      </c>
      <c r="AW309" s="211">
        <v>228</v>
      </c>
      <c r="AX309" s="211">
        <v>196</v>
      </c>
      <c r="AY309" s="211">
        <v>12</v>
      </c>
      <c r="AZ309" s="211">
        <v>1095</v>
      </c>
      <c r="BA309" s="211">
        <v>163</v>
      </c>
      <c r="BB309" s="211">
        <v>1115</v>
      </c>
      <c r="BC309" s="211">
        <v>48</v>
      </c>
      <c r="BD309" s="211">
        <v>471</v>
      </c>
      <c r="BE309" s="211">
        <v>0</v>
      </c>
      <c r="BF309" s="211">
        <v>800</v>
      </c>
      <c r="BG309" s="211">
        <v>144</v>
      </c>
      <c r="BH309" s="211">
        <v>1311</v>
      </c>
      <c r="BI309" s="211">
        <v>100</v>
      </c>
      <c r="BJ309" s="211">
        <v>1272</v>
      </c>
      <c r="BK309" s="211">
        <v>91</v>
      </c>
      <c r="BL309" s="211">
        <v>39</v>
      </c>
      <c r="BM309" s="211">
        <v>9</v>
      </c>
      <c r="BN309" s="211">
        <v>823</v>
      </c>
      <c r="BO309" s="211">
        <v>69</v>
      </c>
      <c r="BP309" s="211">
        <v>558</v>
      </c>
      <c r="BQ309" s="211">
        <v>45</v>
      </c>
      <c r="BR309" s="211">
        <v>730</v>
      </c>
      <c r="BS309" s="211">
        <v>130</v>
      </c>
      <c r="BT309" s="211">
        <v>610</v>
      </c>
      <c r="BU309" s="211">
        <v>35</v>
      </c>
      <c r="BV309" s="211">
        <v>2111</v>
      </c>
      <c r="BW309" s="211">
        <v>244</v>
      </c>
      <c r="BX309" s="211">
        <v>962</v>
      </c>
      <c r="BY309" s="211">
        <v>0</v>
      </c>
      <c r="BZ309" s="211">
        <v>188</v>
      </c>
      <c r="CA309" s="211">
        <v>18</v>
      </c>
      <c r="CB309" s="211">
        <v>422</v>
      </c>
      <c r="CC309" s="211">
        <v>17</v>
      </c>
      <c r="CD309" s="211">
        <v>196</v>
      </c>
      <c r="CE309" s="211">
        <v>21</v>
      </c>
      <c r="CF309" s="211">
        <v>272</v>
      </c>
      <c r="CG309" s="211">
        <v>27</v>
      </c>
      <c r="CH309" s="211">
        <v>456</v>
      </c>
      <c r="CI309" s="211">
        <v>32</v>
      </c>
      <c r="CJ309" s="211">
        <v>471</v>
      </c>
      <c r="CK309" s="211">
        <v>79</v>
      </c>
      <c r="CL309" s="211">
        <v>716</v>
      </c>
      <c r="CM309" s="211">
        <v>85</v>
      </c>
      <c r="CN309" s="211">
        <v>962</v>
      </c>
      <c r="CO309" s="211">
        <v>0</v>
      </c>
      <c r="CP309" s="211">
        <v>279</v>
      </c>
      <c r="CQ309" s="211">
        <v>3404</v>
      </c>
      <c r="CR309" s="211">
        <v>1942</v>
      </c>
      <c r="CS309" s="211">
        <v>2191</v>
      </c>
      <c r="CT309" s="211">
        <v>4538</v>
      </c>
      <c r="CU309" s="211">
        <v>312</v>
      </c>
      <c r="CV309" s="211">
        <v>175</v>
      </c>
      <c r="CW309" s="211">
        <v>188</v>
      </c>
      <c r="CX309" s="211">
        <v>105</v>
      </c>
      <c r="CY309" s="211">
        <v>27</v>
      </c>
      <c r="CZ309" s="211">
        <v>2</v>
      </c>
      <c r="DA309" s="211">
        <v>31</v>
      </c>
      <c r="DB309" s="211">
        <v>21</v>
      </c>
      <c r="DC309" s="211">
        <v>66</v>
      </c>
      <c r="DD309" s="211">
        <v>47</v>
      </c>
      <c r="DE309" s="211">
        <v>27</v>
      </c>
      <c r="DF309" s="211">
        <v>152</v>
      </c>
      <c r="DG309" s="211">
        <v>92</v>
      </c>
      <c r="DH309" s="211">
        <v>4</v>
      </c>
      <c r="DI309" s="211">
        <v>149</v>
      </c>
      <c r="DJ309" s="211">
        <v>110</v>
      </c>
      <c r="DK309" s="211">
        <v>7</v>
      </c>
      <c r="DL309" s="211">
        <v>73</v>
      </c>
      <c r="DM309" s="211">
        <v>104</v>
      </c>
      <c r="DN309" s="211">
        <v>312</v>
      </c>
      <c r="DO309" s="211">
        <v>89</v>
      </c>
      <c r="DP309" s="211">
        <v>101</v>
      </c>
      <c r="DQ309" s="211">
        <v>214</v>
      </c>
      <c r="DR309" s="211">
        <v>59</v>
      </c>
      <c r="DS309" s="211">
        <v>47</v>
      </c>
      <c r="DT309" s="211">
        <v>132</v>
      </c>
      <c r="DU309" s="211">
        <v>1242</v>
      </c>
      <c r="DV309" s="211">
        <v>624</v>
      </c>
      <c r="DW309" s="211">
        <v>156</v>
      </c>
      <c r="DX309" s="211">
        <v>84</v>
      </c>
      <c r="DY309" s="211">
        <v>34</v>
      </c>
      <c r="DZ309" s="211">
        <v>243</v>
      </c>
      <c r="EA309" s="211">
        <v>13</v>
      </c>
      <c r="EB309" s="211">
        <v>194</v>
      </c>
      <c r="EC309" s="211">
        <v>291</v>
      </c>
      <c r="ED309" s="211">
        <v>21</v>
      </c>
      <c r="EE309" s="211">
        <v>219</v>
      </c>
      <c r="EF309" s="211">
        <v>249</v>
      </c>
      <c r="EG309" s="211">
        <v>4235</v>
      </c>
      <c r="EH309" s="211">
        <v>736</v>
      </c>
      <c r="EI309" s="211">
        <v>950</v>
      </c>
      <c r="EJ309" s="211">
        <v>292</v>
      </c>
      <c r="EK309" s="211">
        <v>78</v>
      </c>
      <c r="EL309" s="211">
        <v>42</v>
      </c>
      <c r="EM309" s="211">
        <v>29</v>
      </c>
      <c r="EN309" s="211">
        <v>35</v>
      </c>
      <c r="EO309" s="211">
        <v>2</v>
      </c>
      <c r="EP309" s="211">
        <v>92</v>
      </c>
      <c r="EQ309" s="211">
        <v>1070</v>
      </c>
      <c r="ER309" s="211">
        <v>1242</v>
      </c>
      <c r="ES309" s="211">
        <v>92</v>
      </c>
      <c r="ET309" s="211">
        <v>312</v>
      </c>
      <c r="EU309" s="211">
        <v>426</v>
      </c>
      <c r="EV309" s="211">
        <v>412</v>
      </c>
      <c r="EW309" s="211">
        <f t="shared" si="5"/>
        <v>1150</v>
      </c>
      <c r="EX309" s="211">
        <v>1242</v>
      </c>
      <c r="EZ309" s="211"/>
    </row>
    <row r="310" spans="1:156" x14ac:dyDescent="0.25">
      <c r="A310">
        <v>55771</v>
      </c>
      <c r="B310" t="s">
        <v>580</v>
      </c>
      <c r="C310" t="s">
        <v>721</v>
      </c>
      <c r="D310" t="s">
        <v>302</v>
      </c>
      <c r="E310" t="s">
        <v>321</v>
      </c>
      <c r="F310" s="234" t="s">
        <v>342</v>
      </c>
      <c r="G310" s="234" t="s">
        <v>342</v>
      </c>
      <c r="H310" s="211">
        <v>1613</v>
      </c>
      <c r="I310" s="211">
        <v>108</v>
      </c>
      <c r="J310" s="211">
        <v>383</v>
      </c>
      <c r="K310" s="211">
        <v>41</v>
      </c>
      <c r="L310" s="211">
        <v>206</v>
      </c>
      <c r="M310" s="211">
        <v>37</v>
      </c>
      <c r="N310" s="211">
        <v>716</v>
      </c>
      <c r="O310" s="211">
        <v>50</v>
      </c>
      <c r="P310" s="211">
        <v>507</v>
      </c>
      <c r="Q310" s="211">
        <v>16</v>
      </c>
      <c r="R310" s="211">
        <v>1181</v>
      </c>
      <c r="S310" s="211">
        <v>62</v>
      </c>
      <c r="T310" s="211">
        <v>4</v>
      </c>
      <c r="U310" s="211">
        <v>0</v>
      </c>
      <c r="V310" s="211">
        <v>302</v>
      </c>
      <c r="W310" s="211">
        <v>43</v>
      </c>
      <c r="X310" s="211">
        <v>2</v>
      </c>
      <c r="Y310" s="211">
        <v>1</v>
      </c>
      <c r="Z310" s="211">
        <v>17</v>
      </c>
      <c r="AA310" s="211">
        <v>0</v>
      </c>
      <c r="AB310" s="211">
        <v>107</v>
      </c>
      <c r="AC310" s="211">
        <v>2</v>
      </c>
      <c r="AD310" s="211">
        <v>24</v>
      </c>
      <c r="AE310" s="211">
        <v>0</v>
      </c>
      <c r="AF310" s="211">
        <v>1179</v>
      </c>
      <c r="AG310" s="211">
        <v>62</v>
      </c>
      <c r="AH310" s="211">
        <v>1591</v>
      </c>
      <c r="AI310" s="211">
        <v>106</v>
      </c>
      <c r="AJ310" s="211">
        <v>22</v>
      </c>
      <c r="AK310" s="211">
        <v>2</v>
      </c>
      <c r="AL310" s="211">
        <v>10</v>
      </c>
      <c r="AM310" s="211">
        <v>2</v>
      </c>
      <c r="AN310" s="211">
        <v>12</v>
      </c>
      <c r="AO310" s="211">
        <v>0</v>
      </c>
      <c r="AP310" s="211">
        <v>824</v>
      </c>
      <c r="AQ310" s="211">
        <v>66</v>
      </c>
      <c r="AR310" s="211">
        <v>789</v>
      </c>
      <c r="AS310" s="211">
        <v>42</v>
      </c>
      <c r="AT310" s="211">
        <v>331</v>
      </c>
      <c r="AU310" s="211">
        <v>18</v>
      </c>
      <c r="AV310" s="211">
        <v>1282</v>
      </c>
      <c r="AW310" s="211">
        <v>90</v>
      </c>
      <c r="AX310" s="211">
        <v>86</v>
      </c>
      <c r="AY310" s="211">
        <v>6</v>
      </c>
      <c r="AZ310" s="211">
        <v>403</v>
      </c>
      <c r="BA310" s="211">
        <v>22</v>
      </c>
      <c r="BB310" s="211">
        <v>359</v>
      </c>
      <c r="BC310" s="211">
        <v>15</v>
      </c>
      <c r="BD310" s="211">
        <v>235</v>
      </c>
      <c r="BE310" s="211">
        <v>3</v>
      </c>
      <c r="BF310" s="211">
        <v>201</v>
      </c>
      <c r="BG310" s="211">
        <v>21</v>
      </c>
      <c r="BH310" s="211">
        <v>628</v>
      </c>
      <c r="BI310" s="211">
        <v>61</v>
      </c>
      <c r="BJ310" s="211">
        <v>606</v>
      </c>
      <c r="BK310" s="211">
        <v>58</v>
      </c>
      <c r="BL310" s="211">
        <v>22</v>
      </c>
      <c r="BM310" s="211">
        <v>3</v>
      </c>
      <c r="BN310" s="211">
        <v>363</v>
      </c>
      <c r="BO310" s="211">
        <v>29</v>
      </c>
      <c r="BP310" s="211">
        <v>281</v>
      </c>
      <c r="BQ310" s="211">
        <v>34</v>
      </c>
      <c r="BR310" s="211">
        <v>185</v>
      </c>
      <c r="BS310" s="211">
        <v>19</v>
      </c>
      <c r="BT310" s="211">
        <v>350</v>
      </c>
      <c r="BU310" s="211">
        <v>26</v>
      </c>
      <c r="BV310" s="211">
        <v>829</v>
      </c>
      <c r="BW310" s="211">
        <v>82</v>
      </c>
      <c r="BX310" s="211">
        <v>434</v>
      </c>
      <c r="BY310" s="211">
        <v>0</v>
      </c>
      <c r="BZ310" s="211">
        <v>77</v>
      </c>
      <c r="CA310" s="211">
        <v>2</v>
      </c>
      <c r="CB310" s="211">
        <v>273</v>
      </c>
      <c r="CC310" s="211">
        <v>24</v>
      </c>
      <c r="CD310" s="211">
        <v>180</v>
      </c>
      <c r="CE310" s="211">
        <v>36</v>
      </c>
      <c r="CF310" s="211">
        <v>63</v>
      </c>
      <c r="CG310" s="211">
        <v>11</v>
      </c>
      <c r="CH310" s="211">
        <v>188</v>
      </c>
      <c r="CI310" s="211">
        <v>16</v>
      </c>
      <c r="CJ310" s="211">
        <v>139</v>
      </c>
      <c r="CK310" s="211">
        <v>6</v>
      </c>
      <c r="CL310" s="211">
        <v>259</v>
      </c>
      <c r="CM310" s="211">
        <v>13</v>
      </c>
      <c r="CN310" s="211">
        <v>434</v>
      </c>
      <c r="CO310" s="211">
        <v>0</v>
      </c>
      <c r="CP310" s="211">
        <v>108</v>
      </c>
      <c r="CQ310" s="211">
        <v>1505</v>
      </c>
      <c r="CR310" s="211">
        <v>910</v>
      </c>
      <c r="CS310" s="211">
        <v>936</v>
      </c>
      <c r="CT310" s="211">
        <v>1522</v>
      </c>
      <c r="CU310" s="211">
        <v>51</v>
      </c>
      <c r="CV310" s="211">
        <v>3</v>
      </c>
      <c r="CW310" s="211">
        <v>9</v>
      </c>
      <c r="CX310" s="211">
        <v>1</v>
      </c>
      <c r="CY310" s="211">
        <v>8</v>
      </c>
      <c r="CZ310" s="211">
        <v>0</v>
      </c>
      <c r="DA310" s="211">
        <v>0</v>
      </c>
      <c r="DB310" s="211">
        <v>0</v>
      </c>
      <c r="DC310" s="211">
        <v>34</v>
      </c>
      <c r="DD310" s="211">
        <v>2</v>
      </c>
      <c r="DE310" s="211">
        <v>26</v>
      </c>
      <c r="DF310" s="211">
        <v>93</v>
      </c>
      <c r="DG310" s="211">
        <v>19</v>
      </c>
      <c r="DH310" s="211">
        <v>2</v>
      </c>
      <c r="DI310" s="211">
        <v>72</v>
      </c>
      <c r="DJ310" s="211">
        <v>25</v>
      </c>
      <c r="DK310" s="211">
        <v>2</v>
      </c>
      <c r="DL310" s="211">
        <v>10</v>
      </c>
      <c r="DM310" s="211">
        <v>12</v>
      </c>
      <c r="DN310" s="211">
        <v>257</v>
      </c>
      <c r="DO310" s="211">
        <v>99</v>
      </c>
      <c r="DP310" s="211">
        <v>11</v>
      </c>
      <c r="DQ310" s="211">
        <v>68</v>
      </c>
      <c r="DR310" s="211">
        <v>77</v>
      </c>
      <c r="DS310" s="211">
        <v>27</v>
      </c>
      <c r="DT310" s="211">
        <v>66</v>
      </c>
      <c r="DU310" s="211">
        <v>674</v>
      </c>
      <c r="DV310" s="211">
        <v>305</v>
      </c>
      <c r="DW310" s="211">
        <v>79</v>
      </c>
      <c r="DX310" s="211">
        <v>85</v>
      </c>
      <c r="DY310" s="211">
        <v>53</v>
      </c>
      <c r="DZ310" s="211">
        <v>148</v>
      </c>
      <c r="EA310" s="211">
        <v>1</v>
      </c>
      <c r="EB310" s="211">
        <v>119</v>
      </c>
      <c r="EC310" s="211">
        <v>136</v>
      </c>
      <c r="ED310" s="211">
        <v>12</v>
      </c>
      <c r="EE310" s="211">
        <v>100</v>
      </c>
      <c r="EF310" s="211">
        <v>181</v>
      </c>
      <c r="EG310" s="211">
        <v>1453</v>
      </c>
      <c r="EH310" s="211">
        <v>156</v>
      </c>
      <c r="EI310" s="211">
        <v>582</v>
      </c>
      <c r="EJ310" s="211">
        <v>92</v>
      </c>
      <c r="EK310" s="211">
        <v>24</v>
      </c>
      <c r="EL310" s="211">
        <v>3</v>
      </c>
      <c r="EM310" s="211">
        <v>9</v>
      </c>
      <c r="EN310" s="211">
        <v>5</v>
      </c>
      <c r="EO310" s="211">
        <v>4</v>
      </c>
      <c r="EP310" s="211">
        <v>19</v>
      </c>
      <c r="EQ310" s="211">
        <v>578</v>
      </c>
      <c r="ER310" s="211">
        <v>674</v>
      </c>
      <c r="ES310" s="211">
        <v>43</v>
      </c>
      <c r="ET310" s="211">
        <v>185</v>
      </c>
      <c r="EU310" s="211">
        <v>264</v>
      </c>
      <c r="EV310" s="211">
        <v>182</v>
      </c>
      <c r="EW310" s="211">
        <f t="shared" si="5"/>
        <v>631</v>
      </c>
      <c r="EX310" s="211">
        <v>674</v>
      </c>
      <c r="EZ310" s="211"/>
    </row>
    <row r="311" spans="1:156" x14ac:dyDescent="0.25">
      <c r="A311">
        <v>55779</v>
      </c>
      <c r="B311" t="s">
        <v>580</v>
      </c>
      <c r="C311" t="s">
        <v>1018</v>
      </c>
      <c r="D311" t="s">
        <v>302</v>
      </c>
      <c r="E311" t="s">
        <v>321</v>
      </c>
      <c r="F311" s="234" t="s">
        <v>342</v>
      </c>
      <c r="G311" s="234" t="s">
        <v>342</v>
      </c>
      <c r="H311" s="211">
        <v>3889</v>
      </c>
      <c r="I311" s="211">
        <v>73</v>
      </c>
      <c r="J311" s="211">
        <v>407</v>
      </c>
      <c r="K311" s="211">
        <v>10</v>
      </c>
      <c r="L311" s="211">
        <v>302</v>
      </c>
      <c r="M311" s="211">
        <v>9</v>
      </c>
      <c r="N311" s="211">
        <v>1424</v>
      </c>
      <c r="O311" s="211">
        <v>42</v>
      </c>
      <c r="P311" s="211">
        <v>2043</v>
      </c>
      <c r="Q311" s="211">
        <v>21</v>
      </c>
      <c r="R311" s="211">
        <v>3606</v>
      </c>
      <c r="S311" s="211">
        <v>68</v>
      </c>
      <c r="T311" s="211">
        <v>0</v>
      </c>
      <c r="U311" s="211">
        <v>0</v>
      </c>
      <c r="V311" s="211">
        <v>15</v>
      </c>
      <c r="W311" s="211">
        <v>0</v>
      </c>
      <c r="X311" s="211">
        <v>86</v>
      </c>
      <c r="Y311" s="211">
        <v>0</v>
      </c>
      <c r="Z311" s="211">
        <v>15</v>
      </c>
      <c r="AA311" s="211">
        <v>3</v>
      </c>
      <c r="AB311" s="211">
        <v>167</v>
      </c>
      <c r="AC311" s="211">
        <v>2</v>
      </c>
      <c r="AD311" s="211">
        <v>52</v>
      </c>
      <c r="AE311" s="211">
        <v>3</v>
      </c>
      <c r="AF311" s="211">
        <v>3589</v>
      </c>
      <c r="AG311" s="211">
        <v>68</v>
      </c>
      <c r="AH311" s="211">
        <v>3855</v>
      </c>
      <c r="AI311" s="211">
        <v>73</v>
      </c>
      <c r="AJ311" s="211">
        <v>34</v>
      </c>
      <c r="AK311" s="211">
        <v>0</v>
      </c>
      <c r="AL311" s="211">
        <v>14</v>
      </c>
      <c r="AM311" s="211">
        <v>0</v>
      </c>
      <c r="AN311" s="211">
        <v>20</v>
      </c>
      <c r="AO311" s="211">
        <v>0</v>
      </c>
      <c r="AP311" s="211">
        <v>2050</v>
      </c>
      <c r="AQ311" s="211">
        <v>38</v>
      </c>
      <c r="AR311" s="211">
        <v>1839</v>
      </c>
      <c r="AS311" s="211">
        <v>35</v>
      </c>
      <c r="AT311" s="211">
        <v>441</v>
      </c>
      <c r="AU311" s="211">
        <v>11</v>
      </c>
      <c r="AV311" s="211">
        <v>3448</v>
      </c>
      <c r="AW311" s="211">
        <v>62</v>
      </c>
      <c r="AX311" s="211">
        <v>126</v>
      </c>
      <c r="AY311" s="211">
        <v>3</v>
      </c>
      <c r="AZ311" s="211">
        <v>856</v>
      </c>
      <c r="BA311" s="211">
        <v>31</v>
      </c>
      <c r="BB311" s="211">
        <v>952</v>
      </c>
      <c r="BC311" s="211">
        <v>18</v>
      </c>
      <c r="BD311" s="211">
        <v>761</v>
      </c>
      <c r="BE311" s="211">
        <v>9</v>
      </c>
      <c r="BF311" s="211">
        <v>421</v>
      </c>
      <c r="BG311" s="211">
        <v>9</v>
      </c>
      <c r="BH311" s="211">
        <v>1984</v>
      </c>
      <c r="BI311" s="211">
        <v>59</v>
      </c>
      <c r="BJ311" s="211">
        <v>1780</v>
      </c>
      <c r="BK311" s="211">
        <v>56</v>
      </c>
      <c r="BL311" s="211">
        <v>204</v>
      </c>
      <c r="BM311" s="211">
        <v>3</v>
      </c>
      <c r="BN311" s="211">
        <v>1337</v>
      </c>
      <c r="BO311" s="211">
        <v>42</v>
      </c>
      <c r="BP311" s="211">
        <v>748</v>
      </c>
      <c r="BQ311" s="211">
        <v>21</v>
      </c>
      <c r="BR311" s="211">
        <v>320</v>
      </c>
      <c r="BS311" s="211">
        <v>5</v>
      </c>
      <c r="BT311" s="211">
        <v>828</v>
      </c>
      <c r="BU311" s="211">
        <v>5</v>
      </c>
      <c r="BV311" s="211">
        <v>2405</v>
      </c>
      <c r="BW311" s="211">
        <v>68</v>
      </c>
      <c r="BX311" s="211">
        <v>656</v>
      </c>
      <c r="BY311" s="211">
        <v>0</v>
      </c>
      <c r="BZ311" s="211">
        <v>245</v>
      </c>
      <c r="CA311" s="211">
        <v>0</v>
      </c>
      <c r="CB311" s="211">
        <v>583</v>
      </c>
      <c r="CC311" s="211">
        <v>5</v>
      </c>
      <c r="CD311" s="211">
        <v>366</v>
      </c>
      <c r="CE311" s="211">
        <v>7</v>
      </c>
      <c r="CF311" s="211">
        <v>373</v>
      </c>
      <c r="CG311" s="211">
        <v>6</v>
      </c>
      <c r="CH311" s="211">
        <v>443</v>
      </c>
      <c r="CI311" s="211">
        <v>9</v>
      </c>
      <c r="CJ311" s="211">
        <v>511</v>
      </c>
      <c r="CK311" s="211">
        <v>12</v>
      </c>
      <c r="CL311" s="211">
        <v>712</v>
      </c>
      <c r="CM311" s="211">
        <v>34</v>
      </c>
      <c r="CN311" s="211">
        <v>656</v>
      </c>
      <c r="CO311" s="211">
        <v>0</v>
      </c>
      <c r="CP311" s="211">
        <v>73</v>
      </c>
      <c r="CQ311" s="211">
        <v>3816</v>
      </c>
      <c r="CR311" s="211">
        <v>3163</v>
      </c>
      <c r="CS311" s="211">
        <v>1250</v>
      </c>
      <c r="CT311" s="211">
        <v>3743</v>
      </c>
      <c r="CU311" s="211">
        <v>66</v>
      </c>
      <c r="CV311" s="211">
        <v>30</v>
      </c>
      <c r="CW311" s="211">
        <v>49</v>
      </c>
      <c r="CX311" s="211">
        <v>22</v>
      </c>
      <c r="CY311" s="211">
        <v>11</v>
      </c>
      <c r="CZ311" s="211">
        <v>3</v>
      </c>
      <c r="DA311" s="211">
        <v>5</v>
      </c>
      <c r="DB311" s="211">
        <v>5</v>
      </c>
      <c r="DC311" s="211">
        <v>1</v>
      </c>
      <c r="DD311" s="211">
        <v>0</v>
      </c>
      <c r="DE311" s="211">
        <v>50</v>
      </c>
      <c r="DF311" s="211">
        <v>145</v>
      </c>
      <c r="DG311" s="211">
        <v>116</v>
      </c>
      <c r="DH311" s="211">
        <v>17</v>
      </c>
      <c r="DI311" s="211">
        <v>213</v>
      </c>
      <c r="DJ311" s="211">
        <v>156</v>
      </c>
      <c r="DK311" s="211">
        <v>26</v>
      </c>
      <c r="DL311" s="211">
        <v>88</v>
      </c>
      <c r="DM311" s="211">
        <v>161</v>
      </c>
      <c r="DN311" s="211">
        <v>624</v>
      </c>
      <c r="DO311" s="211">
        <v>174</v>
      </c>
      <c r="DP311" s="211">
        <v>57</v>
      </c>
      <c r="DQ311" s="211">
        <v>88</v>
      </c>
      <c r="DR311" s="211">
        <v>40</v>
      </c>
      <c r="DS311" s="211">
        <v>25</v>
      </c>
      <c r="DT311" s="211">
        <v>90</v>
      </c>
      <c r="DU311" s="211">
        <v>1470</v>
      </c>
      <c r="DV311" s="211">
        <v>866</v>
      </c>
      <c r="DW311" s="211">
        <v>263</v>
      </c>
      <c r="DX311" s="211">
        <v>63</v>
      </c>
      <c r="DY311" s="211">
        <v>18</v>
      </c>
      <c r="DZ311" s="211">
        <v>381</v>
      </c>
      <c r="EA311" s="211">
        <v>29</v>
      </c>
      <c r="EB311" s="211">
        <v>232</v>
      </c>
      <c r="EC311" s="211">
        <v>160</v>
      </c>
      <c r="ED311" s="211">
        <v>26</v>
      </c>
      <c r="EE311" s="211">
        <v>100</v>
      </c>
      <c r="EF311" s="211">
        <v>369</v>
      </c>
      <c r="EG311" s="211">
        <v>3607</v>
      </c>
      <c r="EH311" s="211">
        <v>339</v>
      </c>
      <c r="EI311" s="211">
        <v>1303</v>
      </c>
      <c r="EJ311" s="211">
        <v>167</v>
      </c>
      <c r="EK311" s="211">
        <v>96</v>
      </c>
      <c r="EL311" s="211">
        <v>10</v>
      </c>
      <c r="EM311" s="211">
        <v>21</v>
      </c>
      <c r="EN311" s="211">
        <v>3</v>
      </c>
      <c r="EO311" s="211">
        <v>2</v>
      </c>
      <c r="EP311" s="211">
        <v>16</v>
      </c>
      <c r="EQ311" s="211">
        <v>1323</v>
      </c>
      <c r="ER311" s="211">
        <v>1470</v>
      </c>
      <c r="ES311" s="211">
        <v>28</v>
      </c>
      <c r="ET311" s="211">
        <v>191</v>
      </c>
      <c r="EU311" s="211">
        <v>547</v>
      </c>
      <c r="EV311" s="211">
        <v>704</v>
      </c>
      <c r="EW311" s="211">
        <f t="shared" si="5"/>
        <v>1442</v>
      </c>
      <c r="EX311" s="211">
        <v>1470</v>
      </c>
      <c r="EZ311" s="211"/>
    </row>
    <row r="312" spans="1:156" x14ac:dyDescent="0.25">
      <c r="A312">
        <v>55785</v>
      </c>
      <c r="B312" t="s">
        <v>580</v>
      </c>
      <c r="C312" t="s">
        <v>723</v>
      </c>
      <c r="D312" t="s">
        <v>234</v>
      </c>
      <c r="E312" t="s">
        <v>321</v>
      </c>
      <c r="F312" s="234" t="s">
        <v>342</v>
      </c>
      <c r="G312" s="234" t="s">
        <v>343</v>
      </c>
      <c r="H312" s="211">
        <v>347</v>
      </c>
      <c r="I312" s="211">
        <v>102</v>
      </c>
      <c r="J312" s="211">
        <v>29</v>
      </c>
      <c r="K312" s="211">
        <v>1</v>
      </c>
      <c r="L312" s="211">
        <v>12</v>
      </c>
      <c r="M312" s="211">
        <v>1</v>
      </c>
      <c r="N312" s="211">
        <v>229</v>
      </c>
      <c r="O312" s="211">
        <v>85</v>
      </c>
      <c r="P312" s="211">
        <v>89</v>
      </c>
      <c r="Q312" s="211">
        <v>16</v>
      </c>
      <c r="R312" s="211">
        <v>324</v>
      </c>
      <c r="S312" s="211">
        <v>101</v>
      </c>
      <c r="T312" s="211">
        <v>0</v>
      </c>
      <c r="U312" s="211">
        <v>0</v>
      </c>
      <c r="V312" s="211">
        <v>17</v>
      </c>
      <c r="W312" s="211">
        <v>0</v>
      </c>
      <c r="X312" s="211">
        <v>0</v>
      </c>
      <c r="Y312" s="211">
        <v>0</v>
      </c>
      <c r="Z312" s="211">
        <v>0</v>
      </c>
      <c r="AA312" s="211">
        <v>0</v>
      </c>
      <c r="AB312" s="211">
        <v>6</v>
      </c>
      <c r="AC312" s="211">
        <v>1</v>
      </c>
      <c r="AD312" s="211">
        <v>0</v>
      </c>
      <c r="AE312" s="211">
        <v>0</v>
      </c>
      <c r="AF312" s="211">
        <v>324</v>
      </c>
      <c r="AG312" s="211">
        <v>101</v>
      </c>
      <c r="AH312" s="211">
        <v>347</v>
      </c>
      <c r="AI312" s="211">
        <v>102</v>
      </c>
      <c r="AJ312" s="211">
        <v>0</v>
      </c>
      <c r="AK312" s="211">
        <v>0</v>
      </c>
      <c r="AL312" s="211">
        <v>0</v>
      </c>
      <c r="AM312" s="211">
        <v>0</v>
      </c>
      <c r="AN312" s="211">
        <v>0</v>
      </c>
      <c r="AO312" s="211">
        <v>0</v>
      </c>
      <c r="AP312" s="211">
        <v>172</v>
      </c>
      <c r="AQ312" s="211">
        <v>26</v>
      </c>
      <c r="AR312" s="211">
        <v>175</v>
      </c>
      <c r="AS312" s="211">
        <v>76</v>
      </c>
      <c r="AT312" s="211">
        <v>138</v>
      </c>
      <c r="AU312" s="211">
        <v>40</v>
      </c>
      <c r="AV312" s="211">
        <v>209</v>
      </c>
      <c r="AW312" s="211">
        <v>62</v>
      </c>
      <c r="AX312" s="211">
        <v>13</v>
      </c>
      <c r="AY312" s="211">
        <v>0</v>
      </c>
      <c r="AZ312" s="211">
        <v>163</v>
      </c>
      <c r="BA312" s="211">
        <v>82</v>
      </c>
      <c r="BB312" s="211">
        <v>72</v>
      </c>
      <c r="BC312" s="211">
        <v>2</v>
      </c>
      <c r="BD312" s="211">
        <v>32</v>
      </c>
      <c r="BE312" s="211">
        <v>1</v>
      </c>
      <c r="BF312" s="211">
        <v>136</v>
      </c>
      <c r="BG312" s="211">
        <v>67</v>
      </c>
      <c r="BH312" s="211">
        <v>86</v>
      </c>
      <c r="BI312" s="211">
        <v>19</v>
      </c>
      <c r="BJ312" s="211">
        <v>84</v>
      </c>
      <c r="BK312" s="211">
        <v>19</v>
      </c>
      <c r="BL312" s="211">
        <v>2</v>
      </c>
      <c r="BM312" s="211">
        <v>0</v>
      </c>
      <c r="BN312" s="211">
        <v>58</v>
      </c>
      <c r="BO312" s="211">
        <v>17</v>
      </c>
      <c r="BP312" s="211">
        <v>30</v>
      </c>
      <c r="BQ312" s="211">
        <v>4</v>
      </c>
      <c r="BR312" s="211">
        <v>134</v>
      </c>
      <c r="BS312" s="211">
        <v>65</v>
      </c>
      <c r="BT312" s="211">
        <v>51</v>
      </c>
      <c r="BU312" s="211">
        <v>16</v>
      </c>
      <c r="BV312" s="211">
        <v>222</v>
      </c>
      <c r="BW312" s="211">
        <v>86</v>
      </c>
      <c r="BX312" s="211">
        <v>74</v>
      </c>
      <c r="BY312" s="211">
        <v>0</v>
      </c>
      <c r="BZ312" s="211">
        <v>0</v>
      </c>
      <c r="CA312" s="211">
        <v>0</v>
      </c>
      <c r="CB312" s="211">
        <v>51</v>
      </c>
      <c r="CC312" s="211">
        <v>16</v>
      </c>
      <c r="CD312" s="211">
        <v>16</v>
      </c>
      <c r="CE312" s="211">
        <v>1</v>
      </c>
      <c r="CF312" s="211">
        <v>42</v>
      </c>
      <c r="CG312" s="211">
        <v>42</v>
      </c>
      <c r="CH312" s="211">
        <v>27</v>
      </c>
      <c r="CI312" s="211">
        <v>0</v>
      </c>
      <c r="CJ312" s="211">
        <v>55</v>
      </c>
      <c r="CK312" s="211">
        <v>14</v>
      </c>
      <c r="CL312" s="211">
        <v>82</v>
      </c>
      <c r="CM312" s="211">
        <v>29</v>
      </c>
      <c r="CN312" s="211">
        <v>74</v>
      </c>
      <c r="CO312" s="211">
        <v>0</v>
      </c>
      <c r="CP312" s="211">
        <v>102</v>
      </c>
      <c r="CQ312" s="211">
        <v>245</v>
      </c>
      <c r="CR312" s="211">
        <v>145</v>
      </c>
      <c r="CS312" s="211">
        <v>153</v>
      </c>
      <c r="CT312" s="211">
        <v>346</v>
      </c>
      <c r="CU312" s="211">
        <v>1</v>
      </c>
      <c r="CV312" s="211">
        <v>1</v>
      </c>
      <c r="CW312" s="211">
        <v>1</v>
      </c>
      <c r="CX312" s="211">
        <v>1</v>
      </c>
      <c r="CY312" s="211">
        <v>0</v>
      </c>
      <c r="CZ312" s="211">
        <v>0</v>
      </c>
      <c r="DA312" s="211">
        <v>0</v>
      </c>
      <c r="DB312" s="211">
        <v>0</v>
      </c>
      <c r="DC312" s="211">
        <v>0</v>
      </c>
      <c r="DD312" s="211">
        <v>0</v>
      </c>
      <c r="DE312" s="211">
        <v>19</v>
      </c>
      <c r="DF312" s="211">
        <v>22</v>
      </c>
      <c r="DG312" s="211">
        <v>15</v>
      </c>
      <c r="DH312" s="211">
        <v>0</v>
      </c>
      <c r="DI312" s="211">
        <v>5</v>
      </c>
      <c r="DJ312" s="211">
        <v>0</v>
      </c>
      <c r="DK312" s="211">
        <v>0</v>
      </c>
      <c r="DL312" s="211">
        <v>0</v>
      </c>
      <c r="DM312" s="211">
        <v>7</v>
      </c>
      <c r="DN312" s="211">
        <v>6</v>
      </c>
      <c r="DO312" s="211">
        <v>20</v>
      </c>
      <c r="DP312" s="211">
        <v>16</v>
      </c>
      <c r="DQ312" s="211">
        <v>0</v>
      </c>
      <c r="DR312" s="211">
        <v>6</v>
      </c>
      <c r="DS312" s="211">
        <v>3</v>
      </c>
      <c r="DT312" s="211">
        <v>10</v>
      </c>
      <c r="DU312" s="211">
        <v>131</v>
      </c>
      <c r="DV312" s="211">
        <v>82</v>
      </c>
      <c r="DW312" s="211">
        <v>23</v>
      </c>
      <c r="DX312" s="211">
        <v>3</v>
      </c>
      <c r="DY312" s="211">
        <v>0</v>
      </c>
      <c r="DZ312" s="211">
        <v>24</v>
      </c>
      <c r="EA312" s="211">
        <v>0</v>
      </c>
      <c r="EB312" s="211">
        <v>17</v>
      </c>
      <c r="EC312" s="211">
        <v>22</v>
      </c>
      <c r="ED312" s="211">
        <v>0</v>
      </c>
      <c r="EE312" s="211">
        <v>14</v>
      </c>
      <c r="EF312" s="211">
        <v>23</v>
      </c>
      <c r="EG312" s="211">
        <v>320</v>
      </c>
      <c r="EH312" s="211">
        <v>27</v>
      </c>
      <c r="EI312" s="211">
        <v>123</v>
      </c>
      <c r="EJ312" s="211">
        <v>8</v>
      </c>
      <c r="EK312" s="211">
        <v>0</v>
      </c>
      <c r="EL312" s="211">
        <v>0</v>
      </c>
      <c r="EM312" s="211">
        <v>0</v>
      </c>
      <c r="EN312" s="211">
        <v>0</v>
      </c>
      <c r="EO312" s="211">
        <v>0</v>
      </c>
      <c r="EP312" s="211">
        <v>0</v>
      </c>
      <c r="EQ312" s="211">
        <v>98</v>
      </c>
      <c r="ER312" s="211">
        <v>131</v>
      </c>
      <c r="ES312" s="211">
        <v>9</v>
      </c>
      <c r="ET312" s="211">
        <v>29</v>
      </c>
      <c r="EU312" s="211">
        <v>42</v>
      </c>
      <c r="EV312" s="211">
        <v>51</v>
      </c>
      <c r="EW312" s="211">
        <f t="shared" si="5"/>
        <v>122</v>
      </c>
      <c r="EX312" s="211">
        <v>131</v>
      </c>
      <c r="EZ312" s="211"/>
    </row>
    <row r="313" spans="1:156" x14ac:dyDescent="0.25">
      <c r="A313">
        <v>55790</v>
      </c>
      <c r="B313" t="s">
        <v>580</v>
      </c>
      <c r="C313" t="s">
        <v>1023</v>
      </c>
      <c r="D313" t="s">
        <v>302</v>
      </c>
      <c r="E313" t="s">
        <v>321</v>
      </c>
      <c r="F313" s="234" t="s">
        <v>342</v>
      </c>
      <c r="G313" s="234" t="s">
        <v>342</v>
      </c>
      <c r="H313" s="211">
        <v>1928</v>
      </c>
      <c r="I313" s="211">
        <v>58</v>
      </c>
      <c r="J313" s="211">
        <v>258</v>
      </c>
      <c r="K313" s="211">
        <v>16</v>
      </c>
      <c r="L313" s="211">
        <v>184</v>
      </c>
      <c r="M313" s="211">
        <v>15</v>
      </c>
      <c r="N313" s="211">
        <v>751</v>
      </c>
      <c r="O313" s="211">
        <v>36</v>
      </c>
      <c r="P313" s="211">
        <v>915</v>
      </c>
      <c r="Q313" s="211">
        <v>6</v>
      </c>
      <c r="R313" s="211">
        <v>1546</v>
      </c>
      <c r="S313" s="211">
        <v>39</v>
      </c>
      <c r="T313" s="211">
        <v>2</v>
      </c>
      <c r="U313" s="211">
        <v>0</v>
      </c>
      <c r="V313" s="211">
        <v>211</v>
      </c>
      <c r="W313" s="211">
        <v>13</v>
      </c>
      <c r="X313" s="211">
        <v>0</v>
      </c>
      <c r="Y313" s="211">
        <v>0</v>
      </c>
      <c r="Z313" s="211">
        <v>77</v>
      </c>
      <c r="AA313" s="211">
        <v>6</v>
      </c>
      <c r="AB313" s="211">
        <v>92</v>
      </c>
      <c r="AC313" s="211">
        <v>0</v>
      </c>
      <c r="AD313" s="211">
        <v>62</v>
      </c>
      <c r="AE313" s="211">
        <v>6</v>
      </c>
      <c r="AF313" s="211">
        <v>1546</v>
      </c>
      <c r="AG313" s="211">
        <v>39</v>
      </c>
      <c r="AH313" s="211">
        <v>1917</v>
      </c>
      <c r="AI313" s="211">
        <v>58</v>
      </c>
      <c r="AJ313" s="211">
        <v>11</v>
      </c>
      <c r="AK313" s="211">
        <v>0</v>
      </c>
      <c r="AL313" s="211">
        <v>8</v>
      </c>
      <c r="AM313" s="211">
        <v>0</v>
      </c>
      <c r="AN313" s="211">
        <v>3</v>
      </c>
      <c r="AO313" s="211">
        <v>0</v>
      </c>
      <c r="AP313" s="211">
        <v>1017</v>
      </c>
      <c r="AQ313" s="211">
        <v>33</v>
      </c>
      <c r="AR313" s="211">
        <v>911</v>
      </c>
      <c r="AS313" s="211">
        <v>25</v>
      </c>
      <c r="AT313" s="211">
        <v>315</v>
      </c>
      <c r="AU313" s="211">
        <v>15</v>
      </c>
      <c r="AV313" s="211">
        <v>1613</v>
      </c>
      <c r="AW313" s="211">
        <v>43</v>
      </c>
      <c r="AX313" s="211">
        <v>46</v>
      </c>
      <c r="AY313" s="211">
        <v>0</v>
      </c>
      <c r="AZ313" s="211">
        <v>390</v>
      </c>
      <c r="BA313" s="211">
        <v>15</v>
      </c>
      <c r="BB313" s="211">
        <v>603</v>
      </c>
      <c r="BC313" s="211">
        <v>32</v>
      </c>
      <c r="BD313" s="211">
        <v>526</v>
      </c>
      <c r="BE313" s="211">
        <v>2</v>
      </c>
      <c r="BF313" s="211">
        <v>316</v>
      </c>
      <c r="BG313" s="211">
        <v>25</v>
      </c>
      <c r="BH313" s="211">
        <v>580</v>
      </c>
      <c r="BI313" s="211">
        <v>26</v>
      </c>
      <c r="BJ313" s="211">
        <v>552</v>
      </c>
      <c r="BK313" s="211">
        <v>24</v>
      </c>
      <c r="BL313" s="211">
        <v>28</v>
      </c>
      <c r="BM313" s="211">
        <v>2</v>
      </c>
      <c r="BN313" s="211">
        <v>415</v>
      </c>
      <c r="BO313" s="211">
        <v>16</v>
      </c>
      <c r="BP313" s="211">
        <v>215</v>
      </c>
      <c r="BQ313" s="211">
        <v>12</v>
      </c>
      <c r="BR313" s="211">
        <v>266</v>
      </c>
      <c r="BS313" s="211">
        <v>23</v>
      </c>
      <c r="BT313" s="211">
        <v>291</v>
      </c>
      <c r="BU313" s="211">
        <v>5</v>
      </c>
      <c r="BV313" s="211">
        <v>896</v>
      </c>
      <c r="BW313" s="211">
        <v>51</v>
      </c>
      <c r="BX313" s="211">
        <v>741</v>
      </c>
      <c r="BY313" s="211">
        <v>2</v>
      </c>
      <c r="BZ313" s="211">
        <v>105</v>
      </c>
      <c r="CA313" s="211">
        <v>0</v>
      </c>
      <c r="CB313" s="211">
        <v>186</v>
      </c>
      <c r="CC313" s="211">
        <v>5</v>
      </c>
      <c r="CD313" s="211">
        <v>72</v>
      </c>
      <c r="CE313" s="211">
        <v>4</v>
      </c>
      <c r="CF313" s="211">
        <v>81</v>
      </c>
      <c r="CG313" s="211">
        <v>2</v>
      </c>
      <c r="CH313" s="211">
        <v>131</v>
      </c>
      <c r="CI313" s="211">
        <v>2</v>
      </c>
      <c r="CJ313" s="211">
        <v>152</v>
      </c>
      <c r="CK313" s="211">
        <v>12</v>
      </c>
      <c r="CL313" s="211">
        <v>460</v>
      </c>
      <c r="CM313" s="211">
        <v>31</v>
      </c>
      <c r="CN313" s="211">
        <v>741</v>
      </c>
      <c r="CO313" s="211">
        <v>2</v>
      </c>
      <c r="CP313" s="211">
        <v>58</v>
      </c>
      <c r="CQ313" s="211">
        <v>1870</v>
      </c>
      <c r="CR313" s="211">
        <v>1511</v>
      </c>
      <c r="CS313" s="211">
        <v>955</v>
      </c>
      <c r="CT313" s="211">
        <v>1822</v>
      </c>
      <c r="CU313" s="211">
        <v>14</v>
      </c>
      <c r="CV313" s="211">
        <v>4</v>
      </c>
      <c r="CW313" s="211">
        <v>4</v>
      </c>
      <c r="CX313" s="211">
        <v>2</v>
      </c>
      <c r="CY313" s="211">
        <v>3</v>
      </c>
      <c r="CZ313" s="211">
        <v>0</v>
      </c>
      <c r="DA313" s="211">
        <v>0</v>
      </c>
      <c r="DB313" s="211">
        <v>0</v>
      </c>
      <c r="DC313" s="211">
        <v>7</v>
      </c>
      <c r="DD313" s="211">
        <v>2</v>
      </c>
      <c r="DE313" s="211">
        <v>48</v>
      </c>
      <c r="DF313" s="211">
        <v>62</v>
      </c>
      <c r="DG313" s="211">
        <v>71</v>
      </c>
      <c r="DH313" s="211">
        <v>12</v>
      </c>
      <c r="DI313" s="211">
        <v>65</v>
      </c>
      <c r="DJ313" s="211">
        <v>42</v>
      </c>
      <c r="DK313" s="211">
        <v>12</v>
      </c>
      <c r="DL313" s="211">
        <v>39</v>
      </c>
      <c r="DM313" s="211">
        <v>131</v>
      </c>
      <c r="DN313" s="211">
        <v>120</v>
      </c>
      <c r="DO313" s="211">
        <v>79</v>
      </c>
      <c r="DP313" s="211">
        <v>38</v>
      </c>
      <c r="DQ313" s="211">
        <v>39</v>
      </c>
      <c r="DR313" s="211">
        <v>35</v>
      </c>
      <c r="DS313" s="211">
        <v>13</v>
      </c>
      <c r="DT313" s="211">
        <v>36</v>
      </c>
      <c r="DU313" s="211">
        <v>885</v>
      </c>
      <c r="DV313" s="211">
        <v>495</v>
      </c>
      <c r="DW313" s="211">
        <v>46</v>
      </c>
      <c r="DX313" s="211">
        <v>55</v>
      </c>
      <c r="DY313" s="211">
        <v>17</v>
      </c>
      <c r="DZ313" s="211">
        <v>188</v>
      </c>
      <c r="EA313" s="211">
        <v>14</v>
      </c>
      <c r="EB313" s="211">
        <v>161</v>
      </c>
      <c r="EC313" s="211">
        <v>147</v>
      </c>
      <c r="ED313" s="211">
        <v>20</v>
      </c>
      <c r="EE313" s="211">
        <v>98</v>
      </c>
      <c r="EF313" s="211">
        <v>119</v>
      </c>
      <c r="EG313" s="211">
        <v>1745</v>
      </c>
      <c r="EH313" s="211">
        <v>178</v>
      </c>
      <c r="EI313" s="211">
        <v>779</v>
      </c>
      <c r="EJ313" s="211">
        <v>106</v>
      </c>
      <c r="EK313" s="211">
        <v>36</v>
      </c>
      <c r="EL313" s="211">
        <v>13</v>
      </c>
      <c r="EM313" s="211">
        <v>4</v>
      </c>
      <c r="EN313" s="211">
        <v>12</v>
      </c>
      <c r="EO313" s="211">
        <v>3</v>
      </c>
      <c r="EP313" s="211">
        <v>29</v>
      </c>
      <c r="EQ313" s="211">
        <v>767</v>
      </c>
      <c r="ER313" s="211">
        <v>885</v>
      </c>
      <c r="ES313" s="211">
        <v>44</v>
      </c>
      <c r="ET313" s="211">
        <v>251</v>
      </c>
      <c r="EU313" s="211">
        <v>353</v>
      </c>
      <c r="EV313" s="211">
        <v>237</v>
      </c>
      <c r="EW313" s="211">
        <f t="shared" si="5"/>
        <v>841</v>
      </c>
      <c r="EX313" s="211">
        <v>885</v>
      </c>
      <c r="EZ313" s="211"/>
    </row>
    <row r="314" spans="1:156" x14ac:dyDescent="0.25">
      <c r="A314">
        <v>55792</v>
      </c>
      <c r="B314" t="s">
        <v>580</v>
      </c>
      <c r="C314" t="s">
        <v>724</v>
      </c>
      <c r="D314" t="s">
        <v>302</v>
      </c>
      <c r="E314" t="s">
        <v>321</v>
      </c>
      <c r="F314" s="234" t="s">
        <v>342</v>
      </c>
      <c r="G314" s="234" t="s">
        <v>342</v>
      </c>
      <c r="H314" s="211">
        <v>9660</v>
      </c>
      <c r="I314" s="211">
        <v>359</v>
      </c>
      <c r="J314" s="211">
        <v>2438</v>
      </c>
      <c r="K314" s="211">
        <v>175</v>
      </c>
      <c r="L314" s="211">
        <v>1977</v>
      </c>
      <c r="M314" s="211">
        <v>91</v>
      </c>
      <c r="N314" s="211">
        <v>3887</v>
      </c>
      <c r="O314" s="211">
        <v>149</v>
      </c>
      <c r="P314" s="211">
        <v>3182</v>
      </c>
      <c r="Q314" s="211">
        <v>31</v>
      </c>
      <c r="R314" s="211">
        <v>8741</v>
      </c>
      <c r="S314" s="211">
        <v>312</v>
      </c>
      <c r="T314" s="211">
        <v>77</v>
      </c>
      <c r="U314" s="211">
        <v>10</v>
      </c>
      <c r="V314" s="211">
        <v>285</v>
      </c>
      <c r="W314" s="211">
        <v>0</v>
      </c>
      <c r="X314" s="211">
        <v>142</v>
      </c>
      <c r="Y314" s="211">
        <v>0</v>
      </c>
      <c r="Z314" s="211">
        <v>8</v>
      </c>
      <c r="AA314" s="211">
        <v>0</v>
      </c>
      <c r="AB314" s="211">
        <v>407</v>
      </c>
      <c r="AC314" s="211">
        <v>37</v>
      </c>
      <c r="AD314" s="211">
        <v>95</v>
      </c>
      <c r="AE314" s="211">
        <v>0</v>
      </c>
      <c r="AF314" s="211">
        <v>8657</v>
      </c>
      <c r="AG314" s="211">
        <v>312</v>
      </c>
      <c r="AH314" s="211">
        <v>9439</v>
      </c>
      <c r="AI314" s="211">
        <v>359</v>
      </c>
      <c r="AJ314" s="211">
        <v>221</v>
      </c>
      <c r="AK314" s="211">
        <v>0</v>
      </c>
      <c r="AL314" s="211">
        <v>102</v>
      </c>
      <c r="AM314" s="211">
        <v>0</v>
      </c>
      <c r="AN314" s="211">
        <v>119</v>
      </c>
      <c r="AO314" s="211">
        <v>0</v>
      </c>
      <c r="AP314" s="211">
        <v>4900</v>
      </c>
      <c r="AQ314" s="211">
        <v>219</v>
      </c>
      <c r="AR314" s="211">
        <v>4760</v>
      </c>
      <c r="AS314" s="211">
        <v>140</v>
      </c>
      <c r="AT314" s="211">
        <v>1596</v>
      </c>
      <c r="AU314" s="211">
        <v>28</v>
      </c>
      <c r="AV314" s="211">
        <v>8064</v>
      </c>
      <c r="AW314" s="211">
        <v>331</v>
      </c>
      <c r="AX314" s="211">
        <v>420</v>
      </c>
      <c r="AY314" s="211">
        <v>17</v>
      </c>
      <c r="AZ314" s="211">
        <v>2344</v>
      </c>
      <c r="BA314" s="211">
        <v>115</v>
      </c>
      <c r="BB314" s="211">
        <v>2739</v>
      </c>
      <c r="BC314" s="211">
        <v>109</v>
      </c>
      <c r="BD314" s="211">
        <v>1429</v>
      </c>
      <c r="BE314" s="211">
        <v>31</v>
      </c>
      <c r="BF314" s="211">
        <v>1364</v>
      </c>
      <c r="BG314" s="211">
        <v>107</v>
      </c>
      <c r="BH314" s="211">
        <v>3784</v>
      </c>
      <c r="BI314" s="211">
        <v>191</v>
      </c>
      <c r="BJ314" s="211">
        <v>3569</v>
      </c>
      <c r="BK314" s="211">
        <v>191</v>
      </c>
      <c r="BL314" s="211">
        <v>215</v>
      </c>
      <c r="BM314" s="211">
        <v>0</v>
      </c>
      <c r="BN314" s="211">
        <v>2415</v>
      </c>
      <c r="BO314" s="211">
        <v>79</v>
      </c>
      <c r="BP314" s="211">
        <v>1468</v>
      </c>
      <c r="BQ314" s="211">
        <v>131</v>
      </c>
      <c r="BR314" s="211">
        <v>1265</v>
      </c>
      <c r="BS314" s="211">
        <v>88</v>
      </c>
      <c r="BT314" s="211">
        <v>2130</v>
      </c>
      <c r="BU314" s="211">
        <v>61</v>
      </c>
      <c r="BV314" s="211">
        <v>5148</v>
      </c>
      <c r="BW314" s="211">
        <v>298</v>
      </c>
      <c r="BX314" s="211">
        <v>2382</v>
      </c>
      <c r="BY314" s="211">
        <v>0</v>
      </c>
      <c r="BZ314" s="211">
        <v>594</v>
      </c>
      <c r="CA314" s="211">
        <v>20</v>
      </c>
      <c r="CB314" s="211">
        <v>1536</v>
      </c>
      <c r="CC314" s="211">
        <v>41</v>
      </c>
      <c r="CD314" s="211">
        <v>598</v>
      </c>
      <c r="CE314" s="211">
        <v>26</v>
      </c>
      <c r="CF314" s="211">
        <v>723</v>
      </c>
      <c r="CG314" s="211">
        <v>93</v>
      </c>
      <c r="CH314" s="211">
        <v>1451</v>
      </c>
      <c r="CI314" s="211">
        <v>70</v>
      </c>
      <c r="CJ314" s="211">
        <v>1050</v>
      </c>
      <c r="CK314" s="211">
        <v>41</v>
      </c>
      <c r="CL314" s="211">
        <v>1326</v>
      </c>
      <c r="CM314" s="211">
        <v>68</v>
      </c>
      <c r="CN314" s="211">
        <v>2382</v>
      </c>
      <c r="CO314" s="211">
        <v>0</v>
      </c>
      <c r="CP314" s="211">
        <v>359</v>
      </c>
      <c r="CQ314" s="211">
        <v>9301</v>
      </c>
      <c r="CR314" s="211">
        <v>6154</v>
      </c>
      <c r="CS314" s="211">
        <v>5237</v>
      </c>
      <c r="CT314" s="211">
        <v>8971</v>
      </c>
      <c r="CU314" s="211">
        <v>392</v>
      </c>
      <c r="CV314" s="211">
        <v>127</v>
      </c>
      <c r="CW314" s="211">
        <v>120</v>
      </c>
      <c r="CX314" s="211">
        <v>50</v>
      </c>
      <c r="CY314" s="211">
        <v>84</v>
      </c>
      <c r="CZ314" s="211">
        <v>0</v>
      </c>
      <c r="DA314" s="211">
        <v>103</v>
      </c>
      <c r="DB314" s="211">
        <v>55</v>
      </c>
      <c r="DC314" s="211">
        <v>85</v>
      </c>
      <c r="DD314" s="211">
        <v>22</v>
      </c>
      <c r="DE314" s="211">
        <v>260</v>
      </c>
      <c r="DF314" s="211">
        <v>298</v>
      </c>
      <c r="DG314" s="211">
        <v>307</v>
      </c>
      <c r="DH314" s="211">
        <v>49</v>
      </c>
      <c r="DI314" s="211">
        <v>621</v>
      </c>
      <c r="DJ314" s="211">
        <v>174</v>
      </c>
      <c r="DK314" s="211">
        <v>65</v>
      </c>
      <c r="DL314" s="211">
        <v>303</v>
      </c>
      <c r="DM314" s="211">
        <v>190</v>
      </c>
      <c r="DN314" s="211">
        <v>1063</v>
      </c>
      <c r="DO314" s="211">
        <v>467</v>
      </c>
      <c r="DP314" s="211">
        <v>220</v>
      </c>
      <c r="DQ314" s="211">
        <v>118</v>
      </c>
      <c r="DR314" s="211">
        <v>276</v>
      </c>
      <c r="DS314" s="211">
        <v>216</v>
      </c>
      <c r="DT314" s="211">
        <v>896</v>
      </c>
      <c r="DU314" s="211">
        <v>4696</v>
      </c>
      <c r="DV314" s="211">
        <v>1520</v>
      </c>
      <c r="DW314" s="211">
        <v>532</v>
      </c>
      <c r="DX314" s="211">
        <v>404</v>
      </c>
      <c r="DY314" s="211">
        <v>110</v>
      </c>
      <c r="DZ314" s="211">
        <v>1184</v>
      </c>
      <c r="EA314" s="211">
        <v>56</v>
      </c>
      <c r="EB314" s="211">
        <v>1048</v>
      </c>
      <c r="EC314" s="211">
        <v>1588</v>
      </c>
      <c r="ED314" s="211">
        <v>385</v>
      </c>
      <c r="EE314" s="211">
        <v>1002</v>
      </c>
      <c r="EF314" s="211">
        <v>1135</v>
      </c>
      <c r="EG314" s="211">
        <v>8516</v>
      </c>
      <c r="EH314" s="211">
        <v>1225</v>
      </c>
      <c r="EI314" s="211">
        <v>2817</v>
      </c>
      <c r="EJ314" s="211">
        <v>1879</v>
      </c>
      <c r="EK314" s="211">
        <v>242</v>
      </c>
      <c r="EL314" s="211">
        <v>71</v>
      </c>
      <c r="EM314" s="211">
        <v>262</v>
      </c>
      <c r="EN314" s="211">
        <v>113</v>
      </c>
      <c r="EO314" s="211">
        <v>226</v>
      </c>
      <c r="EP314" s="211">
        <v>547</v>
      </c>
      <c r="EQ314" s="211">
        <v>3617</v>
      </c>
      <c r="ER314" s="211">
        <v>4696</v>
      </c>
      <c r="ES314" s="211">
        <v>668</v>
      </c>
      <c r="ET314" s="211">
        <v>2070</v>
      </c>
      <c r="EU314" s="211">
        <v>1282</v>
      </c>
      <c r="EV314" s="211">
        <v>676</v>
      </c>
      <c r="EW314" s="211">
        <f t="shared" si="5"/>
        <v>4028</v>
      </c>
      <c r="EX314" s="211">
        <v>4696</v>
      </c>
      <c r="EZ314" s="211"/>
    </row>
    <row r="315" spans="1:156" x14ac:dyDescent="0.25">
      <c r="A315">
        <v>55797</v>
      </c>
      <c r="B315" t="s">
        <v>580</v>
      </c>
      <c r="C315" t="s">
        <v>1026</v>
      </c>
      <c r="D315" t="s">
        <v>242</v>
      </c>
      <c r="E315" t="s">
        <v>321</v>
      </c>
      <c r="F315" s="234" t="s">
        <v>342</v>
      </c>
      <c r="G315" s="234" t="s">
        <v>342</v>
      </c>
      <c r="H315" s="211">
        <v>1347</v>
      </c>
      <c r="I315" s="211">
        <v>55</v>
      </c>
      <c r="J315" s="211">
        <v>125</v>
      </c>
      <c r="K315" s="211">
        <v>4</v>
      </c>
      <c r="L315" s="211">
        <v>71</v>
      </c>
      <c r="M315" s="211">
        <v>4</v>
      </c>
      <c r="N315" s="211">
        <v>556</v>
      </c>
      <c r="O315" s="211">
        <v>30</v>
      </c>
      <c r="P315" s="211">
        <v>659</v>
      </c>
      <c r="Q315" s="211">
        <v>21</v>
      </c>
      <c r="R315" s="211">
        <v>1251</v>
      </c>
      <c r="S315" s="211">
        <v>55</v>
      </c>
      <c r="T315" s="211">
        <v>0</v>
      </c>
      <c r="U315" s="211">
        <v>0</v>
      </c>
      <c r="V315" s="211">
        <v>35</v>
      </c>
      <c r="W315" s="211">
        <v>0</v>
      </c>
      <c r="X315" s="211">
        <v>0</v>
      </c>
      <c r="Y315" s="211">
        <v>0</v>
      </c>
      <c r="Z315" s="211">
        <v>1</v>
      </c>
      <c r="AA315" s="211">
        <v>0</v>
      </c>
      <c r="AB315" s="211">
        <v>59</v>
      </c>
      <c r="AC315" s="211">
        <v>0</v>
      </c>
      <c r="AD315" s="211">
        <v>16</v>
      </c>
      <c r="AE315" s="211">
        <v>0</v>
      </c>
      <c r="AF315" s="211">
        <v>1245</v>
      </c>
      <c r="AG315" s="211">
        <v>55</v>
      </c>
      <c r="AH315" s="211">
        <v>1344</v>
      </c>
      <c r="AI315" s="211">
        <v>55</v>
      </c>
      <c r="AJ315" s="211">
        <v>3</v>
      </c>
      <c r="AK315" s="211">
        <v>0</v>
      </c>
      <c r="AL315" s="211">
        <v>0</v>
      </c>
      <c r="AM315" s="211">
        <v>0</v>
      </c>
      <c r="AN315" s="211">
        <v>3</v>
      </c>
      <c r="AO315" s="211">
        <v>0</v>
      </c>
      <c r="AP315" s="211">
        <v>694</v>
      </c>
      <c r="AQ315" s="211">
        <v>37</v>
      </c>
      <c r="AR315" s="211">
        <v>653</v>
      </c>
      <c r="AS315" s="211">
        <v>18</v>
      </c>
      <c r="AT315" s="211">
        <v>192</v>
      </c>
      <c r="AU315" s="211">
        <v>0</v>
      </c>
      <c r="AV315" s="211">
        <v>1155</v>
      </c>
      <c r="AW315" s="211">
        <v>55</v>
      </c>
      <c r="AX315" s="211">
        <v>56</v>
      </c>
      <c r="AY315" s="211">
        <v>2</v>
      </c>
      <c r="AZ315" s="211">
        <v>306</v>
      </c>
      <c r="BA315" s="211">
        <v>25</v>
      </c>
      <c r="BB315" s="211">
        <v>386</v>
      </c>
      <c r="BC315" s="211">
        <v>9</v>
      </c>
      <c r="BD315" s="211">
        <v>233</v>
      </c>
      <c r="BE315" s="211">
        <v>16</v>
      </c>
      <c r="BF315" s="211">
        <v>128</v>
      </c>
      <c r="BG315" s="211">
        <v>5</v>
      </c>
      <c r="BH315" s="211">
        <v>630</v>
      </c>
      <c r="BI315" s="211">
        <v>47</v>
      </c>
      <c r="BJ315" s="211">
        <v>606</v>
      </c>
      <c r="BK315" s="211">
        <v>42</v>
      </c>
      <c r="BL315" s="211">
        <v>24</v>
      </c>
      <c r="BM315" s="211">
        <v>5</v>
      </c>
      <c r="BN315" s="211">
        <v>463</v>
      </c>
      <c r="BO315" s="211">
        <v>34</v>
      </c>
      <c r="BP315" s="211">
        <v>193</v>
      </c>
      <c r="BQ315" s="211">
        <v>13</v>
      </c>
      <c r="BR315" s="211">
        <v>102</v>
      </c>
      <c r="BS315" s="211">
        <v>5</v>
      </c>
      <c r="BT315" s="211">
        <v>311</v>
      </c>
      <c r="BU315" s="211">
        <v>3</v>
      </c>
      <c r="BV315" s="211">
        <v>758</v>
      </c>
      <c r="BW315" s="211">
        <v>52</v>
      </c>
      <c r="BX315" s="211">
        <v>278</v>
      </c>
      <c r="BY315" s="211">
        <v>0</v>
      </c>
      <c r="BZ315" s="211">
        <v>74</v>
      </c>
      <c r="CA315" s="211">
        <v>0</v>
      </c>
      <c r="CB315" s="211">
        <v>237</v>
      </c>
      <c r="CC315" s="211">
        <v>3</v>
      </c>
      <c r="CD315" s="211">
        <v>55</v>
      </c>
      <c r="CE315" s="211">
        <v>0</v>
      </c>
      <c r="CF315" s="211">
        <v>123</v>
      </c>
      <c r="CG315" s="211">
        <v>7</v>
      </c>
      <c r="CH315" s="211">
        <v>148</v>
      </c>
      <c r="CI315" s="211">
        <v>10</v>
      </c>
      <c r="CJ315" s="211">
        <v>164</v>
      </c>
      <c r="CK315" s="211">
        <v>13</v>
      </c>
      <c r="CL315" s="211">
        <v>268</v>
      </c>
      <c r="CM315" s="211">
        <v>22</v>
      </c>
      <c r="CN315" s="211">
        <v>278</v>
      </c>
      <c r="CO315" s="211">
        <v>0</v>
      </c>
      <c r="CP315" s="211">
        <v>55</v>
      </c>
      <c r="CQ315" s="211">
        <v>1292</v>
      </c>
      <c r="CR315" s="211">
        <v>1048</v>
      </c>
      <c r="CS315" s="211">
        <v>498</v>
      </c>
      <c r="CT315" s="211">
        <v>1305</v>
      </c>
      <c r="CU315" s="211">
        <v>12</v>
      </c>
      <c r="CV315" s="211">
        <v>0</v>
      </c>
      <c r="CW315" s="211">
        <v>0</v>
      </c>
      <c r="CX315" s="211">
        <v>0</v>
      </c>
      <c r="CY315" s="211">
        <v>2</v>
      </c>
      <c r="CZ315" s="211">
        <v>0</v>
      </c>
      <c r="DA315" s="211">
        <v>2</v>
      </c>
      <c r="DB315" s="211">
        <v>0</v>
      </c>
      <c r="DC315" s="211">
        <v>8</v>
      </c>
      <c r="DD315" s="211">
        <v>0</v>
      </c>
      <c r="DE315" s="211">
        <v>11</v>
      </c>
      <c r="DF315" s="211">
        <v>80</v>
      </c>
      <c r="DG315" s="211">
        <v>80</v>
      </c>
      <c r="DH315" s="211">
        <v>18</v>
      </c>
      <c r="DI315" s="211">
        <v>63</v>
      </c>
      <c r="DJ315" s="211">
        <v>49</v>
      </c>
      <c r="DK315" s="211">
        <v>4</v>
      </c>
      <c r="DL315" s="211">
        <v>36</v>
      </c>
      <c r="DM315" s="211">
        <v>39</v>
      </c>
      <c r="DN315" s="211">
        <v>155</v>
      </c>
      <c r="DO315" s="211">
        <v>61</v>
      </c>
      <c r="DP315" s="211">
        <v>29</v>
      </c>
      <c r="DQ315" s="211">
        <v>49</v>
      </c>
      <c r="DR315" s="211">
        <v>29</v>
      </c>
      <c r="DS315" s="211">
        <v>14</v>
      </c>
      <c r="DT315" s="211">
        <v>26</v>
      </c>
      <c r="DU315" s="211">
        <v>569</v>
      </c>
      <c r="DV315" s="211">
        <v>337</v>
      </c>
      <c r="DW315" s="211">
        <v>110</v>
      </c>
      <c r="DX315" s="211">
        <v>49</v>
      </c>
      <c r="DY315" s="211">
        <v>10</v>
      </c>
      <c r="DZ315" s="211">
        <v>81</v>
      </c>
      <c r="EA315" s="211">
        <v>12</v>
      </c>
      <c r="EB315" s="211">
        <v>66</v>
      </c>
      <c r="EC315" s="211">
        <v>102</v>
      </c>
      <c r="ED315" s="211">
        <v>28</v>
      </c>
      <c r="EE315" s="211">
        <v>55</v>
      </c>
      <c r="EF315" s="211">
        <v>175</v>
      </c>
      <c r="EG315" s="211">
        <v>1316</v>
      </c>
      <c r="EH315" s="211">
        <v>48</v>
      </c>
      <c r="EI315" s="211">
        <v>536</v>
      </c>
      <c r="EJ315" s="211">
        <v>33</v>
      </c>
      <c r="EK315" s="211">
        <v>8</v>
      </c>
      <c r="EL315" s="211">
        <v>0</v>
      </c>
      <c r="EM315" s="211">
        <v>0</v>
      </c>
      <c r="EN315" s="211">
        <v>7</v>
      </c>
      <c r="EO315" s="211">
        <v>6</v>
      </c>
      <c r="EP315" s="211">
        <v>5</v>
      </c>
      <c r="EQ315" s="211">
        <v>487</v>
      </c>
      <c r="ER315" s="211">
        <v>569</v>
      </c>
      <c r="ES315" s="211">
        <v>10</v>
      </c>
      <c r="ET315" s="211">
        <v>103</v>
      </c>
      <c r="EU315" s="211">
        <v>246</v>
      </c>
      <c r="EV315" s="211">
        <v>210</v>
      </c>
      <c r="EW315" s="211">
        <f t="shared" si="5"/>
        <v>559</v>
      </c>
      <c r="EX315" s="211">
        <v>569</v>
      </c>
      <c r="EZ315" s="211"/>
    </row>
    <row r="316" spans="1:156" x14ac:dyDescent="0.25">
      <c r="A316">
        <v>55803</v>
      </c>
      <c r="B316" t="s">
        <v>580</v>
      </c>
      <c r="C316" t="s">
        <v>726</v>
      </c>
      <c r="D316" t="s">
        <v>302</v>
      </c>
      <c r="E316" t="s">
        <v>321</v>
      </c>
      <c r="F316" s="234" t="s">
        <v>342</v>
      </c>
      <c r="G316" s="234" t="s">
        <v>342</v>
      </c>
      <c r="H316" s="211">
        <v>17686</v>
      </c>
      <c r="I316" s="211">
        <v>361</v>
      </c>
      <c r="J316" s="211">
        <v>1842</v>
      </c>
      <c r="K316" s="211">
        <v>40</v>
      </c>
      <c r="L316" s="211">
        <v>1332</v>
      </c>
      <c r="M316" s="211">
        <v>22</v>
      </c>
      <c r="N316" s="211">
        <v>5685</v>
      </c>
      <c r="O316" s="211">
        <v>206</v>
      </c>
      <c r="P316" s="211">
        <v>9997</v>
      </c>
      <c r="Q316" s="211">
        <v>115</v>
      </c>
      <c r="R316" s="211">
        <v>17024</v>
      </c>
      <c r="S316" s="211">
        <v>329</v>
      </c>
      <c r="T316" s="211">
        <v>9</v>
      </c>
      <c r="U316" s="211">
        <v>0</v>
      </c>
      <c r="V316" s="211">
        <v>48</v>
      </c>
      <c r="W316" s="211">
        <v>9</v>
      </c>
      <c r="X316" s="211">
        <v>173</v>
      </c>
      <c r="Y316" s="211">
        <v>10</v>
      </c>
      <c r="Z316" s="211">
        <v>15</v>
      </c>
      <c r="AA316" s="211">
        <v>0</v>
      </c>
      <c r="AB316" s="211">
        <v>417</v>
      </c>
      <c r="AC316" s="211">
        <v>13</v>
      </c>
      <c r="AD316" s="211">
        <v>107</v>
      </c>
      <c r="AE316" s="211">
        <v>0</v>
      </c>
      <c r="AF316" s="211">
        <v>16952</v>
      </c>
      <c r="AG316" s="211">
        <v>329</v>
      </c>
      <c r="AH316" s="211">
        <v>17327</v>
      </c>
      <c r="AI316" s="211">
        <v>347</v>
      </c>
      <c r="AJ316" s="211">
        <v>359</v>
      </c>
      <c r="AK316" s="211">
        <v>14</v>
      </c>
      <c r="AL316" s="211">
        <v>233</v>
      </c>
      <c r="AM316" s="211">
        <v>0</v>
      </c>
      <c r="AN316" s="211">
        <v>126</v>
      </c>
      <c r="AO316" s="211">
        <v>14</v>
      </c>
      <c r="AP316" s="211">
        <v>8862</v>
      </c>
      <c r="AQ316" s="211">
        <v>229</v>
      </c>
      <c r="AR316" s="211">
        <v>8824</v>
      </c>
      <c r="AS316" s="211">
        <v>132</v>
      </c>
      <c r="AT316" s="211">
        <v>1979</v>
      </c>
      <c r="AU316" s="211">
        <v>10</v>
      </c>
      <c r="AV316" s="211">
        <v>15707</v>
      </c>
      <c r="AW316" s="211">
        <v>351</v>
      </c>
      <c r="AX316" s="211">
        <v>326</v>
      </c>
      <c r="AY316" s="211">
        <v>0</v>
      </c>
      <c r="AZ316" s="211">
        <v>2212</v>
      </c>
      <c r="BA316" s="211">
        <v>40</v>
      </c>
      <c r="BB316" s="211">
        <v>3880</v>
      </c>
      <c r="BC316" s="211">
        <v>70</v>
      </c>
      <c r="BD316" s="211">
        <v>5956</v>
      </c>
      <c r="BE316" s="211">
        <v>60</v>
      </c>
      <c r="BF316" s="211">
        <v>2027</v>
      </c>
      <c r="BG316" s="211">
        <v>113</v>
      </c>
      <c r="BH316" s="211">
        <v>8105</v>
      </c>
      <c r="BI316" s="211">
        <v>199</v>
      </c>
      <c r="BJ316" s="211">
        <v>7767</v>
      </c>
      <c r="BK316" s="211">
        <v>168</v>
      </c>
      <c r="BL316" s="211">
        <v>338</v>
      </c>
      <c r="BM316" s="211">
        <v>31</v>
      </c>
      <c r="BN316" s="211">
        <v>5818</v>
      </c>
      <c r="BO316" s="211">
        <v>135</v>
      </c>
      <c r="BP316" s="211">
        <v>2876</v>
      </c>
      <c r="BQ316" s="211">
        <v>98</v>
      </c>
      <c r="BR316" s="211">
        <v>1438</v>
      </c>
      <c r="BS316" s="211">
        <v>79</v>
      </c>
      <c r="BT316" s="211">
        <v>3573</v>
      </c>
      <c r="BU316" s="211">
        <v>49</v>
      </c>
      <c r="BV316" s="211">
        <v>10132</v>
      </c>
      <c r="BW316" s="211">
        <v>312</v>
      </c>
      <c r="BX316" s="211">
        <v>3981</v>
      </c>
      <c r="BY316" s="211">
        <v>0</v>
      </c>
      <c r="BZ316" s="211">
        <v>968</v>
      </c>
      <c r="CA316" s="211">
        <v>3</v>
      </c>
      <c r="CB316" s="211">
        <v>2605</v>
      </c>
      <c r="CC316" s="211">
        <v>46</v>
      </c>
      <c r="CD316" s="211">
        <v>1739</v>
      </c>
      <c r="CE316" s="211">
        <v>142</v>
      </c>
      <c r="CF316" s="211">
        <v>1180</v>
      </c>
      <c r="CG316" s="211">
        <v>25</v>
      </c>
      <c r="CH316" s="211">
        <v>2486</v>
      </c>
      <c r="CI316" s="211">
        <v>28</v>
      </c>
      <c r="CJ316" s="211">
        <v>1922</v>
      </c>
      <c r="CK316" s="211">
        <v>69</v>
      </c>
      <c r="CL316" s="211">
        <v>2805</v>
      </c>
      <c r="CM316" s="211">
        <v>48</v>
      </c>
      <c r="CN316" s="211">
        <v>3981</v>
      </c>
      <c r="CO316" s="211">
        <v>0</v>
      </c>
      <c r="CP316" s="211">
        <v>361</v>
      </c>
      <c r="CQ316" s="211">
        <v>17325</v>
      </c>
      <c r="CR316" s="211">
        <v>15241</v>
      </c>
      <c r="CS316" s="211">
        <v>5715</v>
      </c>
      <c r="CT316" s="211">
        <v>16543</v>
      </c>
      <c r="CU316" s="211">
        <v>454</v>
      </c>
      <c r="CV316" s="211">
        <v>69</v>
      </c>
      <c r="CW316" s="211">
        <v>71</v>
      </c>
      <c r="CX316" s="211">
        <v>15</v>
      </c>
      <c r="CY316" s="211">
        <v>182</v>
      </c>
      <c r="CZ316" s="211">
        <v>0</v>
      </c>
      <c r="DA316" s="211">
        <v>99</v>
      </c>
      <c r="DB316" s="211">
        <v>54</v>
      </c>
      <c r="DC316" s="211">
        <v>102</v>
      </c>
      <c r="DD316" s="211">
        <v>0</v>
      </c>
      <c r="DE316" s="211">
        <v>129</v>
      </c>
      <c r="DF316" s="211">
        <v>634</v>
      </c>
      <c r="DG316" s="211">
        <v>702</v>
      </c>
      <c r="DH316" s="211">
        <v>180</v>
      </c>
      <c r="DI316" s="211">
        <v>729</v>
      </c>
      <c r="DJ316" s="211">
        <v>474</v>
      </c>
      <c r="DK316" s="211">
        <v>73</v>
      </c>
      <c r="DL316" s="211">
        <v>476</v>
      </c>
      <c r="DM316" s="211">
        <v>789</v>
      </c>
      <c r="DN316" s="211">
        <v>2902</v>
      </c>
      <c r="DO316" s="211">
        <v>630</v>
      </c>
      <c r="DP316" s="211">
        <v>285</v>
      </c>
      <c r="DQ316" s="211">
        <v>567</v>
      </c>
      <c r="DR316" s="211">
        <v>167</v>
      </c>
      <c r="DS316" s="211">
        <v>95</v>
      </c>
      <c r="DT316" s="211">
        <v>157</v>
      </c>
      <c r="DU316" s="211">
        <v>7486</v>
      </c>
      <c r="DV316" s="211">
        <v>4332</v>
      </c>
      <c r="DW316" s="211">
        <v>1377</v>
      </c>
      <c r="DX316" s="211">
        <v>707</v>
      </c>
      <c r="DY316" s="211">
        <v>236</v>
      </c>
      <c r="DZ316" s="211">
        <v>1172</v>
      </c>
      <c r="EA316" s="211">
        <v>75</v>
      </c>
      <c r="EB316" s="211">
        <v>976</v>
      </c>
      <c r="EC316" s="211">
        <v>1275</v>
      </c>
      <c r="ED316" s="211">
        <v>72</v>
      </c>
      <c r="EE316" s="211">
        <v>869</v>
      </c>
      <c r="EF316" s="211">
        <v>1846</v>
      </c>
      <c r="EG316" s="211">
        <v>15649</v>
      </c>
      <c r="EH316" s="211">
        <v>1992</v>
      </c>
      <c r="EI316" s="211">
        <v>6256</v>
      </c>
      <c r="EJ316" s="211">
        <v>1230</v>
      </c>
      <c r="EK316" s="211">
        <v>261</v>
      </c>
      <c r="EL316" s="211">
        <v>170</v>
      </c>
      <c r="EM316" s="211">
        <v>48</v>
      </c>
      <c r="EN316" s="211">
        <v>95</v>
      </c>
      <c r="EO316" s="211">
        <v>83</v>
      </c>
      <c r="EP316" s="211">
        <v>462</v>
      </c>
      <c r="EQ316" s="211">
        <v>6534</v>
      </c>
      <c r="ER316" s="211">
        <v>7486</v>
      </c>
      <c r="ES316" s="211">
        <v>208</v>
      </c>
      <c r="ET316" s="211">
        <v>1706</v>
      </c>
      <c r="EU316" s="211">
        <v>3545</v>
      </c>
      <c r="EV316" s="211">
        <v>2027</v>
      </c>
      <c r="EW316" s="211">
        <f t="shared" si="5"/>
        <v>7278</v>
      </c>
      <c r="EX316" s="211">
        <v>7486</v>
      </c>
      <c r="EZ316" s="211"/>
    </row>
    <row r="317" spans="1:156" x14ac:dyDescent="0.25">
      <c r="A317">
        <v>55804</v>
      </c>
      <c r="B317" t="s">
        <v>580</v>
      </c>
      <c r="C317" t="s">
        <v>726</v>
      </c>
      <c r="D317" t="s">
        <v>302</v>
      </c>
      <c r="E317" t="s">
        <v>321</v>
      </c>
      <c r="F317" s="234" t="s">
        <v>342</v>
      </c>
      <c r="G317" s="234" t="s">
        <v>342</v>
      </c>
      <c r="H317" s="211">
        <v>15912</v>
      </c>
      <c r="I317" s="211">
        <v>335</v>
      </c>
      <c r="J317" s="211">
        <v>1489</v>
      </c>
      <c r="K317" s="211">
        <v>114</v>
      </c>
      <c r="L317" s="211">
        <v>1012</v>
      </c>
      <c r="M317" s="211">
        <v>94</v>
      </c>
      <c r="N317" s="211">
        <v>4594</v>
      </c>
      <c r="O317" s="211">
        <v>165</v>
      </c>
      <c r="P317" s="211">
        <v>9768</v>
      </c>
      <c r="Q317" s="211">
        <v>56</v>
      </c>
      <c r="R317" s="211">
        <v>14668</v>
      </c>
      <c r="S317" s="211">
        <v>272</v>
      </c>
      <c r="T317" s="211">
        <v>129</v>
      </c>
      <c r="U317" s="211">
        <v>35</v>
      </c>
      <c r="V317" s="211">
        <v>98</v>
      </c>
      <c r="W317" s="211">
        <v>0</v>
      </c>
      <c r="X317" s="211">
        <v>195</v>
      </c>
      <c r="Y317" s="211">
        <v>2</v>
      </c>
      <c r="Z317" s="211">
        <v>53</v>
      </c>
      <c r="AA317" s="211">
        <v>0</v>
      </c>
      <c r="AB317" s="211">
        <v>769</v>
      </c>
      <c r="AC317" s="211">
        <v>26</v>
      </c>
      <c r="AD317" s="211">
        <v>211</v>
      </c>
      <c r="AE317" s="211">
        <v>0</v>
      </c>
      <c r="AF317" s="211">
        <v>14586</v>
      </c>
      <c r="AG317" s="211">
        <v>272</v>
      </c>
      <c r="AH317" s="211">
        <v>15489</v>
      </c>
      <c r="AI317" s="211">
        <v>329</v>
      </c>
      <c r="AJ317" s="211">
        <v>423</v>
      </c>
      <c r="AK317" s="211">
        <v>6</v>
      </c>
      <c r="AL317" s="211">
        <v>292</v>
      </c>
      <c r="AM317" s="211">
        <v>2</v>
      </c>
      <c r="AN317" s="211">
        <v>131</v>
      </c>
      <c r="AO317" s="211">
        <v>4</v>
      </c>
      <c r="AP317" s="211">
        <v>7522</v>
      </c>
      <c r="AQ317" s="211">
        <v>178</v>
      </c>
      <c r="AR317" s="211">
        <v>8390</v>
      </c>
      <c r="AS317" s="211">
        <v>157</v>
      </c>
      <c r="AT317" s="211">
        <v>1602</v>
      </c>
      <c r="AU317" s="211">
        <v>56</v>
      </c>
      <c r="AV317" s="211">
        <v>14310</v>
      </c>
      <c r="AW317" s="211">
        <v>279</v>
      </c>
      <c r="AX317" s="211">
        <v>279</v>
      </c>
      <c r="AY317" s="211">
        <v>15</v>
      </c>
      <c r="AZ317" s="211">
        <v>1754</v>
      </c>
      <c r="BA317" s="211">
        <v>124</v>
      </c>
      <c r="BB317" s="211">
        <v>3265</v>
      </c>
      <c r="BC317" s="211">
        <v>96</v>
      </c>
      <c r="BD317" s="211">
        <v>5737</v>
      </c>
      <c r="BE317" s="211">
        <v>40</v>
      </c>
      <c r="BF317" s="211">
        <v>1484</v>
      </c>
      <c r="BG317" s="211">
        <v>117</v>
      </c>
      <c r="BH317" s="211">
        <v>7738</v>
      </c>
      <c r="BI317" s="211">
        <v>173</v>
      </c>
      <c r="BJ317" s="211">
        <v>7580</v>
      </c>
      <c r="BK317" s="211">
        <v>159</v>
      </c>
      <c r="BL317" s="211">
        <v>158</v>
      </c>
      <c r="BM317" s="211">
        <v>14</v>
      </c>
      <c r="BN317" s="211">
        <v>5102</v>
      </c>
      <c r="BO317" s="211">
        <v>75</v>
      </c>
      <c r="BP317" s="211">
        <v>2995</v>
      </c>
      <c r="BQ317" s="211">
        <v>110</v>
      </c>
      <c r="BR317" s="211">
        <v>1125</v>
      </c>
      <c r="BS317" s="211">
        <v>105</v>
      </c>
      <c r="BT317" s="211">
        <v>3841</v>
      </c>
      <c r="BU317" s="211">
        <v>45</v>
      </c>
      <c r="BV317" s="211">
        <v>9222</v>
      </c>
      <c r="BW317" s="211">
        <v>290</v>
      </c>
      <c r="BX317" s="211">
        <v>2849</v>
      </c>
      <c r="BY317" s="211">
        <v>0</v>
      </c>
      <c r="BZ317" s="211">
        <v>1232</v>
      </c>
      <c r="CA317" s="211">
        <v>6</v>
      </c>
      <c r="CB317" s="211">
        <v>2609</v>
      </c>
      <c r="CC317" s="211">
        <v>39</v>
      </c>
      <c r="CD317" s="211">
        <v>1036</v>
      </c>
      <c r="CE317" s="211">
        <v>15</v>
      </c>
      <c r="CF317" s="211">
        <v>1688</v>
      </c>
      <c r="CG317" s="211">
        <v>103</v>
      </c>
      <c r="CH317" s="211">
        <v>2315</v>
      </c>
      <c r="CI317" s="211">
        <v>30</v>
      </c>
      <c r="CJ317" s="211">
        <v>1915</v>
      </c>
      <c r="CK317" s="211">
        <v>50</v>
      </c>
      <c r="CL317" s="211">
        <v>2268</v>
      </c>
      <c r="CM317" s="211">
        <v>92</v>
      </c>
      <c r="CN317" s="211">
        <v>2849</v>
      </c>
      <c r="CO317" s="211">
        <v>0</v>
      </c>
      <c r="CP317" s="211">
        <v>335</v>
      </c>
      <c r="CQ317" s="211">
        <v>15577</v>
      </c>
      <c r="CR317" s="211">
        <v>12933</v>
      </c>
      <c r="CS317" s="211">
        <v>5432</v>
      </c>
      <c r="CT317" s="211">
        <v>14466</v>
      </c>
      <c r="CU317" s="211">
        <v>536</v>
      </c>
      <c r="CV317" s="211">
        <v>102</v>
      </c>
      <c r="CW317" s="211">
        <v>158</v>
      </c>
      <c r="CX317" s="211">
        <v>62</v>
      </c>
      <c r="CY317" s="211">
        <v>178</v>
      </c>
      <c r="CZ317" s="211">
        <v>0</v>
      </c>
      <c r="DA317" s="211">
        <v>92</v>
      </c>
      <c r="DB317" s="211">
        <v>27</v>
      </c>
      <c r="DC317" s="211">
        <v>108</v>
      </c>
      <c r="DD317" s="211">
        <v>13</v>
      </c>
      <c r="DE317" s="211">
        <v>84</v>
      </c>
      <c r="DF317" s="211">
        <v>777</v>
      </c>
      <c r="DG317" s="211">
        <v>630</v>
      </c>
      <c r="DH317" s="211">
        <v>159</v>
      </c>
      <c r="DI317" s="211">
        <v>680</v>
      </c>
      <c r="DJ317" s="211">
        <v>374</v>
      </c>
      <c r="DK317" s="211">
        <v>106</v>
      </c>
      <c r="DL317" s="211">
        <v>484</v>
      </c>
      <c r="DM317" s="211">
        <v>923</v>
      </c>
      <c r="DN317" s="211">
        <v>2640</v>
      </c>
      <c r="DO317" s="211">
        <v>581</v>
      </c>
      <c r="DP317" s="211">
        <v>460</v>
      </c>
      <c r="DQ317" s="211">
        <v>473</v>
      </c>
      <c r="DR317" s="211">
        <v>110</v>
      </c>
      <c r="DS317" s="211">
        <v>152</v>
      </c>
      <c r="DT317" s="211">
        <v>234</v>
      </c>
      <c r="DU317" s="211">
        <v>6254</v>
      </c>
      <c r="DV317" s="211">
        <v>3734</v>
      </c>
      <c r="DW317" s="211">
        <v>1526</v>
      </c>
      <c r="DX317" s="211">
        <v>466</v>
      </c>
      <c r="DY317" s="211">
        <v>100</v>
      </c>
      <c r="DZ317" s="211">
        <v>675</v>
      </c>
      <c r="EA317" s="211">
        <v>52</v>
      </c>
      <c r="EB317" s="211">
        <v>499</v>
      </c>
      <c r="EC317" s="211">
        <v>1379</v>
      </c>
      <c r="ED317" s="211">
        <v>114</v>
      </c>
      <c r="EE317" s="211">
        <v>981</v>
      </c>
      <c r="EF317" s="211">
        <v>1889</v>
      </c>
      <c r="EG317" s="211">
        <v>14869</v>
      </c>
      <c r="EH317" s="211">
        <v>980</v>
      </c>
      <c r="EI317" s="211">
        <v>5448</v>
      </c>
      <c r="EJ317" s="211">
        <v>806</v>
      </c>
      <c r="EK317" s="211">
        <v>192</v>
      </c>
      <c r="EL317" s="211">
        <v>89</v>
      </c>
      <c r="EM317" s="211">
        <v>52</v>
      </c>
      <c r="EN317" s="211">
        <v>87</v>
      </c>
      <c r="EO317" s="211">
        <v>26</v>
      </c>
      <c r="EP317" s="211">
        <v>338</v>
      </c>
      <c r="EQ317" s="211">
        <v>5725</v>
      </c>
      <c r="ER317" s="211">
        <v>6254</v>
      </c>
      <c r="ES317" s="211">
        <v>135</v>
      </c>
      <c r="ET317" s="211">
        <v>1652</v>
      </c>
      <c r="EU317" s="211">
        <v>2768</v>
      </c>
      <c r="EV317" s="211">
        <v>1699</v>
      </c>
      <c r="EW317" s="211">
        <f t="shared" si="5"/>
        <v>6119</v>
      </c>
      <c r="EX317" s="211">
        <v>6254</v>
      </c>
      <c r="EZ317" s="211"/>
    </row>
    <row r="318" spans="1:156" x14ac:dyDescent="0.25">
      <c r="A318">
        <v>55805</v>
      </c>
      <c r="B318" t="s">
        <v>580</v>
      </c>
      <c r="C318" t="s">
        <v>726</v>
      </c>
      <c r="D318" t="s">
        <v>302</v>
      </c>
      <c r="E318" t="s">
        <v>321</v>
      </c>
      <c r="F318" s="234" t="s">
        <v>342</v>
      </c>
      <c r="G318" s="234" t="s">
        <v>342</v>
      </c>
      <c r="H318" s="211">
        <v>10272</v>
      </c>
      <c r="I318" s="211">
        <v>531</v>
      </c>
      <c r="J318" s="211">
        <v>3747</v>
      </c>
      <c r="K318" s="211">
        <v>191</v>
      </c>
      <c r="L318" s="211">
        <v>2668</v>
      </c>
      <c r="M318" s="211">
        <v>141</v>
      </c>
      <c r="N318" s="211">
        <v>4133</v>
      </c>
      <c r="O318" s="211">
        <v>259</v>
      </c>
      <c r="P318" s="211">
        <v>2360</v>
      </c>
      <c r="Q318" s="211">
        <v>81</v>
      </c>
      <c r="R318" s="211">
        <v>8762</v>
      </c>
      <c r="S318" s="211">
        <v>407</v>
      </c>
      <c r="T318" s="211">
        <v>315</v>
      </c>
      <c r="U318" s="211">
        <v>31</v>
      </c>
      <c r="V318" s="211">
        <v>155</v>
      </c>
      <c r="W318" s="211">
        <v>0</v>
      </c>
      <c r="X318" s="211">
        <v>240</v>
      </c>
      <c r="Y318" s="211">
        <v>14</v>
      </c>
      <c r="Z318" s="211">
        <v>21</v>
      </c>
      <c r="AA318" s="211">
        <v>0</v>
      </c>
      <c r="AB318" s="211">
        <v>779</v>
      </c>
      <c r="AC318" s="211">
        <v>79</v>
      </c>
      <c r="AD318" s="211">
        <v>398</v>
      </c>
      <c r="AE318" s="211">
        <v>36</v>
      </c>
      <c r="AF318" s="211">
        <v>8639</v>
      </c>
      <c r="AG318" s="211">
        <v>386</v>
      </c>
      <c r="AH318" s="211">
        <v>10076</v>
      </c>
      <c r="AI318" s="211">
        <v>530</v>
      </c>
      <c r="AJ318" s="211">
        <v>196</v>
      </c>
      <c r="AK318" s="211">
        <v>1</v>
      </c>
      <c r="AL318" s="211">
        <v>48</v>
      </c>
      <c r="AM318" s="211">
        <v>0</v>
      </c>
      <c r="AN318" s="211">
        <v>148</v>
      </c>
      <c r="AO318" s="211">
        <v>1</v>
      </c>
      <c r="AP318" s="211">
        <v>5194</v>
      </c>
      <c r="AQ318" s="211">
        <v>337</v>
      </c>
      <c r="AR318" s="211">
        <v>5078</v>
      </c>
      <c r="AS318" s="211">
        <v>194</v>
      </c>
      <c r="AT318" s="211">
        <v>1585</v>
      </c>
      <c r="AU318" s="211">
        <v>105</v>
      </c>
      <c r="AV318" s="211">
        <v>8687</v>
      </c>
      <c r="AW318" s="211">
        <v>426</v>
      </c>
      <c r="AX318" s="211">
        <v>376</v>
      </c>
      <c r="AY318" s="211">
        <v>31</v>
      </c>
      <c r="AZ318" s="211">
        <v>1115</v>
      </c>
      <c r="BA318" s="211">
        <v>111</v>
      </c>
      <c r="BB318" s="211">
        <v>1910</v>
      </c>
      <c r="BC318" s="211">
        <v>117</v>
      </c>
      <c r="BD318" s="211">
        <v>1968</v>
      </c>
      <c r="BE318" s="211">
        <v>76</v>
      </c>
      <c r="BF318" s="211">
        <v>1215</v>
      </c>
      <c r="BG318" s="211">
        <v>112</v>
      </c>
      <c r="BH318" s="211">
        <v>6207</v>
      </c>
      <c r="BI318" s="211">
        <v>378</v>
      </c>
      <c r="BJ318" s="211">
        <v>5953</v>
      </c>
      <c r="BK318" s="211">
        <v>365</v>
      </c>
      <c r="BL318" s="211">
        <v>254</v>
      </c>
      <c r="BM318" s="211">
        <v>13</v>
      </c>
      <c r="BN318" s="211">
        <v>3271</v>
      </c>
      <c r="BO318" s="211">
        <v>186</v>
      </c>
      <c r="BP318" s="211">
        <v>3443</v>
      </c>
      <c r="BQ318" s="211">
        <v>221</v>
      </c>
      <c r="BR318" s="211">
        <v>708</v>
      </c>
      <c r="BS318" s="211">
        <v>83</v>
      </c>
      <c r="BT318" s="211">
        <v>1825</v>
      </c>
      <c r="BU318" s="211">
        <v>41</v>
      </c>
      <c r="BV318" s="211">
        <v>7422</v>
      </c>
      <c r="BW318" s="211">
        <v>490</v>
      </c>
      <c r="BX318" s="211">
        <v>1025</v>
      </c>
      <c r="BY318" s="211">
        <v>0</v>
      </c>
      <c r="BZ318" s="211">
        <v>726</v>
      </c>
      <c r="CA318" s="211">
        <v>26</v>
      </c>
      <c r="CB318" s="211">
        <v>1099</v>
      </c>
      <c r="CC318" s="211">
        <v>15</v>
      </c>
      <c r="CD318" s="211">
        <v>3078</v>
      </c>
      <c r="CE318" s="211">
        <v>155</v>
      </c>
      <c r="CF318" s="211">
        <v>1591</v>
      </c>
      <c r="CG318" s="211">
        <v>101</v>
      </c>
      <c r="CH318" s="211">
        <v>1170</v>
      </c>
      <c r="CI318" s="211">
        <v>136</v>
      </c>
      <c r="CJ318" s="211">
        <v>868</v>
      </c>
      <c r="CK318" s="211">
        <v>29</v>
      </c>
      <c r="CL318" s="211">
        <v>715</v>
      </c>
      <c r="CM318" s="211">
        <v>69</v>
      </c>
      <c r="CN318" s="211">
        <v>1025</v>
      </c>
      <c r="CO318" s="211">
        <v>0</v>
      </c>
      <c r="CP318" s="211">
        <v>531</v>
      </c>
      <c r="CQ318" s="211">
        <v>9741</v>
      </c>
      <c r="CR318" s="211">
        <v>6944</v>
      </c>
      <c r="CS318" s="211">
        <v>3721</v>
      </c>
      <c r="CT318" s="211">
        <v>9373</v>
      </c>
      <c r="CU318" s="211">
        <v>366</v>
      </c>
      <c r="CV318" s="211">
        <v>50</v>
      </c>
      <c r="CW318" s="211">
        <v>111</v>
      </c>
      <c r="CX318" s="211">
        <v>16</v>
      </c>
      <c r="CY318" s="211">
        <v>83</v>
      </c>
      <c r="CZ318" s="211">
        <v>4</v>
      </c>
      <c r="DA318" s="211">
        <v>78</v>
      </c>
      <c r="DB318" s="211">
        <v>9</v>
      </c>
      <c r="DC318" s="211">
        <v>94</v>
      </c>
      <c r="DD318" s="211">
        <v>21</v>
      </c>
      <c r="DE318" s="211">
        <v>69</v>
      </c>
      <c r="DF318" s="211">
        <v>141</v>
      </c>
      <c r="DG318" s="211">
        <v>528</v>
      </c>
      <c r="DH318" s="211">
        <v>89</v>
      </c>
      <c r="DI318" s="211">
        <v>966</v>
      </c>
      <c r="DJ318" s="211">
        <v>278</v>
      </c>
      <c r="DK318" s="211">
        <v>114</v>
      </c>
      <c r="DL318" s="211">
        <v>300</v>
      </c>
      <c r="DM318" s="211">
        <v>319</v>
      </c>
      <c r="DN318" s="211">
        <v>1912</v>
      </c>
      <c r="DO318" s="211">
        <v>1012</v>
      </c>
      <c r="DP318" s="211">
        <v>262</v>
      </c>
      <c r="DQ318" s="211">
        <v>246</v>
      </c>
      <c r="DR318" s="211">
        <v>278</v>
      </c>
      <c r="DS318" s="211">
        <v>282</v>
      </c>
      <c r="DT318" s="211">
        <v>820</v>
      </c>
      <c r="DU318" s="211">
        <v>4868</v>
      </c>
      <c r="DV318" s="211">
        <v>1015</v>
      </c>
      <c r="DW318" s="211">
        <v>337</v>
      </c>
      <c r="DX318" s="211">
        <v>612</v>
      </c>
      <c r="DY318" s="211">
        <v>112</v>
      </c>
      <c r="DZ318" s="211">
        <v>1615</v>
      </c>
      <c r="EA318" s="211">
        <v>55</v>
      </c>
      <c r="EB318" s="211">
        <v>1264</v>
      </c>
      <c r="EC318" s="211">
        <v>1626</v>
      </c>
      <c r="ED318" s="211">
        <v>175</v>
      </c>
      <c r="EE318" s="211">
        <v>857</v>
      </c>
      <c r="EF318" s="211">
        <v>744</v>
      </c>
      <c r="EG318" s="211">
        <v>7159</v>
      </c>
      <c r="EH318" s="211">
        <v>3081</v>
      </c>
      <c r="EI318" s="211">
        <v>1406</v>
      </c>
      <c r="EJ318" s="211">
        <v>3462</v>
      </c>
      <c r="EK318" s="211">
        <v>453</v>
      </c>
      <c r="EL318" s="211">
        <v>348</v>
      </c>
      <c r="EM318" s="211">
        <v>348</v>
      </c>
      <c r="EN318" s="211">
        <v>443</v>
      </c>
      <c r="EO318" s="211">
        <v>283</v>
      </c>
      <c r="EP318" s="211">
        <v>1516</v>
      </c>
      <c r="EQ318" s="211">
        <v>4319</v>
      </c>
      <c r="ER318" s="211">
        <v>4868</v>
      </c>
      <c r="ES318" s="211">
        <v>797</v>
      </c>
      <c r="ET318" s="211">
        <v>1748</v>
      </c>
      <c r="EU318" s="211">
        <v>1641</v>
      </c>
      <c r="EV318" s="211">
        <v>682</v>
      </c>
      <c r="EW318" s="211">
        <f t="shared" si="5"/>
        <v>4071</v>
      </c>
      <c r="EX318" s="211">
        <v>4868</v>
      </c>
      <c r="EZ318" s="211"/>
    </row>
    <row r="319" spans="1:156" x14ac:dyDescent="0.25">
      <c r="A319">
        <v>55806</v>
      </c>
      <c r="B319" t="s">
        <v>580</v>
      </c>
      <c r="C319" t="s">
        <v>726</v>
      </c>
      <c r="D319" t="s">
        <v>302</v>
      </c>
      <c r="E319" t="s">
        <v>321</v>
      </c>
      <c r="F319" s="234" t="s">
        <v>342</v>
      </c>
      <c r="G319" s="234" t="s">
        <v>342</v>
      </c>
      <c r="H319" s="211">
        <v>9487</v>
      </c>
      <c r="I319" s="211">
        <v>584</v>
      </c>
      <c r="J319" s="211">
        <v>2894</v>
      </c>
      <c r="K319" s="211">
        <v>200</v>
      </c>
      <c r="L319" s="211">
        <v>2401</v>
      </c>
      <c r="M319" s="211">
        <v>176</v>
      </c>
      <c r="N319" s="211">
        <v>4855</v>
      </c>
      <c r="O319" s="211">
        <v>370</v>
      </c>
      <c r="P319" s="211">
        <v>1700</v>
      </c>
      <c r="Q319" s="211">
        <v>14</v>
      </c>
      <c r="R319" s="211">
        <v>7523</v>
      </c>
      <c r="S319" s="211">
        <v>438</v>
      </c>
      <c r="T319" s="211">
        <v>660</v>
      </c>
      <c r="U319" s="211">
        <v>30</v>
      </c>
      <c r="V319" s="211">
        <v>477</v>
      </c>
      <c r="W319" s="211">
        <v>92</v>
      </c>
      <c r="X319" s="211">
        <v>96</v>
      </c>
      <c r="Y319" s="211">
        <v>6</v>
      </c>
      <c r="Z319" s="211">
        <v>48</v>
      </c>
      <c r="AA319" s="211">
        <v>0</v>
      </c>
      <c r="AB319" s="211">
        <v>683</v>
      </c>
      <c r="AC319" s="211">
        <v>18</v>
      </c>
      <c r="AD319" s="211">
        <v>262</v>
      </c>
      <c r="AE319" s="211">
        <v>20</v>
      </c>
      <c r="AF319" s="211">
        <v>7470</v>
      </c>
      <c r="AG319" s="211">
        <v>418</v>
      </c>
      <c r="AH319" s="211">
        <v>9120</v>
      </c>
      <c r="AI319" s="211">
        <v>554</v>
      </c>
      <c r="AJ319" s="211">
        <v>367</v>
      </c>
      <c r="AK319" s="211">
        <v>30</v>
      </c>
      <c r="AL319" s="211">
        <v>252</v>
      </c>
      <c r="AM319" s="211">
        <v>0</v>
      </c>
      <c r="AN319" s="211">
        <v>115</v>
      </c>
      <c r="AO319" s="211">
        <v>30</v>
      </c>
      <c r="AP319" s="211">
        <v>4633</v>
      </c>
      <c r="AQ319" s="211">
        <v>366</v>
      </c>
      <c r="AR319" s="211">
        <v>4854</v>
      </c>
      <c r="AS319" s="211">
        <v>218</v>
      </c>
      <c r="AT319" s="211">
        <v>1851</v>
      </c>
      <c r="AU319" s="211">
        <v>85</v>
      </c>
      <c r="AV319" s="211">
        <v>7636</v>
      </c>
      <c r="AW319" s="211">
        <v>499</v>
      </c>
      <c r="AX319" s="211">
        <v>400</v>
      </c>
      <c r="AY319" s="211">
        <v>0</v>
      </c>
      <c r="AZ319" s="211">
        <v>1790</v>
      </c>
      <c r="BA319" s="211">
        <v>155</v>
      </c>
      <c r="BB319" s="211">
        <v>2238</v>
      </c>
      <c r="BC319" s="211">
        <v>172</v>
      </c>
      <c r="BD319" s="211">
        <v>1653</v>
      </c>
      <c r="BE319" s="211">
        <v>78</v>
      </c>
      <c r="BF319" s="211">
        <v>1287</v>
      </c>
      <c r="BG319" s="211">
        <v>110</v>
      </c>
      <c r="BH319" s="211">
        <v>4988</v>
      </c>
      <c r="BI319" s="211">
        <v>402</v>
      </c>
      <c r="BJ319" s="211">
        <v>4596</v>
      </c>
      <c r="BK319" s="211">
        <v>359</v>
      </c>
      <c r="BL319" s="211">
        <v>392</v>
      </c>
      <c r="BM319" s="211">
        <v>43</v>
      </c>
      <c r="BN319" s="211">
        <v>2963</v>
      </c>
      <c r="BO319" s="211">
        <v>210</v>
      </c>
      <c r="BP319" s="211">
        <v>2092</v>
      </c>
      <c r="BQ319" s="211">
        <v>155</v>
      </c>
      <c r="BR319" s="211">
        <v>1220</v>
      </c>
      <c r="BS319" s="211">
        <v>147</v>
      </c>
      <c r="BT319" s="211">
        <v>2122</v>
      </c>
      <c r="BU319" s="211">
        <v>72</v>
      </c>
      <c r="BV319" s="211">
        <v>6275</v>
      </c>
      <c r="BW319" s="211">
        <v>512</v>
      </c>
      <c r="BX319" s="211">
        <v>1090</v>
      </c>
      <c r="BY319" s="211">
        <v>0</v>
      </c>
      <c r="BZ319" s="211">
        <v>852</v>
      </c>
      <c r="CA319" s="211">
        <v>42</v>
      </c>
      <c r="CB319" s="211">
        <v>1270</v>
      </c>
      <c r="CC319" s="211">
        <v>30</v>
      </c>
      <c r="CD319" s="211">
        <v>1284</v>
      </c>
      <c r="CE319" s="211">
        <v>107</v>
      </c>
      <c r="CF319" s="211">
        <v>1795</v>
      </c>
      <c r="CG319" s="211">
        <v>85</v>
      </c>
      <c r="CH319" s="211">
        <v>1154</v>
      </c>
      <c r="CI319" s="211">
        <v>127</v>
      </c>
      <c r="CJ319" s="211">
        <v>1014</v>
      </c>
      <c r="CK319" s="211">
        <v>64</v>
      </c>
      <c r="CL319" s="211">
        <v>1028</v>
      </c>
      <c r="CM319" s="211">
        <v>129</v>
      </c>
      <c r="CN319" s="211">
        <v>1090</v>
      </c>
      <c r="CO319" s="211">
        <v>0</v>
      </c>
      <c r="CP319" s="211">
        <v>584</v>
      </c>
      <c r="CQ319" s="211">
        <v>8903</v>
      </c>
      <c r="CR319" s="211">
        <v>5168</v>
      </c>
      <c r="CS319" s="211">
        <v>4601</v>
      </c>
      <c r="CT319" s="211">
        <v>8167</v>
      </c>
      <c r="CU319" s="211">
        <v>641</v>
      </c>
      <c r="CV319" s="211">
        <v>196</v>
      </c>
      <c r="CW319" s="211">
        <v>139</v>
      </c>
      <c r="CX319" s="211">
        <v>42</v>
      </c>
      <c r="CY319" s="211">
        <v>231</v>
      </c>
      <c r="CZ319" s="211">
        <v>68</v>
      </c>
      <c r="DA319" s="211">
        <v>127</v>
      </c>
      <c r="DB319" s="211">
        <v>42</v>
      </c>
      <c r="DC319" s="211">
        <v>144</v>
      </c>
      <c r="DD319" s="211">
        <v>44</v>
      </c>
      <c r="DE319" s="211">
        <v>21</v>
      </c>
      <c r="DF319" s="211">
        <v>255</v>
      </c>
      <c r="DG319" s="211">
        <v>412</v>
      </c>
      <c r="DH319" s="211">
        <v>88</v>
      </c>
      <c r="DI319" s="211">
        <v>688</v>
      </c>
      <c r="DJ319" s="211">
        <v>175</v>
      </c>
      <c r="DK319" s="211">
        <v>54</v>
      </c>
      <c r="DL319" s="211">
        <v>256</v>
      </c>
      <c r="DM319" s="211">
        <v>407</v>
      </c>
      <c r="DN319" s="211">
        <v>1176</v>
      </c>
      <c r="DO319" s="211">
        <v>823</v>
      </c>
      <c r="DP319" s="211">
        <v>258</v>
      </c>
      <c r="DQ319" s="211">
        <v>273</v>
      </c>
      <c r="DR319" s="211">
        <v>311</v>
      </c>
      <c r="DS319" s="211">
        <v>277</v>
      </c>
      <c r="DT319" s="211">
        <v>1128</v>
      </c>
      <c r="DU319" s="211">
        <v>4459</v>
      </c>
      <c r="DV319" s="211">
        <v>908</v>
      </c>
      <c r="DW319" s="211">
        <v>346</v>
      </c>
      <c r="DX319" s="211">
        <v>528</v>
      </c>
      <c r="DY319" s="211">
        <v>227</v>
      </c>
      <c r="DZ319" s="211">
        <v>1320</v>
      </c>
      <c r="EA319" s="211">
        <v>59</v>
      </c>
      <c r="EB319" s="211">
        <v>993</v>
      </c>
      <c r="EC319" s="211">
        <v>1703</v>
      </c>
      <c r="ED319" s="211">
        <v>342</v>
      </c>
      <c r="EE319" s="211">
        <v>976</v>
      </c>
      <c r="EF319" s="211">
        <v>1118</v>
      </c>
      <c r="EG319" s="211">
        <v>7466</v>
      </c>
      <c r="EH319" s="211">
        <v>1928</v>
      </c>
      <c r="EI319" s="211">
        <v>2016</v>
      </c>
      <c r="EJ319" s="211">
        <v>2443</v>
      </c>
      <c r="EK319" s="211">
        <v>244</v>
      </c>
      <c r="EL319" s="211">
        <v>285</v>
      </c>
      <c r="EM319" s="211">
        <v>203</v>
      </c>
      <c r="EN319" s="211">
        <v>343</v>
      </c>
      <c r="EO319" s="211">
        <v>220</v>
      </c>
      <c r="EP319" s="211">
        <v>1016</v>
      </c>
      <c r="EQ319" s="211">
        <v>3983</v>
      </c>
      <c r="ER319" s="211">
        <v>4459</v>
      </c>
      <c r="ES319" s="211">
        <v>796</v>
      </c>
      <c r="ET319" s="211">
        <v>2021</v>
      </c>
      <c r="EU319" s="211">
        <v>1269</v>
      </c>
      <c r="EV319" s="211">
        <v>373</v>
      </c>
      <c r="EW319" s="211">
        <f t="shared" si="5"/>
        <v>3663</v>
      </c>
      <c r="EX319" s="211">
        <v>4459</v>
      </c>
      <c r="EZ319" s="211"/>
    </row>
    <row r="320" spans="1:156" x14ac:dyDescent="0.25">
      <c r="A320">
        <v>55807</v>
      </c>
      <c r="B320" t="s">
        <v>580</v>
      </c>
      <c r="C320" t="s">
        <v>726</v>
      </c>
      <c r="D320" t="s">
        <v>302</v>
      </c>
      <c r="E320" t="s">
        <v>321</v>
      </c>
      <c r="F320" s="234" t="s">
        <v>342</v>
      </c>
      <c r="G320" s="234" t="s">
        <v>342</v>
      </c>
      <c r="H320" s="211">
        <v>9467</v>
      </c>
      <c r="I320" s="211">
        <v>511</v>
      </c>
      <c r="J320" s="211">
        <v>1974</v>
      </c>
      <c r="K320" s="211">
        <v>126</v>
      </c>
      <c r="L320" s="211">
        <v>1422</v>
      </c>
      <c r="M320" s="211">
        <v>103</v>
      </c>
      <c r="N320" s="211">
        <v>4649</v>
      </c>
      <c r="O320" s="211">
        <v>260</v>
      </c>
      <c r="P320" s="211">
        <v>2733</v>
      </c>
      <c r="Q320" s="211">
        <v>125</v>
      </c>
      <c r="R320" s="211">
        <v>8237</v>
      </c>
      <c r="S320" s="211">
        <v>422</v>
      </c>
      <c r="T320" s="211">
        <v>107</v>
      </c>
      <c r="U320" s="211">
        <v>42</v>
      </c>
      <c r="V320" s="211">
        <v>114</v>
      </c>
      <c r="W320" s="211">
        <v>0</v>
      </c>
      <c r="X320" s="211">
        <v>46</v>
      </c>
      <c r="Y320" s="211">
        <v>0</v>
      </c>
      <c r="Z320" s="211">
        <v>223</v>
      </c>
      <c r="AA320" s="211">
        <v>7</v>
      </c>
      <c r="AB320" s="211">
        <v>733</v>
      </c>
      <c r="AC320" s="211">
        <v>40</v>
      </c>
      <c r="AD320" s="211">
        <v>366</v>
      </c>
      <c r="AE320" s="211">
        <v>71</v>
      </c>
      <c r="AF320" s="211">
        <v>8160</v>
      </c>
      <c r="AG320" s="211">
        <v>392</v>
      </c>
      <c r="AH320" s="211">
        <v>9228</v>
      </c>
      <c r="AI320" s="211">
        <v>481</v>
      </c>
      <c r="AJ320" s="211">
        <v>239</v>
      </c>
      <c r="AK320" s="211">
        <v>30</v>
      </c>
      <c r="AL320" s="211">
        <v>123</v>
      </c>
      <c r="AM320" s="211">
        <v>0</v>
      </c>
      <c r="AN320" s="211">
        <v>116</v>
      </c>
      <c r="AO320" s="211">
        <v>30</v>
      </c>
      <c r="AP320" s="211">
        <v>4912</v>
      </c>
      <c r="AQ320" s="211">
        <v>374</v>
      </c>
      <c r="AR320" s="211">
        <v>4555</v>
      </c>
      <c r="AS320" s="211">
        <v>137</v>
      </c>
      <c r="AT320" s="211">
        <v>1681</v>
      </c>
      <c r="AU320" s="211">
        <v>32</v>
      </c>
      <c r="AV320" s="211">
        <v>7786</v>
      </c>
      <c r="AW320" s="211">
        <v>479</v>
      </c>
      <c r="AX320" s="211">
        <v>362</v>
      </c>
      <c r="AY320" s="211">
        <v>59</v>
      </c>
      <c r="AZ320" s="211">
        <v>1903</v>
      </c>
      <c r="BA320" s="211">
        <v>120</v>
      </c>
      <c r="BB320" s="211">
        <v>2604</v>
      </c>
      <c r="BC320" s="211">
        <v>197</v>
      </c>
      <c r="BD320" s="211">
        <v>2042</v>
      </c>
      <c r="BE320" s="211">
        <v>75</v>
      </c>
      <c r="BF320" s="211">
        <v>1257</v>
      </c>
      <c r="BG320" s="211">
        <v>70</v>
      </c>
      <c r="BH320" s="211">
        <v>4789</v>
      </c>
      <c r="BI320" s="211">
        <v>397</v>
      </c>
      <c r="BJ320" s="211">
        <v>4574</v>
      </c>
      <c r="BK320" s="211">
        <v>311</v>
      </c>
      <c r="BL320" s="211">
        <v>215</v>
      </c>
      <c r="BM320" s="211">
        <v>86</v>
      </c>
      <c r="BN320" s="211">
        <v>3169</v>
      </c>
      <c r="BO320" s="211">
        <v>186</v>
      </c>
      <c r="BP320" s="211">
        <v>1783</v>
      </c>
      <c r="BQ320" s="211">
        <v>172</v>
      </c>
      <c r="BR320" s="211">
        <v>1094</v>
      </c>
      <c r="BS320" s="211">
        <v>109</v>
      </c>
      <c r="BT320" s="211">
        <v>1708</v>
      </c>
      <c r="BU320" s="211">
        <v>44</v>
      </c>
      <c r="BV320" s="211">
        <v>6046</v>
      </c>
      <c r="BW320" s="211">
        <v>467</v>
      </c>
      <c r="BX320" s="211">
        <v>1713</v>
      </c>
      <c r="BY320" s="211">
        <v>0</v>
      </c>
      <c r="BZ320" s="211">
        <v>661</v>
      </c>
      <c r="CA320" s="211">
        <v>4</v>
      </c>
      <c r="CB320" s="211">
        <v>1047</v>
      </c>
      <c r="CC320" s="211">
        <v>40</v>
      </c>
      <c r="CD320" s="211">
        <v>848</v>
      </c>
      <c r="CE320" s="211">
        <v>16</v>
      </c>
      <c r="CF320" s="211">
        <v>1390</v>
      </c>
      <c r="CG320" s="211">
        <v>201</v>
      </c>
      <c r="CH320" s="211">
        <v>1265</v>
      </c>
      <c r="CI320" s="211">
        <v>63</v>
      </c>
      <c r="CJ320" s="211">
        <v>1330</v>
      </c>
      <c r="CK320" s="211">
        <v>92</v>
      </c>
      <c r="CL320" s="211">
        <v>1213</v>
      </c>
      <c r="CM320" s="211">
        <v>95</v>
      </c>
      <c r="CN320" s="211">
        <v>1713</v>
      </c>
      <c r="CO320" s="211">
        <v>0</v>
      </c>
      <c r="CP320" s="211">
        <v>511</v>
      </c>
      <c r="CQ320" s="211">
        <v>8956</v>
      </c>
      <c r="CR320" s="211">
        <v>6215</v>
      </c>
      <c r="CS320" s="211">
        <v>4228</v>
      </c>
      <c r="CT320" s="211">
        <v>8679</v>
      </c>
      <c r="CU320" s="211">
        <v>321</v>
      </c>
      <c r="CV320" s="211">
        <v>149</v>
      </c>
      <c r="CW320" s="211">
        <v>168</v>
      </c>
      <c r="CX320" s="211">
        <v>116</v>
      </c>
      <c r="CY320" s="211">
        <v>81</v>
      </c>
      <c r="CZ320" s="211">
        <v>33</v>
      </c>
      <c r="DA320" s="211">
        <v>39</v>
      </c>
      <c r="DB320" s="211">
        <v>0</v>
      </c>
      <c r="DC320" s="211">
        <v>33</v>
      </c>
      <c r="DD320" s="211">
        <v>0</v>
      </c>
      <c r="DE320" s="211">
        <v>3</v>
      </c>
      <c r="DF320" s="211">
        <v>264</v>
      </c>
      <c r="DG320" s="211">
        <v>378</v>
      </c>
      <c r="DH320" s="211">
        <v>79</v>
      </c>
      <c r="DI320" s="211">
        <v>862</v>
      </c>
      <c r="DJ320" s="211">
        <v>418</v>
      </c>
      <c r="DK320" s="211">
        <v>127</v>
      </c>
      <c r="DL320" s="211">
        <v>336</v>
      </c>
      <c r="DM320" s="211">
        <v>382</v>
      </c>
      <c r="DN320" s="211">
        <v>1247</v>
      </c>
      <c r="DO320" s="211">
        <v>471</v>
      </c>
      <c r="DP320" s="211">
        <v>242</v>
      </c>
      <c r="DQ320" s="211">
        <v>217</v>
      </c>
      <c r="DR320" s="211">
        <v>336</v>
      </c>
      <c r="DS320" s="211">
        <v>145</v>
      </c>
      <c r="DT320" s="211">
        <v>531</v>
      </c>
      <c r="DU320" s="211">
        <v>4360</v>
      </c>
      <c r="DV320" s="211">
        <v>1666</v>
      </c>
      <c r="DW320" s="211">
        <v>563</v>
      </c>
      <c r="DX320" s="211">
        <v>375</v>
      </c>
      <c r="DY320" s="211">
        <v>88</v>
      </c>
      <c r="DZ320" s="211">
        <v>1056</v>
      </c>
      <c r="EA320" s="211">
        <v>30</v>
      </c>
      <c r="EB320" s="211">
        <v>778</v>
      </c>
      <c r="EC320" s="211">
        <v>1263</v>
      </c>
      <c r="ED320" s="211">
        <v>172</v>
      </c>
      <c r="EE320" s="211">
        <v>783</v>
      </c>
      <c r="EF320" s="211">
        <v>1035</v>
      </c>
      <c r="EG320" s="211">
        <v>8410</v>
      </c>
      <c r="EH320" s="211">
        <v>998</v>
      </c>
      <c r="EI320" s="211">
        <v>3154</v>
      </c>
      <c r="EJ320" s="211">
        <v>1206</v>
      </c>
      <c r="EK320" s="211">
        <v>81</v>
      </c>
      <c r="EL320" s="211">
        <v>85</v>
      </c>
      <c r="EM320" s="211">
        <v>107</v>
      </c>
      <c r="EN320" s="211">
        <v>113</v>
      </c>
      <c r="EO320" s="211">
        <v>104</v>
      </c>
      <c r="EP320" s="211">
        <v>595</v>
      </c>
      <c r="EQ320" s="211">
        <v>3771</v>
      </c>
      <c r="ER320" s="211">
        <v>4360</v>
      </c>
      <c r="ES320" s="211">
        <v>399</v>
      </c>
      <c r="ET320" s="211">
        <v>1421</v>
      </c>
      <c r="EU320" s="211">
        <v>1863</v>
      </c>
      <c r="EV320" s="211">
        <v>677</v>
      </c>
      <c r="EW320" s="211">
        <f t="shared" si="5"/>
        <v>3961</v>
      </c>
      <c r="EX320" s="211">
        <v>4360</v>
      </c>
      <c r="EZ320" s="211"/>
    </row>
    <row r="321" spans="1:156" x14ac:dyDescent="0.25">
      <c r="A321">
        <v>55808</v>
      </c>
      <c r="B321" t="s">
        <v>580</v>
      </c>
      <c r="C321" t="s">
        <v>726</v>
      </c>
      <c r="D321" t="s">
        <v>302</v>
      </c>
      <c r="E321" t="s">
        <v>321</v>
      </c>
      <c r="F321" s="234" t="s">
        <v>342</v>
      </c>
      <c r="G321" s="234" t="s">
        <v>342</v>
      </c>
      <c r="H321" s="211">
        <v>5307</v>
      </c>
      <c r="I321" s="211">
        <v>329</v>
      </c>
      <c r="J321" s="211">
        <v>858</v>
      </c>
      <c r="K321" s="211">
        <v>33</v>
      </c>
      <c r="L321" s="211">
        <v>595</v>
      </c>
      <c r="M321" s="211">
        <v>10</v>
      </c>
      <c r="N321" s="211">
        <v>2730</v>
      </c>
      <c r="O321" s="211">
        <v>219</v>
      </c>
      <c r="P321" s="211">
        <v>1655</v>
      </c>
      <c r="Q321" s="211">
        <v>77</v>
      </c>
      <c r="R321" s="211">
        <v>4766</v>
      </c>
      <c r="S321" s="211">
        <v>277</v>
      </c>
      <c r="T321" s="211">
        <v>46</v>
      </c>
      <c r="U321" s="211">
        <v>2</v>
      </c>
      <c r="V321" s="211">
        <v>144</v>
      </c>
      <c r="W321" s="211">
        <v>5</v>
      </c>
      <c r="X321" s="211">
        <v>36</v>
      </c>
      <c r="Y321" s="211">
        <v>0</v>
      </c>
      <c r="Z321" s="211">
        <v>0</v>
      </c>
      <c r="AA321" s="211">
        <v>0</v>
      </c>
      <c r="AB321" s="211">
        <v>315</v>
      </c>
      <c r="AC321" s="211">
        <v>45</v>
      </c>
      <c r="AD321" s="211">
        <v>54</v>
      </c>
      <c r="AE321" s="211">
        <v>0</v>
      </c>
      <c r="AF321" s="211">
        <v>4755</v>
      </c>
      <c r="AG321" s="211">
        <v>277</v>
      </c>
      <c r="AH321" s="211">
        <v>5250</v>
      </c>
      <c r="AI321" s="211">
        <v>329</v>
      </c>
      <c r="AJ321" s="211">
        <v>57</v>
      </c>
      <c r="AK321" s="211">
        <v>0</v>
      </c>
      <c r="AL321" s="211">
        <v>39</v>
      </c>
      <c r="AM321" s="211">
        <v>0</v>
      </c>
      <c r="AN321" s="211">
        <v>18</v>
      </c>
      <c r="AO321" s="211">
        <v>0</v>
      </c>
      <c r="AP321" s="211">
        <v>2777</v>
      </c>
      <c r="AQ321" s="211">
        <v>139</v>
      </c>
      <c r="AR321" s="211">
        <v>2530</v>
      </c>
      <c r="AS321" s="211">
        <v>190</v>
      </c>
      <c r="AT321" s="211">
        <v>1062</v>
      </c>
      <c r="AU321" s="211">
        <v>33</v>
      </c>
      <c r="AV321" s="211">
        <v>4245</v>
      </c>
      <c r="AW321" s="211">
        <v>296</v>
      </c>
      <c r="AX321" s="211">
        <v>291</v>
      </c>
      <c r="AY321" s="211">
        <v>23</v>
      </c>
      <c r="AZ321" s="211">
        <v>1029</v>
      </c>
      <c r="BA321" s="211">
        <v>64</v>
      </c>
      <c r="BB321" s="211">
        <v>1691</v>
      </c>
      <c r="BC321" s="211">
        <v>169</v>
      </c>
      <c r="BD321" s="211">
        <v>785</v>
      </c>
      <c r="BE321" s="211">
        <v>9</v>
      </c>
      <c r="BF321" s="211">
        <v>647</v>
      </c>
      <c r="BG321" s="211">
        <v>29</v>
      </c>
      <c r="BH321" s="211">
        <v>2818</v>
      </c>
      <c r="BI321" s="211">
        <v>280</v>
      </c>
      <c r="BJ321" s="211">
        <v>2765</v>
      </c>
      <c r="BK321" s="211">
        <v>274</v>
      </c>
      <c r="BL321" s="211">
        <v>53</v>
      </c>
      <c r="BM321" s="211">
        <v>6</v>
      </c>
      <c r="BN321" s="211">
        <v>1922</v>
      </c>
      <c r="BO321" s="211">
        <v>124</v>
      </c>
      <c r="BP321" s="211">
        <v>921</v>
      </c>
      <c r="BQ321" s="211">
        <v>155</v>
      </c>
      <c r="BR321" s="211">
        <v>622</v>
      </c>
      <c r="BS321" s="211">
        <v>30</v>
      </c>
      <c r="BT321" s="211">
        <v>968</v>
      </c>
      <c r="BU321" s="211">
        <v>20</v>
      </c>
      <c r="BV321" s="211">
        <v>3465</v>
      </c>
      <c r="BW321" s="211">
        <v>309</v>
      </c>
      <c r="BX321" s="211">
        <v>874</v>
      </c>
      <c r="BY321" s="211">
        <v>0</v>
      </c>
      <c r="BZ321" s="211">
        <v>239</v>
      </c>
      <c r="CA321" s="211">
        <v>20</v>
      </c>
      <c r="CB321" s="211">
        <v>729</v>
      </c>
      <c r="CC321" s="211">
        <v>0</v>
      </c>
      <c r="CD321" s="211">
        <v>543</v>
      </c>
      <c r="CE321" s="211">
        <v>44</v>
      </c>
      <c r="CF321" s="211">
        <v>524</v>
      </c>
      <c r="CG321" s="211">
        <v>45</v>
      </c>
      <c r="CH321" s="211">
        <v>1007</v>
      </c>
      <c r="CI321" s="211">
        <v>137</v>
      </c>
      <c r="CJ321" s="211">
        <v>707</v>
      </c>
      <c r="CK321" s="211">
        <v>30</v>
      </c>
      <c r="CL321" s="211">
        <v>684</v>
      </c>
      <c r="CM321" s="211">
        <v>53</v>
      </c>
      <c r="CN321" s="211">
        <v>874</v>
      </c>
      <c r="CO321" s="211">
        <v>0</v>
      </c>
      <c r="CP321" s="211">
        <v>329</v>
      </c>
      <c r="CQ321" s="211">
        <v>4978</v>
      </c>
      <c r="CR321" s="211">
        <v>3224</v>
      </c>
      <c r="CS321" s="211">
        <v>2698</v>
      </c>
      <c r="CT321" s="211">
        <v>5087</v>
      </c>
      <c r="CU321" s="211">
        <v>29</v>
      </c>
      <c r="CV321" s="211">
        <v>13</v>
      </c>
      <c r="CW321" s="211">
        <v>13</v>
      </c>
      <c r="CX321" s="211">
        <v>7</v>
      </c>
      <c r="CY321" s="211">
        <v>10</v>
      </c>
      <c r="CZ321" s="211">
        <v>0</v>
      </c>
      <c r="DA321" s="211">
        <v>6</v>
      </c>
      <c r="DB321" s="211">
        <v>6</v>
      </c>
      <c r="DC321" s="211">
        <v>0</v>
      </c>
      <c r="DD321" s="211">
        <v>0</v>
      </c>
      <c r="DE321" s="211">
        <v>118</v>
      </c>
      <c r="DF321" s="211">
        <v>186</v>
      </c>
      <c r="DG321" s="211">
        <v>261</v>
      </c>
      <c r="DH321" s="211">
        <v>43</v>
      </c>
      <c r="DI321" s="211">
        <v>379</v>
      </c>
      <c r="DJ321" s="211">
        <v>203</v>
      </c>
      <c r="DK321" s="211">
        <v>44</v>
      </c>
      <c r="DL321" s="211">
        <v>91</v>
      </c>
      <c r="DM321" s="211">
        <v>182</v>
      </c>
      <c r="DN321" s="211">
        <v>938</v>
      </c>
      <c r="DO321" s="211">
        <v>271</v>
      </c>
      <c r="DP321" s="211">
        <v>93</v>
      </c>
      <c r="DQ321" s="211">
        <v>99</v>
      </c>
      <c r="DR321" s="211">
        <v>186</v>
      </c>
      <c r="DS321" s="211">
        <v>129</v>
      </c>
      <c r="DT321" s="211">
        <v>312</v>
      </c>
      <c r="DU321" s="211">
        <v>2620</v>
      </c>
      <c r="DV321" s="211">
        <v>870</v>
      </c>
      <c r="DW321" s="211">
        <v>257</v>
      </c>
      <c r="DX321" s="211">
        <v>290</v>
      </c>
      <c r="DY321" s="211">
        <v>104</v>
      </c>
      <c r="DZ321" s="211">
        <v>683</v>
      </c>
      <c r="EA321" s="211">
        <v>20</v>
      </c>
      <c r="EB321" s="211">
        <v>605</v>
      </c>
      <c r="EC321" s="211">
        <v>777</v>
      </c>
      <c r="ED321" s="211">
        <v>175</v>
      </c>
      <c r="EE321" s="211">
        <v>483</v>
      </c>
      <c r="EF321" s="211">
        <v>621</v>
      </c>
      <c r="EG321" s="211">
        <v>4956</v>
      </c>
      <c r="EH321" s="211">
        <v>342</v>
      </c>
      <c r="EI321" s="211">
        <v>1913</v>
      </c>
      <c r="EJ321" s="211">
        <v>707</v>
      </c>
      <c r="EK321" s="211">
        <v>174</v>
      </c>
      <c r="EL321" s="211">
        <v>9</v>
      </c>
      <c r="EM321" s="211">
        <v>73</v>
      </c>
      <c r="EN321" s="211">
        <v>135</v>
      </c>
      <c r="EO321" s="211">
        <v>67</v>
      </c>
      <c r="EP321" s="211">
        <v>165</v>
      </c>
      <c r="EQ321" s="211">
        <v>2350</v>
      </c>
      <c r="ER321" s="211">
        <v>2620</v>
      </c>
      <c r="ES321" s="211">
        <v>216</v>
      </c>
      <c r="ET321" s="211">
        <v>1095</v>
      </c>
      <c r="EU321" s="211">
        <v>810</v>
      </c>
      <c r="EV321" s="211">
        <v>499</v>
      </c>
      <c r="EW321" s="211">
        <f t="shared" si="5"/>
        <v>2404</v>
      </c>
      <c r="EX321" s="211">
        <v>2620</v>
      </c>
      <c r="EZ321" s="211"/>
    </row>
    <row r="322" spans="1:156" x14ac:dyDescent="0.25">
      <c r="A322">
        <v>55810</v>
      </c>
      <c r="B322" t="s">
        <v>580</v>
      </c>
      <c r="C322" t="s">
        <v>726</v>
      </c>
      <c r="D322" t="s">
        <v>302</v>
      </c>
      <c r="E322" t="s">
        <v>321</v>
      </c>
      <c r="F322" s="234" t="s">
        <v>342</v>
      </c>
      <c r="G322" s="234" t="s">
        <v>342</v>
      </c>
      <c r="H322" s="211">
        <v>8180</v>
      </c>
      <c r="I322" s="211">
        <v>142</v>
      </c>
      <c r="J322" s="211">
        <v>769</v>
      </c>
      <c r="K322" s="211">
        <v>30</v>
      </c>
      <c r="L322" s="211">
        <v>391</v>
      </c>
      <c r="M322" s="211">
        <v>27</v>
      </c>
      <c r="N322" s="211">
        <v>3518</v>
      </c>
      <c r="O322" s="211">
        <v>54</v>
      </c>
      <c r="P322" s="211">
        <v>3893</v>
      </c>
      <c r="Q322" s="211">
        <v>58</v>
      </c>
      <c r="R322" s="211">
        <v>7384</v>
      </c>
      <c r="S322" s="211">
        <v>128</v>
      </c>
      <c r="T322" s="211">
        <v>87</v>
      </c>
      <c r="U322" s="211">
        <v>0</v>
      </c>
      <c r="V322" s="211">
        <v>148</v>
      </c>
      <c r="W322" s="211">
        <v>0</v>
      </c>
      <c r="X322" s="211">
        <v>90</v>
      </c>
      <c r="Y322" s="211">
        <v>0</v>
      </c>
      <c r="Z322" s="211">
        <v>174</v>
      </c>
      <c r="AA322" s="211">
        <v>0</v>
      </c>
      <c r="AB322" s="211">
        <v>297</v>
      </c>
      <c r="AC322" s="211">
        <v>14</v>
      </c>
      <c r="AD322" s="211">
        <v>29</v>
      </c>
      <c r="AE322" s="211">
        <v>0</v>
      </c>
      <c r="AF322" s="211">
        <v>7363</v>
      </c>
      <c r="AG322" s="211">
        <v>128</v>
      </c>
      <c r="AH322" s="211">
        <v>8087</v>
      </c>
      <c r="AI322" s="211">
        <v>142</v>
      </c>
      <c r="AJ322" s="211">
        <v>93</v>
      </c>
      <c r="AK322" s="211">
        <v>0</v>
      </c>
      <c r="AL322" s="211">
        <v>76</v>
      </c>
      <c r="AM322" s="211">
        <v>0</v>
      </c>
      <c r="AN322" s="211">
        <v>17</v>
      </c>
      <c r="AO322" s="211">
        <v>0</v>
      </c>
      <c r="AP322" s="211">
        <v>4048</v>
      </c>
      <c r="AQ322" s="211">
        <v>79</v>
      </c>
      <c r="AR322" s="211">
        <v>4132</v>
      </c>
      <c r="AS322" s="211">
        <v>63</v>
      </c>
      <c r="AT322" s="211">
        <v>1047</v>
      </c>
      <c r="AU322" s="211">
        <v>30</v>
      </c>
      <c r="AV322" s="211">
        <v>7133</v>
      </c>
      <c r="AW322" s="211">
        <v>112</v>
      </c>
      <c r="AX322" s="211">
        <v>232</v>
      </c>
      <c r="AY322" s="211">
        <v>0</v>
      </c>
      <c r="AZ322" s="211">
        <v>1511</v>
      </c>
      <c r="BA322" s="211">
        <v>33</v>
      </c>
      <c r="BB322" s="211">
        <v>2561</v>
      </c>
      <c r="BC322" s="211">
        <v>36</v>
      </c>
      <c r="BD322" s="211">
        <v>1618</v>
      </c>
      <c r="BE322" s="211">
        <v>15</v>
      </c>
      <c r="BF322" s="211">
        <v>698</v>
      </c>
      <c r="BG322" s="211">
        <v>21</v>
      </c>
      <c r="BH322" s="211">
        <v>4267</v>
      </c>
      <c r="BI322" s="211">
        <v>106</v>
      </c>
      <c r="BJ322" s="211">
        <v>4207</v>
      </c>
      <c r="BK322" s="211">
        <v>106</v>
      </c>
      <c r="BL322" s="211">
        <v>60</v>
      </c>
      <c r="BM322" s="211">
        <v>0</v>
      </c>
      <c r="BN322" s="211">
        <v>2729</v>
      </c>
      <c r="BO322" s="211">
        <v>80</v>
      </c>
      <c r="BP322" s="211">
        <v>1726</v>
      </c>
      <c r="BQ322" s="211">
        <v>47</v>
      </c>
      <c r="BR322" s="211">
        <v>510</v>
      </c>
      <c r="BS322" s="211">
        <v>0</v>
      </c>
      <c r="BT322" s="211">
        <v>1779</v>
      </c>
      <c r="BU322" s="211">
        <v>15</v>
      </c>
      <c r="BV322" s="211">
        <v>4965</v>
      </c>
      <c r="BW322" s="211">
        <v>127</v>
      </c>
      <c r="BX322" s="211">
        <v>1436</v>
      </c>
      <c r="BY322" s="211">
        <v>0</v>
      </c>
      <c r="BZ322" s="211">
        <v>520</v>
      </c>
      <c r="CA322" s="211">
        <v>11</v>
      </c>
      <c r="CB322" s="211">
        <v>1259</v>
      </c>
      <c r="CC322" s="211">
        <v>4</v>
      </c>
      <c r="CD322" s="211">
        <v>479</v>
      </c>
      <c r="CE322" s="211">
        <v>43</v>
      </c>
      <c r="CF322" s="211">
        <v>1065</v>
      </c>
      <c r="CG322" s="211">
        <v>26</v>
      </c>
      <c r="CH322" s="211">
        <v>874</v>
      </c>
      <c r="CI322" s="211">
        <v>23</v>
      </c>
      <c r="CJ322" s="211">
        <v>1226</v>
      </c>
      <c r="CK322" s="211">
        <v>1</v>
      </c>
      <c r="CL322" s="211">
        <v>1321</v>
      </c>
      <c r="CM322" s="211">
        <v>34</v>
      </c>
      <c r="CN322" s="211">
        <v>1436</v>
      </c>
      <c r="CO322" s="211">
        <v>0</v>
      </c>
      <c r="CP322" s="211">
        <v>142</v>
      </c>
      <c r="CQ322" s="211">
        <v>8038</v>
      </c>
      <c r="CR322" s="211">
        <v>6574</v>
      </c>
      <c r="CS322" s="211">
        <v>2584</v>
      </c>
      <c r="CT322" s="211">
        <v>7672</v>
      </c>
      <c r="CU322" s="211">
        <v>173</v>
      </c>
      <c r="CV322" s="211">
        <v>80</v>
      </c>
      <c r="CW322" s="211">
        <v>19</v>
      </c>
      <c r="CX322" s="211">
        <v>7</v>
      </c>
      <c r="CY322" s="211">
        <v>102</v>
      </c>
      <c r="CZ322" s="211">
        <v>45</v>
      </c>
      <c r="DA322" s="211">
        <v>26</v>
      </c>
      <c r="DB322" s="211">
        <v>24</v>
      </c>
      <c r="DC322" s="211">
        <v>26</v>
      </c>
      <c r="DD322" s="211">
        <v>4</v>
      </c>
      <c r="DE322" s="211">
        <v>38</v>
      </c>
      <c r="DF322" s="211">
        <v>402</v>
      </c>
      <c r="DG322" s="211">
        <v>283</v>
      </c>
      <c r="DH322" s="211">
        <v>114</v>
      </c>
      <c r="DI322" s="211">
        <v>618</v>
      </c>
      <c r="DJ322" s="211">
        <v>336</v>
      </c>
      <c r="DK322" s="211">
        <v>26</v>
      </c>
      <c r="DL322" s="211">
        <v>198</v>
      </c>
      <c r="DM322" s="211">
        <v>297</v>
      </c>
      <c r="DN322" s="211">
        <v>1436</v>
      </c>
      <c r="DO322" s="211">
        <v>336</v>
      </c>
      <c r="DP322" s="211">
        <v>211</v>
      </c>
      <c r="DQ322" s="211">
        <v>228</v>
      </c>
      <c r="DR322" s="211">
        <v>128</v>
      </c>
      <c r="DS322" s="211">
        <v>95</v>
      </c>
      <c r="DT322" s="211">
        <v>225</v>
      </c>
      <c r="DU322" s="211">
        <v>3427</v>
      </c>
      <c r="DV322" s="211">
        <v>1812</v>
      </c>
      <c r="DW322" s="211">
        <v>720</v>
      </c>
      <c r="DX322" s="211">
        <v>260</v>
      </c>
      <c r="DY322" s="211">
        <v>41</v>
      </c>
      <c r="DZ322" s="211">
        <v>638</v>
      </c>
      <c r="EA322" s="211">
        <v>80</v>
      </c>
      <c r="EB322" s="211">
        <v>383</v>
      </c>
      <c r="EC322" s="211">
        <v>717</v>
      </c>
      <c r="ED322" s="211">
        <v>68</v>
      </c>
      <c r="EE322" s="211">
        <v>527</v>
      </c>
      <c r="EF322" s="211">
        <v>986</v>
      </c>
      <c r="EG322" s="211">
        <v>7446</v>
      </c>
      <c r="EH322" s="211">
        <v>762</v>
      </c>
      <c r="EI322" s="211">
        <v>2950</v>
      </c>
      <c r="EJ322" s="211">
        <v>477</v>
      </c>
      <c r="EK322" s="211">
        <v>87</v>
      </c>
      <c r="EL322" s="211">
        <v>39</v>
      </c>
      <c r="EM322" s="211">
        <v>80</v>
      </c>
      <c r="EN322" s="211">
        <v>27</v>
      </c>
      <c r="EO322" s="211">
        <v>15</v>
      </c>
      <c r="EP322" s="211">
        <v>207</v>
      </c>
      <c r="EQ322" s="211">
        <v>3076</v>
      </c>
      <c r="ER322" s="211">
        <v>3427</v>
      </c>
      <c r="ES322" s="211">
        <v>157</v>
      </c>
      <c r="ET322" s="211">
        <v>860</v>
      </c>
      <c r="EU322" s="211">
        <v>1336</v>
      </c>
      <c r="EV322" s="211">
        <v>1074</v>
      </c>
      <c r="EW322" s="211">
        <f t="shared" si="5"/>
        <v>3270</v>
      </c>
      <c r="EX322" s="211">
        <v>3427</v>
      </c>
      <c r="EZ322" s="211"/>
    </row>
    <row r="323" spans="1:156" x14ac:dyDescent="0.25">
      <c r="A323">
        <v>55811</v>
      </c>
      <c r="B323" t="s">
        <v>580</v>
      </c>
      <c r="C323" t="s">
        <v>726</v>
      </c>
      <c r="D323" t="s">
        <v>302</v>
      </c>
      <c r="E323" t="s">
        <v>321</v>
      </c>
      <c r="F323" s="234" t="s">
        <v>343</v>
      </c>
      <c r="G323" s="234" t="s">
        <v>342</v>
      </c>
      <c r="H323" s="211">
        <v>26830</v>
      </c>
      <c r="I323" s="211">
        <v>861</v>
      </c>
      <c r="J323" s="211">
        <v>4419</v>
      </c>
      <c r="K323" s="211">
        <v>248</v>
      </c>
      <c r="L323" s="211">
        <v>3015</v>
      </c>
      <c r="M323" s="211">
        <v>182</v>
      </c>
      <c r="N323" s="211">
        <v>9812</v>
      </c>
      <c r="O323" s="211">
        <v>443</v>
      </c>
      <c r="P323" s="211">
        <v>11963</v>
      </c>
      <c r="Q323" s="211">
        <v>134</v>
      </c>
      <c r="R323" s="211">
        <v>24713</v>
      </c>
      <c r="S323" s="211">
        <v>781</v>
      </c>
      <c r="T323" s="211">
        <v>248</v>
      </c>
      <c r="U323" s="211">
        <v>11</v>
      </c>
      <c r="V323" s="211">
        <v>130</v>
      </c>
      <c r="W323" s="211">
        <v>0</v>
      </c>
      <c r="X323" s="211">
        <v>454</v>
      </c>
      <c r="Y323" s="211">
        <v>0</v>
      </c>
      <c r="Z323" s="211">
        <v>134</v>
      </c>
      <c r="AA323" s="211">
        <v>46</v>
      </c>
      <c r="AB323" s="211">
        <v>1138</v>
      </c>
      <c r="AC323" s="211">
        <v>23</v>
      </c>
      <c r="AD323" s="211">
        <v>548</v>
      </c>
      <c r="AE323" s="211">
        <v>53</v>
      </c>
      <c r="AF323" s="211">
        <v>24622</v>
      </c>
      <c r="AG323" s="211">
        <v>781</v>
      </c>
      <c r="AH323" s="211">
        <v>26166</v>
      </c>
      <c r="AI323" s="211">
        <v>835</v>
      </c>
      <c r="AJ323" s="211">
        <v>664</v>
      </c>
      <c r="AK323" s="211">
        <v>26</v>
      </c>
      <c r="AL323" s="211">
        <v>335</v>
      </c>
      <c r="AM323" s="211">
        <v>0</v>
      </c>
      <c r="AN323" s="211">
        <v>329</v>
      </c>
      <c r="AO323" s="211">
        <v>26</v>
      </c>
      <c r="AP323" s="211">
        <v>13037</v>
      </c>
      <c r="AQ323" s="211">
        <v>625</v>
      </c>
      <c r="AR323" s="211">
        <v>13793</v>
      </c>
      <c r="AS323" s="211">
        <v>236</v>
      </c>
      <c r="AT323" s="211">
        <v>3573</v>
      </c>
      <c r="AU323" s="211">
        <v>257</v>
      </c>
      <c r="AV323" s="211">
        <v>23257</v>
      </c>
      <c r="AW323" s="211">
        <v>604</v>
      </c>
      <c r="AX323" s="211">
        <v>529</v>
      </c>
      <c r="AY323" s="211">
        <v>74</v>
      </c>
      <c r="AZ323" s="211">
        <v>3591</v>
      </c>
      <c r="BA323" s="211">
        <v>93</v>
      </c>
      <c r="BB323" s="211">
        <v>5488</v>
      </c>
      <c r="BC323" s="211">
        <v>189</v>
      </c>
      <c r="BD323" s="211">
        <v>7151</v>
      </c>
      <c r="BE323" s="211">
        <v>48</v>
      </c>
      <c r="BF323" s="211">
        <v>2776</v>
      </c>
      <c r="BG323" s="211">
        <v>108</v>
      </c>
      <c r="BH323" s="211">
        <v>13126</v>
      </c>
      <c r="BI323" s="211">
        <v>732</v>
      </c>
      <c r="BJ323" s="211">
        <v>12751</v>
      </c>
      <c r="BK323" s="211">
        <v>710</v>
      </c>
      <c r="BL323" s="211">
        <v>375</v>
      </c>
      <c r="BM323" s="211">
        <v>22</v>
      </c>
      <c r="BN323" s="211">
        <v>8062</v>
      </c>
      <c r="BO323" s="211">
        <v>451</v>
      </c>
      <c r="BP323" s="211">
        <v>6009</v>
      </c>
      <c r="BQ323" s="211">
        <v>374</v>
      </c>
      <c r="BR323" s="211">
        <v>1831</v>
      </c>
      <c r="BS323" s="211">
        <v>15</v>
      </c>
      <c r="BT323" s="211">
        <v>5667</v>
      </c>
      <c r="BU323" s="211">
        <v>10</v>
      </c>
      <c r="BV323" s="211">
        <v>15902</v>
      </c>
      <c r="BW323" s="211">
        <v>840</v>
      </c>
      <c r="BX323" s="211">
        <v>5261</v>
      </c>
      <c r="BY323" s="211">
        <v>11</v>
      </c>
      <c r="BZ323" s="211">
        <v>1632</v>
      </c>
      <c r="CA323" s="211">
        <v>0</v>
      </c>
      <c r="CB323" s="211">
        <v>4035</v>
      </c>
      <c r="CC323" s="211">
        <v>10</v>
      </c>
      <c r="CD323" s="211">
        <v>4404</v>
      </c>
      <c r="CE323" s="211">
        <v>447</v>
      </c>
      <c r="CF323" s="211">
        <v>2839</v>
      </c>
      <c r="CG323" s="211">
        <v>186</v>
      </c>
      <c r="CH323" s="211">
        <v>3005</v>
      </c>
      <c r="CI323" s="211">
        <v>0</v>
      </c>
      <c r="CJ323" s="211">
        <v>2630</v>
      </c>
      <c r="CK323" s="211">
        <v>86</v>
      </c>
      <c r="CL323" s="211">
        <v>3024</v>
      </c>
      <c r="CM323" s="211">
        <v>121</v>
      </c>
      <c r="CN323" s="211">
        <v>5261</v>
      </c>
      <c r="CO323" s="211">
        <v>11</v>
      </c>
      <c r="CP323" s="211">
        <v>861</v>
      </c>
      <c r="CQ323" s="211">
        <v>25969</v>
      </c>
      <c r="CR323" s="211">
        <v>22592</v>
      </c>
      <c r="CS323" s="211">
        <v>8239</v>
      </c>
      <c r="CT323" s="211">
        <v>25749</v>
      </c>
      <c r="CU323" s="211">
        <v>853</v>
      </c>
      <c r="CV323" s="211">
        <v>226</v>
      </c>
      <c r="CW323" s="211">
        <v>300</v>
      </c>
      <c r="CX323" s="211">
        <v>24</v>
      </c>
      <c r="CY323" s="211">
        <v>326</v>
      </c>
      <c r="CZ323" s="211">
        <v>127</v>
      </c>
      <c r="DA323" s="211">
        <v>104</v>
      </c>
      <c r="DB323" s="211">
        <v>75</v>
      </c>
      <c r="DC323" s="211">
        <v>123</v>
      </c>
      <c r="DD323" s="211">
        <v>0</v>
      </c>
      <c r="DE323" s="211">
        <v>120</v>
      </c>
      <c r="DF323" s="211">
        <v>695</v>
      </c>
      <c r="DG323" s="211">
        <v>988</v>
      </c>
      <c r="DH323" s="211">
        <v>270</v>
      </c>
      <c r="DI323" s="211">
        <v>1759</v>
      </c>
      <c r="DJ323" s="211">
        <v>804</v>
      </c>
      <c r="DK323" s="211">
        <v>136</v>
      </c>
      <c r="DL323" s="211">
        <v>776</v>
      </c>
      <c r="DM323" s="211">
        <v>974</v>
      </c>
      <c r="DN323" s="211">
        <v>4874</v>
      </c>
      <c r="DO323" s="211">
        <v>1476</v>
      </c>
      <c r="DP323" s="211">
        <v>614</v>
      </c>
      <c r="DQ323" s="211">
        <v>543</v>
      </c>
      <c r="DR323" s="211">
        <v>368</v>
      </c>
      <c r="DS323" s="211">
        <v>197</v>
      </c>
      <c r="DT323" s="211">
        <v>510</v>
      </c>
      <c r="DU323" s="211">
        <v>11092</v>
      </c>
      <c r="DV323" s="211">
        <v>5407</v>
      </c>
      <c r="DW323" s="211">
        <v>2095</v>
      </c>
      <c r="DX323" s="211">
        <v>974</v>
      </c>
      <c r="DY323" s="211">
        <v>138</v>
      </c>
      <c r="DZ323" s="211">
        <v>1907</v>
      </c>
      <c r="EA323" s="211">
        <v>61</v>
      </c>
      <c r="EB323" s="211">
        <v>1300</v>
      </c>
      <c r="EC323" s="211">
        <v>2804</v>
      </c>
      <c r="ED323" s="211">
        <v>410</v>
      </c>
      <c r="EE323" s="211">
        <v>1658</v>
      </c>
      <c r="EF323" s="211">
        <v>2914</v>
      </c>
      <c r="EG323" s="211">
        <v>22640</v>
      </c>
      <c r="EH323" s="211">
        <v>5006</v>
      </c>
      <c r="EI323" s="211">
        <v>7797</v>
      </c>
      <c r="EJ323" s="211">
        <v>3295</v>
      </c>
      <c r="EK323" s="211">
        <v>231</v>
      </c>
      <c r="EL323" s="211">
        <v>260</v>
      </c>
      <c r="EM323" s="211">
        <v>289</v>
      </c>
      <c r="EN323" s="211">
        <v>264</v>
      </c>
      <c r="EO323" s="211">
        <v>417</v>
      </c>
      <c r="EP323" s="211">
        <v>1750</v>
      </c>
      <c r="EQ323" s="211">
        <v>9812</v>
      </c>
      <c r="ER323" s="211">
        <v>11092</v>
      </c>
      <c r="ES323" s="211">
        <v>687</v>
      </c>
      <c r="ET323" s="211">
        <v>3215</v>
      </c>
      <c r="EU323" s="211">
        <v>4825</v>
      </c>
      <c r="EV323" s="211">
        <v>2365</v>
      </c>
      <c r="EW323" s="211">
        <f t="shared" si="5"/>
        <v>10405</v>
      </c>
      <c r="EX323" s="211">
        <v>11092</v>
      </c>
      <c r="EZ323" s="211"/>
    </row>
    <row r="324" spans="1:156" x14ac:dyDescent="0.25">
      <c r="A324">
        <v>55812</v>
      </c>
      <c r="B324" t="s">
        <v>580</v>
      </c>
      <c r="C324" t="s">
        <v>726</v>
      </c>
      <c r="D324" t="s">
        <v>302</v>
      </c>
      <c r="E324" t="s">
        <v>321</v>
      </c>
      <c r="F324" s="234" t="s">
        <v>342</v>
      </c>
      <c r="G324" s="234" t="s">
        <v>342</v>
      </c>
      <c r="H324" s="211">
        <v>10972</v>
      </c>
      <c r="I324" s="211">
        <v>432</v>
      </c>
      <c r="J324" s="211">
        <v>2864</v>
      </c>
      <c r="K324" s="211">
        <v>173</v>
      </c>
      <c r="L324" s="211">
        <v>2161</v>
      </c>
      <c r="M324" s="211">
        <v>114</v>
      </c>
      <c r="N324" s="211">
        <v>2626</v>
      </c>
      <c r="O324" s="211">
        <v>148</v>
      </c>
      <c r="P324" s="211">
        <v>3189</v>
      </c>
      <c r="Q324" s="211">
        <v>24</v>
      </c>
      <c r="R324" s="211">
        <v>9292</v>
      </c>
      <c r="S324" s="211">
        <v>299</v>
      </c>
      <c r="T324" s="211">
        <v>420</v>
      </c>
      <c r="U324" s="211">
        <v>63</v>
      </c>
      <c r="V324" s="211">
        <v>144</v>
      </c>
      <c r="W324" s="211">
        <v>32</v>
      </c>
      <c r="X324" s="211">
        <v>324</v>
      </c>
      <c r="Y324" s="211">
        <v>7</v>
      </c>
      <c r="Z324" s="211">
        <v>283</v>
      </c>
      <c r="AA324" s="211">
        <v>31</v>
      </c>
      <c r="AB324" s="211">
        <v>509</v>
      </c>
      <c r="AC324" s="211">
        <v>0</v>
      </c>
      <c r="AD324" s="211">
        <v>450</v>
      </c>
      <c r="AE324" s="211">
        <v>67</v>
      </c>
      <c r="AF324" s="211">
        <v>9063</v>
      </c>
      <c r="AG324" s="211">
        <v>263</v>
      </c>
      <c r="AH324" s="211">
        <v>10524</v>
      </c>
      <c r="AI324" s="211">
        <v>401</v>
      </c>
      <c r="AJ324" s="211">
        <v>448</v>
      </c>
      <c r="AK324" s="211">
        <v>31</v>
      </c>
      <c r="AL324" s="211">
        <v>197</v>
      </c>
      <c r="AM324" s="211">
        <v>0</v>
      </c>
      <c r="AN324" s="211">
        <v>251</v>
      </c>
      <c r="AO324" s="211">
        <v>31</v>
      </c>
      <c r="AP324" s="211">
        <v>5625</v>
      </c>
      <c r="AQ324" s="211">
        <v>268</v>
      </c>
      <c r="AR324" s="211">
        <v>5347</v>
      </c>
      <c r="AS324" s="211">
        <v>164</v>
      </c>
      <c r="AT324" s="211">
        <v>898</v>
      </c>
      <c r="AU324" s="211">
        <v>56</v>
      </c>
      <c r="AV324" s="211">
        <v>10074</v>
      </c>
      <c r="AW324" s="211">
        <v>376</v>
      </c>
      <c r="AX324" s="211">
        <v>110</v>
      </c>
      <c r="AY324" s="211">
        <v>31</v>
      </c>
      <c r="AZ324" s="211">
        <v>499</v>
      </c>
      <c r="BA324" s="211">
        <v>29</v>
      </c>
      <c r="BB324" s="211">
        <v>1186</v>
      </c>
      <c r="BC324" s="211">
        <v>97</v>
      </c>
      <c r="BD324" s="211">
        <v>2735</v>
      </c>
      <c r="BE324" s="211">
        <v>58</v>
      </c>
      <c r="BF324" s="211">
        <v>1721</v>
      </c>
      <c r="BG324" s="211">
        <v>47</v>
      </c>
      <c r="BH324" s="211">
        <v>5946</v>
      </c>
      <c r="BI324" s="211">
        <v>333</v>
      </c>
      <c r="BJ324" s="211">
        <v>5612</v>
      </c>
      <c r="BK324" s="211">
        <v>271</v>
      </c>
      <c r="BL324" s="211">
        <v>334</v>
      </c>
      <c r="BM324" s="211">
        <v>62</v>
      </c>
      <c r="BN324" s="211">
        <v>2735</v>
      </c>
      <c r="BO324" s="211">
        <v>140</v>
      </c>
      <c r="BP324" s="211">
        <v>4284</v>
      </c>
      <c r="BQ324" s="211">
        <v>214</v>
      </c>
      <c r="BR324" s="211">
        <v>648</v>
      </c>
      <c r="BS324" s="211">
        <v>26</v>
      </c>
      <c r="BT324" s="211">
        <v>2331</v>
      </c>
      <c r="BU324" s="211">
        <v>47</v>
      </c>
      <c r="BV324" s="211">
        <v>7667</v>
      </c>
      <c r="BW324" s="211">
        <v>380</v>
      </c>
      <c r="BX324" s="211">
        <v>974</v>
      </c>
      <c r="BY324" s="211">
        <v>5</v>
      </c>
      <c r="BZ324" s="211">
        <v>493</v>
      </c>
      <c r="CA324" s="211">
        <v>0</v>
      </c>
      <c r="CB324" s="211">
        <v>1838</v>
      </c>
      <c r="CC324" s="211">
        <v>47</v>
      </c>
      <c r="CD324" s="211">
        <v>4111</v>
      </c>
      <c r="CE324" s="211">
        <v>170</v>
      </c>
      <c r="CF324" s="211">
        <v>1196</v>
      </c>
      <c r="CG324" s="211">
        <v>92</v>
      </c>
      <c r="CH324" s="211">
        <v>745</v>
      </c>
      <c r="CI324" s="211">
        <v>49</v>
      </c>
      <c r="CJ324" s="211">
        <v>855</v>
      </c>
      <c r="CK324" s="211">
        <v>47</v>
      </c>
      <c r="CL324" s="211">
        <v>760</v>
      </c>
      <c r="CM324" s="211">
        <v>22</v>
      </c>
      <c r="CN324" s="211">
        <v>974</v>
      </c>
      <c r="CO324" s="211">
        <v>5</v>
      </c>
      <c r="CP324" s="211">
        <v>432</v>
      </c>
      <c r="CQ324" s="211">
        <v>10540</v>
      </c>
      <c r="CR324" s="211">
        <v>8815</v>
      </c>
      <c r="CS324" s="211">
        <v>2631</v>
      </c>
      <c r="CT324" s="211">
        <v>9915</v>
      </c>
      <c r="CU324" s="211">
        <v>696</v>
      </c>
      <c r="CV324" s="211">
        <v>101</v>
      </c>
      <c r="CW324" s="211">
        <v>331</v>
      </c>
      <c r="CX324" s="211">
        <v>33</v>
      </c>
      <c r="CY324" s="211">
        <v>179</v>
      </c>
      <c r="CZ324" s="211">
        <v>4</v>
      </c>
      <c r="DA324" s="211">
        <v>134</v>
      </c>
      <c r="DB324" s="211">
        <v>59</v>
      </c>
      <c r="DC324" s="211">
        <v>52</v>
      </c>
      <c r="DD324" s="211">
        <v>5</v>
      </c>
      <c r="DE324" s="211">
        <v>32</v>
      </c>
      <c r="DF324" s="211">
        <v>293</v>
      </c>
      <c r="DG324" s="211">
        <v>324</v>
      </c>
      <c r="DH324" s="211">
        <v>59</v>
      </c>
      <c r="DI324" s="211">
        <v>692</v>
      </c>
      <c r="DJ324" s="211">
        <v>282</v>
      </c>
      <c r="DK324" s="211">
        <v>144</v>
      </c>
      <c r="DL324" s="211">
        <v>191</v>
      </c>
      <c r="DM324" s="211">
        <v>683</v>
      </c>
      <c r="DN324" s="211">
        <v>1948</v>
      </c>
      <c r="DO324" s="211">
        <v>935</v>
      </c>
      <c r="DP324" s="211">
        <v>311</v>
      </c>
      <c r="DQ324" s="211">
        <v>247</v>
      </c>
      <c r="DR324" s="211">
        <v>52</v>
      </c>
      <c r="DS324" s="211">
        <v>179</v>
      </c>
      <c r="DT324" s="211">
        <v>397</v>
      </c>
      <c r="DU324" s="211">
        <v>3655</v>
      </c>
      <c r="DV324" s="211">
        <v>1133</v>
      </c>
      <c r="DW324" s="211">
        <v>437</v>
      </c>
      <c r="DX324" s="211">
        <v>363</v>
      </c>
      <c r="DY324" s="211">
        <v>135</v>
      </c>
      <c r="DZ324" s="211">
        <v>1108</v>
      </c>
      <c r="EA324" s="211">
        <v>26</v>
      </c>
      <c r="EB324" s="211">
        <v>726</v>
      </c>
      <c r="EC324" s="211">
        <v>1051</v>
      </c>
      <c r="ED324" s="211">
        <v>85</v>
      </c>
      <c r="EE324" s="211">
        <v>619</v>
      </c>
      <c r="EF324" s="211">
        <v>706</v>
      </c>
      <c r="EG324" s="211">
        <v>6882</v>
      </c>
      <c r="EH324" s="211">
        <v>4085</v>
      </c>
      <c r="EI324" s="211">
        <v>1543</v>
      </c>
      <c r="EJ324" s="211">
        <v>2112</v>
      </c>
      <c r="EK324" s="211">
        <v>306</v>
      </c>
      <c r="EL324" s="211">
        <v>204</v>
      </c>
      <c r="EM324" s="211">
        <v>203</v>
      </c>
      <c r="EN324" s="211">
        <v>191</v>
      </c>
      <c r="EO324" s="211">
        <v>172</v>
      </c>
      <c r="EP324" s="211">
        <v>952</v>
      </c>
      <c r="EQ324" s="211">
        <v>3478</v>
      </c>
      <c r="ER324" s="211">
        <v>3655</v>
      </c>
      <c r="ES324" s="211">
        <v>283</v>
      </c>
      <c r="ET324" s="211">
        <v>1468</v>
      </c>
      <c r="EU324" s="211">
        <v>1103</v>
      </c>
      <c r="EV324" s="211">
        <v>801</v>
      </c>
      <c r="EW324" s="211">
        <f t="shared" si="5"/>
        <v>3372</v>
      </c>
      <c r="EX324" s="211">
        <v>3655</v>
      </c>
      <c r="EZ324" s="211"/>
    </row>
    <row r="325" spans="1:156" x14ac:dyDescent="0.25">
      <c r="A325">
        <v>56431</v>
      </c>
      <c r="B325" t="s">
        <v>580</v>
      </c>
      <c r="C325" t="s">
        <v>844</v>
      </c>
      <c r="D325" t="s">
        <v>234</v>
      </c>
      <c r="E325" t="s">
        <v>321</v>
      </c>
      <c r="F325" s="234" t="s">
        <v>342</v>
      </c>
      <c r="G325" s="234" t="s">
        <v>342</v>
      </c>
      <c r="H325" s="211">
        <v>8957</v>
      </c>
      <c r="I325" s="211">
        <v>469</v>
      </c>
      <c r="J325" s="211">
        <v>1602</v>
      </c>
      <c r="K325" s="211">
        <v>61</v>
      </c>
      <c r="L325" s="211">
        <v>1011</v>
      </c>
      <c r="M325" s="211">
        <v>28</v>
      </c>
      <c r="N325" s="211">
        <v>3931</v>
      </c>
      <c r="O325" s="211">
        <v>302</v>
      </c>
      <c r="P325" s="211">
        <v>3398</v>
      </c>
      <c r="Q325" s="211">
        <v>106</v>
      </c>
      <c r="R325" s="211">
        <v>8514</v>
      </c>
      <c r="S325" s="211">
        <v>464</v>
      </c>
      <c r="T325" s="211">
        <v>60</v>
      </c>
      <c r="U325" s="211">
        <v>0</v>
      </c>
      <c r="V325" s="211">
        <v>42</v>
      </c>
      <c r="W325" s="211">
        <v>0</v>
      </c>
      <c r="X325" s="211">
        <v>10</v>
      </c>
      <c r="Y325" s="211">
        <v>0</v>
      </c>
      <c r="Z325" s="211">
        <v>81</v>
      </c>
      <c r="AA325" s="211">
        <v>5</v>
      </c>
      <c r="AB325" s="211">
        <v>248</v>
      </c>
      <c r="AC325" s="211">
        <v>0</v>
      </c>
      <c r="AD325" s="211">
        <v>131</v>
      </c>
      <c r="AE325" s="211">
        <v>0</v>
      </c>
      <c r="AF325" s="211">
        <v>8476</v>
      </c>
      <c r="AG325" s="211">
        <v>464</v>
      </c>
      <c r="AH325" s="211">
        <v>8901</v>
      </c>
      <c r="AI325" s="211">
        <v>469</v>
      </c>
      <c r="AJ325" s="211">
        <v>56</v>
      </c>
      <c r="AK325" s="211">
        <v>0</v>
      </c>
      <c r="AL325" s="211">
        <v>34</v>
      </c>
      <c r="AM325" s="211">
        <v>0</v>
      </c>
      <c r="AN325" s="211">
        <v>22</v>
      </c>
      <c r="AO325" s="211">
        <v>0</v>
      </c>
      <c r="AP325" s="211">
        <v>4452</v>
      </c>
      <c r="AQ325" s="211">
        <v>287</v>
      </c>
      <c r="AR325" s="211">
        <v>4505</v>
      </c>
      <c r="AS325" s="211">
        <v>182</v>
      </c>
      <c r="AT325" s="211">
        <v>1718</v>
      </c>
      <c r="AU325" s="211">
        <v>38</v>
      </c>
      <c r="AV325" s="211">
        <v>7239</v>
      </c>
      <c r="AW325" s="211">
        <v>431</v>
      </c>
      <c r="AX325" s="211">
        <v>344</v>
      </c>
      <c r="AY325" s="211">
        <v>48</v>
      </c>
      <c r="AZ325" s="211">
        <v>2445</v>
      </c>
      <c r="BA325" s="211">
        <v>50</v>
      </c>
      <c r="BB325" s="211">
        <v>2684</v>
      </c>
      <c r="BC325" s="211">
        <v>169</v>
      </c>
      <c r="BD325" s="211">
        <v>1481</v>
      </c>
      <c r="BE325" s="211">
        <v>36</v>
      </c>
      <c r="BF325" s="211">
        <v>1015</v>
      </c>
      <c r="BG325" s="211">
        <v>72</v>
      </c>
      <c r="BH325" s="211">
        <v>3301</v>
      </c>
      <c r="BI325" s="211">
        <v>291</v>
      </c>
      <c r="BJ325" s="211">
        <v>3178</v>
      </c>
      <c r="BK325" s="211">
        <v>250</v>
      </c>
      <c r="BL325" s="211">
        <v>123</v>
      </c>
      <c r="BM325" s="211">
        <v>41</v>
      </c>
      <c r="BN325" s="211">
        <v>2117</v>
      </c>
      <c r="BO325" s="211">
        <v>115</v>
      </c>
      <c r="BP325" s="211">
        <v>1377</v>
      </c>
      <c r="BQ325" s="211">
        <v>191</v>
      </c>
      <c r="BR325" s="211">
        <v>822</v>
      </c>
      <c r="BS325" s="211">
        <v>57</v>
      </c>
      <c r="BT325" s="211">
        <v>1535</v>
      </c>
      <c r="BU325" s="211">
        <v>106</v>
      </c>
      <c r="BV325" s="211">
        <v>4316</v>
      </c>
      <c r="BW325" s="211">
        <v>363</v>
      </c>
      <c r="BX325" s="211">
        <v>3106</v>
      </c>
      <c r="BY325" s="211">
        <v>0</v>
      </c>
      <c r="BZ325" s="211">
        <v>322</v>
      </c>
      <c r="CA325" s="211">
        <v>12</v>
      </c>
      <c r="CB325" s="211">
        <v>1213</v>
      </c>
      <c r="CC325" s="211">
        <v>94</v>
      </c>
      <c r="CD325" s="211">
        <v>468</v>
      </c>
      <c r="CE325" s="211">
        <v>60</v>
      </c>
      <c r="CF325" s="211">
        <v>556</v>
      </c>
      <c r="CG325" s="211">
        <v>40</v>
      </c>
      <c r="CH325" s="211">
        <v>760</v>
      </c>
      <c r="CI325" s="211">
        <v>75</v>
      </c>
      <c r="CJ325" s="211">
        <v>951</v>
      </c>
      <c r="CK325" s="211">
        <v>115</v>
      </c>
      <c r="CL325" s="211">
        <v>1581</v>
      </c>
      <c r="CM325" s="211">
        <v>73</v>
      </c>
      <c r="CN325" s="211">
        <v>3106</v>
      </c>
      <c r="CO325" s="211">
        <v>0</v>
      </c>
      <c r="CP325" s="211">
        <v>469</v>
      </c>
      <c r="CQ325" s="211">
        <v>8488</v>
      </c>
      <c r="CR325" s="211">
        <v>5846</v>
      </c>
      <c r="CS325" s="211">
        <v>5129</v>
      </c>
      <c r="CT325" s="211">
        <v>8766</v>
      </c>
      <c r="CU325" s="211">
        <v>94</v>
      </c>
      <c r="CV325" s="211">
        <v>17</v>
      </c>
      <c r="CW325" s="211">
        <v>30</v>
      </c>
      <c r="CX325" s="211">
        <v>9</v>
      </c>
      <c r="CY325" s="211">
        <v>39</v>
      </c>
      <c r="CZ325" s="211">
        <v>5</v>
      </c>
      <c r="DA325" s="211">
        <v>6</v>
      </c>
      <c r="DB325" s="211">
        <v>2</v>
      </c>
      <c r="DC325" s="211">
        <v>19</v>
      </c>
      <c r="DD325" s="211">
        <v>1</v>
      </c>
      <c r="DE325" s="211">
        <v>89</v>
      </c>
      <c r="DF325" s="211">
        <v>439</v>
      </c>
      <c r="DG325" s="211">
        <v>321</v>
      </c>
      <c r="DH325" s="211">
        <v>72</v>
      </c>
      <c r="DI325" s="211">
        <v>417</v>
      </c>
      <c r="DJ325" s="211">
        <v>173</v>
      </c>
      <c r="DK325" s="211">
        <v>11</v>
      </c>
      <c r="DL325" s="211">
        <v>235</v>
      </c>
      <c r="DM325" s="211">
        <v>292</v>
      </c>
      <c r="DN325" s="211">
        <v>904</v>
      </c>
      <c r="DO325" s="211">
        <v>339</v>
      </c>
      <c r="DP325" s="211">
        <v>204</v>
      </c>
      <c r="DQ325" s="211">
        <v>243</v>
      </c>
      <c r="DR325" s="211">
        <v>204</v>
      </c>
      <c r="DS325" s="211">
        <v>140</v>
      </c>
      <c r="DT325" s="211">
        <v>291</v>
      </c>
      <c r="DU325" s="211">
        <v>3923</v>
      </c>
      <c r="DV325" s="211">
        <v>1993</v>
      </c>
      <c r="DW325" s="211">
        <v>397</v>
      </c>
      <c r="DX325" s="211">
        <v>232</v>
      </c>
      <c r="DY325" s="211">
        <v>42</v>
      </c>
      <c r="DZ325" s="211">
        <v>800</v>
      </c>
      <c r="EA325" s="211">
        <v>25</v>
      </c>
      <c r="EB325" s="211">
        <v>703</v>
      </c>
      <c r="EC325" s="211">
        <v>898</v>
      </c>
      <c r="ED325" s="211">
        <v>130</v>
      </c>
      <c r="EE325" s="211">
        <v>639</v>
      </c>
      <c r="EF325" s="211">
        <v>667</v>
      </c>
      <c r="EG325" s="211">
        <v>8173</v>
      </c>
      <c r="EH325" s="211">
        <v>906</v>
      </c>
      <c r="EI325" s="211">
        <v>3352</v>
      </c>
      <c r="EJ325" s="211">
        <v>571</v>
      </c>
      <c r="EK325" s="211">
        <v>40</v>
      </c>
      <c r="EL325" s="211">
        <v>62</v>
      </c>
      <c r="EM325" s="211">
        <v>60</v>
      </c>
      <c r="EN325" s="211">
        <v>98</v>
      </c>
      <c r="EO325" s="211">
        <v>53</v>
      </c>
      <c r="EP325" s="211">
        <v>173</v>
      </c>
      <c r="EQ325" s="211">
        <v>3348</v>
      </c>
      <c r="ER325" s="211">
        <v>3923</v>
      </c>
      <c r="ES325" s="211">
        <v>213</v>
      </c>
      <c r="ET325" s="211">
        <v>1106</v>
      </c>
      <c r="EU325" s="211">
        <v>1561</v>
      </c>
      <c r="EV325" s="211">
        <v>1043</v>
      </c>
      <c r="EW325" s="211">
        <f t="shared" si="5"/>
        <v>3710</v>
      </c>
      <c r="EX325" s="211">
        <v>3923</v>
      </c>
      <c r="EZ325" s="211"/>
    </row>
    <row r="326" spans="1:156" x14ac:dyDescent="0.25">
      <c r="A326">
        <v>56628</v>
      </c>
      <c r="B326" t="s">
        <v>580</v>
      </c>
      <c r="C326" t="s">
        <v>1279</v>
      </c>
      <c r="D326" t="s">
        <v>264</v>
      </c>
      <c r="E326" t="s">
        <v>321</v>
      </c>
      <c r="F326" s="234" t="s">
        <v>342</v>
      </c>
      <c r="G326" s="234" t="s">
        <v>342</v>
      </c>
      <c r="H326" s="211">
        <v>1456</v>
      </c>
      <c r="I326" s="211">
        <v>60</v>
      </c>
      <c r="J326" s="211">
        <v>281</v>
      </c>
      <c r="K326" s="211">
        <v>9</v>
      </c>
      <c r="L326" s="211">
        <v>206</v>
      </c>
      <c r="M326" s="211">
        <v>9</v>
      </c>
      <c r="N326" s="211">
        <v>746</v>
      </c>
      <c r="O326" s="211">
        <v>37</v>
      </c>
      <c r="P326" s="211">
        <v>429</v>
      </c>
      <c r="Q326" s="211">
        <v>14</v>
      </c>
      <c r="R326" s="211">
        <v>1368</v>
      </c>
      <c r="S326" s="211">
        <v>58</v>
      </c>
      <c r="T326" s="211">
        <v>0</v>
      </c>
      <c r="U326" s="211">
        <v>0</v>
      </c>
      <c r="V326" s="211">
        <v>18</v>
      </c>
      <c r="W326" s="211">
        <v>0</v>
      </c>
      <c r="X326" s="211">
        <v>2</v>
      </c>
      <c r="Y326" s="211">
        <v>0</v>
      </c>
      <c r="Z326" s="211">
        <v>0</v>
      </c>
      <c r="AA326" s="211">
        <v>0</v>
      </c>
      <c r="AB326" s="211">
        <v>67</v>
      </c>
      <c r="AC326" s="211">
        <v>2</v>
      </c>
      <c r="AD326" s="211">
        <v>23</v>
      </c>
      <c r="AE326" s="211">
        <v>4</v>
      </c>
      <c r="AF326" s="211">
        <v>1352</v>
      </c>
      <c r="AG326" s="211">
        <v>54</v>
      </c>
      <c r="AH326" s="211">
        <v>1444</v>
      </c>
      <c r="AI326" s="211">
        <v>60</v>
      </c>
      <c r="AJ326" s="211">
        <v>12</v>
      </c>
      <c r="AK326" s="211">
        <v>0</v>
      </c>
      <c r="AL326" s="211">
        <v>12</v>
      </c>
      <c r="AM326" s="211">
        <v>0</v>
      </c>
      <c r="AN326" s="211">
        <v>0</v>
      </c>
      <c r="AO326" s="211">
        <v>0</v>
      </c>
      <c r="AP326" s="211">
        <v>775</v>
      </c>
      <c r="AQ326" s="211">
        <v>34</v>
      </c>
      <c r="AR326" s="211">
        <v>681</v>
      </c>
      <c r="AS326" s="211">
        <v>26</v>
      </c>
      <c r="AT326" s="211">
        <v>382</v>
      </c>
      <c r="AU326" s="211">
        <v>13</v>
      </c>
      <c r="AV326" s="211">
        <v>1074</v>
      </c>
      <c r="AW326" s="211">
        <v>47</v>
      </c>
      <c r="AX326" s="211">
        <v>69</v>
      </c>
      <c r="AY326" s="211">
        <v>4</v>
      </c>
      <c r="AZ326" s="211">
        <v>350</v>
      </c>
      <c r="BA326" s="211">
        <v>14</v>
      </c>
      <c r="BB326" s="211">
        <v>525</v>
      </c>
      <c r="BC326" s="211">
        <v>35</v>
      </c>
      <c r="BD326" s="211">
        <v>191</v>
      </c>
      <c r="BE326" s="211">
        <v>7</v>
      </c>
      <c r="BF326" s="211">
        <v>167</v>
      </c>
      <c r="BG326" s="211">
        <v>13</v>
      </c>
      <c r="BH326" s="211">
        <v>487</v>
      </c>
      <c r="BI326" s="211">
        <v>47</v>
      </c>
      <c r="BJ326" s="211">
        <v>474</v>
      </c>
      <c r="BK326" s="211">
        <v>45</v>
      </c>
      <c r="BL326" s="211">
        <v>13</v>
      </c>
      <c r="BM326" s="211">
        <v>2</v>
      </c>
      <c r="BN326" s="211">
        <v>299</v>
      </c>
      <c r="BO326" s="211">
        <v>30</v>
      </c>
      <c r="BP326" s="211">
        <v>211</v>
      </c>
      <c r="BQ326" s="211">
        <v>15</v>
      </c>
      <c r="BR326" s="211">
        <v>144</v>
      </c>
      <c r="BS326" s="211">
        <v>15</v>
      </c>
      <c r="BT326" s="211">
        <v>294</v>
      </c>
      <c r="BU326" s="211">
        <v>0</v>
      </c>
      <c r="BV326" s="211">
        <v>654</v>
      </c>
      <c r="BW326" s="211">
        <v>60</v>
      </c>
      <c r="BX326" s="211">
        <v>508</v>
      </c>
      <c r="BY326" s="211">
        <v>0</v>
      </c>
      <c r="BZ326" s="211">
        <v>68</v>
      </c>
      <c r="CA326" s="211">
        <v>0</v>
      </c>
      <c r="CB326" s="211">
        <v>226</v>
      </c>
      <c r="CC326" s="211">
        <v>0</v>
      </c>
      <c r="CD326" s="211">
        <v>27</v>
      </c>
      <c r="CE326" s="211">
        <v>0</v>
      </c>
      <c r="CF326" s="211">
        <v>79</v>
      </c>
      <c r="CG326" s="211">
        <v>3</v>
      </c>
      <c r="CH326" s="211">
        <v>151</v>
      </c>
      <c r="CI326" s="211">
        <v>19</v>
      </c>
      <c r="CJ326" s="211">
        <v>87</v>
      </c>
      <c r="CK326" s="211">
        <v>17</v>
      </c>
      <c r="CL326" s="211">
        <v>310</v>
      </c>
      <c r="CM326" s="211">
        <v>21</v>
      </c>
      <c r="CN326" s="211">
        <v>508</v>
      </c>
      <c r="CO326" s="211">
        <v>0</v>
      </c>
      <c r="CP326" s="211">
        <v>60</v>
      </c>
      <c r="CQ326" s="211">
        <v>1396</v>
      </c>
      <c r="CR326" s="211">
        <v>1015</v>
      </c>
      <c r="CS326" s="211">
        <v>849</v>
      </c>
      <c r="CT326" s="211">
        <v>1576</v>
      </c>
      <c r="CU326" s="211">
        <v>17</v>
      </c>
      <c r="CV326" s="211">
        <v>0</v>
      </c>
      <c r="CW326" s="211">
        <v>2</v>
      </c>
      <c r="CX326" s="211">
        <v>0</v>
      </c>
      <c r="CY326" s="211">
        <v>9</v>
      </c>
      <c r="CZ326" s="211">
        <v>0</v>
      </c>
      <c r="DA326" s="211">
        <v>0</v>
      </c>
      <c r="DB326" s="211">
        <v>0</v>
      </c>
      <c r="DC326" s="211">
        <v>6</v>
      </c>
      <c r="DD326" s="211">
        <v>0</v>
      </c>
      <c r="DE326" s="211">
        <v>28</v>
      </c>
      <c r="DF326" s="211">
        <v>80</v>
      </c>
      <c r="DG326" s="211">
        <v>36</v>
      </c>
      <c r="DH326" s="211">
        <v>1</v>
      </c>
      <c r="DI326" s="211">
        <v>85</v>
      </c>
      <c r="DJ326" s="211">
        <v>34</v>
      </c>
      <c r="DK326" s="211">
        <v>0</v>
      </c>
      <c r="DL326" s="211">
        <v>50</v>
      </c>
      <c r="DM326" s="211">
        <v>22</v>
      </c>
      <c r="DN326" s="211">
        <v>136</v>
      </c>
      <c r="DO326" s="211">
        <v>44</v>
      </c>
      <c r="DP326" s="211">
        <v>11</v>
      </c>
      <c r="DQ326" s="211">
        <v>13</v>
      </c>
      <c r="DR326" s="211">
        <v>33</v>
      </c>
      <c r="DS326" s="211">
        <v>20</v>
      </c>
      <c r="DT326" s="211">
        <v>62</v>
      </c>
      <c r="DU326" s="211">
        <v>645</v>
      </c>
      <c r="DV326" s="211">
        <v>350</v>
      </c>
      <c r="DW326" s="211">
        <v>63</v>
      </c>
      <c r="DX326" s="211">
        <v>48</v>
      </c>
      <c r="DY326" s="211">
        <v>20</v>
      </c>
      <c r="DZ326" s="211">
        <v>126</v>
      </c>
      <c r="EA326" s="211">
        <v>10</v>
      </c>
      <c r="EB326" s="211">
        <v>95</v>
      </c>
      <c r="EC326" s="211">
        <v>121</v>
      </c>
      <c r="ED326" s="211">
        <v>16</v>
      </c>
      <c r="EE326" s="211">
        <v>92</v>
      </c>
      <c r="EF326" s="211">
        <v>124</v>
      </c>
      <c r="EG326" s="211">
        <v>1482</v>
      </c>
      <c r="EH326" s="211">
        <v>160</v>
      </c>
      <c r="EI326" s="211">
        <v>569</v>
      </c>
      <c r="EJ326" s="211">
        <v>76</v>
      </c>
      <c r="EK326" s="211">
        <v>11</v>
      </c>
      <c r="EL326" s="211">
        <v>2</v>
      </c>
      <c r="EM326" s="211">
        <v>2</v>
      </c>
      <c r="EN326" s="211">
        <v>5</v>
      </c>
      <c r="EO326" s="211">
        <v>15</v>
      </c>
      <c r="EP326" s="211">
        <v>37</v>
      </c>
      <c r="EQ326" s="211">
        <v>530</v>
      </c>
      <c r="ER326" s="211">
        <v>645</v>
      </c>
      <c r="ES326" s="211">
        <v>41</v>
      </c>
      <c r="ET326" s="211">
        <v>181</v>
      </c>
      <c r="EU326" s="211">
        <v>226</v>
      </c>
      <c r="EV326" s="211">
        <v>197</v>
      </c>
      <c r="EW326" s="211">
        <f t="shared" si="5"/>
        <v>604</v>
      </c>
      <c r="EX326" s="211">
        <v>645</v>
      </c>
      <c r="EZ326" s="211"/>
    </row>
    <row r="327" spans="1:156" x14ac:dyDescent="0.25">
      <c r="A327">
        <v>56636</v>
      </c>
      <c r="B327" t="s">
        <v>580</v>
      </c>
      <c r="C327" t="s">
        <v>900</v>
      </c>
      <c r="D327" t="s">
        <v>264</v>
      </c>
      <c r="E327" t="s">
        <v>321</v>
      </c>
      <c r="F327" s="234" t="s">
        <v>342</v>
      </c>
      <c r="G327" s="234" t="s">
        <v>343</v>
      </c>
      <c r="H327" s="211">
        <v>4630</v>
      </c>
      <c r="I327" s="211">
        <v>352</v>
      </c>
      <c r="J327" s="211">
        <v>1062</v>
      </c>
      <c r="K327" s="211">
        <v>132</v>
      </c>
      <c r="L327" s="211">
        <v>798</v>
      </c>
      <c r="M327" s="211">
        <v>124</v>
      </c>
      <c r="N327" s="211">
        <v>2017</v>
      </c>
      <c r="O327" s="211">
        <v>180</v>
      </c>
      <c r="P327" s="211">
        <v>1529</v>
      </c>
      <c r="Q327" s="211">
        <v>40</v>
      </c>
      <c r="R327" s="211">
        <v>3771</v>
      </c>
      <c r="S327" s="211">
        <v>222</v>
      </c>
      <c r="T327" s="211">
        <v>5</v>
      </c>
      <c r="U327" s="211">
        <v>2</v>
      </c>
      <c r="V327" s="211">
        <v>452</v>
      </c>
      <c r="W327" s="211">
        <v>95</v>
      </c>
      <c r="X327" s="211">
        <v>2</v>
      </c>
      <c r="Y327" s="211">
        <v>0</v>
      </c>
      <c r="Z327" s="211">
        <v>17</v>
      </c>
      <c r="AA327" s="211">
        <v>0</v>
      </c>
      <c r="AB327" s="211">
        <v>383</v>
      </c>
      <c r="AC327" s="211">
        <v>33</v>
      </c>
      <c r="AD327" s="211">
        <v>24</v>
      </c>
      <c r="AE327" s="211">
        <v>4</v>
      </c>
      <c r="AF327" s="211">
        <v>3760</v>
      </c>
      <c r="AG327" s="211">
        <v>220</v>
      </c>
      <c r="AH327" s="211">
        <v>4583</v>
      </c>
      <c r="AI327" s="211">
        <v>351</v>
      </c>
      <c r="AJ327" s="211">
        <v>47</v>
      </c>
      <c r="AK327" s="211">
        <v>1</v>
      </c>
      <c r="AL327" s="211">
        <v>32</v>
      </c>
      <c r="AM327" s="211">
        <v>0</v>
      </c>
      <c r="AN327" s="211">
        <v>15</v>
      </c>
      <c r="AO327" s="211">
        <v>1</v>
      </c>
      <c r="AP327" s="211">
        <v>2414</v>
      </c>
      <c r="AQ327" s="211">
        <v>158</v>
      </c>
      <c r="AR327" s="211">
        <v>2216</v>
      </c>
      <c r="AS327" s="211">
        <v>194</v>
      </c>
      <c r="AT327" s="211">
        <v>815</v>
      </c>
      <c r="AU327" s="211">
        <v>66</v>
      </c>
      <c r="AV327" s="211">
        <v>3815</v>
      </c>
      <c r="AW327" s="211">
        <v>286</v>
      </c>
      <c r="AX327" s="211">
        <v>213</v>
      </c>
      <c r="AY327" s="211">
        <v>4</v>
      </c>
      <c r="AZ327" s="211">
        <v>1018</v>
      </c>
      <c r="BA327" s="211">
        <v>145</v>
      </c>
      <c r="BB327" s="211">
        <v>1397</v>
      </c>
      <c r="BC327" s="211">
        <v>59</v>
      </c>
      <c r="BD327" s="211">
        <v>676</v>
      </c>
      <c r="BE327" s="211">
        <v>21</v>
      </c>
      <c r="BF327" s="211">
        <v>756</v>
      </c>
      <c r="BG327" s="211">
        <v>87</v>
      </c>
      <c r="BH327" s="211">
        <v>1815</v>
      </c>
      <c r="BI327" s="211">
        <v>212</v>
      </c>
      <c r="BJ327" s="211">
        <v>1720</v>
      </c>
      <c r="BK327" s="211">
        <v>179</v>
      </c>
      <c r="BL327" s="211">
        <v>95</v>
      </c>
      <c r="BM327" s="211">
        <v>33</v>
      </c>
      <c r="BN327" s="211">
        <v>991</v>
      </c>
      <c r="BO327" s="211">
        <v>95</v>
      </c>
      <c r="BP327" s="211">
        <v>923</v>
      </c>
      <c r="BQ327" s="211">
        <v>91</v>
      </c>
      <c r="BR327" s="211">
        <v>657</v>
      </c>
      <c r="BS327" s="211">
        <v>113</v>
      </c>
      <c r="BT327" s="211">
        <v>944</v>
      </c>
      <c r="BU327" s="211">
        <v>53</v>
      </c>
      <c r="BV327" s="211">
        <v>2571</v>
      </c>
      <c r="BW327" s="211">
        <v>299</v>
      </c>
      <c r="BX327" s="211">
        <v>1115</v>
      </c>
      <c r="BY327" s="211">
        <v>0</v>
      </c>
      <c r="BZ327" s="211">
        <v>332</v>
      </c>
      <c r="CA327" s="211">
        <v>10</v>
      </c>
      <c r="CB327" s="211">
        <v>612</v>
      </c>
      <c r="CC327" s="211">
        <v>43</v>
      </c>
      <c r="CD327" s="211">
        <v>382</v>
      </c>
      <c r="CE327" s="211">
        <v>70</v>
      </c>
      <c r="CF327" s="211">
        <v>430</v>
      </c>
      <c r="CG327" s="211">
        <v>31</v>
      </c>
      <c r="CH327" s="211">
        <v>458</v>
      </c>
      <c r="CI327" s="211">
        <v>62</v>
      </c>
      <c r="CJ327" s="211">
        <v>536</v>
      </c>
      <c r="CK327" s="211">
        <v>61</v>
      </c>
      <c r="CL327" s="211">
        <v>765</v>
      </c>
      <c r="CM327" s="211">
        <v>75</v>
      </c>
      <c r="CN327" s="211">
        <v>1115</v>
      </c>
      <c r="CO327" s="211">
        <v>0</v>
      </c>
      <c r="CP327" s="211">
        <v>352</v>
      </c>
      <c r="CQ327" s="211">
        <v>4278</v>
      </c>
      <c r="CR327" s="211">
        <v>2900</v>
      </c>
      <c r="CS327" s="211">
        <v>2262</v>
      </c>
      <c r="CT327" s="211">
        <v>4286</v>
      </c>
      <c r="CU327" s="211">
        <v>95</v>
      </c>
      <c r="CV327" s="211">
        <v>37</v>
      </c>
      <c r="CW327" s="211">
        <v>13</v>
      </c>
      <c r="CX327" s="211">
        <v>3</v>
      </c>
      <c r="CY327" s="211">
        <v>17</v>
      </c>
      <c r="CZ327" s="211">
        <v>15</v>
      </c>
      <c r="DA327" s="211">
        <v>30</v>
      </c>
      <c r="DB327" s="211">
        <v>2</v>
      </c>
      <c r="DC327" s="211">
        <v>35</v>
      </c>
      <c r="DD327" s="211">
        <v>17</v>
      </c>
      <c r="DE327" s="211">
        <v>109</v>
      </c>
      <c r="DF327" s="211">
        <v>165</v>
      </c>
      <c r="DG327" s="211">
        <v>151</v>
      </c>
      <c r="DH327" s="211">
        <v>17</v>
      </c>
      <c r="DI327" s="211">
        <v>281</v>
      </c>
      <c r="DJ327" s="211">
        <v>131</v>
      </c>
      <c r="DK327" s="211">
        <v>8</v>
      </c>
      <c r="DL327" s="211">
        <v>86</v>
      </c>
      <c r="DM327" s="211">
        <v>67</v>
      </c>
      <c r="DN327" s="211">
        <v>514</v>
      </c>
      <c r="DO327" s="211">
        <v>196</v>
      </c>
      <c r="DP327" s="211">
        <v>83</v>
      </c>
      <c r="DQ327" s="211">
        <v>105</v>
      </c>
      <c r="DR327" s="211">
        <v>105</v>
      </c>
      <c r="DS327" s="211">
        <v>73</v>
      </c>
      <c r="DT327" s="211">
        <v>220</v>
      </c>
      <c r="DU327" s="211">
        <v>1913</v>
      </c>
      <c r="DV327" s="211">
        <v>1013</v>
      </c>
      <c r="DW327" s="211">
        <v>236</v>
      </c>
      <c r="DX327" s="211">
        <v>179</v>
      </c>
      <c r="DY327" s="211">
        <v>82</v>
      </c>
      <c r="DZ327" s="211">
        <v>345</v>
      </c>
      <c r="EA327" s="211">
        <v>8</v>
      </c>
      <c r="EB327" s="211">
        <v>285</v>
      </c>
      <c r="EC327" s="211">
        <v>376</v>
      </c>
      <c r="ED327" s="211">
        <v>54</v>
      </c>
      <c r="EE327" s="211">
        <v>197</v>
      </c>
      <c r="EF327" s="211">
        <v>466</v>
      </c>
      <c r="EG327" s="211">
        <v>4246</v>
      </c>
      <c r="EH327" s="211">
        <v>400</v>
      </c>
      <c r="EI327" s="211">
        <v>1680</v>
      </c>
      <c r="EJ327" s="211">
        <v>233</v>
      </c>
      <c r="EK327" s="211">
        <v>32</v>
      </c>
      <c r="EL327" s="211">
        <v>18</v>
      </c>
      <c r="EM327" s="211">
        <v>25</v>
      </c>
      <c r="EN327" s="211">
        <v>30</v>
      </c>
      <c r="EO327" s="211">
        <v>35</v>
      </c>
      <c r="EP327" s="211">
        <v>56</v>
      </c>
      <c r="EQ327" s="211">
        <v>1629</v>
      </c>
      <c r="ER327" s="211">
        <v>1913</v>
      </c>
      <c r="ES327" s="211">
        <v>90</v>
      </c>
      <c r="ET327" s="211">
        <v>460</v>
      </c>
      <c r="EU327" s="211">
        <v>783</v>
      </c>
      <c r="EV327" s="211">
        <v>580</v>
      </c>
      <c r="EW327" s="211">
        <f t="shared" si="5"/>
        <v>1823</v>
      </c>
      <c r="EX327" s="211">
        <v>1913</v>
      </c>
      <c r="EZ327" s="211"/>
    </row>
    <row r="328" spans="1:156" x14ac:dyDescent="0.25">
      <c r="A328">
        <v>56649</v>
      </c>
      <c r="B328" t="s">
        <v>580</v>
      </c>
      <c r="C328" t="s">
        <v>902</v>
      </c>
      <c r="D328" t="s">
        <v>269</v>
      </c>
      <c r="E328" t="s">
        <v>321</v>
      </c>
      <c r="F328" s="234" t="s">
        <v>342</v>
      </c>
      <c r="G328" s="234" t="s">
        <v>342</v>
      </c>
      <c r="H328" s="211">
        <v>8760</v>
      </c>
      <c r="I328" s="211">
        <v>458</v>
      </c>
      <c r="J328" s="211">
        <v>1382</v>
      </c>
      <c r="K328" s="211">
        <v>100</v>
      </c>
      <c r="L328" s="211">
        <v>1009</v>
      </c>
      <c r="M328" s="211">
        <v>42</v>
      </c>
      <c r="N328" s="211">
        <v>3775</v>
      </c>
      <c r="O328" s="211">
        <v>231</v>
      </c>
      <c r="P328" s="211">
        <v>3505</v>
      </c>
      <c r="Q328" s="211">
        <v>119</v>
      </c>
      <c r="R328" s="211">
        <v>7924</v>
      </c>
      <c r="S328" s="211">
        <v>411</v>
      </c>
      <c r="T328" s="211">
        <v>52</v>
      </c>
      <c r="U328" s="211">
        <v>8</v>
      </c>
      <c r="V328" s="211">
        <v>143</v>
      </c>
      <c r="W328" s="211">
        <v>0</v>
      </c>
      <c r="X328" s="211">
        <v>23</v>
      </c>
      <c r="Y328" s="211">
        <v>0</v>
      </c>
      <c r="Z328" s="211">
        <v>35</v>
      </c>
      <c r="AA328" s="211">
        <v>0</v>
      </c>
      <c r="AB328" s="211">
        <v>583</v>
      </c>
      <c r="AC328" s="211">
        <v>39</v>
      </c>
      <c r="AD328" s="211">
        <v>157</v>
      </c>
      <c r="AE328" s="211">
        <v>34</v>
      </c>
      <c r="AF328" s="211">
        <v>7893</v>
      </c>
      <c r="AG328" s="211">
        <v>411</v>
      </c>
      <c r="AH328" s="211">
        <v>8463</v>
      </c>
      <c r="AI328" s="211">
        <v>458</v>
      </c>
      <c r="AJ328" s="211">
        <v>297</v>
      </c>
      <c r="AK328" s="211">
        <v>0</v>
      </c>
      <c r="AL328" s="211">
        <v>199</v>
      </c>
      <c r="AM328" s="211">
        <v>0</v>
      </c>
      <c r="AN328" s="211">
        <v>98</v>
      </c>
      <c r="AO328" s="211">
        <v>0</v>
      </c>
      <c r="AP328" s="211">
        <v>4556</v>
      </c>
      <c r="AQ328" s="211">
        <v>318</v>
      </c>
      <c r="AR328" s="211">
        <v>4204</v>
      </c>
      <c r="AS328" s="211">
        <v>140</v>
      </c>
      <c r="AT328" s="211">
        <v>1732</v>
      </c>
      <c r="AU328" s="211">
        <v>104</v>
      </c>
      <c r="AV328" s="211">
        <v>7028</v>
      </c>
      <c r="AW328" s="211">
        <v>354</v>
      </c>
      <c r="AX328" s="211">
        <v>387</v>
      </c>
      <c r="AY328" s="211">
        <v>47</v>
      </c>
      <c r="AZ328" s="211">
        <v>1901</v>
      </c>
      <c r="BA328" s="211">
        <v>128</v>
      </c>
      <c r="BB328" s="211">
        <v>2808</v>
      </c>
      <c r="BC328" s="211">
        <v>64</v>
      </c>
      <c r="BD328" s="211">
        <v>1333</v>
      </c>
      <c r="BE328" s="211">
        <v>69</v>
      </c>
      <c r="BF328" s="211">
        <v>738</v>
      </c>
      <c r="BG328" s="211">
        <v>61</v>
      </c>
      <c r="BH328" s="211">
        <v>4077</v>
      </c>
      <c r="BI328" s="211">
        <v>329</v>
      </c>
      <c r="BJ328" s="211">
        <v>3884</v>
      </c>
      <c r="BK328" s="211">
        <v>269</v>
      </c>
      <c r="BL328" s="211">
        <v>193</v>
      </c>
      <c r="BM328" s="211">
        <v>60</v>
      </c>
      <c r="BN328" s="211">
        <v>2933</v>
      </c>
      <c r="BO328" s="211">
        <v>182</v>
      </c>
      <c r="BP328" s="211">
        <v>1191</v>
      </c>
      <c r="BQ328" s="211">
        <v>126</v>
      </c>
      <c r="BR328" s="211">
        <v>691</v>
      </c>
      <c r="BS328" s="211">
        <v>82</v>
      </c>
      <c r="BT328" s="211">
        <v>1745</v>
      </c>
      <c r="BU328" s="211">
        <v>68</v>
      </c>
      <c r="BV328" s="211">
        <v>4815</v>
      </c>
      <c r="BW328" s="211">
        <v>390</v>
      </c>
      <c r="BX328" s="211">
        <v>2200</v>
      </c>
      <c r="BY328" s="211">
        <v>0</v>
      </c>
      <c r="BZ328" s="211">
        <v>471</v>
      </c>
      <c r="CA328" s="211">
        <v>13</v>
      </c>
      <c r="CB328" s="211">
        <v>1274</v>
      </c>
      <c r="CC328" s="211">
        <v>55</v>
      </c>
      <c r="CD328" s="211">
        <v>586</v>
      </c>
      <c r="CE328" s="211">
        <v>82</v>
      </c>
      <c r="CF328" s="211">
        <v>823</v>
      </c>
      <c r="CG328" s="211">
        <v>115</v>
      </c>
      <c r="CH328" s="211">
        <v>998</v>
      </c>
      <c r="CI328" s="211">
        <v>25</v>
      </c>
      <c r="CJ328" s="211">
        <v>1040</v>
      </c>
      <c r="CK328" s="211">
        <v>56</v>
      </c>
      <c r="CL328" s="211">
        <v>1368</v>
      </c>
      <c r="CM328" s="211">
        <v>112</v>
      </c>
      <c r="CN328" s="211">
        <v>2200</v>
      </c>
      <c r="CO328" s="211">
        <v>0</v>
      </c>
      <c r="CP328" s="211">
        <v>458</v>
      </c>
      <c r="CQ328" s="211">
        <v>8302</v>
      </c>
      <c r="CR328" s="211">
        <v>6241</v>
      </c>
      <c r="CS328" s="211">
        <v>3848</v>
      </c>
      <c r="CT328" s="211">
        <v>8316</v>
      </c>
      <c r="CU328" s="211">
        <v>145</v>
      </c>
      <c r="CV328" s="211">
        <v>18</v>
      </c>
      <c r="CW328" s="211">
        <v>73</v>
      </c>
      <c r="CX328" s="211">
        <v>17</v>
      </c>
      <c r="CY328" s="211">
        <v>11</v>
      </c>
      <c r="CZ328" s="211">
        <v>0</v>
      </c>
      <c r="DA328" s="211">
        <v>3</v>
      </c>
      <c r="DB328" s="211">
        <v>0</v>
      </c>
      <c r="DC328" s="211">
        <v>58</v>
      </c>
      <c r="DD328" s="211">
        <v>1</v>
      </c>
      <c r="DE328" s="211">
        <v>75</v>
      </c>
      <c r="DF328" s="211">
        <v>266</v>
      </c>
      <c r="DG328" s="211">
        <v>703</v>
      </c>
      <c r="DH328" s="211">
        <v>54</v>
      </c>
      <c r="DI328" s="211">
        <v>660</v>
      </c>
      <c r="DJ328" s="211">
        <v>205</v>
      </c>
      <c r="DK328" s="211">
        <v>141</v>
      </c>
      <c r="DL328" s="211">
        <v>217</v>
      </c>
      <c r="DM328" s="211">
        <v>305</v>
      </c>
      <c r="DN328" s="211">
        <v>1016</v>
      </c>
      <c r="DO328" s="211">
        <v>322</v>
      </c>
      <c r="DP328" s="211">
        <v>185</v>
      </c>
      <c r="DQ328" s="211">
        <v>176</v>
      </c>
      <c r="DR328" s="211">
        <v>354</v>
      </c>
      <c r="DS328" s="211">
        <v>119</v>
      </c>
      <c r="DT328" s="211">
        <v>417</v>
      </c>
      <c r="DU328" s="211">
        <v>4271</v>
      </c>
      <c r="DV328" s="211">
        <v>1783</v>
      </c>
      <c r="DW328" s="211">
        <v>568</v>
      </c>
      <c r="DX328" s="211">
        <v>463</v>
      </c>
      <c r="DY328" s="211">
        <v>166</v>
      </c>
      <c r="DZ328" s="211">
        <v>1067</v>
      </c>
      <c r="EA328" s="211">
        <v>86</v>
      </c>
      <c r="EB328" s="211">
        <v>859</v>
      </c>
      <c r="EC328" s="211">
        <v>958</v>
      </c>
      <c r="ED328" s="211">
        <v>140</v>
      </c>
      <c r="EE328" s="211">
        <v>649</v>
      </c>
      <c r="EF328" s="211">
        <v>1063</v>
      </c>
      <c r="EG328" s="211">
        <v>7701</v>
      </c>
      <c r="EH328" s="211">
        <v>1125</v>
      </c>
      <c r="EI328" s="211">
        <v>3440</v>
      </c>
      <c r="EJ328" s="211">
        <v>831</v>
      </c>
      <c r="EK328" s="211">
        <v>224</v>
      </c>
      <c r="EL328" s="211">
        <v>50</v>
      </c>
      <c r="EM328" s="211">
        <v>124</v>
      </c>
      <c r="EN328" s="211">
        <v>134</v>
      </c>
      <c r="EO328" s="211">
        <v>50</v>
      </c>
      <c r="EP328" s="211">
        <v>211</v>
      </c>
      <c r="EQ328" s="211">
        <v>3808</v>
      </c>
      <c r="ER328" s="211">
        <v>4271</v>
      </c>
      <c r="ES328" s="211">
        <v>397</v>
      </c>
      <c r="ET328" s="211">
        <v>1254</v>
      </c>
      <c r="EU328" s="211">
        <v>1699</v>
      </c>
      <c r="EV328" s="211">
        <v>921</v>
      </c>
      <c r="EW328" s="211">
        <f t="shared" si="5"/>
        <v>3874</v>
      </c>
      <c r="EX328" s="211">
        <v>4271</v>
      </c>
      <c r="EZ328" s="211"/>
    </row>
    <row r="329" spans="1:156" x14ac:dyDescent="0.25">
      <c r="A329">
        <v>55302</v>
      </c>
      <c r="B329" t="s">
        <v>580</v>
      </c>
      <c r="C329" t="s">
        <v>673</v>
      </c>
      <c r="D329" t="s">
        <v>319</v>
      </c>
      <c r="E329" t="s">
        <v>322</v>
      </c>
      <c r="F329" s="234" t="s">
        <v>342</v>
      </c>
      <c r="G329" s="234" t="s">
        <v>342</v>
      </c>
      <c r="H329" s="211">
        <v>7281</v>
      </c>
      <c r="I329" s="211">
        <v>207</v>
      </c>
      <c r="J329" s="211">
        <v>888</v>
      </c>
      <c r="K329" s="211">
        <v>66</v>
      </c>
      <c r="L329" s="211">
        <v>619</v>
      </c>
      <c r="M329" s="211">
        <v>45</v>
      </c>
      <c r="N329" s="211">
        <v>2464</v>
      </c>
      <c r="O329" s="211">
        <v>84</v>
      </c>
      <c r="P329" s="211">
        <v>3929</v>
      </c>
      <c r="Q329" s="211">
        <v>57</v>
      </c>
      <c r="R329" s="211">
        <v>6818</v>
      </c>
      <c r="S329" s="211">
        <v>168</v>
      </c>
      <c r="T329" s="211">
        <v>31</v>
      </c>
      <c r="U329" s="211">
        <v>0</v>
      </c>
      <c r="V329" s="211">
        <v>2</v>
      </c>
      <c r="W329" s="211">
        <v>0</v>
      </c>
      <c r="X329" s="211">
        <v>30</v>
      </c>
      <c r="Y329" s="211">
        <v>0</v>
      </c>
      <c r="Z329" s="211">
        <v>52</v>
      </c>
      <c r="AA329" s="211">
        <v>18</v>
      </c>
      <c r="AB329" s="211">
        <v>348</v>
      </c>
      <c r="AC329" s="211">
        <v>21</v>
      </c>
      <c r="AD329" s="211">
        <v>55</v>
      </c>
      <c r="AE329" s="211">
        <v>18</v>
      </c>
      <c r="AF329" s="211">
        <v>6818</v>
      </c>
      <c r="AG329" s="211">
        <v>168</v>
      </c>
      <c r="AH329" s="211">
        <v>7229</v>
      </c>
      <c r="AI329" s="211">
        <v>207</v>
      </c>
      <c r="AJ329" s="211">
        <v>52</v>
      </c>
      <c r="AK329" s="211">
        <v>0</v>
      </c>
      <c r="AL329" s="211">
        <v>45</v>
      </c>
      <c r="AM329" s="211">
        <v>0</v>
      </c>
      <c r="AN329" s="211">
        <v>7</v>
      </c>
      <c r="AO329" s="211">
        <v>0</v>
      </c>
      <c r="AP329" s="211">
        <v>3685</v>
      </c>
      <c r="AQ329" s="211">
        <v>93</v>
      </c>
      <c r="AR329" s="211">
        <v>3596</v>
      </c>
      <c r="AS329" s="211">
        <v>114</v>
      </c>
      <c r="AT329" s="211">
        <v>868</v>
      </c>
      <c r="AU329" s="211">
        <v>25</v>
      </c>
      <c r="AV329" s="211">
        <v>6413</v>
      </c>
      <c r="AW329" s="211">
        <v>182</v>
      </c>
      <c r="AX329" s="211">
        <v>209</v>
      </c>
      <c r="AY329" s="211">
        <v>37</v>
      </c>
      <c r="AZ329" s="211">
        <v>1649</v>
      </c>
      <c r="BA329" s="211">
        <v>75</v>
      </c>
      <c r="BB329" s="211">
        <v>1555</v>
      </c>
      <c r="BC329" s="211">
        <v>49</v>
      </c>
      <c r="BD329" s="211">
        <v>1515</v>
      </c>
      <c r="BE329" s="211">
        <v>18</v>
      </c>
      <c r="BF329" s="211">
        <v>466</v>
      </c>
      <c r="BG329" s="211">
        <v>43</v>
      </c>
      <c r="BH329" s="211">
        <v>3063</v>
      </c>
      <c r="BI329" s="211">
        <v>143</v>
      </c>
      <c r="BJ329" s="211">
        <v>2994</v>
      </c>
      <c r="BK329" s="211">
        <v>135</v>
      </c>
      <c r="BL329" s="211">
        <v>69</v>
      </c>
      <c r="BM329" s="211">
        <v>8</v>
      </c>
      <c r="BN329" s="211">
        <v>2125</v>
      </c>
      <c r="BO329" s="211">
        <v>59</v>
      </c>
      <c r="BP329" s="211">
        <v>1068</v>
      </c>
      <c r="BQ329" s="211">
        <v>91</v>
      </c>
      <c r="BR329" s="211">
        <v>336</v>
      </c>
      <c r="BS329" s="211">
        <v>36</v>
      </c>
      <c r="BT329" s="211">
        <v>1975</v>
      </c>
      <c r="BU329" s="211">
        <v>18</v>
      </c>
      <c r="BV329" s="211">
        <v>3529</v>
      </c>
      <c r="BW329" s="211">
        <v>186</v>
      </c>
      <c r="BX329" s="211">
        <v>1777</v>
      </c>
      <c r="BY329" s="211">
        <v>3</v>
      </c>
      <c r="BZ329" s="211">
        <v>549</v>
      </c>
      <c r="CA329" s="211">
        <v>8</v>
      </c>
      <c r="CB329" s="211">
        <v>1426</v>
      </c>
      <c r="CC329" s="211">
        <v>10</v>
      </c>
      <c r="CD329" s="211">
        <v>378</v>
      </c>
      <c r="CE329" s="211">
        <v>10</v>
      </c>
      <c r="CF329" s="211">
        <v>506</v>
      </c>
      <c r="CG329" s="211">
        <v>71</v>
      </c>
      <c r="CH329" s="211">
        <v>1016</v>
      </c>
      <c r="CI329" s="211">
        <v>57</v>
      </c>
      <c r="CJ329" s="211">
        <v>680</v>
      </c>
      <c r="CK329" s="211">
        <v>0</v>
      </c>
      <c r="CL329" s="211">
        <v>949</v>
      </c>
      <c r="CM329" s="211">
        <v>48</v>
      </c>
      <c r="CN329" s="211">
        <v>1777</v>
      </c>
      <c r="CO329" s="211">
        <v>3</v>
      </c>
      <c r="CP329" s="211">
        <v>207</v>
      </c>
      <c r="CQ329" s="211">
        <v>7074</v>
      </c>
      <c r="CR329" s="211">
        <v>5802</v>
      </c>
      <c r="CS329" s="211">
        <v>2791</v>
      </c>
      <c r="CT329" s="211">
        <v>6854</v>
      </c>
      <c r="CU329" s="211">
        <v>138</v>
      </c>
      <c r="CV329" s="211">
        <v>30</v>
      </c>
      <c r="CW329" s="211">
        <v>119</v>
      </c>
      <c r="CX329" s="211">
        <v>26</v>
      </c>
      <c r="CY329" s="211">
        <v>15</v>
      </c>
      <c r="CZ329" s="211">
        <v>0</v>
      </c>
      <c r="DA329" s="211">
        <v>4</v>
      </c>
      <c r="DB329" s="211">
        <v>4</v>
      </c>
      <c r="DC329" s="211">
        <v>0</v>
      </c>
      <c r="DD329" s="211">
        <v>0</v>
      </c>
      <c r="DE329" s="211">
        <v>19</v>
      </c>
      <c r="DF329" s="211">
        <v>473</v>
      </c>
      <c r="DG329" s="211">
        <v>400</v>
      </c>
      <c r="DH329" s="211">
        <v>165</v>
      </c>
      <c r="DI329" s="211">
        <v>391</v>
      </c>
      <c r="DJ329" s="211">
        <v>189</v>
      </c>
      <c r="DK329" s="211">
        <v>20</v>
      </c>
      <c r="DL329" s="211">
        <v>166</v>
      </c>
      <c r="DM329" s="211">
        <v>243</v>
      </c>
      <c r="DN329" s="211">
        <v>1148</v>
      </c>
      <c r="DO329" s="211">
        <v>159</v>
      </c>
      <c r="DP329" s="211">
        <v>78</v>
      </c>
      <c r="DQ329" s="211">
        <v>54</v>
      </c>
      <c r="DR329" s="211">
        <v>92</v>
      </c>
      <c r="DS329" s="211">
        <v>87</v>
      </c>
      <c r="DT329" s="211">
        <v>212</v>
      </c>
      <c r="DU329" s="211">
        <v>2895</v>
      </c>
      <c r="DV329" s="211">
        <v>1693</v>
      </c>
      <c r="DW329" s="211">
        <v>584</v>
      </c>
      <c r="DX329" s="211">
        <v>156</v>
      </c>
      <c r="DY329" s="211">
        <v>76</v>
      </c>
      <c r="DZ329" s="211">
        <v>406</v>
      </c>
      <c r="EA329" s="211">
        <v>30</v>
      </c>
      <c r="EB329" s="211">
        <v>324</v>
      </c>
      <c r="EC329" s="211">
        <v>640</v>
      </c>
      <c r="ED329" s="211">
        <v>166</v>
      </c>
      <c r="EE329" s="211">
        <v>384</v>
      </c>
      <c r="EF329" s="211">
        <v>883</v>
      </c>
      <c r="EG329" s="211">
        <v>6730</v>
      </c>
      <c r="EH329" s="211">
        <v>526</v>
      </c>
      <c r="EI329" s="211">
        <v>2513</v>
      </c>
      <c r="EJ329" s="211">
        <v>382</v>
      </c>
      <c r="EK329" s="211">
        <v>41</v>
      </c>
      <c r="EL329" s="211">
        <v>9</v>
      </c>
      <c r="EM329" s="211">
        <v>66</v>
      </c>
      <c r="EN329" s="211">
        <v>37</v>
      </c>
      <c r="EO329" s="211">
        <v>50</v>
      </c>
      <c r="EP329" s="211">
        <v>114</v>
      </c>
      <c r="EQ329" s="211">
        <v>2679</v>
      </c>
      <c r="ER329" s="211">
        <v>2895</v>
      </c>
      <c r="ES329" s="211">
        <v>126</v>
      </c>
      <c r="ET329" s="211">
        <v>742</v>
      </c>
      <c r="EU329" s="211">
        <v>1268</v>
      </c>
      <c r="EV329" s="211">
        <v>759</v>
      </c>
      <c r="EW329" s="211">
        <f t="shared" si="5"/>
        <v>2769</v>
      </c>
      <c r="EX329" s="211">
        <v>2895</v>
      </c>
      <c r="EZ329" s="211"/>
    </row>
    <row r="330" spans="1:156" x14ac:dyDescent="0.25">
      <c r="A330">
        <v>55309</v>
      </c>
      <c r="B330" t="s">
        <v>580</v>
      </c>
      <c r="C330" t="s">
        <v>677</v>
      </c>
      <c r="D330" t="s">
        <v>304</v>
      </c>
      <c r="E330" t="s">
        <v>322</v>
      </c>
      <c r="F330" s="234" t="s">
        <v>342</v>
      </c>
      <c r="G330" s="234" t="s">
        <v>342</v>
      </c>
      <c r="H330" s="211">
        <v>21373</v>
      </c>
      <c r="I330" s="211">
        <v>805</v>
      </c>
      <c r="J330" s="211">
        <v>1146</v>
      </c>
      <c r="K330" s="211">
        <v>6</v>
      </c>
      <c r="L330" s="211">
        <v>793</v>
      </c>
      <c r="M330" s="211">
        <v>0</v>
      </c>
      <c r="N330" s="211">
        <v>8705</v>
      </c>
      <c r="O330" s="211">
        <v>336</v>
      </c>
      <c r="P330" s="211">
        <v>11502</v>
      </c>
      <c r="Q330" s="211">
        <v>463</v>
      </c>
      <c r="R330" s="211">
        <v>19404</v>
      </c>
      <c r="S330" s="211">
        <v>735</v>
      </c>
      <c r="T330" s="211">
        <v>398</v>
      </c>
      <c r="U330" s="211">
        <v>0</v>
      </c>
      <c r="V330" s="211">
        <v>12</v>
      </c>
      <c r="W330" s="211">
        <v>12</v>
      </c>
      <c r="X330" s="211">
        <v>167</v>
      </c>
      <c r="Y330" s="211">
        <v>12</v>
      </c>
      <c r="Z330" s="211">
        <v>491</v>
      </c>
      <c r="AA330" s="211">
        <v>21</v>
      </c>
      <c r="AB330" s="211">
        <v>901</v>
      </c>
      <c r="AC330" s="211">
        <v>25</v>
      </c>
      <c r="AD330" s="211">
        <v>961</v>
      </c>
      <c r="AE330" s="211">
        <v>22</v>
      </c>
      <c r="AF330" s="211">
        <v>19128</v>
      </c>
      <c r="AG330" s="211">
        <v>735</v>
      </c>
      <c r="AH330" s="211">
        <v>20808</v>
      </c>
      <c r="AI330" s="211">
        <v>781</v>
      </c>
      <c r="AJ330" s="211">
        <v>565</v>
      </c>
      <c r="AK330" s="211">
        <v>24</v>
      </c>
      <c r="AL330" s="211">
        <v>393</v>
      </c>
      <c r="AM330" s="211">
        <v>24</v>
      </c>
      <c r="AN330" s="211">
        <v>172</v>
      </c>
      <c r="AO330" s="211">
        <v>0</v>
      </c>
      <c r="AP330" s="211">
        <v>10759</v>
      </c>
      <c r="AQ330" s="211">
        <v>373</v>
      </c>
      <c r="AR330" s="211">
        <v>10614</v>
      </c>
      <c r="AS330" s="211">
        <v>432</v>
      </c>
      <c r="AT330" s="211">
        <v>2181</v>
      </c>
      <c r="AU330" s="211">
        <v>6</v>
      </c>
      <c r="AV330" s="211">
        <v>19192</v>
      </c>
      <c r="AW330" s="211">
        <v>799</v>
      </c>
      <c r="AX330" s="211">
        <v>611</v>
      </c>
      <c r="AY330" s="211">
        <v>170</v>
      </c>
      <c r="AZ330" s="211">
        <v>3802</v>
      </c>
      <c r="BA330" s="211">
        <v>340</v>
      </c>
      <c r="BB330" s="211">
        <v>4663</v>
      </c>
      <c r="BC330" s="211">
        <v>103</v>
      </c>
      <c r="BD330" s="211">
        <v>4111</v>
      </c>
      <c r="BE330" s="211">
        <v>80</v>
      </c>
      <c r="BF330" s="211">
        <v>1850</v>
      </c>
      <c r="BG330" s="211">
        <v>289</v>
      </c>
      <c r="BH330" s="211">
        <v>11745</v>
      </c>
      <c r="BI330" s="211">
        <v>399</v>
      </c>
      <c r="BJ330" s="211">
        <v>11476</v>
      </c>
      <c r="BK330" s="211">
        <v>377</v>
      </c>
      <c r="BL330" s="211">
        <v>269</v>
      </c>
      <c r="BM330" s="211">
        <v>22</v>
      </c>
      <c r="BN330" s="211">
        <v>8172</v>
      </c>
      <c r="BO330" s="211">
        <v>301</v>
      </c>
      <c r="BP330" s="211">
        <v>4024</v>
      </c>
      <c r="BQ330" s="211">
        <v>295</v>
      </c>
      <c r="BR330" s="211">
        <v>1399</v>
      </c>
      <c r="BS330" s="211">
        <v>92</v>
      </c>
      <c r="BT330" s="211">
        <v>5951</v>
      </c>
      <c r="BU330" s="211">
        <v>106</v>
      </c>
      <c r="BV330" s="211">
        <v>13595</v>
      </c>
      <c r="BW330" s="211">
        <v>688</v>
      </c>
      <c r="BX330" s="211">
        <v>1827</v>
      </c>
      <c r="BY330" s="211">
        <v>11</v>
      </c>
      <c r="BZ330" s="211">
        <v>1707</v>
      </c>
      <c r="CA330" s="211">
        <v>30</v>
      </c>
      <c r="CB330" s="211">
        <v>4244</v>
      </c>
      <c r="CC330" s="211">
        <v>76</v>
      </c>
      <c r="CD330" s="211">
        <v>2235</v>
      </c>
      <c r="CE330" s="211">
        <v>6</v>
      </c>
      <c r="CF330" s="211">
        <v>1975</v>
      </c>
      <c r="CG330" s="211">
        <v>89</v>
      </c>
      <c r="CH330" s="211">
        <v>3374</v>
      </c>
      <c r="CI330" s="211">
        <v>128</v>
      </c>
      <c r="CJ330" s="211">
        <v>3366</v>
      </c>
      <c r="CK330" s="211">
        <v>240</v>
      </c>
      <c r="CL330" s="211">
        <v>2645</v>
      </c>
      <c r="CM330" s="211">
        <v>225</v>
      </c>
      <c r="CN330" s="211">
        <v>1827</v>
      </c>
      <c r="CO330" s="211">
        <v>11</v>
      </c>
      <c r="CP330" s="211">
        <v>805</v>
      </c>
      <c r="CQ330" s="211">
        <v>20568</v>
      </c>
      <c r="CR330" s="211">
        <v>18297</v>
      </c>
      <c r="CS330" s="211">
        <v>4474</v>
      </c>
      <c r="CT330" s="211">
        <v>19329</v>
      </c>
      <c r="CU330" s="211">
        <v>847</v>
      </c>
      <c r="CV330" s="211">
        <v>213</v>
      </c>
      <c r="CW330" s="211">
        <v>564</v>
      </c>
      <c r="CX330" s="211">
        <v>168</v>
      </c>
      <c r="CY330" s="211">
        <v>71</v>
      </c>
      <c r="CZ330" s="211">
        <v>11</v>
      </c>
      <c r="DA330" s="211">
        <v>159</v>
      </c>
      <c r="DB330" s="211">
        <v>34</v>
      </c>
      <c r="DC330" s="211">
        <v>53</v>
      </c>
      <c r="DD330" s="211">
        <v>0</v>
      </c>
      <c r="DE330" s="211">
        <v>94</v>
      </c>
      <c r="DF330" s="211">
        <v>1500</v>
      </c>
      <c r="DG330" s="211">
        <v>1817</v>
      </c>
      <c r="DH330" s="211">
        <v>504</v>
      </c>
      <c r="DI330" s="211">
        <v>1176</v>
      </c>
      <c r="DJ330" s="211">
        <v>1047</v>
      </c>
      <c r="DK330" s="211">
        <v>106</v>
      </c>
      <c r="DL330" s="211">
        <v>549</v>
      </c>
      <c r="DM330" s="211">
        <v>1118</v>
      </c>
      <c r="DN330" s="211">
        <v>2577</v>
      </c>
      <c r="DO330" s="211">
        <v>871</v>
      </c>
      <c r="DP330" s="211">
        <v>663</v>
      </c>
      <c r="DQ330" s="211">
        <v>331</v>
      </c>
      <c r="DR330" s="211">
        <v>302</v>
      </c>
      <c r="DS330" s="211">
        <v>142</v>
      </c>
      <c r="DT330" s="211">
        <v>245</v>
      </c>
      <c r="DU330" s="211">
        <v>7242</v>
      </c>
      <c r="DV330" s="211">
        <v>4544</v>
      </c>
      <c r="DW330" s="211">
        <v>2094</v>
      </c>
      <c r="DX330" s="211">
        <v>513</v>
      </c>
      <c r="DY330" s="211">
        <v>200</v>
      </c>
      <c r="DZ330" s="211">
        <v>897</v>
      </c>
      <c r="EA330" s="211">
        <v>117</v>
      </c>
      <c r="EB330" s="211">
        <v>552</v>
      </c>
      <c r="EC330" s="211">
        <v>1288</v>
      </c>
      <c r="ED330" s="211">
        <v>465</v>
      </c>
      <c r="EE330" s="211">
        <v>415</v>
      </c>
      <c r="EF330" s="211">
        <v>3081</v>
      </c>
      <c r="EG330" s="211">
        <v>19142</v>
      </c>
      <c r="EH330" s="211">
        <v>1998</v>
      </c>
      <c r="EI330" s="211">
        <v>6600</v>
      </c>
      <c r="EJ330" s="211">
        <v>642</v>
      </c>
      <c r="EK330" s="211">
        <v>113</v>
      </c>
      <c r="EL330" s="211">
        <v>40</v>
      </c>
      <c r="EM330" s="211">
        <v>82</v>
      </c>
      <c r="EN330" s="211">
        <v>154</v>
      </c>
      <c r="EO330" s="211">
        <v>50</v>
      </c>
      <c r="EP330" s="211">
        <v>166</v>
      </c>
      <c r="EQ330" s="211">
        <v>6996</v>
      </c>
      <c r="ER330" s="211">
        <v>7242</v>
      </c>
      <c r="ES330" s="211">
        <v>249</v>
      </c>
      <c r="ET330" s="211">
        <v>1036</v>
      </c>
      <c r="EU330" s="211">
        <v>3126</v>
      </c>
      <c r="EV330" s="211">
        <v>2831</v>
      </c>
      <c r="EW330" s="211">
        <f t="shared" si="5"/>
        <v>6993</v>
      </c>
      <c r="EX330" s="211">
        <v>7242</v>
      </c>
      <c r="EZ330" s="211"/>
    </row>
    <row r="331" spans="1:156" x14ac:dyDescent="0.25">
      <c r="A331">
        <v>55313</v>
      </c>
      <c r="B331" t="s">
        <v>580</v>
      </c>
      <c r="C331" t="s">
        <v>680</v>
      </c>
      <c r="D331" t="s">
        <v>319</v>
      </c>
      <c r="E331" t="s">
        <v>322</v>
      </c>
      <c r="F331" s="234" t="s">
        <v>343</v>
      </c>
      <c r="G331" s="234" t="s">
        <v>342</v>
      </c>
      <c r="H331" s="211">
        <v>24500</v>
      </c>
      <c r="I331" s="211">
        <v>1525</v>
      </c>
      <c r="J331" s="211">
        <v>2455</v>
      </c>
      <c r="K331" s="211">
        <v>316</v>
      </c>
      <c r="L331" s="211">
        <v>1540</v>
      </c>
      <c r="M331" s="211">
        <v>312</v>
      </c>
      <c r="N331" s="211">
        <v>9959</v>
      </c>
      <c r="O331" s="211">
        <v>917</v>
      </c>
      <c r="P331" s="211">
        <v>12007</v>
      </c>
      <c r="Q331" s="211">
        <v>292</v>
      </c>
      <c r="R331" s="211">
        <v>22568</v>
      </c>
      <c r="S331" s="211">
        <v>1216</v>
      </c>
      <c r="T331" s="211">
        <v>16</v>
      </c>
      <c r="U331" s="211">
        <v>10</v>
      </c>
      <c r="V331" s="211">
        <v>121</v>
      </c>
      <c r="W331" s="211">
        <v>0</v>
      </c>
      <c r="X331" s="211">
        <v>303</v>
      </c>
      <c r="Y331" s="211">
        <v>23</v>
      </c>
      <c r="Z331" s="211">
        <v>290</v>
      </c>
      <c r="AA331" s="211">
        <v>127</v>
      </c>
      <c r="AB331" s="211">
        <v>1202</v>
      </c>
      <c r="AC331" s="211">
        <v>149</v>
      </c>
      <c r="AD331" s="211">
        <v>896</v>
      </c>
      <c r="AE331" s="211">
        <v>270</v>
      </c>
      <c r="AF331" s="211">
        <v>22463</v>
      </c>
      <c r="AG331" s="211">
        <v>1216</v>
      </c>
      <c r="AH331" s="211">
        <v>23488</v>
      </c>
      <c r="AI331" s="211">
        <v>1208</v>
      </c>
      <c r="AJ331" s="211">
        <v>1012</v>
      </c>
      <c r="AK331" s="211">
        <v>317</v>
      </c>
      <c r="AL331" s="211">
        <v>347</v>
      </c>
      <c r="AM331" s="211">
        <v>23</v>
      </c>
      <c r="AN331" s="211">
        <v>665</v>
      </c>
      <c r="AO331" s="211">
        <v>294</v>
      </c>
      <c r="AP331" s="211">
        <v>12532</v>
      </c>
      <c r="AQ331" s="211">
        <v>927</v>
      </c>
      <c r="AR331" s="211">
        <v>11968</v>
      </c>
      <c r="AS331" s="211">
        <v>598</v>
      </c>
      <c r="AT331" s="211">
        <v>3033</v>
      </c>
      <c r="AU331" s="211">
        <v>71</v>
      </c>
      <c r="AV331" s="211">
        <v>21467</v>
      </c>
      <c r="AW331" s="211">
        <v>1454</v>
      </c>
      <c r="AX331" s="211">
        <v>984</v>
      </c>
      <c r="AY331" s="211">
        <v>196</v>
      </c>
      <c r="AZ331" s="211">
        <v>4303</v>
      </c>
      <c r="BA331" s="211">
        <v>230</v>
      </c>
      <c r="BB331" s="211">
        <v>5701</v>
      </c>
      <c r="BC331" s="211">
        <v>446</v>
      </c>
      <c r="BD331" s="211">
        <v>5112</v>
      </c>
      <c r="BE331" s="211">
        <v>107</v>
      </c>
      <c r="BF331" s="211">
        <v>2103</v>
      </c>
      <c r="BG331" s="211">
        <v>266</v>
      </c>
      <c r="BH331" s="211">
        <v>11772</v>
      </c>
      <c r="BI331" s="211">
        <v>889</v>
      </c>
      <c r="BJ331" s="211">
        <v>11409</v>
      </c>
      <c r="BK331" s="211">
        <v>813</v>
      </c>
      <c r="BL331" s="211">
        <v>363</v>
      </c>
      <c r="BM331" s="211">
        <v>76</v>
      </c>
      <c r="BN331" s="211">
        <v>8287</v>
      </c>
      <c r="BO331" s="211">
        <v>408</v>
      </c>
      <c r="BP331" s="211">
        <v>3783</v>
      </c>
      <c r="BQ331" s="211">
        <v>559</v>
      </c>
      <c r="BR331" s="211">
        <v>1805</v>
      </c>
      <c r="BS331" s="211">
        <v>188</v>
      </c>
      <c r="BT331" s="211">
        <v>6665</v>
      </c>
      <c r="BU331" s="211">
        <v>347</v>
      </c>
      <c r="BV331" s="211">
        <v>13875</v>
      </c>
      <c r="BW331" s="211">
        <v>1155</v>
      </c>
      <c r="BX331" s="211">
        <v>3960</v>
      </c>
      <c r="BY331" s="211">
        <v>23</v>
      </c>
      <c r="BZ331" s="211">
        <v>1895</v>
      </c>
      <c r="CA331" s="211">
        <v>119</v>
      </c>
      <c r="CB331" s="211">
        <v>4770</v>
      </c>
      <c r="CC331" s="211">
        <v>228</v>
      </c>
      <c r="CD331" s="211">
        <v>1735</v>
      </c>
      <c r="CE331" s="211">
        <v>199</v>
      </c>
      <c r="CF331" s="211">
        <v>2168</v>
      </c>
      <c r="CG331" s="211">
        <v>191</v>
      </c>
      <c r="CH331" s="211">
        <v>3298</v>
      </c>
      <c r="CI331" s="211">
        <v>352</v>
      </c>
      <c r="CJ331" s="211">
        <v>3364</v>
      </c>
      <c r="CK331" s="211">
        <v>159</v>
      </c>
      <c r="CL331" s="211">
        <v>3310</v>
      </c>
      <c r="CM331" s="211">
        <v>254</v>
      </c>
      <c r="CN331" s="211">
        <v>3960</v>
      </c>
      <c r="CO331" s="211">
        <v>23</v>
      </c>
      <c r="CP331" s="211">
        <v>1525</v>
      </c>
      <c r="CQ331" s="211">
        <v>22975</v>
      </c>
      <c r="CR331" s="211">
        <v>19053</v>
      </c>
      <c r="CS331" s="211">
        <v>7441</v>
      </c>
      <c r="CT331" s="211">
        <v>21958</v>
      </c>
      <c r="CU331" s="211">
        <v>1397</v>
      </c>
      <c r="CV331" s="211">
        <v>380</v>
      </c>
      <c r="CW331" s="211">
        <v>768</v>
      </c>
      <c r="CX331" s="211">
        <v>120</v>
      </c>
      <c r="CY331" s="211">
        <v>357</v>
      </c>
      <c r="CZ331" s="211">
        <v>200</v>
      </c>
      <c r="DA331" s="211">
        <v>228</v>
      </c>
      <c r="DB331" s="211">
        <v>60</v>
      </c>
      <c r="DC331" s="211">
        <v>44</v>
      </c>
      <c r="DD331" s="211">
        <v>0</v>
      </c>
      <c r="DE331" s="211">
        <v>190</v>
      </c>
      <c r="DF331" s="211">
        <v>1550</v>
      </c>
      <c r="DG331" s="211">
        <v>2292</v>
      </c>
      <c r="DH331" s="211">
        <v>277</v>
      </c>
      <c r="DI331" s="211">
        <v>1366</v>
      </c>
      <c r="DJ331" s="211">
        <v>648</v>
      </c>
      <c r="DK331" s="211">
        <v>64</v>
      </c>
      <c r="DL331" s="211">
        <v>684</v>
      </c>
      <c r="DM331" s="211">
        <v>1070</v>
      </c>
      <c r="DN331" s="211">
        <v>2841</v>
      </c>
      <c r="DO331" s="211">
        <v>861</v>
      </c>
      <c r="DP331" s="211">
        <v>564</v>
      </c>
      <c r="DQ331" s="211">
        <v>126</v>
      </c>
      <c r="DR331" s="211">
        <v>269</v>
      </c>
      <c r="DS331" s="211">
        <v>370</v>
      </c>
      <c r="DT331" s="211">
        <v>398</v>
      </c>
      <c r="DU331" s="211">
        <v>9145</v>
      </c>
      <c r="DV331" s="211">
        <v>5434</v>
      </c>
      <c r="DW331" s="211">
        <v>2060</v>
      </c>
      <c r="DX331" s="211">
        <v>648</v>
      </c>
      <c r="DY331" s="211">
        <v>285</v>
      </c>
      <c r="DZ331" s="211">
        <v>1532</v>
      </c>
      <c r="EA331" s="211">
        <v>204</v>
      </c>
      <c r="EB331" s="211">
        <v>1126</v>
      </c>
      <c r="EC331" s="211">
        <v>1531</v>
      </c>
      <c r="ED331" s="211">
        <v>255</v>
      </c>
      <c r="EE331" s="211">
        <v>965</v>
      </c>
      <c r="EF331" s="211">
        <v>2951</v>
      </c>
      <c r="EG331" s="211">
        <v>22652</v>
      </c>
      <c r="EH331" s="211">
        <v>1819</v>
      </c>
      <c r="EI331" s="211">
        <v>7451</v>
      </c>
      <c r="EJ331" s="211">
        <v>1694</v>
      </c>
      <c r="EK331" s="211">
        <v>144</v>
      </c>
      <c r="EL331" s="211">
        <v>191</v>
      </c>
      <c r="EM331" s="211">
        <v>325</v>
      </c>
      <c r="EN331" s="211">
        <v>262</v>
      </c>
      <c r="EO331" s="211">
        <v>71</v>
      </c>
      <c r="EP331" s="211">
        <v>574</v>
      </c>
      <c r="EQ331" s="211">
        <v>8452</v>
      </c>
      <c r="ER331" s="211">
        <v>9145</v>
      </c>
      <c r="ES331" s="211">
        <v>225</v>
      </c>
      <c r="ET331" s="211">
        <v>2403</v>
      </c>
      <c r="EU331" s="211">
        <v>3836</v>
      </c>
      <c r="EV331" s="211">
        <v>2681</v>
      </c>
      <c r="EW331" s="211">
        <f t="shared" si="5"/>
        <v>8920</v>
      </c>
      <c r="EX331" s="211">
        <v>9145</v>
      </c>
      <c r="EZ331" s="211"/>
    </row>
    <row r="332" spans="1:156" x14ac:dyDescent="0.25">
      <c r="A332">
        <v>55319</v>
      </c>
      <c r="B332" t="s">
        <v>580</v>
      </c>
      <c r="C332" t="s">
        <v>684</v>
      </c>
      <c r="D332" t="s">
        <v>304</v>
      </c>
      <c r="E332" t="s">
        <v>322</v>
      </c>
      <c r="F332" s="234" t="s">
        <v>342</v>
      </c>
      <c r="G332" s="234" t="s">
        <v>342</v>
      </c>
      <c r="H332" s="211">
        <v>5478</v>
      </c>
      <c r="I332" s="211">
        <v>114</v>
      </c>
      <c r="J332" s="211">
        <v>301</v>
      </c>
      <c r="K332" s="211">
        <v>8</v>
      </c>
      <c r="L332" s="211">
        <v>167</v>
      </c>
      <c r="M332" s="211">
        <v>3</v>
      </c>
      <c r="N332" s="211">
        <v>2099</v>
      </c>
      <c r="O332" s="211">
        <v>80</v>
      </c>
      <c r="P332" s="211">
        <v>3059</v>
      </c>
      <c r="Q332" s="211">
        <v>26</v>
      </c>
      <c r="R332" s="211">
        <v>5304</v>
      </c>
      <c r="S332" s="211">
        <v>112</v>
      </c>
      <c r="T332" s="211">
        <v>31</v>
      </c>
      <c r="U332" s="211">
        <v>0</v>
      </c>
      <c r="V332" s="211">
        <v>0</v>
      </c>
      <c r="W332" s="211">
        <v>0</v>
      </c>
      <c r="X332" s="211">
        <v>43</v>
      </c>
      <c r="Y332" s="211">
        <v>0</v>
      </c>
      <c r="Z332" s="211">
        <v>24</v>
      </c>
      <c r="AA332" s="211">
        <v>0</v>
      </c>
      <c r="AB332" s="211">
        <v>72</v>
      </c>
      <c r="AC332" s="211">
        <v>2</v>
      </c>
      <c r="AD332" s="211">
        <v>33</v>
      </c>
      <c r="AE332" s="211">
        <v>0</v>
      </c>
      <c r="AF332" s="211">
        <v>5293</v>
      </c>
      <c r="AG332" s="211">
        <v>112</v>
      </c>
      <c r="AH332" s="211">
        <v>5443</v>
      </c>
      <c r="AI332" s="211">
        <v>114</v>
      </c>
      <c r="AJ332" s="211">
        <v>35</v>
      </c>
      <c r="AK332" s="211">
        <v>0</v>
      </c>
      <c r="AL332" s="211">
        <v>29</v>
      </c>
      <c r="AM332" s="211">
        <v>0</v>
      </c>
      <c r="AN332" s="211">
        <v>6</v>
      </c>
      <c r="AO332" s="211">
        <v>0</v>
      </c>
      <c r="AP332" s="211">
        <v>2931</v>
      </c>
      <c r="AQ332" s="211">
        <v>85</v>
      </c>
      <c r="AR332" s="211">
        <v>2547</v>
      </c>
      <c r="AS332" s="211">
        <v>29</v>
      </c>
      <c r="AT332" s="211">
        <v>583</v>
      </c>
      <c r="AU332" s="211">
        <v>21</v>
      </c>
      <c r="AV332" s="211">
        <v>4895</v>
      </c>
      <c r="AW332" s="211">
        <v>93</v>
      </c>
      <c r="AX332" s="211">
        <v>162</v>
      </c>
      <c r="AY332" s="211">
        <v>0</v>
      </c>
      <c r="AZ332" s="211">
        <v>1019</v>
      </c>
      <c r="BA332" s="211">
        <v>59</v>
      </c>
      <c r="BB332" s="211">
        <v>1331</v>
      </c>
      <c r="BC332" s="211">
        <v>21</v>
      </c>
      <c r="BD332" s="211">
        <v>1136</v>
      </c>
      <c r="BE332" s="211">
        <v>24</v>
      </c>
      <c r="BF332" s="211">
        <v>412</v>
      </c>
      <c r="BG332" s="211">
        <v>12</v>
      </c>
      <c r="BH332" s="211">
        <v>2793</v>
      </c>
      <c r="BI332" s="211">
        <v>92</v>
      </c>
      <c r="BJ332" s="211">
        <v>2693</v>
      </c>
      <c r="BK332" s="211">
        <v>75</v>
      </c>
      <c r="BL332" s="211">
        <v>100</v>
      </c>
      <c r="BM332" s="211">
        <v>17</v>
      </c>
      <c r="BN332" s="211">
        <v>1938</v>
      </c>
      <c r="BO332" s="211">
        <v>65</v>
      </c>
      <c r="BP332" s="211">
        <v>878</v>
      </c>
      <c r="BQ332" s="211">
        <v>22</v>
      </c>
      <c r="BR332" s="211">
        <v>389</v>
      </c>
      <c r="BS332" s="211">
        <v>17</v>
      </c>
      <c r="BT332" s="211">
        <v>1491</v>
      </c>
      <c r="BU332" s="211">
        <v>10</v>
      </c>
      <c r="BV332" s="211">
        <v>3205</v>
      </c>
      <c r="BW332" s="211">
        <v>104</v>
      </c>
      <c r="BX332" s="211">
        <v>782</v>
      </c>
      <c r="BY332" s="211">
        <v>0</v>
      </c>
      <c r="BZ332" s="211">
        <v>481</v>
      </c>
      <c r="CA332" s="211">
        <v>2</v>
      </c>
      <c r="CB332" s="211">
        <v>1010</v>
      </c>
      <c r="CC332" s="211">
        <v>8</v>
      </c>
      <c r="CD332" s="211">
        <v>339</v>
      </c>
      <c r="CE332" s="211">
        <v>0</v>
      </c>
      <c r="CF332" s="211">
        <v>419</v>
      </c>
      <c r="CG332" s="211">
        <v>19</v>
      </c>
      <c r="CH332" s="211">
        <v>718</v>
      </c>
      <c r="CI332" s="211">
        <v>15</v>
      </c>
      <c r="CJ332" s="211">
        <v>877</v>
      </c>
      <c r="CK332" s="211">
        <v>31</v>
      </c>
      <c r="CL332" s="211">
        <v>852</v>
      </c>
      <c r="CM332" s="211">
        <v>39</v>
      </c>
      <c r="CN332" s="211">
        <v>782</v>
      </c>
      <c r="CO332" s="211">
        <v>0</v>
      </c>
      <c r="CP332" s="211">
        <v>114</v>
      </c>
      <c r="CQ332" s="211">
        <v>5364</v>
      </c>
      <c r="CR332" s="211">
        <v>4685</v>
      </c>
      <c r="CS332" s="211">
        <v>1408</v>
      </c>
      <c r="CT332" s="211">
        <v>5008</v>
      </c>
      <c r="CU332" s="211">
        <v>63</v>
      </c>
      <c r="CV332" s="211">
        <v>18</v>
      </c>
      <c r="CW332" s="211">
        <v>32</v>
      </c>
      <c r="CX332" s="211">
        <v>0</v>
      </c>
      <c r="CY332" s="211">
        <v>13</v>
      </c>
      <c r="CZ332" s="211">
        <v>0</v>
      </c>
      <c r="DA332" s="211">
        <v>18</v>
      </c>
      <c r="DB332" s="211">
        <v>18</v>
      </c>
      <c r="DC332" s="211">
        <v>0</v>
      </c>
      <c r="DD332" s="211">
        <v>0</v>
      </c>
      <c r="DE332" s="211">
        <v>95</v>
      </c>
      <c r="DF332" s="211">
        <v>475</v>
      </c>
      <c r="DG332" s="211">
        <v>316</v>
      </c>
      <c r="DH332" s="211">
        <v>93</v>
      </c>
      <c r="DI332" s="211">
        <v>245</v>
      </c>
      <c r="DJ332" s="211">
        <v>215</v>
      </c>
      <c r="DK332" s="211">
        <v>40</v>
      </c>
      <c r="DL332" s="211">
        <v>144</v>
      </c>
      <c r="DM332" s="211">
        <v>155</v>
      </c>
      <c r="DN332" s="211">
        <v>674</v>
      </c>
      <c r="DO332" s="211">
        <v>185</v>
      </c>
      <c r="DP332" s="211">
        <v>163</v>
      </c>
      <c r="DQ332" s="211">
        <v>107</v>
      </c>
      <c r="DR332" s="211">
        <v>56</v>
      </c>
      <c r="DS332" s="211">
        <v>28</v>
      </c>
      <c r="DT332" s="211">
        <v>29</v>
      </c>
      <c r="DU332" s="211">
        <v>1941</v>
      </c>
      <c r="DV332" s="211">
        <v>1354</v>
      </c>
      <c r="DW332" s="211">
        <v>523</v>
      </c>
      <c r="DX332" s="211">
        <v>131</v>
      </c>
      <c r="DY332" s="211">
        <v>37</v>
      </c>
      <c r="DZ332" s="211">
        <v>288</v>
      </c>
      <c r="EA332" s="211">
        <v>28</v>
      </c>
      <c r="EB332" s="211">
        <v>196</v>
      </c>
      <c r="EC332" s="211">
        <v>168</v>
      </c>
      <c r="ED332" s="211">
        <v>36</v>
      </c>
      <c r="EE332" s="211">
        <v>116</v>
      </c>
      <c r="EF332" s="211">
        <v>692</v>
      </c>
      <c r="EG332" s="211">
        <v>5099</v>
      </c>
      <c r="EH332" s="211">
        <v>366</v>
      </c>
      <c r="EI332" s="211">
        <v>1863</v>
      </c>
      <c r="EJ332" s="211">
        <v>78</v>
      </c>
      <c r="EK332" s="211">
        <v>32</v>
      </c>
      <c r="EL332" s="211">
        <v>0</v>
      </c>
      <c r="EM332" s="211">
        <v>2</v>
      </c>
      <c r="EN332" s="211">
        <v>5</v>
      </c>
      <c r="EO332" s="211">
        <v>8</v>
      </c>
      <c r="EP332" s="211">
        <v>25</v>
      </c>
      <c r="EQ332" s="211">
        <v>1830</v>
      </c>
      <c r="ER332" s="211">
        <v>1941</v>
      </c>
      <c r="ES332" s="211">
        <v>60</v>
      </c>
      <c r="ET332" s="211">
        <v>286</v>
      </c>
      <c r="EU332" s="211">
        <v>734</v>
      </c>
      <c r="EV332" s="211">
        <v>861</v>
      </c>
      <c r="EW332" s="211">
        <f t="shared" si="5"/>
        <v>1881</v>
      </c>
      <c r="EX332" s="211">
        <v>1941</v>
      </c>
      <c r="EZ332" s="211"/>
    </row>
    <row r="333" spans="1:156" x14ac:dyDescent="0.25">
      <c r="A333">
        <v>55320</v>
      </c>
      <c r="B333" t="s">
        <v>580</v>
      </c>
      <c r="C333" t="s">
        <v>685</v>
      </c>
      <c r="D333" t="s">
        <v>319</v>
      </c>
      <c r="E333" t="s">
        <v>322</v>
      </c>
      <c r="F333" s="234" t="s">
        <v>342</v>
      </c>
      <c r="G333" s="234" t="s">
        <v>342</v>
      </c>
      <c r="H333" s="211">
        <v>5676</v>
      </c>
      <c r="I333" s="211">
        <v>189</v>
      </c>
      <c r="J333" s="211">
        <v>431</v>
      </c>
      <c r="K333" s="211">
        <v>52</v>
      </c>
      <c r="L333" s="211">
        <v>346</v>
      </c>
      <c r="M333" s="211">
        <v>49</v>
      </c>
      <c r="N333" s="211">
        <v>1998</v>
      </c>
      <c r="O333" s="211">
        <v>82</v>
      </c>
      <c r="P333" s="211">
        <v>3239</v>
      </c>
      <c r="Q333" s="211">
        <v>55</v>
      </c>
      <c r="R333" s="211">
        <v>5393</v>
      </c>
      <c r="S333" s="211">
        <v>189</v>
      </c>
      <c r="T333" s="211">
        <v>4</v>
      </c>
      <c r="U333" s="211">
        <v>0</v>
      </c>
      <c r="V333" s="211">
        <v>27</v>
      </c>
      <c r="W333" s="211">
        <v>0</v>
      </c>
      <c r="X333" s="211">
        <v>34</v>
      </c>
      <c r="Y333" s="211">
        <v>0</v>
      </c>
      <c r="Z333" s="211">
        <v>20</v>
      </c>
      <c r="AA333" s="211">
        <v>0</v>
      </c>
      <c r="AB333" s="211">
        <v>198</v>
      </c>
      <c r="AC333" s="211">
        <v>0</v>
      </c>
      <c r="AD333" s="211">
        <v>50</v>
      </c>
      <c r="AE333" s="211">
        <v>0</v>
      </c>
      <c r="AF333" s="211">
        <v>5382</v>
      </c>
      <c r="AG333" s="211">
        <v>189</v>
      </c>
      <c r="AH333" s="211">
        <v>5603</v>
      </c>
      <c r="AI333" s="211">
        <v>184</v>
      </c>
      <c r="AJ333" s="211">
        <v>73</v>
      </c>
      <c r="AK333" s="211">
        <v>5</v>
      </c>
      <c r="AL333" s="211">
        <v>44</v>
      </c>
      <c r="AM333" s="211">
        <v>0</v>
      </c>
      <c r="AN333" s="211">
        <v>29</v>
      </c>
      <c r="AO333" s="211">
        <v>5</v>
      </c>
      <c r="AP333" s="211">
        <v>2919</v>
      </c>
      <c r="AQ333" s="211">
        <v>119</v>
      </c>
      <c r="AR333" s="211">
        <v>2757</v>
      </c>
      <c r="AS333" s="211">
        <v>70</v>
      </c>
      <c r="AT333" s="211">
        <v>510</v>
      </c>
      <c r="AU333" s="211">
        <v>7</v>
      </c>
      <c r="AV333" s="211">
        <v>5166</v>
      </c>
      <c r="AW333" s="211">
        <v>182</v>
      </c>
      <c r="AX333" s="211">
        <v>127</v>
      </c>
      <c r="AY333" s="211">
        <v>9</v>
      </c>
      <c r="AZ333" s="211">
        <v>1280</v>
      </c>
      <c r="BA333" s="211">
        <v>51</v>
      </c>
      <c r="BB333" s="211">
        <v>1390</v>
      </c>
      <c r="BC333" s="211">
        <v>43</v>
      </c>
      <c r="BD333" s="211">
        <v>1068</v>
      </c>
      <c r="BE333" s="211">
        <v>24</v>
      </c>
      <c r="BF333" s="211">
        <v>528</v>
      </c>
      <c r="BG333" s="211">
        <v>16</v>
      </c>
      <c r="BH333" s="211">
        <v>2878</v>
      </c>
      <c r="BI333" s="211">
        <v>114</v>
      </c>
      <c r="BJ333" s="211">
        <v>2797</v>
      </c>
      <c r="BK333" s="211">
        <v>109</v>
      </c>
      <c r="BL333" s="211">
        <v>81</v>
      </c>
      <c r="BM333" s="211">
        <v>5</v>
      </c>
      <c r="BN333" s="211">
        <v>2309</v>
      </c>
      <c r="BO333" s="211">
        <v>93</v>
      </c>
      <c r="BP333" s="211">
        <v>629</v>
      </c>
      <c r="BQ333" s="211">
        <v>23</v>
      </c>
      <c r="BR333" s="211">
        <v>468</v>
      </c>
      <c r="BS333" s="211">
        <v>14</v>
      </c>
      <c r="BT333" s="211">
        <v>1455</v>
      </c>
      <c r="BU333" s="211">
        <v>59</v>
      </c>
      <c r="BV333" s="211">
        <v>3406</v>
      </c>
      <c r="BW333" s="211">
        <v>130</v>
      </c>
      <c r="BX333" s="211">
        <v>815</v>
      </c>
      <c r="BY333" s="211">
        <v>0</v>
      </c>
      <c r="BZ333" s="211">
        <v>417</v>
      </c>
      <c r="CA333" s="211">
        <v>17</v>
      </c>
      <c r="CB333" s="211">
        <v>1038</v>
      </c>
      <c r="CC333" s="211">
        <v>42</v>
      </c>
      <c r="CD333" s="211">
        <v>356</v>
      </c>
      <c r="CE333" s="211">
        <v>3</v>
      </c>
      <c r="CF333" s="211">
        <v>721</v>
      </c>
      <c r="CG333" s="211">
        <v>95</v>
      </c>
      <c r="CH333" s="211">
        <v>718</v>
      </c>
      <c r="CI333" s="211">
        <v>8</v>
      </c>
      <c r="CJ333" s="211">
        <v>572</v>
      </c>
      <c r="CK333" s="211">
        <v>8</v>
      </c>
      <c r="CL333" s="211">
        <v>1039</v>
      </c>
      <c r="CM333" s="211">
        <v>16</v>
      </c>
      <c r="CN333" s="211">
        <v>815</v>
      </c>
      <c r="CO333" s="211">
        <v>0</v>
      </c>
      <c r="CP333" s="211">
        <v>189</v>
      </c>
      <c r="CQ333" s="211">
        <v>5487</v>
      </c>
      <c r="CR333" s="211">
        <v>4601</v>
      </c>
      <c r="CS333" s="211">
        <v>1644</v>
      </c>
      <c r="CT333" s="211">
        <v>5241</v>
      </c>
      <c r="CU333" s="211">
        <v>130</v>
      </c>
      <c r="CV333" s="211">
        <v>37</v>
      </c>
      <c r="CW333" s="211">
        <v>42</v>
      </c>
      <c r="CX333" s="211">
        <v>2</v>
      </c>
      <c r="CY333" s="211">
        <v>29</v>
      </c>
      <c r="CZ333" s="211">
        <v>2</v>
      </c>
      <c r="DA333" s="211">
        <v>50</v>
      </c>
      <c r="DB333" s="211">
        <v>33</v>
      </c>
      <c r="DC333" s="211">
        <v>9</v>
      </c>
      <c r="DD333" s="211">
        <v>0</v>
      </c>
      <c r="DE333" s="211">
        <v>103</v>
      </c>
      <c r="DF333" s="211">
        <v>373</v>
      </c>
      <c r="DG333" s="211">
        <v>395</v>
      </c>
      <c r="DH333" s="211">
        <v>43</v>
      </c>
      <c r="DI333" s="211">
        <v>386</v>
      </c>
      <c r="DJ333" s="211">
        <v>194</v>
      </c>
      <c r="DK333" s="211">
        <v>24</v>
      </c>
      <c r="DL333" s="211">
        <v>166</v>
      </c>
      <c r="DM333" s="211">
        <v>184</v>
      </c>
      <c r="DN333" s="211">
        <v>719</v>
      </c>
      <c r="DO333" s="211">
        <v>227</v>
      </c>
      <c r="DP333" s="211">
        <v>121</v>
      </c>
      <c r="DQ333" s="211">
        <v>151</v>
      </c>
      <c r="DR333" s="211">
        <v>63</v>
      </c>
      <c r="DS333" s="211">
        <v>53</v>
      </c>
      <c r="DT333" s="211">
        <v>146</v>
      </c>
      <c r="DU333" s="211">
        <v>2134</v>
      </c>
      <c r="DV333" s="211">
        <v>1376</v>
      </c>
      <c r="DW333" s="211">
        <v>416</v>
      </c>
      <c r="DX333" s="211">
        <v>276</v>
      </c>
      <c r="DY333" s="211">
        <v>81</v>
      </c>
      <c r="DZ333" s="211">
        <v>252</v>
      </c>
      <c r="EA333" s="211">
        <v>18</v>
      </c>
      <c r="EB333" s="211">
        <v>198</v>
      </c>
      <c r="EC333" s="211">
        <v>230</v>
      </c>
      <c r="ED333" s="211">
        <v>25</v>
      </c>
      <c r="EE333" s="211">
        <v>163</v>
      </c>
      <c r="EF333" s="211">
        <v>594</v>
      </c>
      <c r="EG333" s="211">
        <v>5095</v>
      </c>
      <c r="EH333" s="211">
        <v>553</v>
      </c>
      <c r="EI333" s="211">
        <v>1800</v>
      </c>
      <c r="EJ333" s="211">
        <v>334</v>
      </c>
      <c r="EK333" s="211">
        <v>36</v>
      </c>
      <c r="EL333" s="211">
        <v>80</v>
      </c>
      <c r="EM333" s="211">
        <v>51</v>
      </c>
      <c r="EN333" s="211">
        <v>34</v>
      </c>
      <c r="EO333" s="211">
        <v>35</v>
      </c>
      <c r="EP333" s="211">
        <v>71</v>
      </c>
      <c r="EQ333" s="211">
        <v>1970</v>
      </c>
      <c r="ER333" s="211">
        <v>2134</v>
      </c>
      <c r="ES333" s="211">
        <v>26</v>
      </c>
      <c r="ET333" s="211">
        <v>345</v>
      </c>
      <c r="EU333" s="211">
        <v>750</v>
      </c>
      <c r="EV333" s="211">
        <v>1013</v>
      </c>
      <c r="EW333" s="211">
        <f t="shared" si="5"/>
        <v>2108</v>
      </c>
      <c r="EX333" s="211">
        <v>2134</v>
      </c>
      <c r="EZ333" s="211"/>
    </row>
    <row r="334" spans="1:156" x14ac:dyDescent="0.25">
      <c r="A334">
        <v>55329</v>
      </c>
      <c r="B334" t="s">
        <v>580</v>
      </c>
      <c r="C334" t="s">
        <v>687</v>
      </c>
      <c r="D334" t="s">
        <v>306</v>
      </c>
      <c r="E334" t="s">
        <v>322</v>
      </c>
      <c r="F334" s="234" t="s">
        <v>342</v>
      </c>
      <c r="G334" s="234" t="s">
        <v>343</v>
      </c>
      <c r="H334" s="211">
        <v>2252</v>
      </c>
      <c r="I334" s="211">
        <v>207</v>
      </c>
      <c r="J334" s="211">
        <v>377</v>
      </c>
      <c r="K334" s="211">
        <v>69</v>
      </c>
      <c r="L334" s="211">
        <v>241</v>
      </c>
      <c r="M334" s="211">
        <v>69</v>
      </c>
      <c r="N334" s="211">
        <v>1126</v>
      </c>
      <c r="O334" s="211">
        <v>122</v>
      </c>
      <c r="P334" s="211">
        <v>693</v>
      </c>
      <c r="Q334" s="211">
        <v>16</v>
      </c>
      <c r="R334" s="211">
        <v>2172</v>
      </c>
      <c r="S334" s="211">
        <v>205</v>
      </c>
      <c r="T334" s="211">
        <v>2</v>
      </c>
      <c r="U334" s="211">
        <v>0</v>
      </c>
      <c r="V334" s="211">
        <v>2</v>
      </c>
      <c r="W334" s="211">
        <v>0</v>
      </c>
      <c r="X334" s="211">
        <v>11</v>
      </c>
      <c r="Y334" s="211">
        <v>0</v>
      </c>
      <c r="Z334" s="211">
        <v>25</v>
      </c>
      <c r="AA334" s="211">
        <v>2</v>
      </c>
      <c r="AB334" s="211">
        <v>40</v>
      </c>
      <c r="AC334" s="211">
        <v>0</v>
      </c>
      <c r="AD334" s="211">
        <v>77</v>
      </c>
      <c r="AE334" s="211">
        <v>2</v>
      </c>
      <c r="AF334" s="211">
        <v>2128</v>
      </c>
      <c r="AG334" s="211">
        <v>205</v>
      </c>
      <c r="AH334" s="211">
        <v>2236</v>
      </c>
      <c r="AI334" s="211">
        <v>205</v>
      </c>
      <c r="AJ334" s="211">
        <v>16</v>
      </c>
      <c r="AK334" s="211">
        <v>2</v>
      </c>
      <c r="AL334" s="211">
        <v>14</v>
      </c>
      <c r="AM334" s="211">
        <v>0</v>
      </c>
      <c r="AN334" s="211">
        <v>2</v>
      </c>
      <c r="AO334" s="211">
        <v>2</v>
      </c>
      <c r="AP334" s="211">
        <v>1214</v>
      </c>
      <c r="AQ334" s="211">
        <v>130</v>
      </c>
      <c r="AR334" s="211">
        <v>1038</v>
      </c>
      <c r="AS334" s="211">
        <v>77</v>
      </c>
      <c r="AT334" s="211">
        <v>234</v>
      </c>
      <c r="AU334" s="211">
        <v>7</v>
      </c>
      <c r="AV334" s="211">
        <v>2018</v>
      </c>
      <c r="AW334" s="211">
        <v>200</v>
      </c>
      <c r="AX334" s="211">
        <v>116</v>
      </c>
      <c r="AY334" s="211">
        <v>29</v>
      </c>
      <c r="AZ334" s="211">
        <v>581</v>
      </c>
      <c r="BA334" s="211">
        <v>43</v>
      </c>
      <c r="BB334" s="211">
        <v>599</v>
      </c>
      <c r="BC334" s="211">
        <v>26</v>
      </c>
      <c r="BD334" s="211">
        <v>179</v>
      </c>
      <c r="BE334" s="211">
        <v>9</v>
      </c>
      <c r="BF334" s="211">
        <v>170</v>
      </c>
      <c r="BG334" s="211">
        <v>30</v>
      </c>
      <c r="BH334" s="211">
        <v>1193</v>
      </c>
      <c r="BI334" s="211">
        <v>100</v>
      </c>
      <c r="BJ334" s="211">
        <v>1172</v>
      </c>
      <c r="BK334" s="211">
        <v>100</v>
      </c>
      <c r="BL334" s="211">
        <v>21</v>
      </c>
      <c r="BM334" s="211">
        <v>0</v>
      </c>
      <c r="BN334" s="211">
        <v>968</v>
      </c>
      <c r="BO334" s="211">
        <v>73</v>
      </c>
      <c r="BP334" s="211">
        <v>238</v>
      </c>
      <c r="BQ334" s="211">
        <v>31</v>
      </c>
      <c r="BR334" s="211">
        <v>157</v>
      </c>
      <c r="BS334" s="211">
        <v>26</v>
      </c>
      <c r="BT334" s="211">
        <v>577</v>
      </c>
      <c r="BU334" s="211">
        <v>77</v>
      </c>
      <c r="BV334" s="211">
        <v>1363</v>
      </c>
      <c r="BW334" s="211">
        <v>130</v>
      </c>
      <c r="BX334" s="211">
        <v>312</v>
      </c>
      <c r="BY334" s="211">
        <v>0</v>
      </c>
      <c r="BZ334" s="211">
        <v>102</v>
      </c>
      <c r="CA334" s="211">
        <v>7</v>
      </c>
      <c r="CB334" s="211">
        <v>475</v>
      </c>
      <c r="CC334" s="211">
        <v>70</v>
      </c>
      <c r="CD334" s="211">
        <v>200</v>
      </c>
      <c r="CE334" s="211">
        <v>23</v>
      </c>
      <c r="CF334" s="211">
        <v>223</v>
      </c>
      <c r="CG334" s="211">
        <v>16</v>
      </c>
      <c r="CH334" s="211">
        <v>247</v>
      </c>
      <c r="CI334" s="211">
        <v>15</v>
      </c>
      <c r="CJ334" s="211">
        <v>360</v>
      </c>
      <c r="CK334" s="211">
        <v>54</v>
      </c>
      <c r="CL334" s="211">
        <v>333</v>
      </c>
      <c r="CM334" s="211">
        <v>22</v>
      </c>
      <c r="CN334" s="211">
        <v>312</v>
      </c>
      <c r="CO334" s="211">
        <v>0</v>
      </c>
      <c r="CP334" s="211">
        <v>207</v>
      </c>
      <c r="CQ334" s="211">
        <v>2045</v>
      </c>
      <c r="CR334" s="211">
        <v>1568</v>
      </c>
      <c r="CS334" s="211">
        <v>781</v>
      </c>
      <c r="CT334" s="211">
        <v>2141</v>
      </c>
      <c r="CU334" s="211">
        <v>28</v>
      </c>
      <c r="CV334" s="211">
        <v>7</v>
      </c>
      <c r="CW334" s="211">
        <v>19</v>
      </c>
      <c r="CX334" s="211">
        <v>2</v>
      </c>
      <c r="CY334" s="211">
        <v>0</v>
      </c>
      <c r="CZ334" s="211">
        <v>0</v>
      </c>
      <c r="DA334" s="211">
        <v>9</v>
      </c>
      <c r="DB334" s="211">
        <v>5</v>
      </c>
      <c r="DC334" s="211">
        <v>0</v>
      </c>
      <c r="DD334" s="211">
        <v>0</v>
      </c>
      <c r="DE334" s="211">
        <v>125</v>
      </c>
      <c r="DF334" s="211">
        <v>121</v>
      </c>
      <c r="DG334" s="211">
        <v>285</v>
      </c>
      <c r="DH334" s="211">
        <v>29</v>
      </c>
      <c r="DI334" s="211">
        <v>142</v>
      </c>
      <c r="DJ334" s="211">
        <v>65</v>
      </c>
      <c r="DK334" s="211">
        <v>19</v>
      </c>
      <c r="DL334" s="211">
        <v>44</v>
      </c>
      <c r="DM334" s="211">
        <v>87</v>
      </c>
      <c r="DN334" s="211">
        <v>253</v>
      </c>
      <c r="DO334" s="211">
        <v>67</v>
      </c>
      <c r="DP334" s="211">
        <v>55</v>
      </c>
      <c r="DQ334" s="211">
        <v>6</v>
      </c>
      <c r="DR334" s="211">
        <v>32</v>
      </c>
      <c r="DS334" s="211">
        <v>26</v>
      </c>
      <c r="DT334" s="211">
        <v>93</v>
      </c>
      <c r="DU334" s="211">
        <v>837</v>
      </c>
      <c r="DV334" s="211">
        <v>385</v>
      </c>
      <c r="DW334" s="211">
        <v>157</v>
      </c>
      <c r="DX334" s="211">
        <v>145</v>
      </c>
      <c r="DY334" s="211">
        <v>34</v>
      </c>
      <c r="DZ334" s="211">
        <v>165</v>
      </c>
      <c r="EA334" s="211">
        <v>8</v>
      </c>
      <c r="EB334" s="211">
        <v>130</v>
      </c>
      <c r="EC334" s="211">
        <v>142</v>
      </c>
      <c r="ED334" s="211">
        <v>29</v>
      </c>
      <c r="EE334" s="211">
        <v>82</v>
      </c>
      <c r="EF334" s="211">
        <v>253</v>
      </c>
      <c r="EG334" s="211">
        <v>2116</v>
      </c>
      <c r="EH334" s="211">
        <v>119</v>
      </c>
      <c r="EI334" s="211">
        <v>710</v>
      </c>
      <c r="EJ334" s="211">
        <v>127</v>
      </c>
      <c r="EK334" s="211">
        <v>7</v>
      </c>
      <c r="EL334" s="211">
        <v>18</v>
      </c>
      <c r="EM334" s="211">
        <v>36</v>
      </c>
      <c r="EN334" s="211">
        <v>5</v>
      </c>
      <c r="EO334" s="211">
        <v>14</v>
      </c>
      <c r="EP334" s="211">
        <v>27</v>
      </c>
      <c r="EQ334" s="211">
        <v>744</v>
      </c>
      <c r="ER334" s="211">
        <v>837</v>
      </c>
      <c r="ES334" s="211">
        <v>3</v>
      </c>
      <c r="ET334" s="211">
        <v>205</v>
      </c>
      <c r="EU334" s="211">
        <v>266</v>
      </c>
      <c r="EV334" s="211">
        <v>363</v>
      </c>
      <c r="EW334" s="211">
        <f t="shared" si="5"/>
        <v>834</v>
      </c>
      <c r="EX334" s="211">
        <v>837</v>
      </c>
      <c r="EZ334" s="211"/>
    </row>
    <row r="335" spans="1:156" x14ac:dyDescent="0.25">
      <c r="A335">
        <v>55330</v>
      </c>
      <c r="B335" t="s">
        <v>580</v>
      </c>
      <c r="C335" t="s">
        <v>688</v>
      </c>
      <c r="D335" t="s">
        <v>304</v>
      </c>
      <c r="E335" t="s">
        <v>322</v>
      </c>
      <c r="F335" s="234" t="s">
        <v>343</v>
      </c>
      <c r="G335" s="234" t="s">
        <v>342</v>
      </c>
      <c r="H335" s="211">
        <v>44441</v>
      </c>
      <c r="I335" s="211">
        <v>1436</v>
      </c>
      <c r="J335" s="211">
        <v>2294</v>
      </c>
      <c r="K335" s="211">
        <v>257</v>
      </c>
      <c r="L335" s="211">
        <v>1065</v>
      </c>
      <c r="M335" s="211">
        <v>152</v>
      </c>
      <c r="N335" s="211">
        <v>15636</v>
      </c>
      <c r="O335" s="211">
        <v>852</v>
      </c>
      <c r="P335" s="211">
        <v>26443</v>
      </c>
      <c r="Q335" s="211">
        <v>327</v>
      </c>
      <c r="R335" s="211">
        <v>38458</v>
      </c>
      <c r="S335" s="211">
        <v>1099</v>
      </c>
      <c r="T335" s="211">
        <v>1799</v>
      </c>
      <c r="U335" s="211">
        <v>88</v>
      </c>
      <c r="V335" s="211">
        <v>182</v>
      </c>
      <c r="W335" s="211">
        <v>0</v>
      </c>
      <c r="X335" s="211">
        <v>545</v>
      </c>
      <c r="Y335" s="211">
        <v>15</v>
      </c>
      <c r="Z335" s="211">
        <v>893</v>
      </c>
      <c r="AA335" s="211">
        <v>10</v>
      </c>
      <c r="AB335" s="211">
        <v>2564</v>
      </c>
      <c r="AC335" s="211">
        <v>224</v>
      </c>
      <c r="AD335" s="211">
        <v>1404</v>
      </c>
      <c r="AE335" s="211">
        <v>10</v>
      </c>
      <c r="AF335" s="211">
        <v>38038</v>
      </c>
      <c r="AG335" s="211">
        <v>1099</v>
      </c>
      <c r="AH335" s="211">
        <v>42232</v>
      </c>
      <c r="AI335" s="211">
        <v>1284</v>
      </c>
      <c r="AJ335" s="211">
        <v>2209</v>
      </c>
      <c r="AK335" s="211">
        <v>152</v>
      </c>
      <c r="AL335" s="211">
        <v>1670</v>
      </c>
      <c r="AM335" s="211">
        <v>27</v>
      </c>
      <c r="AN335" s="211">
        <v>539</v>
      </c>
      <c r="AO335" s="211">
        <v>125</v>
      </c>
      <c r="AP335" s="211">
        <v>22355</v>
      </c>
      <c r="AQ335" s="211">
        <v>790</v>
      </c>
      <c r="AR335" s="211">
        <v>22086</v>
      </c>
      <c r="AS335" s="211">
        <v>646</v>
      </c>
      <c r="AT335" s="211">
        <v>3537</v>
      </c>
      <c r="AU335" s="211">
        <v>92</v>
      </c>
      <c r="AV335" s="211">
        <v>40904</v>
      </c>
      <c r="AW335" s="211">
        <v>1344</v>
      </c>
      <c r="AX335" s="211">
        <v>1568</v>
      </c>
      <c r="AY335" s="211">
        <v>107</v>
      </c>
      <c r="AZ335" s="211">
        <v>6654</v>
      </c>
      <c r="BA335" s="211">
        <v>420</v>
      </c>
      <c r="BB335" s="211">
        <v>11106</v>
      </c>
      <c r="BC335" s="211">
        <v>633</v>
      </c>
      <c r="BD335" s="211">
        <v>9981</v>
      </c>
      <c r="BE335" s="211">
        <v>76</v>
      </c>
      <c r="BF335" s="211">
        <v>3667</v>
      </c>
      <c r="BG335" s="211">
        <v>270</v>
      </c>
      <c r="BH335" s="211">
        <v>22772</v>
      </c>
      <c r="BI335" s="211">
        <v>1015</v>
      </c>
      <c r="BJ335" s="211">
        <v>22277</v>
      </c>
      <c r="BK335" s="211">
        <v>911</v>
      </c>
      <c r="BL335" s="211">
        <v>495</v>
      </c>
      <c r="BM335" s="211">
        <v>104</v>
      </c>
      <c r="BN335" s="211">
        <v>17667</v>
      </c>
      <c r="BO335" s="211">
        <v>427</v>
      </c>
      <c r="BP335" s="211">
        <v>5464</v>
      </c>
      <c r="BQ335" s="211">
        <v>539</v>
      </c>
      <c r="BR335" s="211">
        <v>3308</v>
      </c>
      <c r="BS335" s="211">
        <v>319</v>
      </c>
      <c r="BT335" s="211">
        <v>12115</v>
      </c>
      <c r="BU335" s="211">
        <v>103</v>
      </c>
      <c r="BV335" s="211">
        <v>26439</v>
      </c>
      <c r="BW335" s="211">
        <v>1285</v>
      </c>
      <c r="BX335" s="211">
        <v>5887</v>
      </c>
      <c r="BY335" s="211">
        <v>48</v>
      </c>
      <c r="BZ335" s="211">
        <v>3593</v>
      </c>
      <c r="CA335" s="211">
        <v>103</v>
      </c>
      <c r="CB335" s="211">
        <v>8522</v>
      </c>
      <c r="CC335" s="211">
        <v>0</v>
      </c>
      <c r="CD335" s="211">
        <v>3017</v>
      </c>
      <c r="CE335" s="211">
        <v>97</v>
      </c>
      <c r="CF335" s="211">
        <v>5367</v>
      </c>
      <c r="CG335" s="211">
        <v>528</v>
      </c>
      <c r="CH335" s="211">
        <v>6617</v>
      </c>
      <c r="CI335" s="211">
        <v>201</v>
      </c>
      <c r="CJ335" s="211">
        <v>6033</v>
      </c>
      <c r="CK335" s="211">
        <v>260</v>
      </c>
      <c r="CL335" s="211">
        <v>5405</v>
      </c>
      <c r="CM335" s="211">
        <v>199</v>
      </c>
      <c r="CN335" s="211">
        <v>5887</v>
      </c>
      <c r="CO335" s="211">
        <v>48</v>
      </c>
      <c r="CP335" s="211">
        <v>1436</v>
      </c>
      <c r="CQ335" s="211">
        <v>43005</v>
      </c>
      <c r="CR335" s="211">
        <v>38614</v>
      </c>
      <c r="CS335" s="211">
        <v>10072</v>
      </c>
      <c r="CT335" s="211">
        <v>39726</v>
      </c>
      <c r="CU335" s="211">
        <v>2522</v>
      </c>
      <c r="CV335" s="211">
        <v>793</v>
      </c>
      <c r="CW335" s="211">
        <v>892</v>
      </c>
      <c r="CX335" s="211">
        <v>370</v>
      </c>
      <c r="CY335" s="211">
        <v>553</v>
      </c>
      <c r="CZ335" s="211">
        <v>116</v>
      </c>
      <c r="DA335" s="211">
        <v>294</v>
      </c>
      <c r="DB335" s="211">
        <v>140</v>
      </c>
      <c r="DC335" s="211">
        <v>783</v>
      </c>
      <c r="DD335" s="211">
        <v>167</v>
      </c>
      <c r="DE335" s="211">
        <v>286</v>
      </c>
      <c r="DF335" s="211">
        <v>2632</v>
      </c>
      <c r="DG335" s="211">
        <v>4256</v>
      </c>
      <c r="DH335" s="211">
        <v>588</v>
      </c>
      <c r="DI335" s="211">
        <v>2740</v>
      </c>
      <c r="DJ335" s="211">
        <v>1153</v>
      </c>
      <c r="DK335" s="211">
        <v>148</v>
      </c>
      <c r="DL335" s="211">
        <v>1684</v>
      </c>
      <c r="DM335" s="211">
        <v>2329</v>
      </c>
      <c r="DN335" s="211">
        <v>4964</v>
      </c>
      <c r="DO335" s="211">
        <v>1601</v>
      </c>
      <c r="DP335" s="211">
        <v>1165</v>
      </c>
      <c r="DQ335" s="211">
        <v>938</v>
      </c>
      <c r="DR335" s="211">
        <v>275</v>
      </c>
      <c r="DS335" s="211">
        <v>302</v>
      </c>
      <c r="DT335" s="211">
        <v>653</v>
      </c>
      <c r="DU335" s="211">
        <v>16123</v>
      </c>
      <c r="DV335" s="211">
        <v>9575</v>
      </c>
      <c r="DW335" s="211">
        <v>4419</v>
      </c>
      <c r="DX335" s="211">
        <v>1029</v>
      </c>
      <c r="DY335" s="211">
        <v>252</v>
      </c>
      <c r="DZ335" s="211">
        <v>2053</v>
      </c>
      <c r="EA335" s="211">
        <v>309</v>
      </c>
      <c r="EB335" s="211">
        <v>1395</v>
      </c>
      <c r="EC335" s="211">
        <v>3466</v>
      </c>
      <c r="ED335" s="211">
        <v>822</v>
      </c>
      <c r="EE335" s="211">
        <v>2080</v>
      </c>
      <c r="EF335" s="211">
        <v>6315</v>
      </c>
      <c r="EG335" s="211">
        <v>39413</v>
      </c>
      <c r="EH335" s="211">
        <v>5152</v>
      </c>
      <c r="EI335" s="211">
        <v>13593</v>
      </c>
      <c r="EJ335" s="211">
        <v>2530</v>
      </c>
      <c r="EK335" s="211">
        <v>295</v>
      </c>
      <c r="EL335" s="211">
        <v>204</v>
      </c>
      <c r="EM335" s="211">
        <v>537</v>
      </c>
      <c r="EN335" s="211">
        <v>427</v>
      </c>
      <c r="EO335" s="211">
        <v>361</v>
      </c>
      <c r="EP335" s="211">
        <v>665</v>
      </c>
      <c r="EQ335" s="211">
        <v>14950</v>
      </c>
      <c r="ER335" s="211">
        <v>16123</v>
      </c>
      <c r="ES335" s="211">
        <v>439</v>
      </c>
      <c r="ET335" s="211">
        <v>3731</v>
      </c>
      <c r="EU335" s="211">
        <v>6662</v>
      </c>
      <c r="EV335" s="211">
        <v>5291</v>
      </c>
      <c r="EW335" s="211">
        <f t="shared" si="5"/>
        <v>15684</v>
      </c>
      <c r="EX335" s="211">
        <v>16123</v>
      </c>
      <c r="EZ335" s="211"/>
    </row>
    <row r="336" spans="1:156" x14ac:dyDescent="0.25">
      <c r="A336">
        <v>55362</v>
      </c>
      <c r="B336" t="s">
        <v>580</v>
      </c>
      <c r="C336" t="s">
        <v>696</v>
      </c>
      <c r="D336" t="s">
        <v>319</v>
      </c>
      <c r="E336" t="s">
        <v>322</v>
      </c>
      <c r="F336" s="234" t="s">
        <v>342</v>
      </c>
      <c r="G336" s="234" t="s">
        <v>342</v>
      </c>
      <c r="H336" s="211">
        <v>20022</v>
      </c>
      <c r="I336" s="211">
        <v>1118</v>
      </c>
      <c r="J336" s="211">
        <v>1700</v>
      </c>
      <c r="K336" s="211">
        <v>62</v>
      </c>
      <c r="L336" s="211">
        <v>1337</v>
      </c>
      <c r="M336" s="211">
        <v>29</v>
      </c>
      <c r="N336" s="211">
        <v>9628</v>
      </c>
      <c r="O336" s="211">
        <v>617</v>
      </c>
      <c r="P336" s="211">
        <v>8629</v>
      </c>
      <c r="Q336" s="211">
        <v>439</v>
      </c>
      <c r="R336" s="211">
        <v>17397</v>
      </c>
      <c r="S336" s="211">
        <v>569</v>
      </c>
      <c r="T336" s="211">
        <v>268</v>
      </c>
      <c r="U336" s="211">
        <v>0</v>
      </c>
      <c r="V336" s="211">
        <v>0</v>
      </c>
      <c r="W336" s="211">
        <v>0</v>
      </c>
      <c r="X336" s="211">
        <v>569</v>
      </c>
      <c r="Y336" s="211">
        <v>212</v>
      </c>
      <c r="Z336" s="211">
        <v>755</v>
      </c>
      <c r="AA336" s="211">
        <v>294</v>
      </c>
      <c r="AB336" s="211">
        <v>1033</v>
      </c>
      <c r="AC336" s="211">
        <v>43</v>
      </c>
      <c r="AD336" s="211">
        <v>1067</v>
      </c>
      <c r="AE336" s="211">
        <v>294</v>
      </c>
      <c r="AF336" s="211">
        <v>17262</v>
      </c>
      <c r="AG336" s="211">
        <v>569</v>
      </c>
      <c r="AH336" s="211">
        <v>18886</v>
      </c>
      <c r="AI336" s="211">
        <v>739</v>
      </c>
      <c r="AJ336" s="211">
        <v>1136</v>
      </c>
      <c r="AK336" s="211">
        <v>379</v>
      </c>
      <c r="AL336" s="211">
        <v>558</v>
      </c>
      <c r="AM336" s="211">
        <v>78</v>
      </c>
      <c r="AN336" s="211">
        <v>578</v>
      </c>
      <c r="AO336" s="211">
        <v>301</v>
      </c>
      <c r="AP336" s="211">
        <v>9904</v>
      </c>
      <c r="AQ336" s="211">
        <v>593</v>
      </c>
      <c r="AR336" s="211">
        <v>10118</v>
      </c>
      <c r="AS336" s="211">
        <v>525</v>
      </c>
      <c r="AT336" s="211">
        <v>2119</v>
      </c>
      <c r="AU336" s="211">
        <v>80</v>
      </c>
      <c r="AV336" s="211">
        <v>17903</v>
      </c>
      <c r="AW336" s="211">
        <v>1038</v>
      </c>
      <c r="AX336" s="211">
        <v>1216</v>
      </c>
      <c r="AY336" s="211">
        <v>569</v>
      </c>
      <c r="AZ336" s="211">
        <v>3904</v>
      </c>
      <c r="BA336" s="211">
        <v>226</v>
      </c>
      <c r="BB336" s="211">
        <v>4192</v>
      </c>
      <c r="BC336" s="211">
        <v>119</v>
      </c>
      <c r="BD336" s="211">
        <v>3246</v>
      </c>
      <c r="BE336" s="211">
        <v>35</v>
      </c>
      <c r="BF336" s="211">
        <v>1700</v>
      </c>
      <c r="BG336" s="211">
        <v>207</v>
      </c>
      <c r="BH336" s="211">
        <v>10542</v>
      </c>
      <c r="BI336" s="211">
        <v>883</v>
      </c>
      <c r="BJ336" s="211">
        <v>10338</v>
      </c>
      <c r="BK336" s="211">
        <v>854</v>
      </c>
      <c r="BL336" s="211">
        <v>204</v>
      </c>
      <c r="BM336" s="211">
        <v>29</v>
      </c>
      <c r="BN336" s="211">
        <v>7391</v>
      </c>
      <c r="BO336" s="211">
        <v>552</v>
      </c>
      <c r="BP336" s="211">
        <v>3691</v>
      </c>
      <c r="BQ336" s="211">
        <v>472</v>
      </c>
      <c r="BR336" s="211">
        <v>1160</v>
      </c>
      <c r="BS336" s="211">
        <v>66</v>
      </c>
      <c r="BT336" s="211">
        <v>5460</v>
      </c>
      <c r="BU336" s="211">
        <v>28</v>
      </c>
      <c r="BV336" s="211">
        <v>12242</v>
      </c>
      <c r="BW336" s="211">
        <v>1090</v>
      </c>
      <c r="BX336" s="211">
        <v>2320</v>
      </c>
      <c r="BY336" s="211">
        <v>0</v>
      </c>
      <c r="BZ336" s="211">
        <v>1816</v>
      </c>
      <c r="CA336" s="211">
        <v>14</v>
      </c>
      <c r="CB336" s="211">
        <v>3644</v>
      </c>
      <c r="CC336" s="211">
        <v>14</v>
      </c>
      <c r="CD336" s="211">
        <v>2004</v>
      </c>
      <c r="CE336" s="211">
        <v>141</v>
      </c>
      <c r="CF336" s="211">
        <v>2512</v>
      </c>
      <c r="CG336" s="211">
        <v>105</v>
      </c>
      <c r="CH336" s="211">
        <v>2962</v>
      </c>
      <c r="CI336" s="211">
        <v>362</v>
      </c>
      <c r="CJ336" s="211">
        <v>2128</v>
      </c>
      <c r="CK336" s="211">
        <v>239</v>
      </c>
      <c r="CL336" s="211">
        <v>2636</v>
      </c>
      <c r="CM336" s="211">
        <v>243</v>
      </c>
      <c r="CN336" s="211">
        <v>2320</v>
      </c>
      <c r="CO336" s="211">
        <v>0</v>
      </c>
      <c r="CP336" s="211">
        <v>1118</v>
      </c>
      <c r="CQ336" s="211">
        <v>18904</v>
      </c>
      <c r="CR336" s="211">
        <v>15624</v>
      </c>
      <c r="CS336" s="211">
        <v>5811</v>
      </c>
      <c r="CT336" s="211">
        <v>17047</v>
      </c>
      <c r="CU336" s="211">
        <v>1677</v>
      </c>
      <c r="CV336" s="211">
        <v>977</v>
      </c>
      <c r="CW336" s="211">
        <v>767</v>
      </c>
      <c r="CX336" s="211">
        <v>458</v>
      </c>
      <c r="CY336" s="211">
        <v>285</v>
      </c>
      <c r="CZ336" s="211">
        <v>122</v>
      </c>
      <c r="DA336" s="211">
        <v>541</v>
      </c>
      <c r="DB336" s="211">
        <v>397</v>
      </c>
      <c r="DC336" s="211">
        <v>84</v>
      </c>
      <c r="DD336" s="211">
        <v>0</v>
      </c>
      <c r="DE336" s="211">
        <v>457</v>
      </c>
      <c r="DF336" s="211">
        <v>992</v>
      </c>
      <c r="DG336" s="211">
        <v>1768</v>
      </c>
      <c r="DH336" s="211">
        <v>446</v>
      </c>
      <c r="DI336" s="211">
        <v>1457</v>
      </c>
      <c r="DJ336" s="211">
        <v>473</v>
      </c>
      <c r="DK336" s="211">
        <v>14</v>
      </c>
      <c r="DL336" s="211">
        <v>698</v>
      </c>
      <c r="DM336" s="211">
        <v>596</v>
      </c>
      <c r="DN336" s="211">
        <v>2336</v>
      </c>
      <c r="DO336" s="211">
        <v>726</v>
      </c>
      <c r="DP336" s="211">
        <v>812</v>
      </c>
      <c r="DQ336" s="211">
        <v>403</v>
      </c>
      <c r="DR336" s="211">
        <v>215</v>
      </c>
      <c r="DS336" s="211">
        <v>235</v>
      </c>
      <c r="DT336" s="211">
        <v>381</v>
      </c>
      <c r="DU336" s="211">
        <v>7414</v>
      </c>
      <c r="DV336" s="211">
        <v>3892</v>
      </c>
      <c r="DW336" s="211">
        <v>2065</v>
      </c>
      <c r="DX336" s="211">
        <v>537</v>
      </c>
      <c r="DY336" s="211">
        <v>175</v>
      </c>
      <c r="DZ336" s="211">
        <v>1401</v>
      </c>
      <c r="EA336" s="211">
        <v>79</v>
      </c>
      <c r="EB336" s="211">
        <v>902</v>
      </c>
      <c r="EC336" s="211">
        <v>1584</v>
      </c>
      <c r="ED336" s="211">
        <v>262</v>
      </c>
      <c r="EE336" s="211">
        <v>1106</v>
      </c>
      <c r="EF336" s="211">
        <v>2739</v>
      </c>
      <c r="EG336" s="211">
        <v>17718</v>
      </c>
      <c r="EH336" s="211">
        <v>2183</v>
      </c>
      <c r="EI336" s="211">
        <v>5462</v>
      </c>
      <c r="EJ336" s="211">
        <v>1952</v>
      </c>
      <c r="EK336" s="211">
        <v>187</v>
      </c>
      <c r="EL336" s="211">
        <v>307</v>
      </c>
      <c r="EM336" s="211">
        <v>216</v>
      </c>
      <c r="EN336" s="211">
        <v>355</v>
      </c>
      <c r="EO336" s="211">
        <v>102</v>
      </c>
      <c r="EP336" s="211">
        <v>677</v>
      </c>
      <c r="EQ336" s="211">
        <v>6762</v>
      </c>
      <c r="ER336" s="211">
        <v>7414</v>
      </c>
      <c r="ES336" s="211">
        <v>241</v>
      </c>
      <c r="ET336" s="211">
        <v>1790</v>
      </c>
      <c r="EU336" s="211">
        <v>3022</v>
      </c>
      <c r="EV336" s="211">
        <v>2361</v>
      </c>
      <c r="EW336" s="211">
        <f t="shared" si="5"/>
        <v>7173</v>
      </c>
      <c r="EX336" s="211">
        <v>7414</v>
      </c>
      <c r="EZ336" s="211"/>
    </row>
    <row r="337" spans="1:156" x14ac:dyDescent="0.25">
      <c r="A337">
        <v>55382</v>
      </c>
      <c r="B337" t="s">
        <v>580</v>
      </c>
      <c r="C337" t="s">
        <v>703</v>
      </c>
      <c r="D337" t="s">
        <v>306</v>
      </c>
      <c r="E337" t="s">
        <v>322</v>
      </c>
      <c r="F337" s="234" t="s">
        <v>342</v>
      </c>
      <c r="G337" s="234" t="s">
        <v>342</v>
      </c>
      <c r="H337" s="211">
        <v>3633</v>
      </c>
      <c r="I337" s="211">
        <v>158</v>
      </c>
      <c r="J337" s="211">
        <v>322</v>
      </c>
      <c r="K337" s="211">
        <v>30</v>
      </c>
      <c r="L337" s="211">
        <v>246</v>
      </c>
      <c r="M337" s="211">
        <v>22</v>
      </c>
      <c r="N337" s="211">
        <v>1449</v>
      </c>
      <c r="O337" s="211">
        <v>61</v>
      </c>
      <c r="P337" s="211">
        <v>1858</v>
      </c>
      <c r="Q337" s="211">
        <v>67</v>
      </c>
      <c r="R337" s="211">
        <v>3487</v>
      </c>
      <c r="S337" s="211">
        <v>137</v>
      </c>
      <c r="T337" s="211">
        <v>3</v>
      </c>
      <c r="U337" s="211">
        <v>0</v>
      </c>
      <c r="V337" s="211">
        <v>0</v>
      </c>
      <c r="W337" s="211">
        <v>0</v>
      </c>
      <c r="X337" s="211">
        <v>28</v>
      </c>
      <c r="Y337" s="211">
        <v>0</v>
      </c>
      <c r="Z337" s="211">
        <v>27</v>
      </c>
      <c r="AA337" s="211">
        <v>8</v>
      </c>
      <c r="AB337" s="211">
        <v>88</v>
      </c>
      <c r="AC337" s="211">
        <v>13</v>
      </c>
      <c r="AD337" s="211">
        <v>44</v>
      </c>
      <c r="AE337" s="211">
        <v>0</v>
      </c>
      <c r="AF337" s="211">
        <v>3467</v>
      </c>
      <c r="AG337" s="211">
        <v>137</v>
      </c>
      <c r="AH337" s="211">
        <v>3599</v>
      </c>
      <c r="AI337" s="211">
        <v>158</v>
      </c>
      <c r="AJ337" s="211">
        <v>34</v>
      </c>
      <c r="AK337" s="211">
        <v>0</v>
      </c>
      <c r="AL337" s="211">
        <v>33</v>
      </c>
      <c r="AM337" s="211">
        <v>0</v>
      </c>
      <c r="AN337" s="211">
        <v>1</v>
      </c>
      <c r="AO337" s="211">
        <v>0</v>
      </c>
      <c r="AP337" s="211">
        <v>1920</v>
      </c>
      <c r="AQ337" s="211">
        <v>83</v>
      </c>
      <c r="AR337" s="211">
        <v>1713</v>
      </c>
      <c r="AS337" s="211">
        <v>75</v>
      </c>
      <c r="AT337" s="211">
        <v>385</v>
      </c>
      <c r="AU337" s="211">
        <v>14</v>
      </c>
      <c r="AV337" s="211">
        <v>3248</v>
      </c>
      <c r="AW337" s="211">
        <v>144</v>
      </c>
      <c r="AX337" s="211">
        <v>137</v>
      </c>
      <c r="AY337" s="211">
        <v>19</v>
      </c>
      <c r="AZ337" s="211">
        <v>786</v>
      </c>
      <c r="BA337" s="211">
        <v>38</v>
      </c>
      <c r="BB337" s="211">
        <v>899</v>
      </c>
      <c r="BC337" s="211">
        <v>39</v>
      </c>
      <c r="BD337" s="211">
        <v>699</v>
      </c>
      <c r="BE337" s="211">
        <v>16</v>
      </c>
      <c r="BF337" s="211">
        <v>355</v>
      </c>
      <c r="BG337" s="211">
        <v>28</v>
      </c>
      <c r="BH337" s="211">
        <v>1621</v>
      </c>
      <c r="BI337" s="211">
        <v>98</v>
      </c>
      <c r="BJ337" s="211">
        <v>1592</v>
      </c>
      <c r="BK337" s="211">
        <v>84</v>
      </c>
      <c r="BL337" s="211">
        <v>29</v>
      </c>
      <c r="BM337" s="211">
        <v>14</v>
      </c>
      <c r="BN337" s="211">
        <v>1137</v>
      </c>
      <c r="BO337" s="211">
        <v>49</v>
      </c>
      <c r="BP337" s="211">
        <v>562</v>
      </c>
      <c r="BQ337" s="211">
        <v>56</v>
      </c>
      <c r="BR337" s="211">
        <v>277</v>
      </c>
      <c r="BS337" s="211">
        <v>21</v>
      </c>
      <c r="BT337" s="211">
        <v>877</v>
      </c>
      <c r="BU337" s="211">
        <v>32</v>
      </c>
      <c r="BV337" s="211">
        <v>1976</v>
      </c>
      <c r="BW337" s="211">
        <v>126</v>
      </c>
      <c r="BX337" s="211">
        <v>780</v>
      </c>
      <c r="BY337" s="211">
        <v>0</v>
      </c>
      <c r="BZ337" s="211">
        <v>220</v>
      </c>
      <c r="CA337" s="211">
        <v>9</v>
      </c>
      <c r="CB337" s="211">
        <v>657</v>
      </c>
      <c r="CC337" s="211">
        <v>23</v>
      </c>
      <c r="CD337" s="211">
        <v>235</v>
      </c>
      <c r="CE337" s="211">
        <v>14</v>
      </c>
      <c r="CF337" s="211">
        <v>237</v>
      </c>
      <c r="CG337" s="211">
        <v>29</v>
      </c>
      <c r="CH337" s="211">
        <v>371</v>
      </c>
      <c r="CI337" s="211">
        <v>56</v>
      </c>
      <c r="CJ337" s="211">
        <v>523</v>
      </c>
      <c r="CK337" s="211">
        <v>4</v>
      </c>
      <c r="CL337" s="211">
        <v>610</v>
      </c>
      <c r="CM337" s="211">
        <v>23</v>
      </c>
      <c r="CN337" s="211">
        <v>780</v>
      </c>
      <c r="CO337" s="211">
        <v>0</v>
      </c>
      <c r="CP337" s="211">
        <v>158</v>
      </c>
      <c r="CQ337" s="211">
        <v>3475</v>
      </c>
      <c r="CR337" s="211">
        <v>2820</v>
      </c>
      <c r="CS337" s="211">
        <v>1399</v>
      </c>
      <c r="CT337" s="211">
        <v>3416</v>
      </c>
      <c r="CU337" s="211">
        <v>49</v>
      </c>
      <c r="CV337" s="211">
        <v>26</v>
      </c>
      <c r="CW337" s="211">
        <v>41</v>
      </c>
      <c r="CX337" s="211">
        <v>23</v>
      </c>
      <c r="CY337" s="211">
        <v>2</v>
      </c>
      <c r="CZ337" s="211">
        <v>2</v>
      </c>
      <c r="DA337" s="211">
        <v>3</v>
      </c>
      <c r="DB337" s="211">
        <v>1</v>
      </c>
      <c r="DC337" s="211">
        <v>3</v>
      </c>
      <c r="DD337" s="211">
        <v>0</v>
      </c>
      <c r="DE337" s="211">
        <v>70</v>
      </c>
      <c r="DF337" s="211">
        <v>245</v>
      </c>
      <c r="DG337" s="211">
        <v>262</v>
      </c>
      <c r="DH337" s="211">
        <v>38</v>
      </c>
      <c r="DI337" s="211">
        <v>134</v>
      </c>
      <c r="DJ337" s="211">
        <v>90</v>
      </c>
      <c r="DK337" s="211">
        <v>11</v>
      </c>
      <c r="DL337" s="211">
        <v>85</v>
      </c>
      <c r="DM337" s="211">
        <v>129</v>
      </c>
      <c r="DN337" s="211">
        <v>454</v>
      </c>
      <c r="DO337" s="211">
        <v>45</v>
      </c>
      <c r="DP337" s="211">
        <v>58</v>
      </c>
      <c r="DQ337" s="211">
        <v>107</v>
      </c>
      <c r="DR337" s="211">
        <v>25</v>
      </c>
      <c r="DS337" s="211">
        <v>28</v>
      </c>
      <c r="DT337" s="211">
        <v>60</v>
      </c>
      <c r="DU337" s="211">
        <v>1443</v>
      </c>
      <c r="DV337" s="211">
        <v>881</v>
      </c>
      <c r="DW337" s="211">
        <v>294</v>
      </c>
      <c r="DX337" s="211">
        <v>143</v>
      </c>
      <c r="DY337" s="211">
        <v>49</v>
      </c>
      <c r="DZ337" s="211">
        <v>250</v>
      </c>
      <c r="EA337" s="211">
        <v>9</v>
      </c>
      <c r="EB337" s="211">
        <v>226</v>
      </c>
      <c r="EC337" s="211">
        <v>169</v>
      </c>
      <c r="ED337" s="211">
        <v>74</v>
      </c>
      <c r="EE337" s="211">
        <v>70</v>
      </c>
      <c r="EF337" s="211">
        <v>455</v>
      </c>
      <c r="EG337" s="211">
        <v>3368</v>
      </c>
      <c r="EH337" s="211">
        <v>248</v>
      </c>
      <c r="EI337" s="211">
        <v>1356</v>
      </c>
      <c r="EJ337" s="211">
        <v>87</v>
      </c>
      <c r="EK337" s="211">
        <v>24</v>
      </c>
      <c r="EL337" s="211">
        <v>18</v>
      </c>
      <c r="EM337" s="211">
        <v>3</v>
      </c>
      <c r="EN337" s="211">
        <v>10</v>
      </c>
      <c r="EO337" s="211">
        <v>4</v>
      </c>
      <c r="EP337" s="211">
        <v>10</v>
      </c>
      <c r="EQ337" s="211">
        <v>1304</v>
      </c>
      <c r="ER337" s="211">
        <v>1443</v>
      </c>
      <c r="ES337" s="211">
        <v>45</v>
      </c>
      <c r="ET337" s="211">
        <v>259</v>
      </c>
      <c r="EU337" s="211">
        <v>581</v>
      </c>
      <c r="EV337" s="211">
        <v>558</v>
      </c>
      <c r="EW337" s="211">
        <f t="shared" si="5"/>
        <v>1398</v>
      </c>
      <c r="EX337" s="211">
        <v>1443</v>
      </c>
      <c r="EZ337" s="211"/>
    </row>
    <row r="338" spans="1:156" x14ac:dyDescent="0.25">
      <c r="A338">
        <v>55398</v>
      </c>
      <c r="B338" t="s">
        <v>580</v>
      </c>
      <c r="C338" t="s">
        <v>706</v>
      </c>
      <c r="D338" t="s">
        <v>304</v>
      </c>
      <c r="E338" t="s">
        <v>322</v>
      </c>
      <c r="F338" s="234" t="s">
        <v>342</v>
      </c>
      <c r="G338" s="234" t="s">
        <v>342</v>
      </c>
      <c r="H338" s="211">
        <v>17601</v>
      </c>
      <c r="I338" s="211">
        <v>838</v>
      </c>
      <c r="J338" s="211">
        <v>1962</v>
      </c>
      <c r="K338" s="211">
        <v>149</v>
      </c>
      <c r="L338" s="211">
        <v>1144</v>
      </c>
      <c r="M338" s="211">
        <v>88</v>
      </c>
      <c r="N338" s="211">
        <v>6038</v>
      </c>
      <c r="O338" s="211">
        <v>411</v>
      </c>
      <c r="P338" s="211">
        <v>9427</v>
      </c>
      <c r="Q338" s="211">
        <v>278</v>
      </c>
      <c r="R338" s="211">
        <v>16389</v>
      </c>
      <c r="S338" s="211">
        <v>819</v>
      </c>
      <c r="T338" s="211">
        <v>64</v>
      </c>
      <c r="U338" s="211">
        <v>0</v>
      </c>
      <c r="V338" s="211">
        <v>4</v>
      </c>
      <c r="W338" s="211">
        <v>0</v>
      </c>
      <c r="X338" s="211">
        <v>282</v>
      </c>
      <c r="Y338" s="211">
        <v>4</v>
      </c>
      <c r="Z338" s="211">
        <v>141</v>
      </c>
      <c r="AA338" s="211">
        <v>0</v>
      </c>
      <c r="AB338" s="211">
        <v>721</v>
      </c>
      <c r="AC338" s="211">
        <v>15</v>
      </c>
      <c r="AD338" s="211">
        <v>584</v>
      </c>
      <c r="AE338" s="211">
        <v>69</v>
      </c>
      <c r="AF338" s="211">
        <v>15980</v>
      </c>
      <c r="AG338" s="211">
        <v>750</v>
      </c>
      <c r="AH338" s="211">
        <v>17272</v>
      </c>
      <c r="AI338" s="211">
        <v>838</v>
      </c>
      <c r="AJ338" s="211">
        <v>329</v>
      </c>
      <c r="AK338" s="211">
        <v>0</v>
      </c>
      <c r="AL338" s="211">
        <v>262</v>
      </c>
      <c r="AM338" s="211">
        <v>0</v>
      </c>
      <c r="AN338" s="211">
        <v>67</v>
      </c>
      <c r="AO338" s="211">
        <v>0</v>
      </c>
      <c r="AP338" s="211">
        <v>8875</v>
      </c>
      <c r="AQ338" s="211">
        <v>542</v>
      </c>
      <c r="AR338" s="211">
        <v>8726</v>
      </c>
      <c r="AS338" s="211">
        <v>296</v>
      </c>
      <c r="AT338" s="211">
        <v>1383</v>
      </c>
      <c r="AU338" s="211">
        <v>0</v>
      </c>
      <c r="AV338" s="211">
        <v>16218</v>
      </c>
      <c r="AW338" s="211">
        <v>838</v>
      </c>
      <c r="AX338" s="211">
        <v>627</v>
      </c>
      <c r="AY338" s="211">
        <v>205</v>
      </c>
      <c r="AZ338" s="211">
        <v>3111</v>
      </c>
      <c r="BA338" s="211">
        <v>202</v>
      </c>
      <c r="BB338" s="211">
        <v>4698</v>
      </c>
      <c r="BC338" s="211">
        <v>195</v>
      </c>
      <c r="BD338" s="211">
        <v>2622</v>
      </c>
      <c r="BE338" s="211">
        <v>69</v>
      </c>
      <c r="BF338" s="211">
        <v>1552</v>
      </c>
      <c r="BG338" s="211">
        <v>183</v>
      </c>
      <c r="BH338" s="211">
        <v>8948</v>
      </c>
      <c r="BI338" s="211">
        <v>528</v>
      </c>
      <c r="BJ338" s="211">
        <v>8822</v>
      </c>
      <c r="BK338" s="211">
        <v>473</v>
      </c>
      <c r="BL338" s="211">
        <v>126</v>
      </c>
      <c r="BM338" s="211">
        <v>55</v>
      </c>
      <c r="BN338" s="211">
        <v>6709</v>
      </c>
      <c r="BO338" s="211">
        <v>351</v>
      </c>
      <c r="BP338" s="211">
        <v>2489</v>
      </c>
      <c r="BQ338" s="211">
        <v>230</v>
      </c>
      <c r="BR338" s="211">
        <v>1302</v>
      </c>
      <c r="BS338" s="211">
        <v>130</v>
      </c>
      <c r="BT338" s="211">
        <v>5337</v>
      </c>
      <c r="BU338" s="211">
        <v>127</v>
      </c>
      <c r="BV338" s="211">
        <v>10500</v>
      </c>
      <c r="BW338" s="211">
        <v>711</v>
      </c>
      <c r="BX338" s="211">
        <v>1764</v>
      </c>
      <c r="BY338" s="211">
        <v>0</v>
      </c>
      <c r="BZ338" s="211">
        <v>1548</v>
      </c>
      <c r="CA338" s="211">
        <v>0</v>
      </c>
      <c r="CB338" s="211">
        <v>3789</v>
      </c>
      <c r="CC338" s="211">
        <v>127</v>
      </c>
      <c r="CD338" s="211">
        <v>1206</v>
      </c>
      <c r="CE338" s="211">
        <v>40</v>
      </c>
      <c r="CF338" s="211">
        <v>2182</v>
      </c>
      <c r="CG338" s="211">
        <v>184</v>
      </c>
      <c r="CH338" s="211">
        <v>2155</v>
      </c>
      <c r="CI338" s="211">
        <v>109</v>
      </c>
      <c r="CJ338" s="211">
        <v>2661</v>
      </c>
      <c r="CK338" s="211">
        <v>146</v>
      </c>
      <c r="CL338" s="211">
        <v>2296</v>
      </c>
      <c r="CM338" s="211">
        <v>232</v>
      </c>
      <c r="CN338" s="211">
        <v>1764</v>
      </c>
      <c r="CO338" s="211">
        <v>0</v>
      </c>
      <c r="CP338" s="211">
        <v>838</v>
      </c>
      <c r="CQ338" s="211">
        <v>16763</v>
      </c>
      <c r="CR338" s="211">
        <v>14173</v>
      </c>
      <c r="CS338" s="211">
        <v>4533</v>
      </c>
      <c r="CT338" s="211">
        <v>15930</v>
      </c>
      <c r="CU338" s="211">
        <v>550</v>
      </c>
      <c r="CV338" s="211">
        <v>216</v>
      </c>
      <c r="CW338" s="211">
        <v>314</v>
      </c>
      <c r="CX338" s="211">
        <v>109</v>
      </c>
      <c r="CY338" s="211">
        <v>184</v>
      </c>
      <c r="CZ338" s="211">
        <v>107</v>
      </c>
      <c r="DA338" s="211">
        <v>0</v>
      </c>
      <c r="DB338" s="211">
        <v>0</v>
      </c>
      <c r="DC338" s="211">
        <v>52</v>
      </c>
      <c r="DD338" s="211">
        <v>0</v>
      </c>
      <c r="DE338" s="211">
        <v>182</v>
      </c>
      <c r="DF338" s="211">
        <v>1196</v>
      </c>
      <c r="DG338" s="211">
        <v>1788</v>
      </c>
      <c r="DH338" s="211">
        <v>58</v>
      </c>
      <c r="DI338" s="211">
        <v>1055</v>
      </c>
      <c r="DJ338" s="211">
        <v>593</v>
      </c>
      <c r="DK338" s="211">
        <v>85</v>
      </c>
      <c r="DL338" s="211">
        <v>509</v>
      </c>
      <c r="DM338" s="211">
        <v>769</v>
      </c>
      <c r="DN338" s="211">
        <v>2132</v>
      </c>
      <c r="DO338" s="211">
        <v>212</v>
      </c>
      <c r="DP338" s="211">
        <v>671</v>
      </c>
      <c r="DQ338" s="211">
        <v>315</v>
      </c>
      <c r="DR338" s="211">
        <v>155</v>
      </c>
      <c r="DS338" s="211">
        <v>88</v>
      </c>
      <c r="DT338" s="211">
        <v>290</v>
      </c>
      <c r="DU338" s="211">
        <v>6083</v>
      </c>
      <c r="DV338" s="211">
        <v>3629</v>
      </c>
      <c r="DW338" s="211">
        <v>1723</v>
      </c>
      <c r="DX338" s="211">
        <v>800</v>
      </c>
      <c r="DY338" s="211">
        <v>246</v>
      </c>
      <c r="DZ338" s="211">
        <v>735</v>
      </c>
      <c r="EA338" s="211">
        <v>25</v>
      </c>
      <c r="EB338" s="211">
        <v>576</v>
      </c>
      <c r="EC338" s="211">
        <v>919</v>
      </c>
      <c r="ED338" s="211">
        <v>220</v>
      </c>
      <c r="EE338" s="211">
        <v>555</v>
      </c>
      <c r="EF338" s="211">
        <v>2335</v>
      </c>
      <c r="EG338" s="211">
        <v>15931</v>
      </c>
      <c r="EH338" s="211">
        <v>1640</v>
      </c>
      <c r="EI338" s="211">
        <v>5570</v>
      </c>
      <c r="EJ338" s="211">
        <v>513</v>
      </c>
      <c r="EK338" s="211">
        <v>18</v>
      </c>
      <c r="EL338" s="211">
        <v>50</v>
      </c>
      <c r="EM338" s="211">
        <v>48</v>
      </c>
      <c r="EN338" s="211">
        <v>130</v>
      </c>
      <c r="EO338" s="211">
        <v>65</v>
      </c>
      <c r="EP338" s="211">
        <v>127</v>
      </c>
      <c r="EQ338" s="211">
        <v>5827</v>
      </c>
      <c r="ER338" s="211">
        <v>6083</v>
      </c>
      <c r="ES338" s="211">
        <v>66</v>
      </c>
      <c r="ET338" s="211">
        <v>1117</v>
      </c>
      <c r="EU338" s="211">
        <v>2469</v>
      </c>
      <c r="EV338" s="211">
        <v>2431</v>
      </c>
      <c r="EW338" s="211">
        <f t="shared" si="5"/>
        <v>6017</v>
      </c>
      <c r="EX338" s="211">
        <v>6083</v>
      </c>
      <c r="EZ338" s="211"/>
    </row>
    <row r="339" spans="1:156" x14ac:dyDescent="0.25">
      <c r="A339">
        <v>56301</v>
      </c>
      <c r="B339" t="s">
        <v>580</v>
      </c>
      <c r="C339" t="s">
        <v>1349</v>
      </c>
      <c r="D339" t="s">
        <v>306</v>
      </c>
      <c r="E339" t="s">
        <v>322</v>
      </c>
      <c r="F339" s="234" t="s">
        <v>343</v>
      </c>
      <c r="G339" s="234" t="s">
        <v>342</v>
      </c>
      <c r="H339" s="211">
        <v>34770</v>
      </c>
      <c r="I339" s="211">
        <v>2080</v>
      </c>
      <c r="J339" s="211">
        <v>9803</v>
      </c>
      <c r="K339" s="211">
        <v>1024</v>
      </c>
      <c r="L339" s="211">
        <v>6519</v>
      </c>
      <c r="M339" s="211">
        <v>737</v>
      </c>
      <c r="N339" s="211">
        <v>12756</v>
      </c>
      <c r="O339" s="211">
        <v>808</v>
      </c>
      <c r="P339" s="211">
        <v>10032</v>
      </c>
      <c r="Q339" s="211">
        <v>229</v>
      </c>
      <c r="R339" s="211">
        <v>23303</v>
      </c>
      <c r="S339" s="211">
        <v>1098</v>
      </c>
      <c r="T339" s="211">
        <v>6954</v>
      </c>
      <c r="U339" s="211">
        <v>570</v>
      </c>
      <c r="V339" s="211">
        <v>4</v>
      </c>
      <c r="W339" s="211">
        <v>0</v>
      </c>
      <c r="X339" s="211">
        <v>1499</v>
      </c>
      <c r="Y339" s="211">
        <v>174</v>
      </c>
      <c r="Z339" s="211">
        <v>1041</v>
      </c>
      <c r="AA339" s="211">
        <v>124</v>
      </c>
      <c r="AB339" s="211">
        <v>1958</v>
      </c>
      <c r="AC339" s="211">
        <v>114</v>
      </c>
      <c r="AD339" s="211">
        <v>2103</v>
      </c>
      <c r="AE339" s="211">
        <v>129</v>
      </c>
      <c r="AF339" s="211">
        <v>22877</v>
      </c>
      <c r="AG339" s="211">
        <v>1097</v>
      </c>
      <c r="AH339" s="211">
        <v>29134</v>
      </c>
      <c r="AI339" s="211">
        <v>1437</v>
      </c>
      <c r="AJ339" s="211">
        <v>5636</v>
      </c>
      <c r="AK339" s="211">
        <v>643</v>
      </c>
      <c r="AL339" s="211">
        <v>3125</v>
      </c>
      <c r="AM339" s="211">
        <v>435</v>
      </c>
      <c r="AN339" s="211">
        <v>2511</v>
      </c>
      <c r="AO339" s="211">
        <v>208</v>
      </c>
      <c r="AP339" s="211">
        <v>17771</v>
      </c>
      <c r="AQ339" s="211">
        <v>1105</v>
      </c>
      <c r="AR339" s="211">
        <v>16999</v>
      </c>
      <c r="AS339" s="211">
        <v>975</v>
      </c>
      <c r="AT339" s="211">
        <v>3421</v>
      </c>
      <c r="AU339" s="211">
        <v>311</v>
      </c>
      <c r="AV339" s="211">
        <v>31349</v>
      </c>
      <c r="AW339" s="211">
        <v>1769</v>
      </c>
      <c r="AX339" s="211">
        <v>1629</v>
      </c>
      <c r="AY339" s="211">
        <v>38</v>
      </c>
      <c r="AZ339" s="211">
        <v>4254</v>
      </c>
      <c r="BA339" s="211">
        <v>459</v>
      </c>
      <c r="BB339" s="211">
        <v>6073</v>
      </c>
      <c r="BC339" s="211">
        <v>291</v>
      </c>
      <c r="BD339" s="211">
        <v>5897</v>
      </c>
      <c r="BE339" s="211">
        <v>181</v>
      </c>
      <c r="BF339" s="211">
        <v>3945</v>
      </c>
      <c r="BG339" s="211">
        <v>330</v>
      </c>
      <c r="BH339" s="211">
        <v>18203</v>
      </c>
      <c r="BI339" s="211">
        <v>1646</v>
      </c>
      <c r="BJ339" s="211">
        <v>16895</v>
      </c>
      <c r="BK339" s="211">
        <v>1564</v>
      </c>
      <c r="BL339" s="211">
        <v>1308</v>
      </c>
      <c r="BM339" s="211">
        <v>82</v>
      </c>
      <c r="BN339" s="211">
        <v>10168</v>
      </c>
      <c r="BO339" s="211">
        <v>681</v>
      </c>
      <c r="BP339" s="211">
        <v>9299</v>
      </c>
      <c r="BQ339" s="211">
        <v>1150</v>
      </c>
      <c r="BR339" s="211">
        <v>2681</v>
      </c>
      <c r="BS339" s="211">
        <v>145</v>
      </c>
      <c r="BT339" s="211">
        <v>8837</v>
      </c>
      <c r="BU339" s="211">
        <v>67</v>
      </c>
      <c r="BV339" s="211">
        <v>22148</v>
      </c>
      <c r="BW339" s="211">
        <v>1976</v>
      </c>
      <c r="BX339" s="211">
        <v>3785</v>
      </c>
      <c r="BY339" s="211">
        <v>37</v>
      </c>
      <c r="BZ339" s="211">
        <v>2604</v>
      </c>
      <c r="CA339" s="211">
        <v>41</v>
      </c>
      <c r="CB339" s="211">
        <v>6233</v>
      </c>
      <c r="CC339" s="211">
        <v>26</v>
      </c>
      <c r="CD339" s="211">
        <v>8080</v>
      </c>
      <c r="CE339" s="211">
        <v>1044</v>
      </c>
      <c r="CF339" s="211">
        <v>4179</v>
      </c>
      <c r="CG339" s="211">
        <v>389</v>
      </c>
      <c r="CH339" s="211">
        <v>3479</v>
      </c>
      <c r="CI339" s="211">
        <v>276</v>
      </c>
      <c r="CJ339" s="211">
        <v>3359</v>
      </c>
      <c r="CK339" s="211">
        <v>129</v>
      </c>
      <c r="CL339" s="211">
        <v>3051</v>
      </c>
      <c r="CM339" s="211">
        <v>138</v>
      </c>
      <c r="CN339" s="211">
        <v>3785</v>
      </c>
      <c r="CO339" s="211">
        <v>37</v>
      </c>
      <c r="CP339" s="211">
        <v>2080</v>
      </c>
      <c r="CQ339" s="211">
        <v>32690</v>
      </c>
      <c r="CR339" s="211">
        <v>23797</v>
      </c>
      <c r="CS339" s="211">
        <v>13040</v>
      </c>
      <c r="CT339" s="211">
        <v>25041</v>
      </c>
      <c r="CU339" s="211">
        <v>7533</v>
      </c>
      <c r="CV339" s="211">
        <v>3050</v>
      </c>
      <c r="CW339" s="211">
        <v>1423</v>
      </c>
      <c r="CX339" s="211">
        <v>462</v>
      </c>
      <c r="CY339" s="211">
        <v>611</v>
      </c>
      <c r="CZ339" s="211">
        <v>127</v>
      </c>
      <c r="DA339" s="211">
        <v>1040</v>
      </c>
      <c r="DB339" s="211">
        <v>385</v>
      </c>
      <c r="DC339" s="211">
        <v>4459</v>
      </c>
      <c r="DD339" s="211">
        <v>2076</v>
      </c>
      <c r="DE339" s="211">
        <v>155</v>
      </c>
      <c r="DF339" s="211">
        <v>810</v>
      </c>
      <c r="DG339" s="211">
        <v>2137</v>
      </c>
      <c r="DH339" s="211">
        <v>465</v>
      </c>
      <c r="DI339" s="211">
        <v>2731</v>
      </c>
      <c r="DJ339" s="211">
        <v>1295</v>
      </c>
      <c r="DK339" s="211">
        <v>129</v>
      </c>
      <c r="DL339" s="211">
        <v>695</v>
      </c>
      <c r="DM339" s="211">
        <v>1159</v>
      </c>
      <c r="DN339" s="211">
        <v>6012</v>
      </c>
      <c r="DO339" s="211">
        <v>2044</v>
      </c>
      <c r="DP339" s="211">
        <v>469</v>
      </c>
      <c r="DQ339" s="211">
        <v>392</v>
      </c>
      <c r="DR339" s="211">
        <v>645</v>
      </c>
      <c r="DS339" s="211">
        <v>954</v>
      </c>
      <c r="DT339" s="211">
        <v>1874</v>
      </c>
      <c r="DU339" s="211">
        <v>12597</v>
      </c>
      <c r="DV339" s="211">
        <v>5225</v>
      </c>
      <c r="DW339" s="211">
        <v>2440</v>
      </c>
      <c r="DX339" s="211">
        <v>1352</v>
      </c>
      <c r="DY339" s="211">
        <v>302</v>
      </c>
      <c r="DZ339" s="211">
        <v>2729</v>
      </c>
      <c r="EA339" s="211">
        <v>158</v>
      </c>
      <c r="EB339" s="211">
        <v>1691</v>
      </c>
      <c r="EC339" s="211">
        <v>3291</v>
      </c>
      <c r="ED339" s="211">
        <v>637</v>
      </c>
      <c r="EE339" s="211">
        <v>1553</v>
      </c>
      <c r="EF339" s="211">
        <v>3834</v>
      </c>
      <c r="EG339" s="211" t="s">
        <v>246</v>
      </c>
      <c r="EH339" s="211">
        <v>7157</v>
      </c>
      <c r="EI339" s="211">
        <v>6369</v>
      </c>
      <c r="EJ339" s="211">
        <v>6228</v>
      </c>
      <c r="EK339" s="211">
        <v>1110</v>
      </c>
      <c r="EL339" s="211">
        <v>707</v>
      </c>
      <c r="EM339" s="211">
        <v>531</v>
      </c>
      <c r="EN339" s="211">
        <v>952</v>
      </c>
      <c r="EO339" s="211">
        <v>476</v>
      </c>
      <c r="EP339" s="211">
        <v>2346</v>
      </c>
      <c r="EQ339" s="211">
        <v>11602</v>
      </c>
      <c r="ER339" s="211">
        <v>12597</v>
      </c>
      <c r="ES339" s="211">
        <v>732</v>
      </c>
      <c r="ET339" s="211">
        <v>3440</v>
      </c>
      <c r="EU339" s="211">
        <v>5320</v>
      </c>
      <c r="EV339" s="211">
        <v>3105</v>
      </c>
      <c r="EW339" s="211">
        <f t="shared" si="5"/>
        <v>11865</v>
      </c>
      <c r="EX339" s="211">
        <v>12597</v>
      </c>
      <c r="EZ339" s="211"/>
    </row>
    <row r="340" spans="1:156" x14ac:dyDescent="0.25">
      <c r="A340">
        <v>56303</v>
      </c>
      <c r="B340" t="s">
        <v>580</v>
      </c>
      <c r="C340" t="s">
        <v>1349</v>
      </c>
      <c r="D340" t="s">
        <v>306</v>
      </c>
      <c r="E340" t="s">
        <v>322</v>
      </c>
      <c r="F340" s="234" t="s">
        <v>342</v>
      </c>
      <c r="G340" s="234" t="s">
        <v>342</v>
      </c>
      <c r="H340" s="211">
        <v>25316</v>
      </c>
      <c r="I340" s="211">
        <v>1258</v>
      </c>
      <c r="J340" s="211">
        <v>5093</v>
      </c>
      <c r="K340" s="211">
        <v>605</v>
      </c>
      <c r="L340" s="211">
        <v>3357</v>
      </c>
      <c r="M340" s="211">
        <v>483</v>
      </c>
      <c r="N340" s="211">
        <v>12158</v>
      </c>
      <c r="O340" s="211">
        <v>553</v>
      </c>
      <c r="P340" s="211">
        <v>7970</v>
      </c>
      <c r="Q340" s="211">
        <v>100</v>
      </c>
      <c r="R340" s="211">
        <v>19968</v>
      </c>
      <c r="S340" s="211">
        <v>976</v>
      </c>
      <c r="T340" s="211">
        <v>2286</v>
      </c>
      <c r="U340" s="211">
        <v>89</v>
      </c>
      <c r="V340" s="211">
        <v>22</v>
      </c>
      <c r="W340" s="211">
        <v>0</v>
      </c>
      <c r="X340" s="211">
        <v>777</v>
      </c>
      <c r="Y340" s="211">
        <v>0</v>
      </c>
      <c r="Z340" s="211">
        <v>592</v>
      </c>
      <c r="AA340" s="211">
        <v>80</v>
      </c>
      <c r="AB340" s="211">
        <v>1671</v>
      </c>
      <c r="AC340" s="211">
        <v>113</v>
      </c>
      <c r="AD340" s="211">
        <v>1646</v>
      </c>
      <c r="AE340" s="211">
        <v>181</v>
      </c>
      <c r="AF340" s="211">
        <v>19402</v>
      </c>
      <c r="AG340" s="211">
        <v>936</v>
      </c>
      <c r="AH340" s="211">
        <v>23497</v>
      </c>
      <c r="AI340" s="211">
        <v>1185</v>
      </c>
      <c r="AJ340" s="211">
        <v>1819</v>
      </c>
      <c r="AK340" s="211">
        <v>73</v>
      </c>
      <c r="AL340" s="211">
        <v>1159</v>
      </c>
      <c r="AM340" s="211">
        <v>9</v>
      </c>
      <c r="AN340" s="211">
        <v>660</v>
      </c>
      <c r="AO340" s="211">
        <v>64</v>
      </c>
      <c r="AP340" s="211">
        <v>12623</v>
      </c>
      <c r="AQ340" s="211">
        <v>792</v>
      </c>
      <c r="AR340" s="211">
        <v>12693</v>
      </c>
      <c r="AS340" s="211">
        <v>466</v>
      </c>
      <c r="AT340" s="211">
        <v>4019</v>
      </c>
      <c r="AU340" s="211">
        <v>202</v>
      </c>
      <c r="AV340" s="211">
        <v>21297</v>
      </c>
      <c r="AW340" s="211">
        <v>1056</v>
      </c>
      <c r="AX340" s="211">
        <v>1083</v>
      </c>
      <c r="AY340" s="211">
        <v>54</v>
      </c>
      <c r="AZ340" s="211">
        <v>4447</v>
      </c>
      <c r="BA340" s="211">
        <v>393</v>
      </c>
      <c r="BB340" s="211">
        <v>5949</v>
      </c>
      <c r="BC340" s="211">
        <v>313</v>
      </c>
      <c r="BD340" s="211">
        <v>4924</v>
      </c>
      <c r="BE340" s="211">
        <v>196</v>
      </c>
      <c r="BF340" s="211">
        <v>2717</v>
      </c>
      <c r="BG340" s="211">
        <v>353</v>
      </c>
      <c r="BH340" s="211">
        <v>12687</v>
      </c>
      <c r="BI340" s="211">
        <v>823</v>
      </c>
      <c r="BJ340" s="211">
        <v>12329</v>
      </c>
      <c r="BK340" s="211">
        <v>764</v>
      </c>
      <c r="BL340" s="211">
        <v>358</v>
      </c>
      <c r="BM340" s="211">
        <v>59</v>
      </c>
      <c r="BN340" s="211">
        <v>8423</v>
      </c>
      <c r="BO340" s="211">
        <v>339</v>
      </c>
      <c r="BP340" s="211">
        <v>4568</v>
      </c>
      <c r="BQ340" s="211">
        <v>509</v>
      </c>
      <c r="BR340" s="211">
        <v>2413</v>
      </c>
      <c r="BS340" s="211">
        <v>328</v>
      </c>
      <c r="BT340" s="211">
        <v>5467</v>
      </c>
      <c r="BU340" s="211">
        <v>68</v>
      </c>
      <c r="BV340" s="211">
        <v>15404</v>
      </c>
      <c r="BW340" s="211">
        <v>1176</v>
      </c>
      <c r="BX340" s="211">
        <v>4445</v>
      </c>
      <c r="BY340" s="211">
        <v>14</v>
      </c>
      <c r="BZ340" s="211">
        <v>1577</v>
      </c>
      <c r="CA340" s="211">
        <v>39</v>
      </c>
      <c r="CB340" s="211">
        <v>3890</v>
      </c>
      <c r="CC340" s="211">
        <v>29</v>
      </c>
      <c r="CD340" s="211">
        <v>3446</v>
      </c>
      <c r="CE340" s="211">
        <v>234</v>
      </c>
      <c r="CF340" s="211">
        <v>3020</v>
      </c>
      <c r="CG340" s="211">
        <v>264</v>
      </c>
      <c r="CH340" s="211">
        <v>3348</v>
      </c>
      <c r="CI340" s="211">
        <v>470</v>
      </c>
      <c r="CJ340" s="211">
        <v>2548</v>
      </c>
      <c r="CK340" s="211">
        <v>144</v>
      </c>
      <c r="CL340" s="211">
        <v>3042</v>
      </c>
      <c r="CM340" s="211">
        <v>64</v>
      </c>
      <c r="CN340" s="211">
        <v>4445</v>
      </c>
      <c r="CO340" s="211">
        <v>14</v>
      </c>
      <c r="CP340" s="211">
        <v>1258</v>
      </c>
      <c r="CQ340" s="211">
        <v>24058</v>
      </c>
      <c r="CR340" s="211">
        <v>17602</v>
      </c>
      <c r="CS340" s="211">
        <v>10440</v>
      </c>
      <c r="CT340" s="211">
        <v>21786</v>
      </c>
      <c r="CU340" s="211">
        <v>2879</v>
      </c>
      <c r="CV340" s="211">
        <v>845</v>
      </c>
      <c r="CW340" s="211">
        <v>1305</v>
      </c>
      <c r="CX340" s="211">
        <v>148</v>
      </c>
      <c r="CY340" s="211">
        <v>597</v>
      </c>
      <c r="CZ340" s="211">
        <v>206</v>
      </c>
      <c r="DA340" s="211">
        <v>495</v>
      </c>
      <c r="DB340" s="211">
        <v>242</v>
      </c>
      <c r="DC340" s="211">
        <v>482</v>
      </c>
      <c r="DD340" s="211">
        <v>249</v>
      </c>
      <c r="DE340" s="211">
        <v>128</v>
      </c>
      <c r="DF340" s="211">
        <v>1248</v>
      </c>
      <c r="DG340" s="211">
        <v>1615</v>
      </c>
      <c r="DH340" s="211">
        <v>354</v>
      </c>
      <c r="DI340" s="211">
        <v>1359</v>
      </c>
      <c r="DJ340" s="211">
        <v>947</v>
      </c>
      <c r="DK340" s="211">
        <v>50</v>
      </c>
      <c r="DL340" s="211">
        <v>994</v>
      </c>
      <c r="DM340" s="211">
        <v>1047</v>
      </c>
      <c r="DN340" s="211">
        <v>3757</v>
      </c>
      <c r="DO340" s="211">
        <v>1167</v>
      </c>
      <c r="DP340" s="211">
        <v>613</v>
      </c>
      <c r="DQ340" s="211">
        <v>251</v>
      </c>
      <c r="DR340" s="211">
        <v>594</v>
      </c>
      <c r="DS340" s="211">
        <v>416</v>
      </c>
      <c r="DT340" s="211">
        <v>1312</v>
      </c>
      <c r="DU340" s="211">
        <v>11144</v>
      </c>
      <c r="DV340" s="211">
        <v>4284</v>
      </c>
      <c r="DW340" s="211">
        <v>1357</v>
      </c>
      <c r="DX340" s="211">
        <v>1279</v>
      </c>
      <c r="DY340" s="211">
        <v>380</v>
      </c>
      <c r="DZ340" s="211">
        <v>2653</v>
      </c>
      <c r="EA340" s="211">
        <v>192</v>
      </c>
      <c r="EB340" s="211">
        <v>2064</v>
      </c>
      <c r="EC340" s="211">
        <v>2928</v>
      </c>
      <c r="ED340" s="211">
        <v>484</v>
      </c>
      <c r="EE340" s="211">
        <v>1909</v>
      </c>
      <c r="EF340" s="211">
        <v>2687</v>
      </c>
      <c r="EG340" s="211">
        <v>21510</v>
      </c>
      <c r="EH340" s="211">
        <v>4380</v>
      </c>
      <c r="EI340" s="211">
        <v>6903</v>
      </c>
      <c r="EJ340" s="211">
        <v>4241</v>
      </c>
      <c r="EK340" s="211">
        <v>770</v>
      </c>
      <c r="EL340" s="211">
        <v>505</v>
      </c>
      <c r="EM340" s="211">
        <v>369</v>
      </c>
      <c r="EN340" s="211">
        <v>741</v>
      </c>
      <c r="EO340" s="211">
        <v>296</v>
      </c>
      <c r="EP340" s="211">
        <v>1371</v>
      </c>
      <c r="EQ340" s="211">
        <v>10161</v>
      </c>
      <c r="ER340" s="211">
        <v>11144</v>
      </c>
      <c r="ES340" s="211">
        <v>1031</v>
      </c>
      <c r="ET340" s="211">
        <v>3934</v>
      </c>
      <c r="EU340" s="211">
        <v>4353</v>
      </c>
      <c r="EV340" s="211">
        <v>1826</v>
      </c>
      <c r="EW340" s="211">
        <f t="shared" si="5"/>
        <v>10113</v>
      </c>
      <c r="EX340" s="211">
        <v>11144</v>
      </c>
      <c r="EZ340" s="211"/>
    </row>
    <row r="341" spans="1:156" x14ac:dyDescent="0.25">
      <c r="A341">
        <v>56304</v>
      </c>
      <c r="B341" t="s">
        <v>580</v>
      </c>
      <c r="C341" t="s">
        <v>1349</v>
      </c>
      <c r="D341" t="s">
        <v>304</v>
      </c>
      <c r="E341" t="s">
        <v>322</v>
      </c>
      <c r="F341" s="234" t="s">
        <v>342</v>
      </c>
      <c r="G341" s="234" t="s">
        <v>343</v>
      </c>
      <c r="H341" s="211">
        <v>16201</v>
      </c>
      <c r="I341" s="211">
        <v>1015</v>
      </c>
      <c r="J341" s="211">
        <v>4455</v>
      </c>
      <c r="K341" s="211">
        <v>349</v>
      </c>
      <c r="L341" s="211">
        <v>2806</v>
      </c>
      <c r="M341" s="211">
        <v>113</v>
      </c>
      <c r="N341" s="211">
        <v>7554</v>
      </c>
      <c r="O341" s="211">
        <v>577</v>
      </c>
      <c r="P341" s="211">
        <v>4159</v>
      </c>
      <c r="Q341" s="211">
        <v>89</v>
      </c>
      <c r="R341" s="211">
        <v>10647</v>
      </c>
      <c r="S341" s="211">
        <v>791</v>
      </c>
      <c r="T341" s="211">
        <v>2712</v>
      </c>
      <c r="U341" s="211">
        <v>45</v>
      </c>
      <c r="V341" s="211">
        <v>274</v>
      </c>
      <c r="W341" s="211">
        <v>0</v>
      </c>
      <c r="X341" s="211">
        <v>852</v>
      </c>
      <c r="Y341" s="211">
        <v>36</v>
      </c>
      <c r="Z341" s="211">
        <v>213</v>
      </c>
      <c r="AA341" s="211">
        <v>101</v>
      </c>
      <c r="AB341" s="211">
        <v>1503</v>
      </c>
      <c r="AC341" s="211">
        <v>42</v>
      </c>
      <c r="AD341" s="211">
        <v>550</v>
      </c>
      <c r="AE341" s="211">
        <v>101</v>
      </c>
      <c r="AF341" s="211">
        <v>10618</v>
      </c>
      <c r="AG341" s="211">
        <v>791</v>
      </c>
      <c r="AH341" s="211">
        <v>14493</v>
      </c>
      <c r="AI341" s="211">
        <v>913</v>
      </c>
      <c r="AJ341" s="211">
        <v>1708</v>
      </c>
      <c r="AK341" s="211">
        <v>102</v>
      </c>
      <c r="AL341" s="211">
        <v>969</v>
      </c>
      <c r="AM341" s="211">
        <v>25</v>
      </c>
      <c r="AN341" s="211">
        <v>739</v>
      </c>
      <c r="AO341" s="211">
        <v>77</v>
      </c>
      <c r="AP341" s="211">
        <v>8183</v>
      </c>
      <c r="AQ341" s="211">
        <v>700</v>
      </c>
      <c r="AR341" s="211">
        <v>8018</v>
      </c>
      <c r="AS341" s="211">
        <v>315</v>
      </c>
      <c r="AT341" s="211">
        <v>2584</v>
      </c>
      <c r="AU341" s="211">
        <v>207</v>
      </c>
      <c r="AV341" s="211">
        <v>13617</v>
      </c>
      <c r="AW341" s="211">
        <v>808</v>
      </c>
      <c r="AX341" s="211">
        <v>1231</v>
      </c>
      <c r="AY341" s="211">
        <v>33</v>
      </c>
      <c r="AZ341" s="211">
        <v>2489</v>
      </c>
      <c r="BA341" s="211">
        <v>82</v>
      </c>
      <c r="BB341" s="211">
        <v>3545</v>
      </c>
      <c r="BC341" s="211">
        <v>310</v>
      </c>
      <c r="BD341" s="211">
        <v>2589</v>
      </c>
      <c r="BE341" s="211">
        <v>69</v>
      </c>
      <c r="BF341" s="211">
        <v>1606</v>
      </c>
      <c r="BG341" s="211">
        <v>64</v>
      </c>
      <c r="BH341" s="211">
        <v>8261</v>
      </c>
      <c r="BI341" s="211">
        <v>878</v>
      </c>
      <c r="BJ341" s="211">
        <v>7501</v>
      </c>
      <c r="BK341" s="211">
        <v>632</v>
      </c>
      <c r="BL341" s="211">
        <v>760</v>
      </c>
      <c r="BM341" s="211">
        <v>246</v>
      </c>
      <c r="BN341" s="211">
        <v>4886</v>
      </c>
      <c r="BO341" s="211">
        <v>242</v>
      </c>
      <c r="BP341" s="211">
        <v>3527</v>
      </c>
      <c r="BQ341" s="211">
        <v>662</v>
      </c>
      <c r="BR341" s="211">
        <v>1454</v>
      </c>
      <c r="BS341" s="211">
        <v>38</v>
      </c>
      <c r="BT341" s="211">
        <v>4203</v>
      </c>
      <c r="BU341" s="211">
        <v>73</v>
      </c>
      <c r="BV341" s="211">
        <v>9867</v>
      </c>
      <c r="BW341" s="211">
        <v>942</v>
      </c>
      <c r="BX341" s="211">
        <v>2131</v>
      </c>
      <c r="BY341" s="211">
        <v>0</v>
      </c>
      <c r="BZ341" s="211">
        <v>1522</v>
      </c>
      <c r="CA341" s="211">
        <v>29</v>
      </c>
      <c r="CB341" s="211">
        <v>2681</v>
      </c>
      <c r="CC341" s="211">
        <v>44</v>
      </c>
      <c r="CD341" s="211">
        <v>2144</v>
      </c>
      <c r="CE341" s="211">
        <v>448</v>
      </c>
      <c r="CF341" s="211">
        <v>2291</v>
      </c>
      <c r="CG341" s="211">
        <v>177</v>
      </c>
      <c r="CH341" s="211">
        <v>1960</v>
      </c>
      <c r="CI341" s="211">
        <v>157</v>
      </c>
      <c r="CJ341" s="211">
        <v>1752</v>
      </c>
      <c r="CK341" s="211">
        <v>101</v>
      </c>
      <c r="CL341" s="211">
        <v>1720</v>
      </c>
      <c r="CM341" s="211">
        <v>59</v>
      </c>
      <c r="CN341" s="211">
        <v>2131</v>
      </c>
      <c r="CO341" s="211">
        <v>0</v>
      </c>
      <c r="CP341" s="211">
        <v>1015</v>
      </c>
      <c r="CQ341" s="211">
        <v>15186</v>
      </c>
      <c r="CR341" s="211">
        <v>9417</v>
      </c>
      <c r="CS341" s="211">
        <v>7941</v>
      </c>
      <c r="CT341" s="211">
        <v>13649</v>
      </c>
      <c r="CU341" s="211">
        <v>2324</v>
      </c>
      <c r="CV341" s="211">
        <v>1125</v>
      </c>
      <c r="CW341" s="211">
        <v>523</v>
      </c>
      <c r="CX341" s="211">
        <v>103</v>
      </c>
      <c r="CY341" s="211">
        <v>184</v>
      </c>
      <c r="CZ341" s="211">
        <v>87</v>
      </c>
      <c r="DA341" s="211">
        <v>494</v>
      </c>
      <c r="DB341" s="211">
        <v>378</v>
      </c>
      <c r="DC341" s="211">
        <v>1123</v>
      </c>
      <c r="DD341" s="211">
        <v>557</v>
      </c>
      <c r="DE341" s="211">
        <v>74</v>
      </c>
      <c r="DF341" s="211">
        <v>840</v>
      </c>
      <c r="DG341" s="211">
        <v>1067</v>
      </c>
      <c r="DH341" s="211">
        <v>140</v>
      </c>
      <c r="DI341" s="211">
        <v>1398</v>
      </c>
      <c r="DJ341" s="211">
        <v>468</v>
      </c>
      <c r="DK341" s="211">
        <v>95</v>
      </c>
      <c r="DL341" s="211">
        <v>334</v>
      </c>
      <c r="DM341" s="211">
        <v>528</v>
      </c>
      <c r="DN341" s="211">
        <v>1923</v>
      </c>
      <c r="DO341" s="211">
        <v>716</v>
      </c>
      <c r="DP341" s="211">
        <v>435</v>
      </c>
      <c r="DQ341" s="211">
        <v>107</v>
      </c>
      <c r="DR341" s="211">
        <v>393</v>
      </c>
      <c r="DS341" s="211">
        <v>347</v>
      </c>
      <c r="DT341" s="211">
        <v>1249</v>
      </c>
      <c r="DU341" s="211">
        <v>7057</v>
      </c>
      <c r="DV341" s="211">
        <v>2132</v>
      </c>
      <c r="DW341" s="211">
        <v>774</v>
      </c>
      <c r="DX341" s="211">
        <v>908</v>
      </c>
      <c r="DY341" s="211">
        <v>378</v>
      </c>
      <c r="DZ341" s="211">
        <v>1792</v>
      </c>
      <c r="EA341" s="211">
        <v>204</v>
      </c>
      <c r="EB341" s="211">
        <v>1183</v>
      </c>
      <c r="EC341" s="211">
        <v>2225</v>
      </c>
      <c r="ED341" s="211">
        <v>531</v>
      </c>
      <c r="EE341" s="211">
        <v>1390</v>
      </c>
      <c r="EF341" s="211">
        <v>1989</v>
      </c>
      <c r="EG341" s="211">
        <v>12765</v>
      </c>
      <c r="EH341" s="211">
        <v>4325</v>
      </c>
      <c r="EI341" s="211">
        <v>3113</v>
      </c>
      <c r="EJ341" s="211">
        <v>3944</v>
      </c>
      <c r="EK341" s="211">
        <v>818</v>
      </c>
      <c r="EL341" s="211">
        <v>515</v>
      </c>
      <c r="EM341" s="211">
        <v>569</v>
      </c>
      <c r="EN341" s="211">
        <v>161</v>
      </c>
      <c r="EO341" s="211">
        <v>174</v>
      </c>
      <c r="EP341" s="211">
        <v>1577</v>
      </c>
      <c r="EQ341" s="211">
        <v>6102</v>
      </c>
      <c r="ER341" s="211">
        <v>7057</v>
      </c>
      <c r="ES341" s="211">
        <v>930</v>
      </c>
      <c r="ET341" s="211">
        <v>2992</v>
      </c>
      <c r="EU341" s="211">
        <v>1963</v>
      </c>
      <c r="EV341" s="211">
        <v>1172</v>
      </c>
      <c r="EW341" s="211">
        <f t="shared" si="5"/>
        <v>6127</v>
      </c>
      <c r="EX341" s="211">
        <v>7057</v>
      </c>
      <c r="EZ341" s="211"/>
    </row>
    <row r="342" spans="1:156" x14ac:dyDescent="0.25">
      <c r="A342">
        <v>56307</v>
      </c>
      <c r="B342" t="s">
        <v>580</v>
      </c>
      <c r="C342" t="s">
        <v>816</v>
      </c>
      <c r="D342" t="s">
        <v>306</v>
      </c>
      <c r="E342" t="s">
        <v>322</v>
      </c>
      <c r="F342" s="234" t="s">
        <v>342</v>
      </c>
      <c r="G342" s="234" t="s">
        <v>342</v>
      </c>
      <c r="H342" s="211">
        <v>5163</v>
      </c>
      <c r="I342" s="211">
        <v>121</v>
      </c>
      <c r="J342" s="211">
        <v>429</v>
      </c>
      <c r="K342" s="211">
        <v>21</v>
      </c>
      <c r="L342" s="211">
        <v>223</v>
      </c>
      <c r="M342" s="211">
        <v>9</v>
      </c>
      <c r="N342" s="211">
        <v>2281</v>
      </c>
      <c r="O342" s="211">
        <v>73</v>
      </c>
      <c r="P342" s="211">
        <v>2438</v>
      </c>
      <c r="Q342" s="211">
        <v>21</v>
      </c>
      <c r="R342" s="211">
        <v>4887</v>
      </c>
      <c r="S342" s="211">
        <v>87</v>
      </c>
      <c r="T342" s="211">
        <v>10</v>
      </c>
      <c r="U342" s="211">
        <v>0</v>
      </c>
      <c r="V342" s="211">
        <v>3</v>
      </c>
      <c r="W342" s="211">
        <v>0</v>
      </c>
      <c r="X342" s="211">
        <v>45</v>
      </c>
      <c r="Y342" s="211">
        <v>0</v>
      </c>
      <c r="Z342" s="211">
        <v>17</v>
      </c>
      <c r="AA342" s="211">
        <v>0</v>
      </c>
      <c r="AB342" s="211">
        <v>201</v>
      </c>
      <c r="AC342" s="211">
        <v>34</v>
      </c>
      <c r="AD342" s="211">
        <v>105</v>
      </c>
      <c r="AE342" s="211">
        <v>35</v>
      </c>
      <c r="AF342" s="211">
        <v>4873</v>
      </c>
      <c r="AG342" s="211">
        <v>86</v>
      </c>
      <c r="AH342" s="211">
        <v>5069</v>
      </c>
      <c r="AI342" s="211">
        <v>87</v>
      </c>
      <c r="AJ342" s="211">
        <v>94</v>
      </c>
      <c r="AK342" s="211">
        <v>34</v>
      </c>
      <c r="AL342" s="211">
        <v>89</v>
      </c>
      <c r="AM342" s="211">
        <v>34</v>
      </c>
      <c r="AN342" s="211">
        <v>5</v>
      </c>
      <c r="AO342" s="211">
        <v>0</v>
      </c>
      <c r="AP342" s="211">
        <v>2500</v>
      </c>
      <c r="AQ342" s="211">
        <v>68</v>
      </c>
      <c r="AR342" s="211">
        <v>2663</v>
      </c>
      <c r="AS342" s="211">
        <v>53</v>
      </c>
      <c r="AT342" s="211">
        <v>510</v>
      </c>
      <c r="AU342" s="211">
        <v>10</v>
      </c>
      <c r="AV342" s="211">
        <v>4653</v>
      </c>
      <c r="AW342" s="211">
        <v>111</v>
      </c>
      <c r="AX342" s="211">
        <v>170</v>
      </c>
      <c r="AY342" s="211">
        <v>0</v>
      </c>
      <c r="AZ342" s="211">
        <v>1158</v>
      </c>
      <c r="BA342" s="211">
        <v>75</v>
      </c>
      <c r="BB342" s="211">
        <v>1188</v>
      </c>
      <c r="BC342" s="211">
        <v>14</v>
      </c>
      <c r="BD342" s="211">
        <v>674</v>
      </c>
      <c r="BE342" s="211">
        <v>11</v>
      </c>
      <c r="BF342" s="211">
        <v>264</v>
      </c>
      <c r="BG342" s="211">
        <v>14</v>
      </c>
      <c r="BH342" s="211">
        <v>2496</v>
      </c>
      <c r="BI342" s="211">
        <v>92</v>
      </c>
      <c r="BJ342" s="211">
        <v>2386</v>
      </c>
      <c r="BK342" s="211">
        <v>92</v>
      </c>
      <c r="BL342" s="211">
        <v>110</v>
      </c>
      <c r="BM342" s="211">
        <v>0</v>
      </c>
      <c r="BN342" s="211">
        <v>1979</v>
      </c>
      <c r="BO342" s="211">
        <v>80</v>
      </c>
      <c r="BP342" s="211">
        <v>615</v>
      </c>
      <c r="BQ342" s="211">
        <v>18</v>
      </c>
      <c r="BR342" s="211">
        <v>166</v>
      </c>
      <c r="BS342" s="211">
        <v>8</v>
      </c>
      <c r="BT342" s="211">
        <v>1546</v>
      </c>
      <c r="BU342" s="211">
        <v>15</v>
      </c>
      <c r="BV342" s="211">
        <v>2760</v>
      </c>
      <c r="BW342" s="211">
        <v>106</v>
      </c>
      <c r="BX342" s="211">
        <v>857</v>
      </c>
      <c r="BY342" s="211">
        <v>0</v>
      </c>
      <c r="BZ342" s="211">
        <v>354</v>
      </c>
      <c r="CA342" s="211">
        <v>0</v>
      </c>
      <c r="CB342" s="211">
        <v>1192</v>
      </c>
      <c r="CC342" s="211">
        <v>15</v>
      </c>
      <c r="CD342" s="211">
        <v>427</v>
      </c>
      <c r="CE342" s="211">
        <v>6</v>
      </c>
      <c r="CF342" s="211">
        <v>417</v>
      </c>
      <c r="CG342" s="211">
        <v>39</v>
      </c>
      <c r="CH342" s="211">
        <v>763</v>
      </c>
      <c r="CI342" s="211">
        <v>8</v>
      </c>
      <c r="CJ342" s="211">
        <v>574</v>
      </c>
      <c r="CK342" s="211">
        <v>25</v>
      </c>
      <c r="CL342" s="211">
        <v>579</v>
      </c>
      <c r="CM342" s="211">
        <v>28</v>
      </c>
      <c r="CN342" s="211">
        <v>857</v>
      </c>
      <c r="CO342" s="211">
        <v>0</v>
      </c>
      <c r="CP342" s="211">
        <v>121</v>
      </c>
      <c r="CQ342" s="211">
        <v>5042</v>
      </c>
      <c r="CR342" s="211">
        <v>4314</v>
      </c>
      <c r="CS342" s="211">
        <v>1521</v>
      </c>
      <c r="CT342" s="211">
        <v>4759</v>
      </c>
      <c r="CU342" s="211">
        <v>176</v>
      </c>
      <c r="CV342" s="211">
        <v>52</v>
      </c>
      <c r="CW342" s="211">
        <v>69</v>
      </c>
      <c r="CX342" s="211">
        <v>13</v>
      </c>
      <c r="CY342" s="211">
        <v>40</v>
      </c>
      <c r="CZ342" s="211">
        <v>6</v>
      </c>
      <c r="DA342" s="211">
        <v>67</v>
      </c>
      <c r="DB342" s="211">
        <v>33</v>
      </c>
      <c r="DC342" s="211">
        <v>0</v>
      </c>
      <c r="DD342" s="211">
        <v>0</v>
      </c>
      <c r="DE342" s="211">
        <v>240</v>
      </c>
      <c r="DF342" s="211">
        <v>362</v>
      </c>
      <c r="DG342" s="211">
        <v>293</v>
      </c>
      <c r="DH342" s="211">
        <v>70</v>
      </c>
      <c r="DI342" s="211">
        <v>276</v>
      </c>
      <c r="DJ342" s="211">
        <v>167</v>
      </c>
      <c r="DK342" s="211">
        <v>12</v>
      </c>
      <c r="DL342" s="211">
        <v>198</v>
      </c>
      <c r="DM342" s="211">
        <v>142</v>
      </c>
      <c r="DN342" s="211">
        <v>569</v>
      </c>
      <c r="DO342" s="211">
        <v>159</v>
      </c>
      <c r="DP342" s="211">
        <v>88</v>
      </c>
      <c r="DQ342" s="211">
        <v>51</v>
      </c>
      <c r="DR342" s="211">
        <v>49</v>
      </c>
      <c r="DS342" s="211">
        <v>41</v>
      </c>
      <c r="DT342" s="211">
        <v>96</v>
      </c>
      <c r="DU342" s="211">
        <v>1936</v>
      </c>
      <c r="DV342" s="211">
        <v>1045</v>
      </c>
      <c r="DW342" s="211">
        <v>511</v>
      </c>
      <c r="DX342" s="211">
        <v>135</v>
      </c>
      <c r="DY342" s="211">
        <v>62</v>
      </c>
      <c r="DZ342" s="211">
        <v>280</v>
      </c>
      <c r="EA342" s="211">
        <v>18</v>
      </c>
      <c r="EB342" s="211">
        <v>212</v>
      </c>
      <c r="EC342" s="211">
        <v>476</v>
      </c>
      <c r="ED342" s="211">
        <v>79</v>
      </c>
      <c r="EE342" s="211">
        <v>333</v>
      </c>
      <c r="EF342" s="211">
        <v>698</v>
      </c>
      <c r="EG342" s="211">
        <v>4918</v>
      </c>
      <c r="EH342" s="211">
        <v>282</v>
      </c>
      <c r="EI342" s="211">
        <v>1522</v>
      </c>
      <c r="EJ342" s="211">
        <v>414</v>
      </c>
      <c r="EK342" s="211">
        <v>19</v>
      </c>
      <c r="EL342" s="211">
        <v>78</v>
      </c>
      <c r="EM342" s="211">
        <v>82</v>
      </c>
      <c r="EN342" s="211">
        <v>60</v>
      </c>
      <c r="EO342" s="211">
        <v>67</v>
      </c>
      <c r="EP342" s="211">
        <v>60</v>
      </c>
      <c r="EQ342" s="211">
        <v>1686</v>
      </c>
      <c r="ER342" s="211">
        <v>1936</v>
      </c>
      <c r="ES342" s="211">
        <v>87</v>
      </c>
      <c r="ET342" s="211">
        <v>454</v>
      </c>
      <c r="EU342" s="211">
        <v>657</v>
      </c>
      <c r="EV342" s="211">
        <v>738</v>
      </c>
      <c r="EW342" s="211">
        <f t="shared" si="5"/>
        <v>1849</v>
      </c>
      <c r="EX342" s="211">
        <v>1936</v>
      </c>
      <c r="EZ342" s="211"/>
    </row>
    <row r="343" spans="1:156" x14ac:dyDescent="0.25">
      <c r="A343">
        <v>56312</v>
      </c>
      <c r="B343" t="s">
        <v>580</v>
      </c>
      <c r="C343" t="s">
        <v>818</v>
      </c>
      <c r="D343" t="s">
        <v>306</v>
      </c>
      <c r="E343" t="s">
        <v>322</v>
      </c>
      <c r="F343" s="234" t="s">
        <v>342</v>
      </c>
      <c r="G343" s="234" t="s">
        <v>342</v>
      </c>
      <c r="H343" s="211">
        <v>2185</v>
      </c>
      <c r="I343" s="211">
        <v>68</v>
      </c>
      <c r="J343" s="211">
        <v>290</v>
      </c>
      <c r="K343" s="211">
        <v>3</v>
      </c>
      <c r="L343" s="211">
        <v>185</v>
      </c>
      <c r="M343" s="211">
        <v>3</v>
      </c>
      <c r="N343" s="211">
        <v>1061</v>
      </c>
      <c r="O343" s="211">
        <v>50</v>
      </c>
      <c r="P343" s="211">
        <v>790</v>
      </c>
      <c r="Q343" s="211">
        <v>15</v>
      </c>
      <c r="R343" s="211">
        <v>2145</v>
      </c>
      <c r="S343" s="211">
        <v>64</v>
      </c>
      <c r="T343" s="211">
        <v>0</v>
      </c>
      <c r="U343" s="211">
        <v>0</v>
      </c>
      <c r="V343" s="211">
        <v>0</v>
      </c>
      <c r="W343" s="211">
        <v>0</v>
      </c>
      <c r="X343" s="211">
        <v>0</v>
      </c>
      <c r="Y343" s="211">
        <v>0</v>
      </c>
      <c r="Z343" s="211">
        <v>4</v>
      </c>
      <c r="AA343" s="211">
        <v>0</v>
      </c>
      <c r="AB343" s="211">
        <v>36</v>
      </c>
      <c r="AC343" s="211">
        <v>4</v>
      </c>
      <c r="AD343" s="211">
        <v>42</v>
      </c>
      <c r="AE343" s="211">
        <v>0</v>
      </c>
      <c r="AF343" s="211">
        <v>2122</v>
      </c>
      <c r="AG343" s="211">
        <v>64</v>
      </c>
      <c r="AH343" s="211">
        <v>2180</v>
      </c>
      <c r="AI343" s="211">
        <v>68</v>
      </c>
      <c r="AJ343" s="211">
        <v>5</v>
      </c>
      <c r="AK343" s="211">
        <v>0</v>
      </c>
      <c r="AL343" s="211">
        <v>1</v>
      </c>
      <c r="AM343" s="211">
        <v>0</v>
      </c>
      <c r="AN343" s="211">
        <v>4</v>
      </c>
      <c r="AO343" s="211">
        <v>0</v>
      </c>
      <c r="AP343" s="211">
        <v>1189</v>
      </c>
      <c r="AQ343" s="211">
        <v>39</v>
      </c>
      <c r="AR343" s="211">
        <v>996</v>
      </c>
      <c r="AS343" s="211">
        <v>29</v>
      </c>
      <c r="AT343" s="211">
        <v>190</v>
      </c>
      <c r="AU343" s="211">
        <v>7</v>
      </c>
      <c r="AV343" s="211">
        <v>1995</v>
      </c>
      <c r="AW343" s="211">
        <v>61</v>
      </c>
      <c r="AX343" s="211">
        <v>81</v>
      </c>
      <c r="AY343" s="211">
        <v>7</v>
      </c>
      <c r="AZ343" s="211">
        <v>496</v>
      </c>
      <c r="BA343" s="211">
        <v>8</v>
      </c>
      <c r="BB343" s="211">
        <v>566</v>
      </c>
      <c r="BC343" s="211">
        <v>24</v>
      </c>
      <c r="BD343" s="211">
        <v>249</v>
      </c>
      <c r="BE343" s="211">
        <v>7</v>
      </c>
      <c r="BF343" s="211">
        <v>164</v>
      </c>
      <c r="BG343" s="211">
        <v>6</v>
      </c>
      <c r="BH343" s="211">
        <v>1069</v>
      </c>
      <c r="BI343" s="211">
        <v>52</v>
      </c>
      <c r="BJ343" s="211">
        <v>1043</v>
      </c>
      <c r="BK343" s="211">
        <v>43</v>
      </c>
      <c r="BL343" s="211">
        <v>26</v>
      </c>
      <c r="BM343" s="211">
        <v>9</v>
      </c>
      <c r="BN343" s="211">
        <v>856</v>
      </c>
      <c r="BO343" s="211">
        <v>28</v>
      </c>
      <c r="BP343" s="211">
        <v>260</v>
      </c>
      <c r="BQ343" s="211">
        <v>17</v>
      </c>
      <c r="BR343" s="211">
        <v>117</v>
      </c>
      <c r="BS343" s="211">
        <v>13</v>
      </c>
      <c r="BT343" s="211">
        <v>627</v>
      </c>
      <c r="BU343" s="211">
        <v>10</v>
      </c>
      <c r="BV343" s="211">
        <v>1233</v>
      </c>
      <c r="BW343" s="211">
        <v>58</v>
      </c>
      <c r="BX343" s="211">
        <v>325</v>
      </c>
      <c r="BY343" s="211">
        <v>0</v>
      </c>
      <c r="BZ343" s="211">
        <v>228</v>
      </c>
      <c r="CA343" s="211">
        <v>0</v>
      </c>
      <c r="CB343" s="211">
        <v>399</v>
      </c>
      <c r="CC343" s="211">
        <v>10</v>
      </c>
      <c r="CD343" s="211">
        <v>166</v>
      </c>
      <c r="CE343" s="211">
        <v>12</v>
      </c>
      <c r="CF343" s="211">
        <v>261</v>
      </c>
      <c r="CG343" s="211">
        <v>18</v>
      </c>
      <c r="CH343" s="211">
        <v>272</v>
      </c>
      <c r="CI343" s="211">
        <v>11</v>
      </c>
      <c r="CJ343" s="211">
        <v>217</v>
      </c>
      <c r="CK343" s="211">
        <v>12</v>
      </c>
      <c r="CL343" s="211">
        <v>317</v>
      </c>
      <c r="CM343" s="211">
        <v>5</v>
      </c>
      <c r="CN343" s="211">
        <v>325</v>
      </c>
      <c r="CO343" s="211">
        <v>0</v>
      </c>
      <c r="CP343" s="211">
        <v>68</v>
      </c>
      <c r="CQ343" s="211">
        <v>2117</v>
      </c>
      <c r="CR343" s="211">
        <v>1627</v>
      </c>
      <c r="CS343" s="211">
        <v>787</v>
      </c>
      <c r="CT343" s="211">
        <v>1996</v>
      </c>
      <c r="CU343" s="211">
        <v>35</v>
      </c>
      <c r="CV343" s="211">
        <v>13</v>
      </c>
      <c r="CW343" s="211">
        <v>7</v>
      </c>
      <c r="CX343" s="211">
        <v>4</v>
      </c>
      <c r="CY343" s="211">
        <v>28</v>
      </c>
      <c r="CZ343" s="211">
        <v>9</v>
      </c>
      <c r="DA343" s="211">
        <v>0</v>
      </c>
      <c r="DB343" s="211">
        <v>0</v>
      </c>
      <c r="DC343" s="211">
        <v>0</v>
      </c>
      <c r="DD343" s="211">
        <v>0</v>
      </c>
      <c r="DE343" s="211">
        <v>160</v>
      </c>
      <c r="DF343" s="211">
        <v>91</v>
      </c>
      <c r="DG343" s="211">
        <v>223</v>
      </c>
      <c r="DH343" s="211">
        <v>22</v>
      </c>
      <c r="DI343" s="211">
        <v>152</v>
      </c>
      <c r="DJ343" s="211">
        <v>54</v>
      </c>
      <c r="DK343" s="211">
        <v>5</v>
      </c>
      <c r="DL343" s="211">
        <v>46</v>
      </c>
      <c r="DM343" s="211">
        <v>54</v>
      </c>
      <c r="DN343" s="211">
        <v>204</v>
      </c>
      <c r="DO343" s="211">
        <v>50</v>
      </c>
      <c r="DP343" s="211">
        <v>57</v>
      </c>
      <c r="DQ343" s="211">
        <v>30</v>
      </c>
      <c r="DR343" s="211">
        <v>35</v>
      </c>
      <c r="DS343" s="211">
        <v>10</v>
      </c>
      <c r="DT343" s="211">
        <v>62</v>
      </c>
      <c r="DU343" s="211">
        <v>866</v>
      </c>
      <c r="DV343" s="211">
        <v>462</v>
      </c>
      <c r="DW343" s="211">
        <v>196</v>
      </c>
      <c r="DX343" s="211">
        <v>68</v>
      </c>
      <c r="DY343" s="211">
        <v>21</v>
      </c>
      <c r="DZ343" s="211">
        <v>189</v>
      </c>
      <c r="EA343" s="211">
        <v>9</v>
      </c>
      <c r="EB343" s="211">
        <v>152</v>
      </c>
      <c r="EC343" s="211">
        <v>147</v>
      </c>
      <c r="ED343" s="211">
        <v>16</v>
      </c>
      <c r="EE343" s="211">
        <v>76</v>
      </c>
      <c r="EF343" s="211">
        <v>267</v>
      </c>
      <c r="EG343" s="211">
        <v>1975</v>
      </c>
      <c r="EH343" s="211">
        <v>220</v>
      </c>
      <c r="EI343" s="211">
        <v>713</v>
      </c>
      <c r="EJ343" s="211">
        <v>153</v>
      </c>
      <c r="EK343" s="211">
        <v>22</v>
      </c>
      <c r="EL343" s="211">
        <v>23</v>
      </c>
      <c r="EM343" s="211">
        <v>16</v>
      </c>
      <c r="EN343" s="211">
        <v>26</v>
      </c>
      <c r="EO343" s="211">
        <v>10</v>
      </c>
      <c r="EP343" s="211">
        <v>29</v>
      </c>
      <c r="EQ343" s="211">
        <v>758</v>
      </c>
      <c r="ER343" s="211">
        <v>866</v>
      </c>
      <c r="ES343" s="211">
        <v>22</v>
      </c>
      <c r="ET343" s="211">
        <v>186</v>
      </c>
      <c r="EU343" s="211">
        <v>297</v>
      </c>
      <c r="EV343" s="211">
        <v>361</v>
      </c>
      <c r="EW343" s="211">
        <f t="shared" si="5"/>
        <v>844</v>
      </c>
      <c r="EX343" s="211">
        <v>866</v>
      </c>
      <c r="EZ343" s="211"/>
    </row>
    <row r="344" spans="1:156" x14ac:dyDescent="0.25">
      <c r="A344">
        <v>56320</v>
      </c>
      <c r="B344" t="s">
        <v>580</v>
      </c>
      <c r="C344" t="s">
        <v>821</v>
      </c>
      <c r="D344" t="s">
        <v>306</v>
      </c>
      <c r="E344" t="s">
        <v>322</v>
      </c>
      <c r="F344" s="234" t="s">
        <v>342</v>
      </c>
      <c r="G344" s="234" t="s">
        <v>342</v>
      </c>
      <c r="H344" s="211">
        <v>8473</v>
      </c>
      <c r="I344" s="211">
        <v>285</v>
      </c>
      <c r="J344" s="211">
        <v>852</v>
      </c>
      <c r="K344" s="211">
        <v>48</v>
      </c>
      <c r="L344" s="211">
        <v>512</v>
      </c>
      <c r="M344" s="211">
        <v>48</v>
      </c>
      <c r="N344" s="211">
        <v>3234</v>
      </c>
      <c r="O344" s="211">
        <v>104</v>
      </c>
      <c r="P344" s="211">
        <v>4383</v>
      </c>
      <c r="Q344" s="211">
        <v>133</v>
      </c>
      <c r="R344" s="211">
        <v>8184</v>
      </c>
      <c r="S344" s="211">
        <v>282</v>
      </c>
      <c r="T344" s="211">
        <v>1</v>
      </c>
      <c r="U344" s="211">
        <v>0</v>
      </c>
      <c r="V344" s="211">
        <v>9</v>
      </c>
      <c r="W344" s="211">
        <v>0</v>
      </c>
      <c r="X344" s="211">
        <v>4</v>
      </c>
      <c r="Y344" s="211">
        <v>0</v>
      </c>
      <c r="Z344" s="211">
        <v>76</v>
      </c>
      <c r="AA344" s="211">
        <v>3</v>
      </c>
      <c r="AB344" s="211">
        <v>199</v>
      </c>
      <c r="AC344" s="211">
        <v>0</v>
      </c>
      <c r="AD344" s="211">
        <v>257</v>
      </c>
      <c r="AE344" s="211">
        <v>3</v>
      </c>
      <c r="AF344" s="211">
        <v>8119</v>
      </c>
      <c r="AG344" s="211">
        <v>282</v>
      </c>
      <c r="AH344" s="211">
        <v>8227</v>
      </c>
      <c r="AI344" s="211">
        <v>285</v>
      </c>
      <c r="AJ344" s="211">
        <v>246</v>
      </c>
      <c r="AK344" s="211">
        <v>0</v>
      </c>
      <c r="AL344" s="211">
        <v>226</v>
      </c>
      <c r="AM344" s="211">
        <v>0</v>
      </c>
      <c r="AN344" s="211">
        <v>20</v>
      </c>
      <c r="AO344" s="211">
        <v>0</v>
      </c>
      <c r="AP344" s="211">
        <v>4175</v>
      </c>
      <c r="AQ344" s="211">
        <v>186</v>
      </c>
      <c r="AR344" s="211">
        <v>4298</v>
      </c>
      <c r="AS344" s="211">
        <v>99</v>
      </c>
      <c r="AT344" s="211">
        <v>747</v>
      </c>
      <c r="AU344" s="211">
        <v>0</v>
      </c>
      <c r="AV344" s="211">
        <v>7726</v>
      </c>
      <c r="AW344" s="211">
        <v>285</v>
      </c>
      <c r="AX344" s="211">
        <v>335</v>
      </c>
      <c r="AY344" s="211">
        <v>48</v>
      </c>
      <c r="AZ344" s="211">
        <v>1485</v>
      </c>
      <c r="BA344" s="211">
        <v>44</v>
      </c>
      <c r="BB344" s="211">
        <v>2008</v>
      </c>
      <c r="BC344" s="211">
        <v>53</v>
      </c>
      <c r="BD344" s="211">
        <v>1804</v>
      </c>
      <c r="BE344" s="211">
        <v>45</v>
      </c>
      <c r="BF344" s="211">
        <v>521</v>
      </c>
      <c r="BG344" s="211">
        <v>25</v>
      </c>
      <c r="BH344" s="211">
        <v>4170</v>
      </c>
      <c r="BI344" s="211">
        <v>252</v>
      </c>
      <c r="BJ344" s="211">
        <v>4000</v>
      </c>
      <c r="BK344" s="211">
        <v>249</v>
      </c>
      <c r="BL344" s="211">
        <v>170</v>
      </c>
      <c r="BM344" s="211">
        <v>3</v>
      </c>
      <c r="BN344" s="211">
        <v>3071</v>
      </c>
      <c r="BO344" s="211">
        <v>153</v>
      </c>
      <c r="BP344" s="211">
        <v>1229</v>
      </c>
      <c r="BQ344" s="211">
        <v>99</v>
      </c>
      <c r="BR344" s="211">
        <v>391</v>
      </c>
      <c r="BS344" s="211">
        <v>25</v>
      </c>
      <c r="BT344" s="211">
        <v>2204</v>
      </c>
      <c r="BU344" s="211">
        <v>8</v>
      </c>
      <c r="BV344" s="211">
        <v>4691</v>
      </c>
      <c r="BW344" s="211">
        <v>277</v>
      </c>
      <c r="BX344" s="211">
        <v>1578</v>
      </c>
      <c r="BY344" s="211">
        <v>0</v>
      </c>
      <c r="BZ344" s="211">
        <v>626</v>
      </c>
      <c r="CA344" s="211">
        <v>0</v>
      </c>
      <c r="CB344" s="211">
        <v>1578</v>
      </c>
      <c r="CC344" s="211">
        <v>8</v>
      </c>
      <c r="CD344" s="211">
        <v>637</v>
      </c>
      <c r="CE344" s="211">
        <v>87</v>
      </c>
      <c r="CF344" s="211">
        <v>637</v>
      </c>
      <c r="CG344" s="211">
        <v>43</v>
      </c>
      <c r="CH344" s="211">
        <v>1004</v>
      </c>
      <c r="CI344" s="211">
        <v>45</v>
      </c>
      <c r="CJ344" s="211">
        <v>1049</v>
      </c>
      <c r="CK344" s="211">
        <v>75</v>
      </c>
      <c r="CL344" s="211">
        <v>1364</v>
      </c>
      <c r="CM344" s="211">
        <v>27</v>
      </c>
      <c r="CN344" s="211">
        <v>1578</v>
      </c>
      <c r="CO344" s="211">
        <v>0</v>
      </c>
      <c r="CP344" s="211">
        <v>285</v>
      </c>
      <c r="CQ344" s="211">
        <v>8188</v>
      </c>
      <c r="CR344" s="211">
        <v>7103</v>
      </c>
      <c r="CS344" s="211">
        <v>2449</v>
      </c>
      <c r="CT344" s="211">
        <v>7741</v>
      </c>
      <c r="CU344" s="211">
        <v>289</v>
      </c>
      <c r="CV344" s="211">
        <v>76</v>
      </c>
      <c r="CW344" s="211">
        <v>89</v>
      </c>
      <c r="CX344" s="211">
        <v>24</v>
      </c>
      <c r="CY344" s="211">
        <v>197</v>
      </c>
      <c r="CZ344" s="211">
        <v>49</v>
      </c>
      <c r="DA344" s="211">
        <v>3</v>
      </c>
      <c r="DB344" s="211">
        <v>3</v>
      </c>
      <c r="DC344" s="211">
        <v>0</v>
      </c>
      <c r="DD344" s="211">
        <v>0</v>
      </c>
      <c r="DE344" s="211">
        <v>110</v>
      </c>
      <c r="DF344" s="211">
        <v>303</v>
      </c>
      <c r="DG344" s="211">
        <v>609</v>
      </c>
      <c r="DH344" s="211">
        <v>130</v>
      </c>
      <c r="DI344" s="211">
        <v>560</v>
      </c>
      <c r="DJ344" s="211">
        <v>271</v>
      </c>
      <c r="DK344" s="211">
        <v>20</v>
      </c>
      <c r="DL344" s="211">
        <v>228</v>
      </c>
      <c r="DM344" s="211">
        <v>338</v>
      </c>
      <c r="DN344" s="211">
        <v>1344</v>
      </c>
      <c r="DO344" s="211">
        <v>357</v>
      </c>
      <c r="DP344" s="211">
        <v>250</v>
      </c>
      <c r="DQ344" s="211">
        <v>73</v>
      </c>
      <c r="DR344" s="211">
        <v>51</v>
      </c>
      <c r="DS344" s="211">
        <v>70</v>
      </c>
      <c r="DT344" s="211">
        <v>193</v>
      </c>
      <c r="DU344" s="211">
        <v>3286</v>
      </c>
      <c r="DV344" s="211">
        <v>2106</v>
      </c>
      <c r="DW344" s="211">
        <v>712</v>
      </c>
      <c r="DX344" s="211">
        <v>200</v>
      </c>
      <c r="DY344" s="211">
        <v>81</v>
      </c>
      <c r="DZ344" s="211">
        <v>409</v>
      </c>
      <c r="EA344" s="211">
        <v>25</v>
      </c>
      <c r="EB344" s="211">
        <v>294</v>
      </c>
      <c r="EC344" s="211">
        <v>571</v>
      </c>
      <c r="ED344" s="211">
        <v>96</v>
      </c>
      <c r="EE344" s="211">
        <v>376</v>
      </c>
      <c r="EF344" s="211">
        <v>929</v>
      </c>
      <c r="EG344" s="211">
        <v>8138</v>
      </c>
      <c r="EH344" s="211">
        <v>362</v>
      </c>
      <c r="EI344" s="211">
        <v>2699</v>
      </c>
      <c r="EJ344" s="211">
        <v>587</v>
      </c>
      <c r="EK344" s="211">
        <v>89</v>
      </c>
      <c r="EL344" s="211">
        <v>41</v>
      </c>
      <c r="EM344" s="211">
        <v>0</v>
      </c>
      <c r="EN344" s="211">
        <v>152</v>
      </c>
      <c r="EO344" s="211">
        <v>6</v>
      </c>
      <c r="EP344" s="211">
        <v>280</v>
      </c>
      <c r="EQ344" s="211">
        <v>2850</v>
      </c>
      <c r="ER344" s="211">
        <v>3286</v>
      </c>
      <c r="ES344" s="211">
        <v>208</v>
      </c>
      <c r="ET344" s="211">
        <v>634</v>
      </c>
      <c r="EU344" s="211">
        <v>1403</v>
      </c>
      <c r="EV344" s="211">
        <v>1041</v>
      </c>
      <c r="EW344" s="211">
        <f t="shared" si="5"/>
        <v>3078</v>
      </c>
      <c r="EX344" s="211">
        <v>3286</v>
      </c>
      <c r="EZ344" s="211"/>
    </row>
    <row r="345" spans="1:156" x14ac:dyDescent="0.25">
      <c r="A345">
        <v>56329</v>
      </c>
      <c r="B345" t="s">
        <v>580</v>
      </c>
      <c r="C345" t="s">
        <v>824</v>
      </c>
      <c r="D345" t="s">
        <v>238</v>
      </c>
      <c r="E345" t="s">
        <v>322</v>
      </c>
      <c r="F345" s="234" t="s">
        <v>342</v>
      </c>
      <c r="G345" s="234" t="s">
        <v>342</v>
      </c>
      <c r="H345" s="211">
        <v>7561</v>
      </c>
      <c r="I345" s="211">
        <v>275</v>
      </c>
      <c r="J345" s="211">
        <v>825</v>
      </c>
      <c r="K345" s="211">
        <v>55</v>
      </c>
      <c r="L345" s="211">
        <v>600</v>
      </c>
      <c r="M345" s="211">
        <v>55</v>
      </c>
      <c r="N345" s="211">
        <v>3756</v>
      </c>
      <c r="O345" s="211">
        <v>141</v>
      </c>
      <c r="P345" s="211">
        <v>2944</v>
      </c>
      <c r="Q345" s="211">
        <v>73</v>
      </c>
      <c r="R345" s="211">
        <v>7155</v>
      </c>
      <c r="S345" s="211">
        <v>244</v>
      </c>
      <c r="T345" s="211">
        <v>1</v>
      </c>
      <c r="U345" s="211">
        <v>0</v>
      </c>
      <c r="V345" s="211">
        <v>20</v>
      </c>
      <c r="W345" s="211">
        <v>0</v>
      </c>
      <c r="X345" s="211">
        <v>65</v>
      </c>
      <c r="Y345" s="211">
        <v>0</v>
      </c>
      <c r="Z345" s="211">
        <v>68</v>
      </c>
      <c r="AA345" s="211">
        <v>16</v>
      </c>
      <c r="AB345" s="211">
        <v>248</v>
      </c>
      <c r="AC345" s="211">
        <v>11</v>
      </c>
      <c r="AD345" s="211">
        <v>130</v>
      </c>
      <c r="AE345" s="211">
        <v>16</v>
      </c>
      <c r="AF345" s="211">
        <v>7118</v>
      </c>
      <c r="AG345" s="211">
        <v>244</v>
      </c>
      <c r="AH345" s="211">
        <v>7508</v>
      </c>
      <c r="AI345" s="211">
        <v>268</v>
      </c>
      <c r="AJ345" s="211">
        <v>53</v>
      </c>
      <c r="AK345" s="211">
        <v>7</v>
      </c>
      <c r="AL345" s="211">
        <v>20</v>
      </c>
      <c r="AM345" s="211">
        <v>0</v>
      </c>
      <c r="AN345" s="211">
        <v>33</v>
      </c>
      <c r="AO345" s="211">
        <v>7</v>
      </c>
      <c r="AP345" s="211">
        <v>3881</v>
      </c>
      <c r="AQ345" s="211">
        <v>144</v>
      </c>
      <c r="AR345" s="211">
        <v>3680</v>
      </c>
      <c r="AS345" s="211">
        <v>131</v>
      </c>
      <c r="AT345" s="211">
        <v>826</v>
      </c>
      <c r="AU345" s="211">
        <v>30</v>
      </c>
      <c r="AV345" s="211">
        <v>6735</v>
      </c>
      <c r="AW345" s="211">
        <v>245</v>
      </c>
      <c r="AX345" s="211">
        <v>395</v>
      </c>
      <c r="AY345" s="211">
        <v>9</v>
      </c>
      <c r="AZ345" s="211">
        <v>1645</v>
      </c>
      <c r="BA345" s="211">
        <v>78</v>
      </c>
      <c r="BB345" s="211">
        <v>1810</v>
      </c>
      <c r="BC345" s="211">
        <v>89</v>
      </c>
      <c r="BD345" s="211">
        <v>949</v>
      </c>
      <c r="BE345" s="211">
        <v>9</v>
      </c>
      <c r="BF345" s="211">
        <v>703</v>
      </c>
      <c r="BG345" s="211">
        <v>79</v>
      </c>
      <c r="BH345" s="211">
        <v>3593</v>
      </c>
      <c r="BI345" s="211">
        <v>137</v>
      </c>
      <c r="BJ345" s="211">
        <v>3458</v>
      </c>
      <c r="BK345" s="211">
        <v>114</v>
      </c>
      <c r="BL345" s="211">
        <v>135</v>
      </c>
      <c r="BM345" s="211">
        <v>23</v>
      </c>
      <c r="BN345" s="211">
        <v>2698</v>
      </c>
      <c r="BO345" s="211">
        <v>76</v>
      </c>
      <c r="BP345" s="211">
        <v>1082</v>
      </c>
      <c r="BQ345" s="211">
        <v>88</v>
      </c>
      <c r="BR345" s="211">
        <v>516</v>
      </c>
      <c r="BS345" s="211">
        <v>52</v>
      </c>
      <c r="BT345" s="211">
        <v>2256</v>
      </c>
      <c r="BU345" s="211">
        <v>58</v>
      </c>
      <c r="BV345" s="211">
        <v>4296</v>
      </c>
      <c r="BW345" s="211">
        <v>216</v>
      </c>
      <c r="BX345" s="211">
        <v>1009</v>
      </c>
      <c r="BY345" s="211">
        <v>1</v>
      </c>
      <c r="BZ345" s="211">
        <v>728</v>
      </c>
      <c r="CA345" s="211">
        <v>0</v>
      </c>
      <c r="CB345" s="211">
        <v>1528</v>
      </c>
      <c r="CC345" s="211">
        <v>58</v>
      </c>
      <c r="CD345" s="211">
        <v>506</v>
      </c>
      <c r="CE345" s="211">
        <v>32</v>
      </c>
      <c r="CF345" s="211">
        <v>965</v>
      </c>
      <c r="CG345" s="211">
        <v>52</v>
      </c>
      <c r="CH345" s="211">
        <v>848</v>
      </c>
      <c r="CI345" s="211">
        <v>46</v>
      </c>
      <c r="CJ345" s="211">
        <v>877</v>
      </c>
      <c r="CK345" s="211">
        <v>28</v>
      </c>
      <c r="CL345" s="211">
        <v>1100</v>
      </c>
      <c r="CM345" s="211">
        <v>58</v>
      </c>
      <c r="CN345" s="211">
        <v>1009</v>
      </c>
      <c r="CO345" s="211">
        <v>1</v>
      </c>
      <c r="CP345" s="211">
        <v>275</v>
      </c>
      <c r="CQ345" s="211">
        <v>7286</v>
      </c>
      <c r="CR345" s="211">
        <v>5887</v>
      </c>
      <c r="CS345" s="211">
        <v>2376</v>
      </c>
      <c r="CT345" s="211">
        <v>6925</v>
      </c>
      <c r="CU345" s="211">
        <v>162</v>
      </c>
      <c r="CV345" s="211">
        <v>36</v>
      </c>
      <c r="CW345" s="211">
        <v>70</v>
      </c>
      <c r="CX345" s="211">
        <v>1</v>
      </c>
      <c r="CY345" s="211">
        <v>31</v>
      </c>
      <c r="CZ345" s="211">
        <v>0</v>
      </c>
      <c r="DA345" s="211">
        <v>56</v>
      </c>
      <c r="DB345" s="211">
        <v>35</v>
      </c>
      <c r="DC345" s="211">
        <v>5</v>
      </c>
      <c r="DD345" s="211">
        <v>0</v>
      </c>
      <c r="DE345" s="211">
        <v>137</v>
      </c>
      <c r="DF345" s="211">
        <v>428</v>
      </c>
      <c r="DG345" s="211">
        <v>618</v>
      </c>
      <c r="DH345" s="211">
        <v>118</v>
      </c>
      <c r="DI345" s="211">
        <v>404</v>
      </c>
      <c r="DJ345" s="211">
        <v>188</v>
      </c>
      <c r="DK345" s="211">
        <v>18</v>
      </c>
      <c r="DL345" s="211">
        <v>176</v>
      </c>
      <c r="DM345" s="211">
        <v>187</v>
      </c>
      <c r="DN345" s="211">
        <v>1014</v>
      </c>
      <c r="DO345" s="211">
        <v>180</v>
      </c>
      <c r="DP345" s="211">
        <v>170</v>
      </c>
      <c r="DQ345" s="211">
        <v>191</v>
      </c>
      <c r="DR345" s="211">
        <v>106</v>
      </c>
      <c r="DS345" s="211">
        <v>81</v>
      </c>
      <c r="DT345" s="211">
        <v>220</v>
      </c>
      <c r="DU345" s="211">
        <v>2741</v>
      </c>
      <c r="DV345" s="211">
        <v>1540</v>
      </c>
      <c r="DW345" s="211">
        <v>628</v>
      </c>
      <c r="DX345" s="211">
        <v>267</v>
      </c>
      <c r="DY345" s="211">
        <v>111</v>
      </c>
      <c r="DZ345" s="211">
        <v>399</v>
      </c>
      <c r="EA345" s="211">
        <v>29</v>
      </c>
      <c r="EB345" s="211">
        <v>285</v>
      </c>
      <c r="EC345" s="211">
        <v>535</v>
      </c>
      <c r="ED345" s="211">
        <v>76</v>
      </c>
      <c r="EE345" s="211">
        <v>350</v>
      </c>
      <c r="EF345" s="211">
        <v>905</v>
      </c>
      <c r="EG345" s="211">
        <v>6761</v>
      </c>
      <c r="EH345" s="211">
        <v>850</v>
      </c>
      <c r="EI345" s="211">
        <v>2272</v>
      </c>
      <c r="EJ345" s="211">
        <v>469</v>
      </c>
      <c r="EK345" s="211">
        <v>55</v>
      </c>
      <c r="EL345" s="211">
        <v>27</v>
      </c>
      <c r="EM345" s="211">
        <v>32</v>
      </c>
      <c r="EN345" s="211">
        <v>63</v>
      </c>
      <c r="EO345" s="211">
        <v>74</v>
      </c>
      <c r="EP345" s="211">
        <v>87</v>
      </c>
      <c r="EQ345" s="211">
        <v>2422</v>
      </c>
      <c r="ER345" s="211">
        <v>2741</v>
      </c>
      <c r="ES345" s="211">
        <v>130</v>
      </c>
      <c r="ET345" s="211">
        <v>530</v>
      </c>
      <c r="EU345" s="211">
        <v>910</v>
      </c>
      <c r="EV345" s="211">
        <v>1171</v>
      </c>
      <c r="EW345" s="211">
        <f t="shared" si="5"/>
        <v>2611</v>
      </c>
      <c r="EX345" s="211">
        <v>2741</v>
      </c>
      <c r="EZ345" s="211"/>
    </row>
    <row r="346" spans="1:156" x14ac:dyDescent="0.25">
      <c r="A346">
        <v>56352</v>
      </c>
      <c r="B346" t="s">
        <v>580</v>
      </c>
      <c r="C346" t="s">
        <v>1213</v>
      </c>
      <c r="D346" t="s">
        <v>306</v>
      </c>
      <c r="E346" t="s">
        <v>322</v>
      </c>
      <c r="F346" s="234" t="s">
        <v>342</v>
      </c>
      <c r="G346" s="234" t="s">
        <v>343</v>
      </c>
      <c r="H346" s="211">
        <v>5881</v>
      </c>
      <c r="I346" s="211">
        <v>539</v>
      </c>
      <c r="J346" s="211">
        <v>743</v>
      </c>
      <c r="K346" s="211">
        <v>137</v>
      </c>
      <c r="L346" s="211">
        <v>379</v>
      </c>
      <c r="M346" s="211">
        <v>70</v>
      </c>
      <c r="N346" s="211">
        <v>2681</v>
      </c>
      <c r="O346" s="211">
        <v>150</v>
      </c>
      <c r="P346" s="211">
        <v>2439</v>
      </c>
      <c r="Q346" s="211">
        <v>252</v>
      </c>
      <c r="R346" s="211">
        <v>5209</v>
      </c>
      <c r="S346" s="211">
        <v>432</v>
      </c>
      <c r="T346" s="211">
        <v>23</v>
      </c>
      <c r="U346" s="211">
        <v>1</v>
      </c>
      <c r="V346" s="211">
        <v>7</v>
      </c>
      <c r="W346" s="211">
        <v>7</v>
      </c>
      <c r="X346" s="211">
        <v>14</v>
      </c>
      <c r="Y346" s="211">
        <v>0</v>
      </c>
      <c r="Z346" s="211">
        <v>489</v>
      </c>
      <c r="AA346" s="211">
        <v>99</v>
      </c>
      <c r="AB346" s="211">
        <v>139</v>
      </c>
      <c r="AC346" s="211">
        <v>0</v>
      </c>
      <c r="AD346" s="211">
        <v>717</v>
      </c>
      <c r="AE346" s="211">
        <v>208</v>
      </c>
      <c r="AF346" s="211">
        <v>5056</v>
      </c>
      <c r="AG346" s="211">
        <v>330</v>
      </c>
      <c r="AH346" s="211">
        <v>5581</v>
      </c>
      <c r="AI346" s="211">
        <v>460</v>
      </c>
      <c r="AJ346" s="211">
        <v>300</v>
      </c>
      <c r="AK346" s="211">
        <v>79</v>
      </c>
      <c r="AL346" s="211">
        <v>92</v>
      </c>
      <c r="AM346" s="211">
        <v>11</v>
      </c>
      <c r="AN346" s="211">
        <v>208</v>
      </c>
      <c r="AO346" s="211">
        <v>68</v>
      </c>
      <c r="AP346" s="211">
        <v>2931</v>
      </c>
      <c r="AQ346" s="211">
        <v>232</v>
      </c>
      <c r="AR346" s="211">
        <v>2950</v>
      </c>
      <c r="AS346" s="211">
        <v>307</v>
      </c>
      <c r="AT346" s="211">
        <v>538</v>
      </c>
      <c r="AU346" s="211">
        <v>34</v>
      </c>
      <c r="AV346" s="211">
        <v>5343</v>
      </c>
      <c r="AW346" s="211">
        <v>505</v>
      </c>
      <c r="AX346" s="211">
        <v>272</v>
      </c>
      <c r="AY346" s="211">
        <v>67</v>
      </c>
      <c r="AZ346" s="211">
        <v>1660</v>
      </c>
      <c r="BA346" s="211">
        <v>91</v>
      </c>
      <c r="BB346" s="211">
        <v>1280</v>
      </c>
      <c r="BC346" s="211">
        <v>89</v>
      </c>
      <c r="BD346" s="211">
        <v>788</v>
      </c>
      <c r="BE346" s="211">
        <v>98</v>
      </c>
      <c r="BF346" s="211">
        <v>515</v>
      </c>
      <c r="BG346" s="211">
        <v>111</v>
      </c>
      <c r="BH346" s="211">
        <v>2768</v>
      </c>
      <c r="BI346" s="211">
        <v>311</v>
      </c>
      <c r="BJ346" s="211">
        <v>2717</v>
      </c>
      <c r="BK346" s="211">
        <v>278</v>
      </c>
      <c r="BL346" s="211">
        <v>51</v>
      </c>
      <c r="BM346" s="211">
        <v>33</v>
      </c>
      <c r="BN346" s="211">
        <v>2119</v>
      </c>
      <c r="BO346" s="211">
        <v>70</v>
      </c>
      <c r="BP346" s="211">
        <v>741</v>
      </c>
      <c r="BQ346" s="211">
        <v>245</v>
      </c>
      <c r="BR346" s="211">
        <v>423</v>
      </c>
      <c r="BS346" s="211">
        <v>107</v>
      </c>
      <c r="BT346" s="211">
        <v>1510</v>
      </c>
      <c r="BU346" s="211">
        <v>117</v>
      </c>
      <c r="BV346" s="211">
        <v>3283</v>
      </c>
      <c r="BW346" s="211">
        <v>422</v>
      </c>
      <c r="BX346" s="211">
        <v>1088</v>
      </c>
      <c r="BY346" s="211">
        <v>0</v>
      </c>
      <c r="BZ346" s="211">
        <v>600</v>
      </c>
      <c r="CA346" s="211">
        <v>87</v>
      </c>
      <c r="CB346" s="211">
        <v>910</v>
      </c>
      <c r="CC346" s="211">
        <v>30</v>
      </c>
      <c r="CD346" s="211">
        <v>371</v>
      </c>
      <c r="CE346" s="211">
        <v>77</v>
      </c>
      <c r="CF346" s="211">
        <v>706</v>
      </c>
      <c r="CG346" s="211">
        <v>92</v>
      </c>
      <c r="CH346" s="211">
        <v>580</v>
      </c>
      <c r="CI346" s="211">
        <v>90</v>
      </c>
      <c r="CJ346" s="211">
        <v>649</v>
      </c>
      <c r="CK346" s="211">
        <v>43</v>
      </c>
      <c r="CL346" s="211">
        <v>977</v>
      </c>
      <c r="CM346" s="211">
        <v>120</v>
      </c>
      <c r="CN346" s="211">
        <v>1088</v>
      </c>
      <c r="CO346" s="211">
        <v>0</v>
      </c>
      <c r="CP346" s="211">
        <v>539</v>
      </c>
      <c r="CQ346" s="211">
        <v>5342</v>
      </c>
      <c r="CR346" s="211">
        <v>4511</v>
      </c>
      <c r="CS346" s="211">
        <v>1806</v>
      </c>
      <c r="CT346" s="211">
        <v>4773</v>
      </c>
      <c r="CU346" s="211">
        <v>687</v>
      </c>
      <c r="CV346" s="211">
        <v>267</v>
      </c>
      <c r="CW346" s="211">
        <v>626</v>
      </c>
      <c r="CX346" s="211">
        <v>261</v>
      </c>
      <c r="CY346" s="211">
        <v>61</v>
      </c>
      <c r="CZ346" s="211">
        <v>6</v>
      </c>
      <c r="DA346" s="211">
        <v>0</v>
      </c>
      <c r="DB346" s="211">
        <v>0</v>
      </c>
      <c r="DC346" s="211">
        <v>0</v>
      </c>
      <c r="DD346" s="211">
        <v>0</v>
      </c>
      <c r="DE346" s="211">
        <v>259</v>
      </c>
      <c r="DF346" s="211">
        <v>219</v>
      </c>
      <c r="DG346" s="211">
        <v>676</v>
      </c>
      <c r="DH346" s="211">
        <v>99</v>
      </c>
      <c r="DI346" s="211">
        <v>367</v>
      </c>
      <c r="DJ346" s="211">
        <v>181</v>
      </c>
      <c r="DK346" s="211">
        <v>19</v>
      </c>
      <c r="DL346" s="211">
        <v>173</v>
      </c>
      <c r="DM346" s="211">
        <v>129</v>
      </c>
      <c r="DN346" s="211">
        <v>503</v>
      </c>
      <c r="DO346" s="211">
        <v>232</v>
      </c>
      <c r="DP346" s="211">
        <v>201</v>
      </c>
      <c r="DQ346" s="211">
        <v>62</v>
      </c>
      <c r="DR346" s="211">
        <v>81</v>
      </c>
      <c r="DS346" s="211">
        <v>51</v>
      </c>
      <c r="DT346" s="211">
        <v>178</v>
      </c>
      <c r="DU346" s="211">
        <v>2417</v>
      </c>
      <c r="DV346" s="211">
        <v>1348</v>
      </c>
      <c r="DW346" s="211">
        <v>467</v>
      </c>
      <c r="DX346" s="211">
        <v>106</v>
      </c>
      <c r="DY346" s="211">
        <v>35</v>
      </c>
      <c r="DZ346" s="211">
        <v>448</v>
      </c>
      <c r="EA346" s="211">
        <v>10</v>
      </c>
      <c r="EB346" s="211">
        <v>370</v>
      </c>
      <c r="EC346" s="211">
        <v>515</v>
      </c>
      <c r="ED346" s="211">
        <v>100</v>
      </c>
      <c r="EE346" s="211">
        <v>393</v>
      </c>
      <c r="EF346" s="211">
        <v>653</v>
      </c>
      <c r="EG346" s="211">
        <v>5225</v>
      </c>
      <c r="EH346" s="211">
        <v>594</v>
      </c>
      <c r="EI346" s="211">
        <v>1912</v>
      </c>
      <c r="EJ346" s="211">
        <v>505</v>
      </c>
      <c r="EK346" s="211">
        <v>87</v>
      </c>
      <c r="EL346" s="211">
        <v>18</v>
      </c>
      <c r="EM346" s="211">
        <v>37</v>
      </c>
      <c r="EN346" s="211">
        <v>117</v>
      </c>
      <c r="EO346" s="211">
        <v>41</v>
      </c>
      <c r="EP346" s="211">
        <v>144</v>
      </c>
      <c r="EQ346" s="211">
        <v>2079</v>
      </c>
      <c r="ER346" s="211">
        <v>2417</v>
      </c>
      <c r="ES346" s="211">
        <v>129</v>
      </c>
      <c r="ET346" s="211">
        <v>556</v>
      </c>
      <c r="EU346" s="211">
        <v>1001</v>
      </c>
      <c r="EV346" s="211">
        <v>731</v>
      </c>
      <c r="EW346" s="211">
        <f t="shared" si="5"/>
        <v>2288</v>
      </c>
      <c r="EX346" s="211">
        <v>2417</v>
      </c>
      <c r="EZ346" s="211"/>
    </row>
    <row r="347" spans="1:156" x14ac:dyDescent="0.25">
      <c r="A347">
        <v>56362</v>
      </c>
      <c r="B347" t="s">
        <v>580</v>
      </c>
      <c r="C347" t="s">
        <v>835</v>
      </c>
      <c r="D347" t="s">
        <v>306</v>
      </c>
      <c r="E347" t="s">
        <v>322</v>
      </c>
      <c r="F347" s="234" t="s">
        <v>342</v>
      </c>
      <c r="G347" s="234" t="s">
        <v>342</v>
      </c>
      <c r="H347" s="211">
        <v>5508</v>
      </c>
      <c r="I347" s="211">
        <v>307</v>
      </c>
      <c r="J347" s="211">
        <v>535</v>
      </c>
      <c r="K347" s="211">
        <v>92</v>
      </c>
      <c r="L347" s="211">
        <v>296</v>
      </c>
      <c r="M347" s="211">
        <v>33</v>
      </c>
      <c r="N347" s="211">
        <v>2347</v>
      </c>
      <c r="O347" s="211">
        <v>184</v>
      </c>
      <c r="P347" s="211">
        <v>2578</v>
      </c>
      <c r="Q347" s="211">
        <v>31</v>
      </c>
      <c r="R347" s="211">
        <v>5155</v>
      </c>
      <c r="S347" s="211">
        <v>259</v>
      </c>
      <c r="T347" s="211">
        <v>19</v>
      </c>
      <c r="U347" s="211">
        <v>5</v>
      </c>
      <c r="V347" s="211">
        <v>12</v>
      </c>
      <c r="W347" s="211">
        <v>0</v>
      </c>
      <c r="X347" s="211">
        <v>36</v>
      </c>
      <c r="Y347" s="211">
        <v>0</v>
      </c>
      <c r="Z347" s="211">
        <v>92</v>
      </c>
      <c r="AA347" s="211">
        <v>38</v>
      </c>
      <c r="AB347" s="211">
        <v>194</v>
      </c>
      <c r="AC347" s="211">
        <v>5</v>
      </c>
      <c r="AD347" s="211">
        <v>181</v>
      </c>
      <c r="AE347" s="211">
        <v>38</v>
      </c>
      <c r="AF347" s="211">
        <v>5116</v>
      </c>
      <c r="AG347" s="211">
        <v>259</v>
      </c>
      <c r="AH347" s="211">
        <v>5423</v>
      </c>
      <c r="AI347" s="211">
        <v>269</v>
      </c>
      <c r="AJ347" s="211">
        <v>85</v>
      </c>
      <c r="AK347" s="211">
        <v>38</v>
      </c>
      <c r="AL347" s="211">
        <v>30</v>
      </c>
      <c r="AM347" s="211">
        <v>0</v>
      </c>
      <c r="AN347" s="211">
        <v>55</v>
      </c>
      <c r="AO347" s="211">
        <v>38</v>
      </c>
      <c r="AP347" s="211">
        <v>2918</v>
      </c>
      <c r="AQ347" s="211">
        <v>202</v>
      </c>
      <c r="AR347" s="211">
        <v>2590</v>
      </c>
      <c r="AS347" s="211">
        <v>105</v>
      </c>
      <c r="AT347" s="211">
        <v>565</v>
      </c>
      <c r="AU347" s="211">
        <v>16</v>
      </c>
      <c r="AV347" s="211">
        <v>4943</v>
      </c>
      <c r="AW347" s="211">
        <v>291</v>
      </c>
      <c r="AX347" s="211">
        <v>251</v>
      </c>
      <c r="AY347" s="211">
        <v>28</v>
      </c>
      <c r="AZ347" s="211">
        <v>1288</v>
      </c>
      <c r="BA347" s="211">
        <v>74</v>
      </c>
      <c r="BB347" s="211">
        <v>1220</v>
      </c>
      <c r="BC347" s="211">
        <v>65</v>
      </c>
      <c r="BD347" s="211">
        <v>1032</v>
      </c>
      <c r="BE347" s="211">
        <v>28</v>
      </c>
      <c r="BF347" s="211">
        <v>363</v>
      </c>
      <c r="BG347" s="211">
        <v>69</v>
      </c>
      <c r="BH347" s="211">
        <v>2588</v>
      </c>
      <c r="BI347" s="211">
        <v>150</v>
      </c>
      <c r="BJ347" s="211">
        <v>2543</v>
      </c>
      <c r="BK347" s="211">
        <v>144</v>
      </c>
      <c r="BL347" s="211">
        <v>45</v>
      </c>
      <c r="BM347" s="211">
        <v>6</v>
      </c>
      <c r="BN347" s="211">
        <v>1874</v>
      </c>
      <c r="BO347" s="211">
        <v>123</v>
      </c>
      <c r="BP347" s="211">
        <v>793</v>
      </c>
      <c r="BQ347" s="211">
        <v>50</v>
      </c>
      <c r="BR347" s="211">
        <v>284</v>
      </c>
      <c r="BS347" s="211">
        <v>46</v>
      </c>
      <c r="BT347" s="211">
        <v>1215</v>
      </c>
      <c r="BU347" s="211">
        <v>88</v>
      </c>
      <c r="BV347" s="211">
        <v>2951</v>
      </c>
      <c r="BW347" s="211">
        <v>219</v>
      </c>
      <c r="BX347" s="211">
        <v>1342</v>
      </c>
      <c r="BY347" s="211">
        <v>0</v>
      </c>
      <c r="BZ347" s="211">
        <v>404</v>
      </c>
      <c r="CA347" s="211">
        <v>41</v>
      </c>
      <c r="CB347" s="211">
        <v>811</v>
      </c>
      <c r="CC347" s="211">
        <v>47</v>
      </c>
      <c r="CD347" s="211">
        <v>502</v>
      </c>
      <c r="CE347" s="211">
        <v>24</v>
      </c>
      <c r="CF347" s="211">
        <v>530</v>
      </c>
      <c r="CG347" s="211">
        <v>48</v>
      </c>
      <c r="CH347" s="211">
        <v>525</v>
      </c>
      <c r="CI347" s="211">
        <v>65</v>
      </c>
      <c r="CJ347" s="211">
        <v>555</v>
      </c>
      <c r="CK347" s="211">
        <v>38</v>
      </c>
      <c r="CL347" s="211">
        <v>839</v>
      </c>
      <c r="CM347" s="211">
        <v>44</v>
      </c>
      <c r="CN347" s="211">
        <v>1342</v>
      </c>
      <c r="CO347" s="211">
        <v>0</v>
      </c>
      <c r="CP347" s="211">
        <v>307</v>
      </c>
      <c r="CQ347" s="211">
        <v>5201</v>
      </c>
      <c r="CR347" s="211">
        <v>4386</v>
      </c>
      <c r="CS347" s="211">
        <v>1814</v>
      </c>
      <c r="CT347" s="211">
        <v>5006</v>
      </c>
      <c r="CU347" s="211">
        <v>221</v>
      </c>
      <c r="CV347" s="211">
        <v>43</v>
      </c>
      <c r="CW347" s="211">
        <v>158</v>
      </c>
      <c r="CX347" s="211">
        <v>30</v>
      </c>
      <c r="CY347" s="211">
        <v>38</v>
      </c>
      <c r="CZ347" s="211">
        <v>7</v>
      </c>
      <c r="DA347" s="211">
        <v>25</v>
      </c>
      <c r="DB347" s="211">
        <v>6</v>
      </c>
      <c r="DC347" s="211">
        <v>0</v>
      </c>
      <c r="DD347" s="211">
        <v>0</v>
      </c>
      <c r="DE347" s="211">
        <v>207</v>
      </c>
      <c r="DF347" s="211">
        <v>229</v>
      </c>
      <c r="DG347" s="211">
        <v>501</v>
      </c>
      <c r="DH347" s="211">
        <v>73</v>
      </c>
      <c r="DI347" s="211">
        <v>327</v>
      </c>
      <c r="DJ347" s="211">
        <v>151</v>
      </c>
      <c r="DK347" s="211">
        <v>13</v>
      </c>
      <c r="DL347" s="211">
        <v>105</v>
      </c>
      <c r="DM347" s="211">
        <v>95</v>
      </c>
      <c r="DN347" s="211">
        <v>770</v>
      </c>
      <c r="DO347" s="211">
        <v>175</v>
      </c>
      <c r="DP347" s="211">
        <v>199</v>
      </c>
      <c r="DQ347" s="211">
        <v>112</v>
      </c>
      <c r="DR347" s="211">
        <v>92</v>
      </c>
      <c r="DS347" s="211">
        <v>38</v>
      </c>
      <c r="DT347" s="211">
        <v>158</v>
      </c>
      <c r="DU347" s="211">
        <v>2265</v>
      </c>
      <c r="DV347" s="211">
        <v>1343</v>
      </c>
      <c r="DW347" s="211">
        <v>368</v>
      </c>
      <c r="DX347" s="211">
        <v>253</v>
      </c>
      <c r="DY347" s="211">
        <v>32</v>
      </c>
      <c r="DZ347" s="211">
        <v>300</v>
      </c>
      <c r="EA347" s="211">
        <v>10</v>
      </c>
      <c r="EB347" s="211">
        <v>254</v>
      </c>
      <c r="EC347" s="211">
        <v>369</v>
      </c>
      <c r="ED347" s="211">
        <v>68</v>
      </c>
      <c r="EE347" s="211">
        <v>242</v>
      </c>
      <c r="EF347" s="211">
        <v>568</v>
      </c>
      <c r="EG347" s="211">
        <v>5120</v>
      </c>
      <c r="EH347" s="211">
        <v>399</v>
      </c>
      <c r="EI347" s="211">
        <v>1871</v>
      </c>
      <c r="EJ347" s="211">
        <v>394</v>
      </c>
      <c r="EK347" s="211">
        <v>115</v>
      </c>
      <c r="EL347" s="211">
        <v>31</v>
      </c>
      <c r="EM347" s="211">
        <v>38</v>
      </c>
      <c r="EN347" s="211">
        <v>27</v>
      </c>
      <c r="EO347" s="211">
        <v>19</v>
      </c>
      <c r="EP347" s="211">
        <v>133</v>
      </c>
      <c r="EQ347" s="211">
        <v>2016</v>
      </c>
      <c r="ER347" s="211">
        <v>2265</v>
      </c>
      <c r="ES347" s="211">
        <v>86</v>
      </c>
      <c r="ET347" s="211">
        <v>602</v>
      </c>
      <c r="EU347" s="211">
        <v>892</v>
      </c>
      <c r="EV347" s="211">
        <v>685</v>
      </c>
      <c r="EW347" s="211">
        <f t="shared" si="5"/>
        <v>2179</v>
      </c>
      <c r="EX347" s="211">
        <v>2265</v>
      </c>
      <c r="EZ347" s="211"/>
    </row>
    <row r="348" spans="1:156" x14ac:dyDescent="0.25">
      <c r="A348">
        <v>56368</v>
      </c>
      <c r="B348" t="s">
        <v>580</v>
      </c>
      <c r="C348" t="s">
        <v>837</v>
      </c>
      <c r="D348" t="s">
        <v>306</v>
      </c>
      <c r="E348" t="s">
        <v>322</v>
      </c>
      <c r="F348" s="234" t="s">
        <v>342</v>
      </c>
      <c r="G348" s="234" t="s">
        <v>342</v>
      </c>
      <c r="H348" s="211">
        <v>4153</v>
      </c>
      <c r="I348" s="211">
        <v>90</v>
      </c>
      <c r="J348" s="211">
        <v>355</v>
      </c>
      <c r="K348" s="211">
        <v>2</v>
      </c>
      <c r="L348" s="211">
        <v>237</v>
      </c>
      <c r="M348" s="211">
        <v>0</v>
      </c>
      <c r="N348" s="211">
        <v>1663</v>
      </c>
      <c r="O348" s="211">
        <v>37</v>
      </c>
      <c r="P348" s="211">
        <v>2132</v>
      </c>
      <c r="Q348" s="211">
        <v>51</v>
      </c>
      <c r="R348" s="211">
        <v>3876</v>
      </c>
      <c r="S348" s="211">
        <v>65</v>
      </c>
      <c r="T348" s="211">
        <v>0</v>
      </c>
      <c r="U348" s="211">
        <v>0</v>
      </c>
      <c r="V348" s="211">
        <v>2</v>
      </c>
      <c r="W348" s="211">
        <v>0</v>
      </c>
      <c r="X348" s="211">
        <v>15</v>
      </c>
      <c r="Y348" s="211">
        <v>0</v>
      </c>
      <c r="Z348" s="211">
        <v>86</v>
      </c>
      <c r="AA348" s="211">
        <v>0</v>
      </c>
      <c r="AB348" s="211">
        <v>174</v>
      </c>
      <c r="AC348" s="211">
        <v>25</v>
      </c>
      <c r="AD348" s="211">
        <v>215</v>
      </c>
      <c r="AE348" s="211">
        <v>31</v>
      </c>
      <c r="AF348" s="211">
        <v>3828</v>
      </c>
      <c r="AG348" s="211">
        <v>59</v>
      </c>
      <c r="AH348" s="211">
        <v>4087</v>
      </c>
      <c r="AI348" s="211">
        <v>59</v>
      </c>
      <c r="AJ348" s="211">
        <v>66</v>
      </c>
      <c r="AK348" s="211">
        <v>31</v>
      </c>
      <c r="AL348" s="211">
        <v>21</v>
      </c>
      <c r="AM348" s="211">
        <v>0</v>
      </c>
      <c r="AN348" s="211">
        <v>45</v>
      </c>
      <c r="AO348" s="211">
        <v>31</v>
      </c>
      <c r="AP348" s="211">
        <v>2157</v>
      </c>
      <c r="AQ348" s="211">
        <v>52</v>
      </c>
      <c r="AR348" s="211">
        <v>1996</v>
      </c>
      <c r="AS348" s="211">
        <v>38</v>
      </c>
      <c r="AT348" s="211">
        <v>430</v>
      </c>
      <c r="AU348" s="211">
        <v>2</v>
      </c>
      <c r="AV348" s="211">
        <v>3723</v>
      </c>
      <c r="AW348" s="211">
        <v>88</v>
      </c>
      <c r="AX348" s="211">
        <v>173</v>
      </c>
      <c r="AY348" s="211">
        <v>0</v>
      </c>
      <c r="AZ348" s="211">
        <v>1110</v>
      </c>
      <c r="BA348" s="211">
        <v>42</v>
      </c>
      <c r="BB348" s="211">
        <v>988</v>
      </c>
      <c r="BC348" s="211">
        <v>13</v>
      </c>
      <c r="BD348" s="211">
        <v>643</v>
      </c>
      <c r="BE348" s="211">
        <v>8</v>
      </c>
      <c r="BF348" s="211">
        <v>252</v>
      </c>
      <c r="BG348" s="211">
        <v>5</v>
      </c>
      <c r="BH348" s="211">
        <v>1998</v>
      </c>
      <c r="BI348" s="211">
        <v>62</v>
      </c>
      <c r="BJ348" s="211">
        <v>1931</v>
      </c>
      <c r="BK348" s="211">
        <v>62</v>
      </c>
      <c r="BL348" s="211">
        <v>67</v>
      </c>
      <c r="BM348" s="211">
        <v>0</v>
      </c>
      <c r="BN348" s="211">
        <v>1538</v>
      </c>
      <c r="BO348" s="211">
        <v>43</v>
      </c>
      <c r="BP348" s="211">
        <v>532</v>
      </c>
      <c r="BQ348" s="211">
        <v>19</v>
      </c>
      <c r="BR348" s="211">
        <v>180</v>
      </c>
      <c r="BS348" s="211">
        <v>5</v>
      </c>
      <c r="BT348" s="211">
        <v>1033</v>
      </c>
      <c r="BU348" s="211">
        <v>16</v>
      </c>
      <c r="BV348" s="211">
        <v>2250</v>
      </c>
      <c r="BW348" s="211">
        <v>67</v>
      </c>
      <c r="BX348" s="211">
        <v>870</v>
      </c>
      <c r="BY348" s="211">
        <v>7</v>
      </c>
      <c r="BZ348" s="211">
        <v>297</v>
      </c>
      <c r="CA348" s="211">
        <v>2</v>
      </c>
      <c r="CB348" s="211">
        <v>736</v>
      </c>
      <c r="CC348" s="211">
        <v>14</v>
      </c>
      <c r="CD348" s="211">
        <v>206</v>
      </c>
      <c r="CE348" s="211">
        <v>11</v>
      </c>
      <c r="CF348" s="211">
        <v>363</v>
      </c>
      <c r="CG348" s="211">
        <v>36</v>
      </c>
      <c r="CH348" s="211">
        <v>476</v>
      </c>
      <c r="CI348" s="211">
        <v>6</v>
      </c>
      <c r="CJ348" s="211">
        <v>436</v>
      </c>
      <c r="CK348" s="211">
        <v>10</v>
      </c>
      <c r="CL348" s="211">
        <v>769</v>
      </c>
      <c r="CM348" s="211">
        <v>4</v>
      </c>
      <c r="CN348" s="211">
        <v>870</v>
      </c>
      <c r="CO348" s="211">
        <v>7</v>
      </c>
      <c r="CP348" s="211">
        <v>90</v>
      </c>
      <c r="CQ348" s="211">
        <v>4063</v>
      </c>
      <c r="CR348" s="211">
        <v>3428</v>
      </c>
      <c r="CS348" s="211">
        <v>1365</v>
      </c>
      <c r="CT348" s="211">
        <v>3785</v>
      </c>
      <c r="CU348" s="211">
        <v>116</v>
      </c>
      <c r="CV348" s="211">
        <v>31</v>
      </c>
      <c r="CW348" s="211">
        <v>74</v>
      </c>
      <c r="CX348" s="211">
        <v>15</v>
      </c>
      <c r="CY348" s="211">
        <v>37</v>
      </c>
      <c r="CZ348" s="211">
        <v>11</v>
      </c>
      <c r="DA348" s="211">
        <v>5</v>
      </c>
      <c r="DB348" s="211">
        <v>5</v>
      </c>
      <c r="DC348" s="211">
        <v>0</v>
      </c>
      <c r="DD348" s="211">
        <v>0</v>
      </c>
      <c r="DE348" s="211">
        <v>167</v>
      </c>
      <c r="DF348" s="211">
        <v>203</v>
      </c>
      <c r="DG348" s="211">
        <v>439</v>
      </c>
      <c r="DH348" s="211">
        <v>46</v>
      </c>
      <c r="DI348" s="211">
        <v>184</v>
      </c>
      <c r="DJ348" s="211">
        <v>152</v>
      </c>
      <c r="DK348" s="211">
        <v>34</v>
      </c>
      <c r="DL348" s="211">
        <v>99</v>
      </c>
      <c r="DM348" s="211">
        <v>139</v>
      </c>
      <c r="DN348" s="211">
        <v>469</v>
      </c>
      <c r="DO348" s="211">
        <v>80</v>
      </c>
      <c r="DP348" s="211">
        <v>108</v>
      </c>
      <c r="DQ348" s="211">
        <v>73</v>
      </c>
      <c r="DR348" s="211">
        <v>41</v>
      </c>
      <c r="DS348" s="211">
        <v>34</v>
      </c>
      <c r="DT348" s="211">
        <v>49</v>
      </c>
      <c r="DU348" s="211">
        <v>1658</v>
      </c>
      <c r="DV348" s="211">
        <v>1105</v>
      </c>
      <c r="DW348" s="211">
        <v>373</v>
      </c>
      <c r="DX348" s="211">
        <v>80</v>
      </c>
      <c r="DY348" s="211">
        <v>32</v>
      </c>
      <c r="DZ348" s="211">
        <v>239</v>
      </c>
      <c r="EA348" s="211">
        <v>19</v>
      </c>
      <c r="EB348" s="211">
        <v>187</v>
      </c>
      <c r="EC348" s="211">
        <v>234</v>
      </c>
      <c r="ED348" s="211">
        <v>21</v>
      </c>
      <c r="EE348" s="211">
        <v>175</v>
      </c>
      <c r="EF348" s="211">
        <v>465</v>
      </c>
      <c r="EG348" s="211">
        <v>3944</v>
      </c>
      <c r="EH348" s="211">
        <v>184</v>
      </c>
      <c r="EI348" s="211">
        <v>1510</v>
      </c>
      <c r="EJ348" s="211">
        <v>148</v>
      </c>
      <c r="EK348" s="211">
        <v>47</v>
      </c>
      <c r="EL348" s="211">
        <v>18</v>
      </c>
      <c r="EM348" s="211">
        <v>6</v>
      </c>
      <c r="EN348" s="211">
        <v>23</v>
      </c>
      <c r="EO348" s="211">
        <v>4</v>
      </c>
      <c r="EP348" s="211">
        <v>34</v>
      </c>
      <c r="EQ348" s="211">
        <v>1442</v>
      </c>
      <c r="ER348" s="211">
        <v>1658</v>
      </c>
      <c r="ES348" s="211">
        <v>10</v>
      </c>
      <c r="ET348" s="211">
        <v>315</v>
      </c>
      <c r="EU348" s="211">
        <v>824</v>
      </c>
      <c r="EV348" s="211">
        <v>509</v>
      </c>
      <c r="EW348" s="211">
        <f t="shared" si="5"/>
        <v>1648</v>
      </c>
      <c r="EX348" s="211">
        <v>1658</v>
      </c>
      <c r="EZ348" s="211"/>
    </row>
    <row r="349" spans="1:156" x14ac:dyDescent="0.25">
      <c r="A349">
        <v>56377</v>
      </c>
      <c r="B349" t="s">
        <v>580</v>
      </c>
      <c r="C349" t="s">
        <v>839</v>
      </c>
      <c r="D349" t="s">
        <v>306</v>
      </c>
      <c r="E349" t="s">
        <v>322</v>
      </c>
      <c r="F349" s="234" t="s">
        <v>342</v>
      </c>
      <c r="G349" s="234" t="s">
        <v>342</v>
      </c>
      <c r="H349" s="211">
        <v>20737</v>
      </c>
      <c r="I349" s="211">
        <v>698</v>
      </c>
      <c r="J349" s="211">
        <v>2374</v>
      </c>
      <c r="K349" s="211">
        <v>49</v>
      </c>
      <c r="L349" s="211">
        <v>1537</v>
      </c>
      <c r="M349" s="211">
        <v>33</v>
      </c>
      <c r="N349" s="211">
        <v>7911</v>
      </c>
      <c r="O349" s="211">
        <v>381</v>
      </c>
      <c r="P349" s="211">
        <v>10274</v>
      </c>
      <c r="Q349" s="211">
        <v>268</v>
      </c>
      <c r="R349" s="211">
        <v>18662</v>
      </c>
      <c r="S349" s="211">
        <v>602</v>
      </c>
      <c r="T349" s="211">
        <v>412</v>
      </c>
      <c r="U349" s="211">
        <v>41</v>
      </c>
      <c r="V349" s="211">
        <v>25</v>
      </c>
      <c r="W349" s="211">
        <v>0</v>
      </c>
      <c r="X349" s="211">
        <v>290</v>
      </c>
      <c r="Y349" s="211">
        <v>0</v>
      </c>
      <c r="Z349" s="211">
        <v>132</v>
      </c>
      <c r="AA349" s="211">
        <v>0</v>
      </c>
      <c r="AB349" s="211">
        <v>1216</v>
      </c>
      <c r="AC349" s="211">
        <v>55</v>
      </c>
      <c r="AD349" s="211">
        <v>522</v>
      </c>
      <c r="AE349" s="211">
        <v>0</v>
      </c>
      <c r="AF349" s="211">
        <v>18272</v>
      </c>
      <c r="AG349" s="211">
        <v>602</v>
      </c>
      <c r="AH349" s="211">
        <v>20089</v>
      </c>
      <c r="AI349" s="211">
        <v>698</v>
      </c>
      <c r="AJ349" s="211">
        <v>648</v>
      </c>
      <c r="AK349" s="211">
        <v>0</v>
      </c>
      <c r="AL349" s="211">
        <v>377</v>
      </c>
      <c r="AM349" s="211">
        <v>0</v>
      </c>
      <c r="AN349" s="211">
        <v>271</v>
      </c>
      <c r="AO349" s="211">
        <v>0</v>
      </c>
      <c r="AP349" s="211">
        <v>9799</v>
      </c>
      <c r="AQ349" s="211">
        <v>461</v>
      </c>
      <c r="AR349" s="211">
        <v>10938</v>
      </c>
      <c r="AS349" s="211">
        <v>237</v>
      </c>
      <c r="AT349" s="211">
        <v>2535</v>
      </c>
      <c r="AU349" s="211">
        <v>55</v>
      </c>
      <c r="AV349" s="211">
        <v>18202</v>
      </c>
      <c r="AW349" s="211">
        <v>643</v>
      </c>
      <c r="AX349" s="211">
        <v>584</v>
      </c>
      <c r="AY349" s="211">
        <v>25</v>
      </c>
      <c r="AZ349" s="211">
        <v>2125</v>
      </c>
      <c r="BA349" s="211">
        <v>58</v>
      </c>
      <c r="BB349" s="211">
        <v>4730</v>
      </c>
      <c r="BC349" s="211">
        <v>164</v>
      </c>
      <c r="BD349" s="211">
        <v>5026</v>
      </c>
      <c r="BE349" s="211">
        <v>26</v>
      </c>
      <c r="BF349" s="211">
        <v>1629</v>
      </c>
      <c r="BG349" s="211">
        <v>26</v>
      </c>
      <c r="BH349" s="211">
        <v>9901</v>
      </c>
      <c r="BI349" s="211">
        <v>416</v>
      </c>
      <c r="BJ349" s="211">
        <v>9533</v>
      </c>
      <c r="BK349" s="211">
        <v>374</v>
      </c>
      <c r="BL349" s="211">
        <v>368</v>
      </c>
      <c r="BM349" s="211">
        <v>42</v>
      </c>
      <c r="BN349" s="211">
        <v>7279</v>
      </c>
      <c r="BO349" s="211">
        <v>264</v>
      </c>
      <c r="BP349" s="211">
        <v>2939</v>
      </c>
      <c r="BQ349" s="211">
        <v>168</v>
      </c>
      <c r="BR349" s="211">
        <v>1312</v>
      </c>
      <c r="BS349" s="211">
        <v>10</v>
      </c>
      <c r="BT349" s="211">
        <v>6502</v>
      </c>
      <c r="BU349" s="211">
        <v>256</v>
      </c>
      <c r="BV349" s="211">
        <v>11530</v>
      </c>
      <c r="BW349" s="211">
        <v>442</v>
      </c>
      <c r="BX349" s="211">
        <v>2705</v>
      </c>
      <c r="BY349" s="211">
        <v>0</v>
      </c>
      <c r="BZ349" s="211">
        <v>1720</v>
      </c>
      <c r="CA349" s="211">
        <v>32</v>
      </c>
      <c r="CB349" s="211">
        <v>4782</v>
      </c>
      <c r="CC349" s="211">
        <v>224</v>
      </c>
      <c r="CD349" s="211">
        <v>1770</v>
      </c>
      <c r="CE349" s="211">
        <v>169</v>
      </c>
      <c r="CF349" s="211">
        <v>2226</v>
      </c>
      <c r="CG349" s="211">
        <v>108</v>
      </c>
      <c r="CH349" s="211">
        <v>3133</v>
      </c>
      <c r="CI349" s="211">
        <v>103</v>
      </c>
      <c r="CJ349" s="211">
        <v>2414</v>
      </c>
      <c r="CK349" s="211">
        <v>37</v>
      </c>
      <c r="CL349" s="211">
        <v>1987</v>
      </c>
      <c r="CM349" s="211">
        <v>25</v>
      </c>
      <c r="CN349" s="211">
        <v>2705</v>
      </c>
      <c r="CO349" s="211">
        <v>0</v>
      </c>
      <c r="CP349" s="211">
        <v>698</v>
      </c>
      <c r="CQ349" s="211">
        <v>20039</v>
      </c>
      <c r="CR349" s="211">
        <v>17554</v>
      </c>
      <c r="CS349" s="211">
        <v>5469</v>
      </c>
      <c r="CT349" s="211">
        <v>18632</v>
      </c>
      <c r="CU349" s="211">
        <v>894</v>
      </c>
      <c r="CV349" s="211">
        <v>196</v>
      </c>
      <c r="CW349" s="211">
        <v>141</v>
      </c>
      <c r="CX349" s="211">
        <v>30</v>
      </c>
      <c r="CY349" s="211">
        <v>175</v>
      </c>
      <c r="CZ349" s="211">
        <v>0</v>
      </c>
      <c r="DA349" s="211">
        <v>285</v>
      </c>
      <c r="DB349" s="211">
        <v>129</v>
      </c>
      <c r="DC349" s="211">
        <v>293</v>
      </c>
      <c r="DD349" s="211">
        <v>37</v>
      </c>
      <c r="DE349" s="211">
        <v>26</v>
      </c>
      <c r="DF349" s="211">
        <v>690</v>
      </c>
      <c r="DG349" s="211">
        <v>803</v>
      </c>
      <c r="DH349" s="211">
        <v>291</v>
      </c>
      <c r="DI349" s="211">
        <v>1381</v>
      </c>
      <c r="DJ349" s="211">
        <v>685</v>
      </c>
      <c r="DK349" s="211">
        <v>68</v>
      </c>
      <c r="DL349" s="211">
        <v>719</v>
      </c>
      <c r="DM349" s="211">
        <v>964</v>
      </c>
      <c r="DN349" s="211">
        <v>3574</v>
      </c>
      <c r="DO349" s="211">
        <v>727</v>
      </c>
      <c r="DP349" s="211">
        <v>394</v>
      </c>
      <c r="DQ349" s="211">
        <v>428</v>
      </c>
      <c r="DR349" s="211">
        <v>235</v>
      </c>
      <c r="DS349" s="211">
        <v>98</v>
      </c>
      <c r="DT349" s="211">
        <v>303</v>
      </c>
      <c r="DU349" s="211">
        <v>8104</v>
      </c>
      <c r="DV349" s="211">
        <v>4102</v>
      </c>
      <c r="DW349" s="211">
        <v>2133</v>
      </c>
      <c r="DX349" s="211">
        <v>732</v>
      </c>
      <c r="DY349" s="211">
        <v>250</v>
      </c>
      <c r="DZ349" s="211">
        <v>944</v>
      </c>
      <c r="EA349" s="211">
        <v>72</v>
      </c>
      <c r="EB349" s="211">
        <v>728</v>
      </c>
      <c r="EC349" s="211">
        <v>2326</v>
      </c>
      <c r="ED349" s="211">
        <v>303</v>
      </c>
      <c r="EE349" s="211">
        <v>1793</v>
      </c>
      <c r="EF349" s="211">
        <v>2870</v>
      </c>
      <c r="EG349" s="211">
        <v>18221</v>
      </c>
      <c r="EH349" s="211">
        <v>2673</v>
      </c>
      <c r="EI349" s="211">
        <v>5165</v>
      </c>
      <c r="EJ349" s="211">
        <v>2939</v>
      </c>
      <c r="EK349" s="211">
        <v>190</v>
      </c>
      <c r="EL349" s="211">
        <v>407</v>
      </c>
      <c r="EM349" s="211">
        <v>608</v>
      </c>
      <c r="EN349" s="211">
        <v>232</v>
      </c>
      <c r="EO349" s="211">
        <v>146</v>
      </c>
      <c r="EP349" s="211">
        <v>1288</v>
      </c>
      <c r="EQ349" s="211">
        <v>7264</v>
      </c>
      <c r="ER349" s="211">
        <v>8104</v>
      </c>
      <c r="ES349" s="211">
        <v>231</v>
      </c>
      <c r="ET349" s="211">
        <v>2854</v>
      </c>
      <c r="EU349" s="211">
        <v>3482</v>
      </c>
      <c r="EV349" s="211">
        <v>1537</v>
      </c>
      <c r="EW349" s="211">
        <f t="shared" si="5"/>
        <v>7873</v>
      </c>
      <c r="EX349" s="211">
        <v>8104</v>
      </c>
      <c r="EZ349" s="211"/>
    </row>
    <row r="350" spans="1:156" x14ac:dyDescent="0.25">
      <c r="A350">
        <v>56378</v>
      </c>
      <c r="B350" t="s">
        <v>580</v>
      </c>
      <c r="C350" t="s">
        <v>840</v>
      </c>
      <c r="D350" t="s">
        <v>306</v>
      </c>
      <c r="E350" t="s">
        <v>322</v>
      </c>
      <c r="F350" s="234" t="s">
        <v>342</v>
      </c>
      <c r="G350" s="234" t="s">
        <v>342</v>
      </c>
      <c r="H350" s="211">
        <v>8331</v>
      </c>
      <c r="I350" s="211">
        <v>511</v>
      </c>
      <c r="J350" s="211">
        <v>1409</v>
      </c>
      <c r="K350" s="211">
        <v>278</v>
      </c>
      <c r="L350" s="211">
        <v>951</v>
      </c>
      <c r="M350" s="211">
        <v>191</v>
      </c>
      <c r="N350" s="211">
        <v>3553</v>
      </c>
      <c r="O350" s="211">
        <v>173</v>
      </c>
      <c r="P350" s="211">
        <v>3367</v>
      </c>
      <c r="Q350" s="211">
        <v>60</v>
      </c>
      <c r="R350" s="211">
        <v>7891</v>
      </c>
      <c r="S350" s="211">
        <v>407</v>
      </c>
      <c r="T350" s="211">
        <v>4</v>
      </c>
      <c r="U350" s="211">
        <v>0</v>
      </c>
      <c r="V350" s="211">
        <v>38</v>
      </c>
      <c r="W350" s="211">
        <v>11</v>
      </c>
      <c r="X350" s="211">
        <v>68</v>
      </c>
      <c r="Y350" s="211">
        <v>41</v>
      </c>
      <c r="Z350" s="211">
        <v>47</v>
      </c>
      <c r="AA350" s="211">
        <v>0</v>
      </c>
      <c r="AB350" s="211">
        <v>283</v>
      </c>
      <c r="AC350" s="211">
        <v>52</v>
      </c>
      <c r="AD350" s="211">
        <v>276</v>
      </c>
      <c r="AE350" s="211">
        <v>24</v>
      </c>
      <c r="AF350" s="211">
        <v>7767</v>
      </c>
      <c r="AG350" s="211">
        <v>407</v>
      </c>
      <c r="AH350" s="211">
        <v>8254</v>
      </c>
      <c r="AI350" s="211">
        <v>506</v>
      </c>
      <c r="AJ350" s="211">
        <v>77</v>
      </c>
      <c r="AK350" s="211">
        <v>5</v>
      </c>
      <c r="AL350" s="211">
        <v>19</v>
      </c>
      <c r="AM350" s="211">
        <v>5</v>
      </c>
      <c r="AN350" s="211">
        <v>58</v>
      </c>
      <c r="AO350" s="211">
        <v>0</v>
      </c>
      <c r="AP350" s="211">
        <v>4193</v>
      </c>
      <c r="AQ350" s="211">
        <v>273</v>
      </c>
      <c r="AR350" s="211">
        <v>4138</v>
      </c>
      <c r="AS350" s="211">
        <v>238</v>
      </c>
      <c r="AT350" s="211">
        <v>1273</v>
      </c>
      <c r="AU350" s="211">
        <v>117</v>
      </c>
      <c r="AV350" s="211">
        <v>7058</v>
      </c>
      <c r="AW350" s="211">
        <v>394</v>
      </c>
      <c r="AX350" s="211">
        <v>422</v>
      </c>
      <c r="AY350" s="211">
        <v>36</v>
      </c>
      <c r="AZ350" s="211">
        <v>2008</v>
      </c>
      <c r="BA350" s="211">
        <v>113</v>
      </c>
      <c r="BB350" s="211">
        <v>2054</v>
      </c>
      <c r="BC350" s="211">
        <v>80</v>
      </c>
      <c r="BD350" s="211">
        <v>1040</v>
      </c>
      <c r="BE350" s="211">
        <v>1</v>
      </c>
      <c r="BF350" s="211">
        <v>570</v>
      </c>
      <c r="BG350" s="211">
        <v>39</v>
      </c>
      <c r="BH350" s="211">
        <v>3932</v>
      </c>
      <c r="BI350" s="211">
        <v>274</v>
      </c>
      <c r="BJ350" s="211">
        <v>3711</v>
      </c>
      <c r="BK350" s="211">
        <v>240</v>
      </c>
      <c r="BL350" s="211">
        <v>221</v>
      </c>
      <c r="BM350" s="211">
        <v>34</v>
      </c>
      <c r="BN350" s="211">
        <v>2769</v>
      </c>
      <c r="BO350" s="211">
        <v>156</v>
      </c>
      <c r="BP350" s="211">
        <v>1229</v>
      </c>
      <c r="BQ350" s="211">
        <v>125</v>
      </c>
      <c r="BR350" s="211">
        <v>504</v>
      </c>
      <c r="BS350" s="211">
        <v>32</v>
      </c>
      <c r="BT350" s="211">
        <v>2107</v>
      </c>
      <c r="BU350" s="211">
        <v>195</v>
      </c>
      <c r="BV350" s="211">
        <v>4502</v>
      </c>
      <c r="BW350" s="211">
        <v>313</v>
      </c>
      <c r="BX350" s="211">
        <v>1722</v>
      </c>
      <c r="BY350" s="211">
        <v>3</v>
      </c>
      <c r="BZ350" s="211">
        <v>613</v>
      </c>
      <c r="CA350" s="211">
        <v>75</v>
      </c>
      <c r="CB350" s="211">
        <v>1494</v>
      </c>
      <c r="CC350" s="211">
        <v>120</v>
      </c>
      <c r="CD350" s="211">
        <v>700</v>
      </c>
      <c r="CE350" s="211">
        <v>86</v>
      </c>
      <c r="CF350" s="211">
        <v>814</v>
      </c>
      <c r="CG350" s="211">
        <v>56</v>
      </c>
      <c r="CH350" s="211">
        <v>1100</v>
      </c>
      <c r="CI350" s="211">
        <v>37</v>
      </c>
      <c r="CJ350" s="211">
        <v>714</v>
      </c>
      <c r="CK350" s="211">
        <v>27</v>
      </c>
      <c r="CL350" s="211">
        <v>1174</v>
      </c>
      <c r="CM350" s="211">
        <v>107</v>
      </c>
      <c r="CN350" s="211">
        <v>1722</v>
      </c>
      <c r="CO350" s="211">
        <v>3</v>
      </c>
      <c r="CP350" s="211">
        <v>511</v>
      </c>
      <c r="CQ350" s="211">
        <v>7820</v>
      </c>
      <c r="CR350" s="211">
        <v>5889</v>
      </c>
      <c r="CS350" s="211">
        <v>3515</v>
      </c>
      <c r="CT350" s="211">
        <v>7608</v>
      </c>
      <c r="CU350" s="211">
        <v>285</v>
      </c>
      <c r="CV350" s="211">
        <v>29</v>
      </c>
      <c r="CW350" s="211">
        <v>194</v>
      </c>
      <c r="CX350" s="211">
        <v>7</v>
      </c>
      <c r="CY350" s="211">
        <v>59</v>
      </c>
      <c r="CZ350" s="211">
        <v>9</v>
      </c>
      <c r="DA350" s="211">
        <v>31</v>
      </c>
      <c r="DB350" s="211">
        <v>13</v>
      </c>
      <c r="DC350" s="211">
        <v>1</v>
      </c>
      <c r="DD350" s="211">
        <v>0</v>
      </c>
      <c r="DE350" s="211">
        <v>319</v>
      </c>
      <c r="DF350" s="211">
        <v>232</v>
      </c>
      <c r="DG350" s="211">
        <v>545</v>
      </c>
      <c r="DH350" s="211">
        <v>134</v>
      </c>
      <c r="DI350" s="211">
        <v>599</v>
      </c>
      <c r="DJ350" s="211">
        <v>339</v>
      </c>
      <c r="DK350" s="211">
        <v>48</v>
      </c>
      <c r="DL350" s="211">
        <v>147</v>
      </c>
      <c r="DM350" s="211">
        <v>319</v>
      </c>
      <c r="DN350" s="211">
        <v>921</v>
      </c>
      <c r="DO350" s="211">
        <v>271</v>
      </c>
      <c r="DP350" s="211">
        <v>172</v>
      </c>
      <c r="DQ350" s="211">
        <v>105</v>
      </c>
      <c r="DR350" s="211">
        <v>108</v>
      </c>
      <c r="DS350" s="211">
        <v>103</v>
      </c>
      <c r="DT350" s="211">
        <v>231</v>
      </c>
      <c r="DU350" s="211">
        <v>3369</v>
      </c>
      <c r="DV350" s="211">
        <v>1739</v>
      </c>
      <c r="DW350" s="211">
        <v>676</v>
      </c>
      <c r="DX350" s="211">
        <v>247</v>
      </c>
      <c r="DY350" s="211">
        <v>96</v>
      </c>
      <c r="DZ350" s="211">
        <v>590</v>
      </c>
      <c r="EA350" s="211">
        <v>133</v>
      </c>
      <c r="EB350" s="211">
        <v>386</v>
      </c>
      <c r="EC350" s="211">
        <v>793</v>
      </c>
      <c r="ED350" s="211">
        <v>66</v>
      </c>
      <c r="EE350" s="211">
        <v>451</v>
      </c>
      <c r="EF350" s="211">
        <v>992</v>
      </c>
      <c r="EG350" s="211">
        <v>7433</v>
      </c>
      <c r="EH350" s="211">
        <v>944</v>
      </c>
      <c r="EI350" s="211">
        <v>2502</v>
      </c>
      <c r="EJ350" s="211">
        <v>867</v>
      </c>
      <c r="EK350" s="211">
        <v>46</v>
      </c>
      <c r="EL350" s="211">
        <v>228</v>
      </c>
      <c r="EM350" s="211">
        <v>77</v>
      </c>
      <c r="EN350" s="211">
        <v>83</v>
      </c>
      <c r="EO350" s="211">
        <v>66</v>
      </c>
      <c r="EP350" s="211">
        <v>279</v>
      </c>
      <c r="EQ350" s="211">
        <v>2882</v>
      </c>
      <c r="ER350" s="211">
        <v>3369</v>
      </c>
      <c r="ES350" s="211">
        <v>299</v>
      </c>
      <c r="ET350" s="211">
        <v>855</v>
      </c>
      <c r="EU350" s="211">
        <v>1257</v>
      </c>
      <c r="EV350" s="211">
        <v>958</v>
      </c>
      <c r="EW350" s="211">
        <f t="shared" si="5"/>
        <v>3070</v>
      </c>
      <c r="EX350" s="211">
        <v>3369</v>
      </c>
      <c r="EZ350" s="211"/>
    </row>
    <row r="351" spans="1:156" x14ac:dyDescent="0.25">
      <c r="A351">
        <v>56379</v>
      </c>
      <c r="B351" t="s">
        <v>580</v>
      </c>
      <c r="C351" t="s">
        <v>841</v>
      </c>
      <c r="D351" t="s">
        <v>238</v>
      </c>
      <c r="E351" t="s">
        <v>322</v>
      </c>
      <c r="F351" s="234" t="s">
        <v>342</v>
      </c>
      <c r="G351" s="234" t="s">
        <v>342</v>
      </c>
      <c r="H351" s="211">
        <v>17009</v>
      </c>
      <c r="I351" s="211">
        <v>593</v>
      </c>
      <c r="J351" s="211">
        <v>2065</v>
      </c>
      <c r="K351" s="211">
        <v>52</v>
      </c>
      <c r="L351" s="211">
        <v>1159</v>
      </c>
      <c r="M351" s="211">
        <v>49</v>
      </c>
      <c r="N351" s="211">
        <v>7741</v>
      </c>
      <c r="O351" s="211">
        <v>355</v>
      </c>
      <c r="P351" s="211">
        <v>7088</v>
      </c>
      <c r="Q351" s="211">
        <v>186</v>
      </c>
      <c r="R351" s="211">
        <v>15286</v>
      </c>
      <c r="S351" s="211">
        <v>445</v>
      </c>
      <c r="T351" s="211">
        <v>171</v>
      </c>
      <c r="U351" s="211">
        <v>2</v>
      </c>
      <c r="V351" s="211">
        <v>80</v>
      </c>
      <c r="W351" s="211">
        <v>18</v>
      </c>
      <c r="X351" s="211">
        <v>144</v>
      </c>
      <c r="Y351" s="211">
        <v>0</v>
      </c>
      <c r="Z351" s="211">
        <v>421</v>
      </c>
      <c r="AA351" s="211">
        <v>51</v>
      </c>
      <c r="AB351" s="211">
        <v>907</v>
      </c>
      <c r="AC351" s="211">
        <v>77</v>
      </c>
      <c r="AD351" s="211">
        <v>713</v>
      </c>
      <c r="AE351" s="211">
        <v>133</v>
      </c>
      <c r="AF351" s="211">
        <v>15136</v>
      </c>
      <c r="AG351" s="211">
        <v>445</v>
      </c>
      <c r="AH351" s="211">
        <v>16600</v>
      </c>
      <c r="AI351" s="211">
        <v>502</v>
      </c>
      <c r="AJ351" s="211">
        <v>409</v>
      </c>
      <c r="AK351" s="211">
        <v>91</v>
      </c>
      <c r="AL351" s="211">
        <v>222</v>
      </c>
      <c r="AM351" s="211">
        <v>4</v>
      </c>
      <c r="AN351" s="211">
        <v>187</v>
      </c>
      <c r="AO351" s="211">
        <v>87</v>
      </c>
      <c r="AP351" s="211">
        <v>8302</v>
      </c>
      <c r="AQ351" s="211">
        <v>347</v>
      </c>
      <c r="AR351" s="211">
        <v>8707</v>
      </c>
      <c r="AS351" s="211">
        <v>246</v>
      </c>
      <c r="AT351" s="211">
        <v>1987</v>
      </c>
      <c r="AU351" s="211">
        <v>25</v>
      </c>
      <c r="AV351" s="211">
        <v>15022</v>
      </c>
      <c r="AW351" s="211">
        <v>568</v>
      </c>
      <c r="AX351" s="211">
        <v>552</v>
      </c>
      <c r="AY351" s="211">
        <v>30</v>
      </c>
      <c r="AZ351" s="211">
        <v>3075</v>
      </c>
      <c r="BA351" s="211">
        <v>91</v>
      </c>
      <c r="BB351" s="211">
        <v>4200</v>
      </c>
      <c r="BC351" s="211">
        <v>176</v>
      </c>
      <c r="BD351" s="211">
        <v>3026</v>
      </c>
      <c r="BE351" s="211">
        <v>105</v>
      </c>
      <c r="BF351" s="211">
        <v>1110</v>
      </c>
      <c r="BG351" s="211">
        <v>54</v>
      </c>
      <c r="BH351" s="211">
        <v>8956</v>
      </c>
      <c r="BI351" s="211">
        <v>511</v>
      </c>
      <c r="BJ351" s="211">
        <v>8735</v>
      </c>
      <c r="BK351" s="211">
        <v>462</v>
      </c>
      <c r="BL351" s="211">
        <v>221</v>
      </c>
      <c r="BM351" s="211">
        <v>49</v>
      </c>
      <c r="BN351" s="211">
        <v>6357</v>
      </c>
      <c r="BO351" s="211">
        <v>281</v>
      </c>
      <c r="BP351" s="211">
        <v>2660</v>
      </c>
      <c r="BQ351" s="211">
        <v>215</v>
      </c>
      <c r="BR351" s="211">
        <v>1049</v>
      </c>
      <c r="BS351" s="211">
        <v>69</v>
      </c>
      <c r="BT351" s="211">
        <v>4691</v>
      </c>
      <c r="BU351" s="211">
        <v>28</v>
      </c>
      <c r="BV351" s="211">
        <v>10066</v>
      </c>
      <c r="BW351" s="211">
        <v>565</v>
      </c>
      <c r="BX351" s="211">
        <v>2252</v>
      </c>
      <c r="BY351" s="211">
        <v>0</v>
      </c>
      <c r="BZ351" s="211">
        <v>1215</v>
      </c>
      <c r="CA351" s="211">
        <v>8</v>
      </c>
      <c r="CB351" s="211">
        <v>3476</v>
      </c>
      <c r="CC351" s="211">
        <v>20</v>
      </c>
      <c r="CD351" s="211">
        <v>1465</v>
      </c>
      <c r="CE351" s="211">
        <v>163</v>
      </c>
      <c r="CF351" s="211">
        <v>1917</v>
      </c>
      <c r="CG351" s="211">
        <v>73</v>
      </c>
      <c r="CH351" s="211">
        <v>2790</v>
      </c>
      <c r="CI351" s="211">
        <v>123</v>
      </c>
      <c r="CJ351" s="211">
        <v>2075</v>
      </c>
      <c r="CK351" s="211">
        <v>111</v>
      </c>
      <c r="CL351" s="211">
        <v>1819</v>
      </c>
      <c r="CM351" s="211">
        <v>95</v>
      </c>
      <c r="CN351" s="211">
        <v>2252</v>
      </c>
      <c r="CO351" s="211">
        <v>0</v>
      </c>
      <c r="CP351" s="211">
        <v>593</v>
      </c>
      <c r="CQ351" s="211">
        <v>16416</v>
      </c>
      <c r="CR351" s="211">
        <v>12853</v>
      </c>
      <c r="CS351" s="211">
        <v>5975</v>
      </c>
      <c r="CT351" s="211">
        <v>15526</v>
      </c>
      <c r="CU351" s="211">
        <v>757</v>
      </c>
      <c r="CV351" s="211">
        <v>215</v>
      </c>
      <c r="CW351" s="211">
        <v>333</v>
      </c>
      <c r="CX351" s="211">
        <v>157</v>
      </c>
      <c r="CY351" s="211">
        <v>257</v>
      </c>
      <c r="CZ351" s="211">
        <v>0</v>
      </c>
      <c r="DA351" s="211">
        <v>43</v>
      </c>
      <c r="DB351" s="211">
        <v>33</v>
      </c>
      <c r="DC351" s="211">
        <v>124</v>
      </c>
      <c r="DD351" s="211">
        <v>25</v>
      </c>
      <c r="DE351" s="211">
        <v>212</v>
      </c>
      <c r="DF351" s="211">
        <v>593</v>
      </c>
      <c r="DG351" s="211">
        <v>1447</v>
      </c>
      <c r="DH351" s="211">
        <v>208</v>
      </c>
      <c r="DI351" s="211">
        <v>1009</v>
      </c>
      <c r="DJ351" s="211">
        <v>575</v>
      </c>
      <c r="DK351" s="211">
        <v>14</v>
      </c>
      <c r="DL351" s="211">
        <v>496</v>
      </c>
      <c r="DM351" s="211">
        <v>762</v>
      </c>
      <c r="DN351" s="211">
        <v>3111</v>
      </c>
      <c r="DO351" s="211">
        <v>337</v>
      </c>
      <c r="DP351" s="211">
        <v>423</v>
      </c>
      <c r="DQ351" s="211">
        <v>290</v>
      </c>
      <c r="DR351" s="211">
        <v>187</v>
      </c>
      <c r="DS351" s="211">
        <v>90</v>
      </c>
      <c r="DT351" s="211">
        <v>291</v>
      </c>
      <c r="DU351" s="211">
        <v>6996</v>
      </c>
      <c r="DV351" s="211">
        <v>3058</v>
      </c>
      <c r="DW351" s="211">
        <v>1363</v>
      </c>
      <c r="DX351" s="211">
        <v>852</v>
      </c>
      <c r="DY351" s="211">
        <v>207</v>
      </c>
      <c r="DZ351" s="211">
        <v>1392</v>
      </c>
      <c r="EA351" s="211">
        <v>182</v>
      </c>
      <c r="EB351" s="211">
        <v>1087</v>
      </c>
      <c r="EC351" s="211">
        <v>1694</v>
      </c>
      <c r="ED351" s="211">
        <v>277</v>
      </c>
      <c r="EE351" s="211">
        <v>1209</v>
      </c>
      <c r="EF351" s="211">
        <v>2125</v>
      </c>
      <c r="EG351" s="211">
        <v>14811</v>
      </c>
      <c r="EH351" s="211">
        <v>2356</v>
      </c>
      <c r="EI351" s="211">
        <v>4661</v>
      </c>
      <c r="EJ351" s="211">
        <v>2335</v>
      </c>
      <c r="EK351" s="211">
        <v>323</v>
      </c>
      <c r="EL351" s="211">
        <v>259</v>
      </c>
      <c r="EM351" s="211">
        <v>579</v>
      </c>
      <c r="EN351" s="211">
        <v>448</v>
      </c>
      <c r="EO351" s="211">
        <v>167</v>
      </c>
      <c r="EP351" s="211">
        <v>469</v>
      </c>
      <c r="EQ351" s="211">
        <v>6286</v>
      </c>
      <c r="ER351" s="211">
        <v>6996</v>
      </c>
      <c r="ES351" s="211">
        <v>466</v>
      </c>
      <c r="ET351" s="211">
        <v>2119</v>
      </c>
      <c r="EU351" s="211">
        <v>2890</v>
      </c>
      <c r="EV351" s="211">
        <v>1521</v>
      </c>
      <c r="EW351" s="211">
        <f t="shared" si="5"/>
        <v>6530</v>
      </c>
      <c r="EX351" s="211">
        <v>6996</v>
      </c>
      <c r="EZ351" s="211"/>
    </row>
    <row r="352" spans="1:156" x14ac:dyDescent="0.25">
      <c r="A352">
        <v>55006</v>
      </c>
      <c r="B352" t="s">
        <v>580</v>
      </c>
      <c r="C352" t="s">
        <v>639</v>
      </c>
      <c r="D352" t="s">
        <v>263</v>
      </c>
      <c r="E352" t="s">
        <v>323</v>
      </c>
      <c r="F352" s="234" t="s">
        <v>342</v>
      </c>
      <c r="G352" s="234" t="s">
        <v>342</v>
      </c>
      <c r="H352" s="211">
        <v>3650</v>
      </c>
      <c r="I352" s="211">
        <v>222</v>
      </c>
      <c r="J352" s="211">
        <v>653</v>
      </c>
      <c r="K352" s="211">
        <v>30</v>
      </c>
      <c r="L352" s="211">
        <v>451</v>
      </c>
      <c r="M352" s="211">
        <v>30</v>
      </c>
      <c r="N352" s="211">
        <v>1697</v>
      </c>
      <c r="O352" s="211">
        <v>167</v>
      </c>
      <c r="P352" s="211">
        <v>1278</v>
      </c>
      <c r="Q352" s="211">
        <v>25</v>
      </c>
      <c r="R352" s="211">
        <v>3351</v>
      </c>
      <c r="S352" s="211">
        <v>216</v>
      </c>
      <c r="T352" s="211">
        <v>9</v>
      </c>
      <c r="U352" s="211">
        <v>0</v>
      </c>
      <c r="V352" s="211">
        <v>14</v>
      </c>
      <c r="W352" s="211">
        <v>0</v>
      </c>
      <c r="X352" s="211">
        <v>27</v>
      </c>
      <c r="Y352" s="211">
        <v>0</v>
      </c>
      <c r="Z352" s="211">
        <v>19</v>
      </c>
      <c r="AA352" s="211">
        <v>0</v>
      </c>
      <c r="AB352" s="211">
        <v>230</v>
      </c>
      <c r="AC352" s="211">
        <v>6</v>
      </c>
      <c r="AD352" s="211">
        <v>222</v>
      </c>
      <c r="AE352" s="211">
        <v>16</v>
      </c>
      <c r="AF352" s="211">
        <v>3239</v>
      </c>
      <c r="AG352" s="211">
        <v>202</v>
      </c>
      <c r="AH352" s="211">
        <v>3585</v>
      </c>
      <c r="AI352" s="211">
        <v>214</v>
      </c>
      <c r="AJ352" s="211">
        <v>65</v>
      </c>
      <c r="AK352" s="211">
        <v>8</v>
      </c>
      <c r="AL352" s="211">
        <v>29</v>
      </c>
      <c r="AM352" s="211">
        <v>0</v>
      </c>
      <c r="AN352" s="211">
        <v>36</v>
      </c>
      <c r="AO352" s="211">
        <v>8</v>
      </c>
      <c r="AP352" s="211">
        <v>1939</v>
      </c>
      <c r="AQ352" s="211">
        <v>147</v>
      </c>
      <c r="AR352" s="211">
        <v>1711</v>
      </c>
      <c r="AS352" s="211">
        <v>75</v>
      </c>
      <c r="AT352" s="211">
        <v>420</v>
      </c>
      <c r="AU352" s="211">
        <v>0</v>
      </c>
      <c r="AV352" s="211">
        <v>3230</v>
      </c>
      <c r="AW352" s="211">
        <v>222</v>
      </c>
      <c r="AX352" s="211">
        <v>246</v>
      </c>
      <c r="AY352" s="211">
        <v>20</v>
      </c>
      <c r="AZ352" s="211">
        <v>947</v>
      </c>
      <c r="BA352" s="211">
        <v>81</v>
      </c>
      <c r="BB352" s="211">
        <v>888</v>
      </c>
      <c r="BC352" s="211">
        <v>39</v>
      </c>
      <c r="BD352" s="211">
        <v>358</v>
      </c>
      <c r="BE352" s="211">
        <v>19</v>
      </c>
      <c r="BF352" s="211">
        <v>399</v>
      </c>
      <c r="BG352" s="211">
        <v>49</v>
      </c>
      <c r="BH352" s="211">
        <v>1658</v>
      </c>
      <c r="BI352" s="211">
        <v>129</v>
      </c>
      <c r="BJ352" s="211">
        <v>1548</v>
      </c>
      <c r="BK352" s="211">
        <v>127</v>
      </c>
      <c r="BL352" s="211">
        <v>110</v>
      </c>
      <c r="BM352" s="211">
        <v>2</v>
      </c>
      <c r="BN352" s="211">
        <v>1122</v>
      </c>
      <c r="BO352" s="211">
        <v>66</v>
      </c>
      <c r="BP352" s="211">
        <v>589</v>
      </c>
      <c r="BQ352" s="211">
        <v>86</v>
      </c>
      <c r="BR352" s="211">
        <v>346</v>
      </c>
      <c r="BS352" s="211">
        <v>26</v>
      </c>
      <c r="BT352" s="211">
        <v>954</v>
      </c>
      <c r="BU352" s="211">
        <v>40</v>
      </c>
      <c r="BV352" s="211">
        <v>2057</v>
      </c>
      <c r="BW352" s="211">
        <v>178</v>
      </c>
      <c r="BX352" s="211">
        <v>639</v>
      </c>
      <c r="BY352" s="211">
        <v>4</v>
      </c>
      <c r="BZ352" s="211">
        <v>223</v>
      </c>
      <c r="CA352" s="211">
        <v>9</v>
      </c>
      <c r="CB352" s="211">
        <v>731</v>
      </c>
      <c r="CC352" s="211">
        <v>31</v>
      </c>
      <c r="CD352" s="211">
        <v>257</v>
      </c>
      <c r="CE352" s="211">
        <v>23</v>
      </c>
      <c r="CF352" s="211">
        <v>357</v>
      </c>
      <c r="CG352" s="211">
        <v>62</v>
      </c>
      <c r="CH352" s="211">
        <v>522</v>
      </c>
      <c r="CI352" s="211">
        <v>49</v>
      </c>
      <c r="CJ352" s="211">
        <v>433</v>
      </c>
      <c r="CK352" s="211">
        <v>15</v>
      </c>
      <c r="CL352" s="211">
        <v>488</v>
      </c>
      <c r="CM352" s="211">
        <v>29</v>
      </c>
      <c r="CN352" s="211">
        <v>639</v>
      </c>
      <c r="CO352" s="211">
        <v>4</v>
      </c>
      <c r="CP352" s="211">
        <v>222</v>
      </c>
      <c r="CQ352" s="211">
        <v>3428</v>
      </c>
      <c r="CR352" s="211">
        <v>2421</v>
      </c>
      <c r="CS352" s="211">
        <v>1452</v>
      </c>
      <c r="CT352" s="211">
        <v>3376</v>
      </c>
      <c r="CU352" s="211">
        <v>95</v>
      </c>
      <c r="CV352" s="211">
        <v>21</v>
      </c>
      <c r="CW352" s="211">
        <v>66</v>
      </c>
      <c r="CX352" s="211">
        <v>14</v>
      </c>
      <c r="CY352" s="211">
        <v>9</v>
      </c>
      <c r="CZ352" s="211">
        <v>2</v>
      </c>
      <c r="DA352" s="211">
        <v>20</v>
      </c>
      <c r="DB352" s="211">
        <v>5</v>
      </c>
      <c r="DC352" s="211">
        <v>0</v>
      </c>
      <c r="DD352" s="211">
        <v>0</v>
      </c>
      <c r="DE352" s="211">
        <v>56</v>
      </c>
      <c r="DF352" s="211">
        <v>225</v>
      </c>
      <c r="DG352" s="211">
        <v>336</v>
      </c>
      <c r="DH352" s="211">
        <v>28</v>
      </c>
      <c r="DI352" s="211">
        <v>146</v>
      </c>
      <c r="DJ352" s="211">
        <v>133</v>
      </c>
      <c r="DK352" s="211">
        <v>8</v>
      </c>
      <c r="DL352" s="211">
        <v>30</v>
      </c>
      <c r="DM352" s="211">
        <v>86</v>
      </c>
      <c r="DN352" s="211">
        <v>398</v>
      </c>
      <c r="DO352" s="211">
        <v>82</v>
      </c>
      <c r="DP352" s="211">
        <v>118</v>
      </c>
      <c r="DQ352" s="211">
        <v>64</v>
      </c>
      <c r="DR352" s="211">
        <v>62</v>
      </c>
      <c r="DS352" s="211">
        <v>77</v>
      </c>
      <c r="DT352" s="211">
        <v>196</v>
      </c>
      <c r="DU352" s="211">
        <v>1460</v>
      </c>
      <c r="DV352" s="211">
        <v>634</v>
      </c>
      <c r="DW352" s="211">
        <v>210</v>
      </c>
      <c r="DX352" s="211">
        <v>160</v>
      </c>
      <c r="DY352" s="211">
        <v>87</v>
      </c>
      <c r="DZ352" s="211">
        <v>328</v>
      </c>
      <c r="EA352" s="211">
        <v>22</v>
      </c>
      <c r="EB352" s="211">
        <v>271</v>
      </c>
      <c r="EC352" s="211">
        <v>338</v>
      </c>
      <c r="ED352" s="211">
        <v>77</v>
      </c>
      <c r="EE352" s="211">
        <v>203</v>
      </c>
      <c r="EF352" s="211">
        <v>433</v>
      </c>
      <c r="EG352" s="211">
        <v>3335</v>
      </c>
      <c r="EH352" s="211">
        <v>260</v>
      </c>
      <c r="EI352" s="211">
        <v>1157</v>
      </c>
      <c r="EJ352" s="211">
        <v>303</v>
      </c>
      <c r="EK352" s="211">
        <v>34</v>
      </c>
      <c r="EL352" s="211">
        <v>33</v>
      </c>
      <c r="EM352" s="211">
        <v>25</v>
      </c>
      <c r="EN352" s="211">
        <v>34</v>
      </c>
      <c r="EO352" s="211">
        <v>39</v>
      </c>
      <c r="EP352" s="211">
        <v>100</v>
      </c>
      <c r="EQ352" s="211">
        <v>1231</v>
      </c>
      <c r="ER352" s="211">
        <v>1460</v>
      </c>
      <c r="ES352" s="211">
        <v>94</v>
      </c>
      <c r="ET352" s="211">
        <v>426</v>
      </c>
      <c r="EU352" s="211">
        <v>432</v>
      </c>
      <c r="EV352" s="211">
        <v>508</v>
      </c>
      <c r="EW352" s="211">
        <f t="shared" si="5"/>
        <v>1366</v>
      </c>
      <c r="EX352" s="211">
        <v>1460</v>
      </c>
      <c r="EZ352" s="211"/>
    </row>
    <row r="353" spans="1:156" x14ac:dyDescent="0.25">
      <c r="A353">
        <v>55007</v>
      </c>
      <c r="B353" t="s">
        <v>580</v>
      </c>
      <c r="C353" t="s">
        <v>640</v>
      </c>
      <c r="D353" t="s">
        <v>266</v>
      </c>
      <c r="E353" t="s">
        <v>323</v>
      </c>
      <c r="F353" s="234" t="s">
        <v>342</v>
      </c>
      <c r="G353" s="234" t="s">
        <v>342</v>
      </c>
      <c r="H353" s="211">
        <v>2158</v>
      </c>
      <c r="I353" s="211">
        <v>127</v>
      </c>
      <c r="J353" s="211">
        <v>408</v>
      </c>
      <c r="K353" s="211">
        <v>21</v>
      </c>
      <c r="L353" s="211">
        <v>192</v>
      </c>
      <c r="M353" s="211">
        <v>14</v>
      </c>
      <c r="N353" s="211">
        <v>1013</v>
      </c>
      <c r="O353" s="211">
        <v>65</v>
      </c>
      <c r="P353" s="211">
        <v>725</v>
      </c>
      <c r="Q353" s="211">
        <v>41</v>
      </c>
      <c r="R353" s="211">
        <v>2030</v>
      </c>
      <c r="S353" s="211">
        <v>114</v>
      </c>
      <c r="T353" s="211">
        <v>31</v>
      </c>
      <c r="U353" s="211">
        <v>0</v>
      </c>
      <c r="V353" s="211">
        <v>7</v>
      </c>
      <c r="W353" s="211">
        <v>0</v>
      </c>
      <c r="X353" s="211">
        <v>0</v>
      </c>
      <c r="Y353" s="211">
        <v>0</v>
      </c>
      <c r="Z353" s="211">
        <v>1</v>
      </c>
      <c r="AA353" s="211">
        <v>0</v>
      </c>
      <c r="AB353" s="211">
        <v>89</v>
      </c>
      <c r="AC353" s="211">
        <v>13</v>
      </c>
      <c r="AD353" s="211">
        <v>6</v>
      </c>
      <c r="AE353" s="211">
        <v>2</v>
      </c>
      <c r="AF353" s="211">
        <v>2027</v>
      </c>
      <c r="AG353" s="211">
        <v>114</v>
      </c>
      <c r="AH353" s="211">
        <v>2151</v>
      </c>
      <c r="AI353" s="211">
        <v>127</v>
      </c>
      <c r="AJ353" s="211">
        <v>7</v>
      </c>
      <c r="AK353" s="211">
        <v>0</v>
      </c>
      <c r="AL353" s="211">
        <v>5</v>
      </c>
      <c r="AM353" s="211">
        <v>0</v>
      </c>
      <c r="AN353" s="211">
        <v>2</v>
      </c>
      <c r="AO353" s="211">
        <v>0</v>
      </c>
      <c r="AP353" s="211">
        <v>1085</v>
      </c>
      <c r="AQ353" s="211">
        <v>78</v>
      </c>
      <c r="AR353" s="211">
        <v>1073</v>
      </c>
      <c r="AS353" s="211">
        <v>49</v>
      </c>
      <c r="AT353" s="211">
        <v>407</v>
      </c>
      <c r="AU353" s="211">
        <v>5</v>
      </c>
      <c r="AV353" s="211">
        <v>1751</v>
      </c>
      <c r="AW353" s="211">
        <v>122</v>
      </c>
      <c r="AX353" s="211">
        <v>160</v>
      </c>
      <c r="AY353" s="211">
        <v>5</v>
      </c>
      <c r="AZ353" s="211">
        <v>780</v>
      </c>
      <c r="BA353" s="211">
        <v>73</v>
      </c>
      <c r="BB353" s="211">
        <v>563</v>
      </c>
      <c r="BC353" s="211">
        <v>25</v>
      </c>
      <c r="BD353" s="211">
        <v>139</v>
      </c>
      <c r="BE353" s="211">
        <v>0</v>
      </c>
      <c r="BF353" s="211">
        <v>289</v>
      </c>
      <c r="BG353" s="211">
        <v>35</v>
      </c>
      <c r="BH353" s="211">
        <v>952</v>
      </c>
      <c r="BI353" s="211">
        <v>80</v>
      </c>
      <c r="BJ353" s="211">
        <v>885</v>
      </c>
      <c r="BK353" s="211">
        <v>66</v>
      </c>
      <c r="BL353" s="211">
        <v>67</v>
      </c>
      <c r="BM353" s="211">
        <v>14</v>
      </c>
      <c r="BN353" s="211">
        <v>577</v>
      </c>
      <c r="BO353" s="211">
        <v>42</v>
      </c>
      <c r="BP353" s="211">
        <v>396</v>
      </c>
      <c r="BQ353" s="211">
        <v>46</v>
      </c>
      <c r="BR353" s="211">
        <v>268</v>
      </c>
      <c r="BS353" s="211">
        <v>27</v>
      </c>
      <c r="BT353" s="211">
        <v>430</v>
      </c>
      <c r="BU353" s="211">
        <v>12</v>
      </c>
      <c r="BV353" s="211">
        <v>1241</v>
      </c>
      <c r="BW353" s="211">
        <v>115</v>
      </c>
      <c r="BX353" s="211">
        <v>487</v>
      </c>
      <c r="BY353" s="211">
        <v>0</v>
      </c>
      <c r="BZ353" s="211">
        <v>95</v>
      </c>
      <c r="CA353" s="211">
        <v>1</v>
      </c>
      <c r="CB353" s="211">
        <v>335</v>
      </c>
      <c r="CC353" s="211">
        <v>11</v>
      </c>
      <c r="CD353" s="211">
        <v>86</v>
      </c>
      <c r="CE353" s="211">
        <v>12</v>
      </c>
      <c r="CF353" s="211">
        <v>198</v>
      </c>
      <c r="CG353" s="211">
        <v>16</v>
      </c>
      <c r="CH353" s="211">
        <v>286</v>
      </c>
      <c r="CI353" s="211">
        <v>29</v>
      </c>
      <c r="CJ353" s="211">
        <v>270</v>
      </c>
      <c r="CK353" s="211">
        <v>15</v>
      </c>
      <c r="CL353" s="211">
        <v>401</v>
      </c>
      <c r="CM353" s="211">
        <v>43</v>
      </c>
      <c r="CN353" s="211">
        <v>487</v>
      </c>
      <c r="CO353" s="211">
        <v>0</v>
      </c>
      <c r="CP353" s="211">
        <v>127</v>
      </c>
      <c r="CQ353" s="211">
        <v>2031</v>
      </c>
      <c r="CR353" s="211">
        <v>1457</v>
      </c>
      <c r="CS353" s="211">
        <v>1036</v>
      </c>
      <c r="CT353" s="211">
        <v>2053</v>
      </c>
      <c r="CU353" s="211">
        <v>27</v>
      </c>
      <c r="CV353" s="211">
        <v>9</v>
      </c>
      <c r="CW353" s="211">
        <v>10</v>
      </c>
      <c r="CX353" s="211">
        <v>1</v>
      </c>
      <c r="CY353" s="211">
        <v>7</v>
      </c>
      <c r="CZ353" s="211">
        <v>3</v>
      </c>
      <c r="DA353" s="211">
        <v>0</v>
      </c>
      <c r="DB353" s="211">
        <v>0</v>
      </c>
      <c r="DC353" s="211">
        <v>10</v>
      </c>
      <c r="DD353" s="211">
        <v>5</v>
      </c>
      <c r="DE353" s="211">
        <v>16</v>
      </c>
      <c r="DF353" s="211">
        <v>190</v>
      </c>
      <c r="DG353" s="211">
        <v>122</v>
      </c>
      <c r="DH353" s="211">
        <v>12</v>
      </c>
      <c r="DI353" s="211">
        <v>131</v>
      </c>
      <c r="DJ353" s="211">
        <v>81</v>
      </c>
      <c r="DK353" s="211">
        <v>11</v>
      </c>
      <c r="DL353" s="211">
        <v>20</v>
      </c>
      <c r="DM353" s="211">
        <v>54</v>
      </c>
      <c r="DN353" s="211">
        <v>163</v>
      </c>
      <c r="DO353" s="211">
        <v>75</v>
      </c>
      <c r="DP353" s="211">
        <v>56</v>
      </c>
      <c r="DQ353" s="211">
        <v>67</v>
      </c>
      <c r="DR353" s="211">
        <v>37</v>
      </c>
      <c r="DS353" s="211">
        <v>26</v>
      </c>
      <c r="DT353" s="211">
        <v>76</v>
      </c>
      <c r="DU353" s="211">
        <v>915</v>
      </c>
      <c r="DV353" s="211">
        <v>506</v>
      </c>
      <c r="DW353" s="211">
        <v>140</v>
      </c>
      <c r="DX353" s="211">
        <v>73</v>
      </c>
      <c r="DY353" s="211">
        <v>19</v>
      </c>
      <c r="DZ353" s="211">
        <v>211</v>
      </c>
      <c r="EA353" s="211">
        <v>33</v>
      </c>
      <c r="EB353" s="211">
        <v>156</v>
      </c>
      <c r="EC353" s="211">
        <v>125</v>
      </c>
      <c r="ED353" s="211">
        <v>18</v>
      </c>
      <c r="EE353" s="211">
        <v>83</v>
      </c>
      <c r="EF353" s="211">
        <v>240</v>
      </c>
      <c r="EG353" s="211">
        <v>1981</v>
      </c>
      <c r="EH353" s="211">
        <v>165</v>
      </c>
      <c r="EI353" s="211">
        <v>851</v>
      </c>
      <c r="EJ353" s="211">
        <v>64</v>
      </c>
      <c r="EK353" s="211">
        <v>12</v>
      </c>
      <c r="EL353" s="211">
        <v>4</v>
      </c>
      <c r="EM353" s="211">
        <v>5</v>
      </c>
      <c r="EN353" s="211">
        <v>0</v>
      </c>
      <c r="EO353" s="211">
        <v>1</v>
      </c>
      <c r="EP353" s="211">
        <v>26</v>
      </c>
      <c r="EQ353" s="211">
        <v>790</v>
      </c>
      <c r="ER353" s="211">
        <v>915</v>
      </c>
      <c r="ES353" s="211">
        <v>16</v>
      </c>
      <c r="ET353" s="211">
        <v>125</v>
      </c>
      <c r="EU353" s="211">
        <v>315</v>
      </c>
      <c r="EV353" s="211">
        <v>459</v>
      </c>
      <c r="EW353" s="211">
        <f t="shared" si="5"/>
        <v>899</v>
      </c>
      <c r="EX353" s="211">
        <v>915</v>
      </c>
      <c r="EZ353" s="211"/>
    </row>
    <row r="354" spans="1:156" x14ac:dyDescent="0.25">
      <c r="A354">
        <v>55008</v>
      </c>
      <c r="B354" t="s">
        <v>580</v>
      </c>
      <c r="C354" t="s">
        <v>641</v>
      </c>
      <c r="D354" t="s">
        <v>263</v>
      </c>
      <c r="E354" t="s">
        <v>323</v>
      </c>
      <c r="F354" s="234" t="s">
        <v>343</v>
      </c>
      <c r="G354" s="234" t="s">
        <v>342</v>
      </c>
      <c r="H354" s="211">
        <v>15952</v>
      </c>
      <c r="I354" s="211">
        <v>674</v>
      </c>
      <c r="J354" s="211">
        <v>2081</v>
      </c>
      <c r="K354" s="211">
        <v>249</v>
      </c>
      <c r="L354" s="211">
        <v>1478</v>
      </c>
      <c r="M354" s="211">
        <v>242</v>
      </c>
      <c r="N354" s="211">
        <v>7564</v>
      </c>
      <c r="O354" s="211">
        <v>260</v>
      </c>
      <c r="P354" s="211">
        <v>6248</v>
      </c>
      <c r="Q354" s="211">
        <v>165</v>
      </c>
      <c r="R354" s="211">
        <v>14648</v>
      </c>
      <c r="S354" s="211">
        <v>631</v>
      </c>
      <c r="T354" s="211">
        <v>327</v>
      </c>
      <c r="U354" s="211">
        <v>0</v>
      </c>
      <c r="V354" s="211">
        <v>83</v>
      </c>
      <c r="W354" s="211">
        <v>6</v>
      </c>
      <c r="X354" s="211">
        <v>524</v>
      </c>
      <c r="Y354" s="211">
        <v>0</v>
      </c>
      <c r="Z354" s="211">
        <v>17</v>
      </c>
      <c r="AA354" s="211">
        <v>0</v>
      </c>
      <c r="AB354" s="211">
        <v>353</v>
      </c>
      <c r="AC354" s="211">
        <v>37</v>
      </c>
      <c r="AD354" s="211">
        <v>178</v>
      </c>
      <c r="AE354" s="211">
        <v>28</v>
      </c>
      <c r="AF354" s="211">
        <v>14630</v>
      </c>
      <c r="AG354" s="211">
        <v>631</v>
      </c>
      <c r="AH354" s="211">
        <v>15372</v>
      </c>
      <c r="AI354" s="211">
        <v>663</v>
      </c>
      <c r="AJ354" s="211">
        <v>580</v>
      </c>
      <c r="AK354" s="211">
        <v>11</v>
      </c>
      <c r="AL354" s="211">
        <v>380</v>
      </c>
      <c r="AM354" s="211">
        <v>0</v>
      </c>
      <c r="AN354" s="211">
        <v>200</v>
      </c>
      <c r="AO354" s="211">
        <v>11</v>
      </c>
      <c r="AP354" s="211">
        <v>7973</v>
      </c>
      <c r="AQ354" s="211">
        <v>437</v>
      </c>
      <c r="AR354" s="211">
        <v>7979</v>
      </c>
      <c r="AS354" s="211">
        <v>237</v>
      </c>
      <c r="AT354" s="211">
        <v>2089</v>
      </c>
      <c r="AU354" s="211">
        <v>169</v>
      </c>
      <c r="AV354" s="211">
        <v>13863</v>
      </c>
      <c r="AW354" s="211">
        <v>505</v>
      </c>
      <c r="AX354" s="211">
        <v>704</v>
      </c>
      <c r="AY354" s="211">
        <v>30</v>
      </c>
      <c r="AZ354" s="211">
        <v>3744</v>
      </c>
      <c r="BA354" s="211">
        <v>285</v>
      </c>
      <c r="BB354" s="211">
        <v>4275</v>
      </c>
      <c r="BC354" s="211">
        <v>106</v>
      </c>
      <c r="BD354" s="211">
        <v>2315</v>
      </c>
      <c r="BE354" s="211">
        <v>53</v>
      </c>
      <c r="BF354" s="211">
        <v>1686</v>
      </c>
      <c r="BG354" s="211">
        <v>139</v>
      </c>
      <c r="BH354" s="211">
        <v>7707</v>
      </c>
      <c r="BI354" s="211">
        <v>432</v>
      </c>
      <c r="BJ354" s="211">
        <v>7524</v>
      </c>
      <c r="BK354" s="211">
        <v>424</v>
      </c>
      <c r="BL354" s="211">
        <v>183</v>
      </c>
      <c r="BM354" s="211">
        <v>8</v>
      </c>
      <c r="BN354" s="211">
        <v>5698</v>
      </c>
      <c r="BO354" s="211">
        <v>282</v>
      </c>
      <c r="BP354" s="211">
        <v>2262</v>
      </c>
      <c r="BQ354" s="211">
        <v>148</v>
      </c>
      <c r="BR354" s="211">
        <v>1433</v>
      </c>
      <c r="BS354" s="211">
        <v>141</v>
      </c>
      <c r="BT354" s="211">
        <v>3599</v>
      </c>
      <c r="BU354" s="211">
        <v>97</v>
      </c>
      <c r="BV354" s="211">
        <v>9393</v>
      </c>
      <c r="BW354" s="211">
        <v>571</v>
      </c>
      <c r="BX354" s="211">
        <v>2960</v>
      </c>
      <c r="BY354" s="211">
        <v>6</v>
      </c>
      <c r="BZ354" s="211">
        <v>1116</v>
      </c>
      <c r="CA354" s="211">
        <v>6</v>
      </c>
      <c r="CB354" s="211">
        <v>2483</v>
      </c>
      <c r="CC354" s="211">
        <v>91</v>
      </c>
      <c r="CD354" s="211">
        <v>1315</v>
      </c>
      <c r="CE354" s="211">
        <v>103</v>
      </c>
      <c r="CF354" s="211">
        <v>1926</v>
      </c>
      <c r="CG354" s="211">
        <v>85</v>
      </c>
      <c r="CH354" s="211">
        <v>2064</v>
      </c>
      <c r="CI354" s="211">
        <v>112</v>
      </c>
      <c r="CJ354" s="211">
        <v>1914</v>
      </c>
      <c r="CK354" s="211">
        <v>133</v>
      </c>
      <c r="CL354" s="211">
        <v>2174</v>
      </c>
      <c r="CM354" s="211">
        <v>138</v>
      </c>
      <c r="CN354" s="211">
        <v>2960</v>
      </c>
      <c r="CO354" s="211">
        <v>6</v>
      </c>
      <c r="CP354" s="211">
        <v>674</v>
      </c>
      <c r="CQ354" s="211">
        <v>15278</v>
      </c>
      <c r="CR354" s="211">
        <v>11903</v>
      </c>
      <c r="CS354" s="211">
        <v>6265</v>
      </c>
      <c r="CT354" s="211">
        <v>14533</v>
      </c>
      <c r="CU354" s="211">
        <v>647</v>
      </c>
      <c r="CV354" s="211">
        <v>77</v>
      </c>
      <c r="CW354" s="211">
        <v>112</v>
      </c>
      <c r="CX354" s="211">
        <v>17</v>
      </c>
      <c r="CY354" s="211">
        <v>210</v>
      </c>
      <c r="CZ354" s="211">
        <v>8</v>
      </c>
      <c r="DA354" s="211">
        <v>258</v>
      </c>
      <c r="DB354" s="211">
        <v>27</v>
      </c>
      <c r="DC354" s="211">
        <v>67</v>
      </c>
      <c r="DD354" s="211">
        <v>25</v>
      </c>
      <c r="DE354" s="211">
        <v>125</v>
      </c>
      <c r="DF354" s="211">
        <v>1034</v>
      </c>
      <c r="DG354" s="211">
        <v>1548</v>
      </c>
      <c r="DH354" s="211">
        <v>142</v>
      </c>
      <c r="DI354" s="211">
        <v>614</v>
      </c>
      <c r="DJ354" s="211">
        <v>428</v>
      </c>
      <c r="DK354" s="211">
        <v>73</v>
      </c>
      <c r="DL354" s="211">
        <v>380</v>
      </c>
      <c r="DM354" s="211">
        <v>545</v>
      </c>
      <c r="DN354" s="211">
        <v>1963</v>
      </c>
      <c r="DO354" s="211">
        <v>334</v>
      </c>
      <c r="DP354" s="211">
        <v>462</v>
      </c>
      <c r="DQ354" s="211">
        <v>479</v>
      </c>
      <c r="DR354" s="211">
        <v>229</v>
      </c>
      <c r="DS354" s="211">
        <v>192</v>
      </c>
      <c r="DT354" s="211">
        <v>591</v>
      </c>
      <c r="DU354" s="211">
        <v>6532</v>
      </c>
      <c r="DV354" s="211">
        <v>2988</v>
      </c>
      <c r="DW354" s="211">
        <v>1130</v>
      </c>
      <c r="DX354" s="211">
        <v>625</v>
      </c>
      <c r="DY354" s="211">
        <v>261</v>
      </c>
      <c r="DZ354" s="211">
        <v>1105</v>
      </c>
      <c r="EA354" s="211">
        <v>159</v>
      </c>
      <c r="EB354" s="211">
        <v>708</v>
      </c>
      <c r="EC354" s="211">
        <v>1814</v>
      </c>
      <c r="ED354" s="211">
        <v>138</v>
      </c>
      <c r="EE354" s="211">
        <v>1382</v>
      </c>
      <c r="EF354" s="211">
        <v>1761</v>
      </c>
      <c r="EG354" s="211">
        <v>13946</v>
      </c>
      <c r="EH354" s="211">
        <v>1985</v>
      </c>
      <c r="EI354" s="211">
        <v>5019</v>
      </c>
      <c r="EJ354" s="211">
        <v>1513</v>
      </c>
      <c r="EK354" s="211">
        <v>93</v>
      </c>
      <c r="EL354" s="211">
        <v>207</v>
      </c>
      <c r="EM354" s="211">
        <v>199</v>
      </c>
      <c r="EN354" s="211">
        <v>136</v>
      </c>
      <c r="EO354" s="211">
        <v>156</v>
      </c>
      <c r="EP354" s="211">
        <v>673</v>
      </c>
      <c r="EQ354" s="211">
        <v>5775</v>
      </c>
      <c r="ER354" s="211">
        <v>6532</v>
      </c>
      <c r="ES354" s="211">
        <v>354</v>
      </c>
      <c r="ET354" s="211">
        <v>2190</v>
      </c>
      <c r="EU354" s="211">
        <v>2065</v>
      </c>
      <c r="EV354" s="211">
        <v>1923</v>
      </c>
      <c r="EW354" s="211">
        <f t="shared" si="5"/>
        <v>6178</v>
      </c>
      <c r="EX354" s="211">
        <v>6532</v>
      </c>
      <c r="EZ354" s="211"/>
    </row>
    <row r="355" spans="1:156" x14ac:dyDescent="0.25">
      <c r="A355">
        <v>55012</v>
      </c>
      <c r="B355" t="s">
        <v>580</v>
      </c>
      <c r="C355" t="s">
        <v>643</v>
      </c>
      <c r="D355" t="s">
        <v>246</v>
      </c>
      <c r="E355" t="s">
        <v>323</v>
      </c>
      <c r="F355" s="234" t="s">
        <v>342</v>
      </c>
      <c r="G355" s="234" t="s">
        <v>342</v>
      </c>
      <c r="H355" s="211">
        <v>1966</v>
      </c>
      <c r="I355" s="211">
        <v>120</v>
      </c>
      <c r="J355" s="211">
        <v>256</v>
      </c>
      <c r="K355" s="211">
        <v>0</v>
      </c>
      <c r="L355" s="211">
        <v>211</v>
      </c>
      <c r="M355" s="211">
        <v>0</v>
      </c>
      <c r="N355" s="211">
        <v>679</v>
      </c>
      <c r="O355" s="211">
        <v>104</v>
      </c>
      <c r="P355" s="211">
        <v>1023</v>
      </c>
      <c r="Q355" s="211">
        <v>16</v>
      </c>
      <c r="R355" s="211">
        <v>1825</v>
      </c>
      <c r="S355" s="211">
        <v>77</v>
      </c>
      <c r="T355" s="211">
        <v>20</v>
      </c>
      <c r="U355" s="211">
        <v>0</v>
      </c>
      <c r="V355" s="211">
        <v>37</v>
      </c>
      <c r="W355" s="211">
        <v>21</v>
      </c>
      <c r="X355" s="211">
        <v>10</v>
      </c>
      <c r="Y355" s="211">
        <v>0</v>
      </c>
      <c r="Z355" s="211">
        <v>13</v>
      </c>
      <c r="AA355" s="211">
        <v>0</v>
      </c>
      <c r="AB355" s="211">
        <v>61</v>
      </c>
      <c r="AC355" s="211">
        <v>22</v>
      </c>
      <c r="AD355" s="211">
        <v>27</v>
      </c>
      <c r="AE355" s="211">
        <v>3</v>
      </c>
      <c r="AF355" s="211">
        <v>1809</v>
      </c>
      <c r="AG355" s="211">
        <v>74</v>
      </c>
      <c r="AH355" s="211">
        <v>1941</v>
      </c>
      <c r="AI355" s="211">
        <v>120</v>
      </c>
      <c r="AJ355" s="211">
        <v>25</v>
      </c>
      <c r="AK355" s="211">
        <v>0</v>
      </c>
      <c r="AL355" s="211">
        <v>24</v>
      </c>
      <c r="AM355" s="211">
        <v>0</v>
      </c>
      <c r="AN355" s="211">
        <v>1</v>
      </c>
      <c r="AO355" s="211">
        <v>0</v>
      </c>
      <c r="AP355" s="211">
        <v>1032</v>
      </c>
      <c r="AQ355" s="211">
        <v>83</v>
      </c>
      <c r="AR355" s="211">
        <v>934</v>
      </c>
      <c r="AS355" s="211">
        <v>37</v>
      </c>
      <c r="AT355" s="211">
        <v>369</v>
      </c>
      <c r="AU355" s="211">
        <v>50</v>
      </c>
      <c r="AV355" s="211">
        <v>1597</v>
      </c>
      <c r="AW355" s="211">
        <v>70</v>
      </c>
      <c r="AX355" s="211">
        <v>59</v>
      </c>
      <c r="AY355" s="211">
        <v>0</v>
      </c>
      <c r="AZ355" s="211">
        <v>484</v>
      </c>
      <c r="BA355" s="211">
        <v>40</v>
      </c>
      <c r="BB355" s="211">
        <v>479</v>
      </c>
      <c r="BC355" s="211">
        <v>37</v>
      </c>
      <c r="BD355" s="211">
        <v>469</v>
      </c>
      <c r="BE355" s="211">
        <v>6</v>
      </c>
      <c r="BF355" s="211">
        <v>253</v>
      </c>
      <c r="BG355" s="211">
        <v>29</v>
      </c>
      <c r="BH355" s="211">
        <v>949</v>
      </c>
      <c r="BI355" s="211">
        <v>75</v>
      </c>
      <c r="BJ355" s="211">
        <v>916</v>
      </c>
      <c r="BK355" s="211">
        <v>75</v>
      </c>
      <c r="BL355" s="211">
        <v>33</v>
      </c>
      <c r="BM355" s="211">
        <v>0</v>
      </c>
      <c r="BN355" s="211">
        <v>650</v>
      </c>
      <c r="BO355" s="211">
        <v>32</v>
      </c>
      <c r="BP355" s="211">
        <v>308</v>
      </c>
      <c r="BQ355" s="211">
        <v>45</v>
      </c>
      <c r="BR355" s="211">
        <v>244</v>
      </c>
      <c r="BS355" s="211">
        <v>27</v>
      </c>
      <c r="BT355" s="211">
        <v>253</v>
      </c>
      <c r="BU355" s="211">
        <v>14</v>
      </c>
      <c r="BV355" s="211">
        <v>1202</v>
      </c>
      <c r="BW355" s="211">
        <v>104</v>
      </c>
      <c r="BX355" s="211">
        <v>511</v>
      </c>
      <c r="BY355" s="211">
        <v>2</v>
      </c>
      <c r="BZ355" s="211">
        <v>58</v>
      </c>
      <c r="CA355" s="211">
        <v>3</v>
      </c>
      <c r="CB355" s="211">
        <v>195</v>
      </c>
      <c r="CC355" s="211">
        <v>11</v>
      </c>
      <c r="CD355" s="211">
        <v>222</v>
      </c>
      <c r="CE355" s="211">
        <v>23</v>
      </c>
      <c r="CF355" s="211">
        <v>169</v>
      </c>
      <c r="CG355" s="211">
        <v>12</v>
      </c>
      <c r="CH355" s="211">
        <v>217</v>
      </c>
      <c r="CI355" s="211">
        <v>16</v>
      </c>
      <c r="CJ355" s="211">
        <v>276</v>
      </c>
      <c r="CK355" s="211">
        <v>27</v>
      </c>
      <c r="CL355" s="211">
        <v>318</v>
      </c>
      <c r="CM355" s="211">
        <v>26</v>
      </c>
      <c r="CN355" s="211">
        <v>511</v>
      </c>
      <c r="CO355" s="211">
        <v>2</v>
      </c>
      <c r="CP355" s="211">
        <v>120</v>
      </c>
      <c r="CQ355" s="211">
        <v>1846</v>
      </c>
      <c r="CR355" s="211">
        <v>1578</v>
      </c>
      <c r="CS355" s="211">
        <v>700</v>
      </c>
      <c r="CT355" s="211">
        <v>1929</v>
      </c>
      <c r="CU355" s="211">
        <v>19</v>
      </c>
      <c r="CV355" s="211">
        <v>0</v>
      </c>
      <c r="CW355" s="211">
        <v>12</v>
      </c>
      <c r="CX355" s="211">
        <v>0</v>
      </c>
      <c r="CY355" s="211">
        <v>1</v>
      </c>
      <c r="CZ355" s="211">
        <v>0</v>
      </c>
      <c r="DA355" s="211">
        <v>6</v>
      </c>
      <c r="DB355" s="211">
        <v>0</v>
      </c>
      <c r="DC355" s="211">
        <v>0</v>
      </c>
      <c r="DD355" s="211">
        <v>0</v>
      </c>
      <c r="DE355" s="211">
        <v>2</v>
      </c>
      <c r="DF355" s="211">
        <v>135</v>
      </c>
      <c r="DG355" s="211">
        <v>193</v>
      </c>
      <c r="DH355" s="211">
        <v>21</v>
      </c>
      <c r="DI355" s="211">
        <v>110</v>
      </c>
      <c r="DJ355" s="211">
        <v>64</v>
      </c>
      <c r="DK355" s="211">
        <v>6</v>
      </c>
      <c r="DL355" s="211">
        <v>38</v>
      </c>
      <c r="DM355" s="211">
        <v>36</v>
      </c>
      <c r="DN355" s="211">
        <v>281</v>
      </c>
      <c r="DO355" s="211">
        <v>42</v>
      </c>
      <c r="DP355" s="211">
        <v>63</v>
      </c>
      <c r="DQ355" s="211">
        <v>34</v>
      </c>
      <c r="DR355" s="211">
        <v>37</v>
      </c>
      <c r="DS355" s="211">
        <v>18</v>
      </c>
      <c r="DT355" s="211">
        <v>15</v>
      </c>
      <c r="DU355" s="211">
        <v>732</v>
      </c>
      <c r="DV355" s="211">
        <v>442</v>
      </c>
      <c r="DW355" s="211">
        <v>84</v>
      </c>
      <c r="DX355" s="211">
        <v>48</v>
      </c>
      <c r="DY355" s="211">
        <v>0</v>
      </c>
      <c r="DZ355" s="211">
        <v>142</v>
      </c>
      <c r="EA355" s="211">
        <v>9</v>
      </c>
      <c r="EB355" s="211">
        <v>111</v>
      </c>
      <c r="EC355" s="211">
        <v>100</v>
      </c>
      <c r="ED355" s="211">
        <v>7</v>
      </c>
      <c r="EE355" s="211">
        <v>74</v>
      </c>
      <c r="EF355" s="211">
        <v>106</v>
      </c>
      <c r="EG355" s="211">
        <v>1685</v>
      </c>
      <c r="EH355" s="211">
        <v>294</v>
      </c>
      <c r="EI355" s="211">
        <v>656</v>
      </c>
      <c r="EJ355" s="211">
        <v>76</v>
      </c>
      <c r="EK355" s="211">
        <v>8</v>
      </c>
      <c r="EL355" s="211">
        <v>3</v>
      </c>
      <c r="EM355" s="211">
        <v>10</v>
      </c>
      <c r="EN355" s="211">
        <v>4</v>
      </c>
      <c r="EO355" s="211">
        <v>19</v>
      </c>
      <c r="EP355" s="211">
        <v>21</v>
      </c>
      <c r="EQ355" s="211">
        <v>654</v>
      </c>
      <c r="ER355" s="211">
        <v>732</v>
      </c>
      <c r="ES355" s="211">
        <v>4</v>
      </c>
      <c r="ET355" s="211">
        <v>157</v>
      </c>
      <c r="EU355" s="211">
        <v>291</v>
      </c>
      <c r="EV355" s="211">
        <v>280</v>
      </c>
      <c r="EW355" s="211">
        <f t="shared" si="5"/>
        <v>728</v>
      </c>
      <c r="EX355" s="211">
        <v>732</v>
      </c>
      <c r="EZ355" s="211"/>
    </row>
    <row r="356" spans="1:156" x14ac:dyDescent="0.25">
      <c r="A356">
        <v>55032</v>
      </c>
      <c r="B356" t="s">
        <v>580</v>
      </c>
      <c r="C356" t="s">
        <v>649</v>
      </c>
      <c r="D356" t="s">
        <v>246</v>
      </c>
      <c r="E356" t="s">
        <v>323</v>
      </c>
      <c r="F356" s="234" t="s">
        <v>342</v>
      </c>
      <c r="G356" s="234" t="s">
        <v>342</v>
      </c>
      <c r="H356" s="211">
        <v>3343</v>
      </c>
      <c r="I356" s="211">
        <v>102</v>
      </c>
      <c r="J356" s="211">
        <v>429</v>
      </c>
      <c r="K356" s="211">
        <v>34</v>
      </c>
      <c r="L356" s="211">
        <v>284</v>
      </c>
      <c r="M356" s="211">
        <v>27</v>
      </c>
      <c r="N356" s="211">
        <v>1191</v>
      </c>
      <c r="O356" s="211">
        <v>38</v>
      </c>
      <c r="P356" s="211">
        <v>1693</v>
      </c>
      <c r="Q356" s="211">
        <v>27</v>
      </c>
      <c r="R356" s="211">
        <v>3110</v>
      </c>
      <c r="S356" s="211">
        <v>71</v>
      </c>
      <c r="T356" s="211">
        <v>39</v>
      </c>
      <c r="U356" s="211">
        <v>7</v>
      </c>
      <c r="V356" s="211">
        <v>7</v>
      </c>
      <c r="W356" s="211">
        <v>4</v>
      </c>
      <c r="X356" s="211">
        <v>71</v>
      </c>
      <c r="Y356" s="211">
        <v>20</v>
      </c>
      <c r="Z356" s="211">
        <v>0</v>
      </c>
      <c r="AA356" s="211">
        <v>0</v>
      </c>
      <c r="AB356" s="211">
        <v>116</v>
      </c>
      <c r="AC356" s="211">
        <v>0</v>
      </c>
      <c r="AD356" s="211">
        <v>65</v>
      </c>
      <c r="AE356" s="211">
        <v>0</v>
      </c>
      <c r="AF356" s="211">
        <v>3062</v>
      </c>
      <c r="AG356" s="211">
        <v>71</v>
      </c>
      <c r="AH356" s="211">
        <v>3265</v>
      </c>
      <c r="AI356" s="211">
        <v>72</v>
      </c>
      <c r="AJ356" s="211">
        <v>78</v>
      </c>
      <c r="AK356" s="211">
        <v>30</v>
      </c>
      <c r="AL356" s="211">
        <v>41</v>
      </c>
      <c r="AM356" s="211">
        <v>4</v>
      </c>
      <c r="AN356" s="211">
        <v>37</v>
      </c>
      <c r="AO356" s="211">
        <v>26</v>
      </c>
      <c r="AP356" s="211">
        <v>1681</v>
      </c>
      <c r="AQ356" s="211">
        <v>56</v>
      </c>
      <c r="AR356" s="211">
        <v>1662</v>
      </c>
      <c r="AS356" s="211">
        <v>46</v>
      </c>
      <c r="AT356" s="211">
        <v>428</v>
      </c>
      <c r="AU356" s="211">
        <v>14</v>
      </c>
      <c r="AV356" s="211">
        <v>2915</v>
      </c>
      <c r="AW356" s="211">
        <v>88</v>
      </c>
      <c r="AX356" s="211">
        <v>210</v>
      </c>
      <c r="AY356" s="211">
        <v>10</v>
      </c>
      <c r="AZ356" s="211">
        <v>810</v>
      </c>
      <c r="BA356" s="211">
        <v>36</v>
      </c>
      <c r="BB356" s="211">
        <v>920</v>
      </c>
      <c r="BC356" s="211">
        <v>27</v>
      </c>
      <c r="BD356" s="211">
        <v>494</v>
      </c>
      <c r="BE356" s="211">
        <v>9</v>
      </c>
      <c r="BF356" s="211">
        <v>405</v>
      </c>
      <c r="BG356" s="211">
        <v>39</v>
      </c>
      <c r="BH356" s="211">
        <v>1730</v>
      </c>
      <c r="BI356" s="211">
        <v>45</v>
      </c>
      <c r="BJ356" s="211">
        <v>1648</v>
      </c>
      <c r="BK356" s="211">
        <v>22</v>
      </c>
      <c r="BL356" s="211">
        <v>82</v>
      </c>
      <c r="BM356" s="211">
        <v>23</v>
      </c>
      <c r="BN356" s="211">
        <v>1199</v>
      </c>
      <c r="BO356" s="211">
        <v>10</v>
      </c>
      <c r="BP356" s="211">
        <v>593</v>
      </c>
      <c r="BQ356" s="211">
        <v>33</v>
      </c>
      <c r="BR356" s="211">
        <v>343</v>
      </c>
      <c r="BS356" s="211">
        <v>41</v>
      </c>
      <c r="BT356" s="211">
        <v>728</v>
      </c>
      <c r="BU356" s="211">
        <v>18</v>
      </c>
      <c r="BV356" s="211">
        <v>2135</v>
      </c>
      <c r="BW356" s="211">
        <v>84</v>
      </c>
      <c r="BX356" s="211">
        <v>480</v>
      </c>
      <c r="BY356" s="211">
        <v>0</v>
      </c>
      <c r="BZ356" s="211">
        <v>191</v>
      </c>
      <c r="CA356" s="211">
        <v>0</v>
      </c>
      <c r="CB356" s="211">
        <v>537</v>
      </c>
      <c r="CC356" s="211">
        <v>18</v>
      </c>
      <c r="CD356" s="211">
        <v>181</v>
      </c>
      <c r="CE356" s="211">
        <v>2</v>
      </c>
      <c r="CF356" s="211">
        <v>339</v>
      </c>
      <c r="CG356" s="211">
        <v>7</v>
      </c>
      <c r="CH356" s="211">
        <v>521</v>
      </c>
      <c r="CI356" s="211">
        <v>37</v>
      </c>
      <c r="CJ356" s="211">
        <v>366</v>
      </c>
      <c r="CK356" s="211">
        <v>13</v>
      </c>
      <c r="CL356" s="211">
        <v>728</v>
      </c>
      <c r="CM356" s="211">
        <v>25</v>
      </c>
      <c r="CN356" s="211">
        <v>480</v>
      </c>
      <c r="CO356" s="211">
        <v>0</v>
      </c>
      <c r="CP356" s="211">
        <v>102</v>
      </c>
      <c r="CQ356" s="211">
        <v>3241</v>
      </c>
      <c r="CR356" s="211">
        <v>2479</v>
      </c>
      <c r="CS356" s="211">
        <v>1159</v>
      </c>
      <c r="CT356" s="211">
        <v>3082</v>
      </c>
      <c r="CU356" s="211">
        <v>114</v>
      </c>
      <c r="CV356" s="211">
        <v>58</v>
      </c>
      <c r="CW356" s="211">
        <v>39</v>
      </c>
      <c r="CX356" s="211">
        <v>6</v>
      </c>
      <c r="CY356" s="211">
        <v>18</v>
      </c>
      <c r="CZ356" s="211">
        <v>6</v>
      </c>
      <c r="DA356" s="211">
        <v>57</v>
      </c>
      <c r="DB356" s="211">
        <v>46</v>
      </c>
      <c r="DC356" s="211">
        <v>0</v>
      </c>
      <c r="DD356" s="211">
        <v>0</v>
      </c>
      <c r="DE356" s="211">
        <v>16</v>
      </c>
      <c r="DF356" s="211">
        <v>248</v>
      </c>
      <c r="DG356" s="211">
        <v>267</v>
      </c>
      <c r="DH356" s="211">
        <v>47</v>
      </c>
      <c r="DI356" s="211">
        <v>236</v>
      </c>
      <c r="DJ356" s="211">
        <v>104</v>
      </c>
      <c r="DK356" s="211">
        <v>7</v>
      </c>
      <c r="DL356" s="211">
        <v>78</v>
      </c>
      <c r="DM356" s="211">
        <v>103</v>
      </c>
      <c r="DN356" s="211">
        <v>371</v>
      </c>
      <c r="DO356" s="211">
        <v>66</v>
      </c>
      <c r="DP356" s="211">
        <v>101</v>
      </c>
      <c r="DQ356" s="211">
        <v>149</v>
      </c>
      <c r="DR356" s="211">
        <v>33</v>
      </c>
      <c r="DS356" s="211">
        <v>44</v>
      </c>
      <c r="DT356" s="211">
        <v>98</v>
      </c>
      <c r="DU356" s="211">
        <v>1250</v>
      </c>
      <c r="DV356" s="211">
        <v>822</v>
      </c>
      <c r="DW356" s="211">
        <v>255</v>
      </c>
      <c r="DX356" s="211">
        <v>109</v>
      </c>
      <c r="DY356" s="211">
        <v>20</v>
      </c>
      <c r="DZ356" s="211">
        <v>202</v>
      </c>
      <c r="EA356" s="211">
        <v>22</v>
      </c>
      <c r="EB356" s="211">
        <v>110</v>
      </c>
      <c r="EC356" s="211">
        <v>117</v>
      </c>
      <c r="ED356" s="211">
        <v>8</v>
      </c>
      <c r="EE356" s="211">
        <v>71</v>
      </c>
      <c r="EF356" s="211">
        <v>338</v>
      </c>
      <c r="EG356" s="211">
        <v>3040</v>
      </c>
      <c r="EH356" s="211">
        <v>281</v>
      </c>
      <c r="EI356" s="211">
        <v>1162</v>
      </c>
      <c r="EJ356" s="211">
        <v>88</v>
      </c>
      <c r="EK356" s="211">
        <v>21</v>
      </c>
      <c r="EL356" s="211">
        <v>9</v>
      </c>
      <c r="EM356" s="211">
        <v>0</v>
      </c>
      <c r="EN356" s="211">
        <v>0</v>
      </c>
      <c r="EO356" s="211">
        <v>7</v>
      </c>
      <c r="EP356" s="211">
        <v>20</v>
      </c>
      <c r="EQ356" s="211">
        <v>1155</v>
      </c>
      <c r="ER356" s="211">
        <v>1250</v>
      </c>
      <c r="ES356" s="211">
        <v>6</v>
      </c>
      <c r="ET356" s="211">
        <v>182</v>
      </c>
      <c r="EU356" s="211">
        <v>443</v>
      </c>
      <c r="EV356" s="211">
        <v>619</v>
      </c>
      <c r="EW356" s="211">
        <f t="shared" si="5"/>
        <v>1244</v>
      </c>
      <c r="EX356" s="211">
        <v>1250</v>
      </c>
      <c r="EZ356" s="211"/>
    </row>
    <row r="357" spans="1:156" x14ac:dyDescent="0.25">
      <c r="A357">
        <v>55037</v>
      </c>
      <c r="B357" t="s">
        <v>580</v>
      </c>
      <c r="C357" t="s">
        <v>651</v>
      </c>
      <c r="D357" t="s">
        <v>291</v>
      </c>
      <c r="E357" t="s">
        <v>323</v>
      </c>
      <c r="F357" s="234" t="s">
        <v>342</v>
      </c>
      <c r="G357" s="234" t="s">
        <v>342</v>
      </c>
      <c r="H357" s="211">
        <v>5066</v>
      </c>
      <c r="I357" s="211">
        <v>202</v>
      </c>
      <c r="J357" s="211">
        <v>1329</v>
      </c>
      <c r="K357" s="211">
        <v>79</v>
      </c>
      <c r="L357" s="211">
        <v>684</v>
      </c>
      <c r="M357" s="211">
        <v>37</v>
      </c>
      <c r="N357" s="211">
        <v>2179</v>
      </c>
      <c r="O357" s="211">
        <v>96</v>
      </c>
      <c r="P357" s="211">
        <v>1533</v>
      </c>
      <c r="Q357" s="211">
        <v>27</v>
      </c>
      <c r="R357" s="211">
        <v>4237</v>
      </c>
      <c r="S357" s="211">
        <v>122</v>
      </c>
      <c r="T357" s="211">
        <v>55</v>
      </c>
      <c r="U357" s="211">
        <v>0</v>
      </c>
      <c r="V357" s="211">
        <v>343</v>
      </c>
      <c r="W357" s="211">
        <v>38</v>
      </c>
      <c r="X357" s="211">
        <v>18</v>
      </c>
      <c r="Y357" s="211">
        <v>0</v>
      </c>
      <c r="Z357" s="211">
        <v>16</v>
      </c>
      <c r="AA357" s="211">
        <v>0</v>
      </c>
      <c r="AB357" s="211">
        <v>397</v>
      </c>
      <c r="AC357" s="211">
        <v>42</v>
      </c>
      <c r="AD357" s="211">
        <v>190</v>
      </c>
      <c r="AE357" s="211">
        <v>10</v>
      </c>
      <c r="AF357" s="211">
        <v>4178</v>
      </c>
      <c r="AG357" s="211">
        <v>122</v>
      </c>
      <c r="AH357" s="211">
        <v>5027</v>
      </c>
      <c r="AI357" s="211">
        <v>202</v>
      </c>
      <c r="AJ357" s="211">
        <v>39</v>
      </c>
      <c r="AK357" s="211">
        <v>0</v>
      </c>
      <c r="AL357" s="211">
        <v>13</v>
      </c>
      <c r="AM357" s="211">
        <v>0</v>
      </c>
      <c r="AN357" s="211">
        <v>26</v>
      </c>
      <c r="AO357" s="211">
        <v>0</v>
      </c>
      <c r="AP357" s="211">
        <v>2573</v>
      </c>
      <c r="AQ357" s="211">
        <v>111</v>
      </c>
      <c r="AR357" s="211">
        <v>2493</v>
      </c>
      <c r="AS357" s="211">
        <v>91</v>
      </c>
      <c r="AT357" s="211">
        <v>1041</v>
      </c>
      <c r="AU357" s="211">
        <v>28</v>
      </c>
      <c r="AV357" s="211">
        <v>4025</v>
      </c>
      <c r="AW357" s="211">
        <v>174</v>
      </c>
      <c r="AX357" s="211">
        <v>349</v>
      </c>
      <c r="AY357" s="211">
        <v>11</v>
      </c>
      <c r="AZ357" s="211">
        <v>1541</v>
      </c>
      <c r="BA357" s="211">
        <v>111</v>
      </c>
      <c r="BB357" s="211">
        <v>1178</v>
      </c>
      <c r="BC357" s="211">
        <v>28</v>
      </c>
      <c r="BD357" s="211">
        <v>461</v>
      </c>
      <c r="BE357" s="211">
        <v>7</v>
      </c>
      <c r="BF357" s="211">
        <v>604</v>
      </c>
      <c r="BG357" s="211">
        <v>49</v>
      </c>
      <c r="BH357" s="211">
        <v>2158</v>
      </c>
      <c r="BI357" s="211">
        <v>119</v>
      </c>
      <c r="BJ357" s="211">
        <v>2018</v>
      </c>
      <c r="BK357" s="211">
        <v>88</v>
      </c>
      <c r="BL357" s="211">
        <v>140</v>
      </c>
      <c r="BM357" s="211">
        <v>31</v>
      </c>
      <c r="BN357" s="211">
        <v>1277</v>
      </c>
      <c r="BO357" s="211">
        <v>69</v>
      </c>
      <c r="BP357" s="211">
        <v>914</v>
      </c>
      <c r="BQ357" s="211">
        <v>62</v>
      </c>
      <c r="BR357" s="211">
        <v>571</v>
      </c>
      <c r="BS357" s="211">
        <v>37</v>
      </c>
      <c r="BT357" s="211">
        <v>1138</v>
      </c>
      <c r="BU357" s="211">
        <v>32</v>
      </c>
      <c r="BV357" s="211">
        <v>2762</v>
      </c>
      <c r="BW357" s="211">
        <v>168</v>
      </c>
      <c r="BX357" s="211">
        <v>1166</v>
      </c>
      <c r="BY357" s="211">
        <v>2</v>
      </c>
      <c r="BZ357" s="211">
        <v>312</v>
      </c>
      <c r="CA357" s="211">
        <v>23</v>
      </c>
      <c r="CB357" s="211">
        <v>826</v>
      </c>
      <c r="CC357" s="211">
        <v>9</v>
      </c>
      <c r="CD357" s="211">
        <v>399</v>
      </c>
      <c r="CE357" s="211">
        <v>13</v>
      </c>
      <c r="CF357" s="211">
        <v>389</v>
      </c>
      <c r="CG357" s="211">
        <v>38</v>
      </c>
      <c r="CH357" s="211">
        <v>563</v>
      </c>
      <c r="CI357" s="211">
        <v>54</v>
      </c>
      <c r="CJ357" s="211">
        <v>651</v>
      </c>
      <c r="CK357" s="211">
        <v>33</v>
      </c>
      <c r="CL357" s="211">
        <v>760</v>
      </c>
      <c r="CM357" s="211">
        <v>30</v>
      </c>
      <c r="CN357" s="211">
        <v>1166</v>
      </c>
      <c r="CO357" s="211">
        <v>2</v>
      </c>
      <c r="CP357" s="211">
        <v>202</v>
      </c>
      <c r="CQ357" s="211">
        <v>4864</v>
      </c>
      <c r="CR357" s="211">
        <v>3203</v>
      </c>
      <c r="CS357" s="211">
        <v>2412</v>
      </c>
      <c r="CT357" s="211">
        <v>4610</v>
      </c>
      <c r="CU357" s="211">
        <v>197</v>
      </c>
      <c r="CV357" s="211">
        <v>30</v>
      </c>
      <c r="CW357" s="211">
        <v>95</v>
      </c>
      <c r="CX357" s="211">
        <v>18</v>
      </c>
      <c r="CY357" s="211">
        <v>37</v>
      </c>
      <c r="CZ357" s="211">
        <v>3</v>
      </c>
      <c r="DA357" s="211">
        <v>11</v>
      </c>
      <c r="DB357" s="211">
        <v>0</v>
      </c>
      <c r="DC357" s="211">
        <v>54</v>
      </c>
      <c r="DD357" s="211">
        <v>9</v>
      </c>
      <c r="DE357" s="211">
        <v>79</v>
      </c>
      <c r="DF357" s="211">
        <v>229</v>
      </c>
      <c r="DG357" s="211">
        <v>186</v>
      </c>
      <c r="DH357" s="211">
        <v>10</v>
      </c>
      <c r="DI357" s="211">
        <v>329</v>
      </c>
      <c r="DJ357" s="211">
        <v>148</v>
      </c>
      <c r="DK357" s="211">
        <v>21</v>
      </c>
      <c r="DL357" s="211">
        <v>81</v>
      </c>
      <c r="DM357" s="211">
        <v>130</v>
      </c>
      <c r="DN357" s="211">
        <v>534</v>
      </c>
      <c r="DO357" s="211">
        <v>299</v>
      </c>
      <c r="DP357" s="211">
        <v>83</v>
      </c>
      <c r="DQ357" s="211">
        <v>169</v>
      </c>
      <c r="DR357" s="211">
        <v>103</v>
      </c>
      <c r="DS357" s="211">
        <v>41</v>
      </c>
      <c r="DT357" s="211">
        <v>213</v>
      </c>
      <c r="DU357" s="211">
        <v>2045</v>
      </c>
      <c r="DV357" s="211">
        <v>1073</v>
      </c>
      <c r="DW357" s="211">
        <v>293</v>
      </c>
      <c r="DX357" s="211">
        <v>204</v>
      </c>
      <c r="DY357" s="211">
        <v>80</v>
      </c>
      <c r="DZ357" s="211">
        <v>374</v>
      </c>
      <c r="EA357" s="211">
        <v>19</v>
      </c>
      <c r="EB357" s="211">
        <v>275</v>
      </c>
      <c r="EC357" s="211">
        <v>394</v>
      </c>
      <c r="ED357" s="211">
        <v>39</v>
      </c>
      <c r="EE357" s="211">
        <v>236</v>
      </c>
      <c r="EF357" s="211">
        <v>522</v>
      </c>
      <c r="EG357" s="211">
        <v>4623</v>
      </c>
      <c r="EH357" s="211">
        <v>402</v>
      </c>
      <c r="EI357" s="211">
        <v>1601</v>
      </c>
      <c r="EJ357" s="211">
        <v>444</v>
      </c>
      <c r="EK357" s="211">
        <v>64</v>
      </c>
      <c r="EL357" s="211">
        <v>51</v>
      </c>
      <c r="EM357" s="211">
        <v>37</v>
      </c>
      <c r="EN357" s="211">
        <v>23</v>
      </c>
      <c r="EO357" s="211">
        <v>25</v>
      </c>
      <c r="EP357" s="211">
        <v>168</v>
      </c>
      <c r="EQ357" s="211">
        <v>1742</v>
      </c>
      <c r="ER357" s="211">
        <v>2045</v>
      </c>
      <c r="ES357" s="211">
        <v>126</v>
      </c>
      <c r="ET357" s="211">
        <v>499</v>
      </c>
      <c r="EU357" s="211">
        <v>714</v>
      </c>
      <c r="EV357" s="211">
        <v>706</v>
      </c>
      <c r="EW357" s="211">
        <f t="shared" si="5"/>
        <v>1919</v>
      </c>
      <c r="EX357" s="211">
        <v>2045</v>
      </c>
      <c r="EZ357" s="211"/>
    </row>
    <row r="358" spans="1:156" x14ac:dyDescent="0.25">
      <c r="A358">
        <v>55040</v>
      </c>
      <c r="B358" t="s">
        <v>580</v>
      </c>
      <c r="C358" t="s">
        <v>653</v>
      </c>
      <c r="D358" t="s">
        <v>263</v>
      </c>
      <c r="E358" t="s">
        <v>323</v>
      </c>
      <c r="F358" s="234" t="s">
        <v>343</v>
      </c>
      <c r="G358" s="234" t="s">
        <v>343</v>
      </c>
      <c r="H358" s="211">
        <v>14440</v>
      </c>
      <c r="I358" s="211">
        <v>1001</v>
      </c>
      <c r="J358" s="211">
        <v>1736</v>
      </c>
      <c r="K358" s="211">
        <v>103</v>
      </c>
      <c r="L358" s="211">
        <v>1036</v>
      </c>
      <c r="M358" s="211">
        <v>92</v>
      </c>
      <c r="N358" s="211">
        <v>7019</v>
      </c>
      <c r="O358" s="211">
        <v>731</v>
      </c>
      <c r="P358" s="211">
        <v>5514</v>
      </c>
      <c r="Q358" s="211">
        <v>167</v>
      </c>
      <c r="R358" s="211">
        <v>13439</v>
      </c>
      <c r="S358" s="211">
        <v>932</v>
      </c>
      <c r="T358" s="211">
        <v>29</v>
      </c>
      <c r="U358" s="211">
        <v>0</v>
      </c>
      <c r="V358" s="211">
        <v>4</v>
      </c>
      <c r="W358" s="211">
        <v>0</v>
      </c>
      <c r="X358" s="211">
        <v>301</v>
      </c>
      <c r="Y358" s="211">
        <v>0</v>
      </c>
      <c r="Z358" s="211">
        <v>88</v>
      </c>
      <c r="AA358" s="211">
        <v>63</v>
      </c>
      <c r="AB358" s="211">
        <v>575</v>
      </c>
      <c r="AC358" s="211">
        <v>6</v>
      </c>
      <c r="AD358" s="211">
        <v>496</v>
      </c>
      <c r="AE358" s="211">
        <v>65</v>
      </c>
      <c r="AF358" s="211">
        <v>13250</v>
      </c>
      <c r="AG358" s="211">
        <v>932</v>
      </c>
      <c r="AH358" s="211">
        <v>14288</v>
      </c>
      <c r="AI358" s="211">
        <v>1001</v>
      </c>
      <c r="AJ358" s="211">
        <v>152</v>
      </c>
      <c r="AK358" s="211">
        <v>0</v>
      </c>
      <c r="AL358" s="211">
        <v>49</v>
      </c>
      <c r="AM358" s="211">
        <v>0</v>
      </c>
      <c r="AN358" s="211">
        <v>103</v>
      </c>
      <c r="AO358" s="211">
        <v>0</v>
      </c>
      <c r="AP358" s="211">
        <v>7215</v>
      </c>
      <c r="AQ358" s="211">
        <v>429</v>
      </c>
      <c r="AR358" s="211">
        <v>7225</v>
      </c>
      <c r="AS358" s="211">
        <v>572</v>
      </c>
      <c r="AT358" s="211">
        <v>1913</v>
      </c>
      <c r="AU358" s="211">
        <v>127</v>
      </c>
      <c r="AV358" s="211">
        <v>12527</v>
      </c>
      <c r="AW358" s="211">
        <v>874</v>
      </c>
      <c r="AX358" s="211">
        <v>998</v>
      </c>
      <c r="AY358" s="211">
        <v>159</v>
      </c>
      <c r="AZ358" s="211">
        <v>3499</v>
      </c>
      <c r="BA358" s="211">
        <v>292</v>
      </c>
      <c r="BB358" s="211">
        <v>3543</v>
      </c>
      <c r="BC358" s="211">
        <v>204</v>
      </c>
      <c r="BD358" s="211">
        <v>1828</v>
      </c>
      <c r="BE358" s="211">
        <v>71</v>
      </c>
      <c r="BF358" s="211">
        <v>1287</v>
      </c>
      <c r="BG358" s="211">
        <v>208</v>
      </c>
      <c r="BH358" s="211">
        <v>7509</v>
      </c>
      <c r="BI358" s="211">
        <v>647</v>
      </c>
      <c r="BJ358" s="211">
        <v>7155</v>
      </c>
      <c r="BK358" s="211">
        <v>630</v>
      </c>
      <c r="BL358" s="211">
        <v>354</v>
      </c>
      <c r="BM358" s="211">
        <v>17</v>
      </c>
      <c r="BN358" s="211">
        <v>5722</v>
      </c>
      <c r="BO358" s="211">
        <v>439</v>
      </c>
      <c r="BP358" s="211">
        <v>1930</v>
      </c>
      <c r="BQ358" s="211">
        <v>225</v>
      </c>
      <c r="BR358" s="211">
        <v>1144</v>
      </c>
      <c r="BS358" s="211">
        <v>191</v>
      </c>
      <c r="BT358" s="211">
        <v>3483</v>
      </c>
      <c r="BU358" s="211">
        <v>146</v>
      </c>
      <c r="BV358" s="211">
        <v>8796</v>
      </c>
      <c r="BW358" s="211">
        <v>855</v>
      </c>
      <c r="BX358" s="211">
        <v>2161</v>
      </c>
      <c r="BY358" s="211">
        <v>0</v>
      </c>
      <c r="BZ358" s="211">
        <v>1228</v>
      </c>
      <c r="CA358" s="211">
        <v>67</v>
      </c>
      <c r="CB358" s="211">
        <v>2255</v>
      </c>
      <c r="CC358" s="211">
        <v>79</v>
      </c>
      <c r="CD358" s="211">
        <v>1089</v>
      </c>
      <c r="CE358" s="211">
        <v>129</v>
      </c>
      <c r="CF358" s="211">
        <v>1833</v>
      </c>
      <c r="CG358" s="211">
        <v>199</v>
      </c>
      <c r="CH358" s="211">
        <v>1978</v>
      </c>
      <c r="CI358" s="211">
        <v>196</v>
      </c>
      <c r="CJ358" s="211">
        <v>1827</v>
      </c>
      <c r="CK358" s="211">
        <v>165</v>
      </c>
      <c r="CL358" s="211">
        <v>2069</v>
      </c>
      <c r="CM358" s="211">
        <v>166</v>
      </c>
      <c r="CN358" s="211">
        <v>2161</v>
      </c>
      <c r="CO358" s="211">
        <v>0</v>
      </c>
      <c r="CP358" s="211">
        <v>1001</v>
      </c>
      <c r="CQ358" s="211">
        <v>13439</v>
      </c>
      <c r="CR358" s="211">
        <v>10447</v>
      </c>
      <c r="CS358" s="211">
        <v>4865</v>
      </c>
      <c r="CT358" s="211">
        <v>13150</v>
      </c>
      <c r="CU358" s="211">
        <v>391</v>
      </c>
      <c r="CV358" s="211">
        <v>55</v>
      </c>
      <c r="CW358" s="211">
        <v>191</v>
      </c>
      <c r="CX358" s="211">
        <v>42</v>
      </c>
      <c r="CY358" s="211">
        <v>96</v>
      </c>
      <c r="CZ358" s="211">
        <v>8</v>
      </c>
      <c r="DA358" s="211">
        <v>98</v>
      </c>
      <c r="DB358" s="211">
        <v>3</v>
      </c>
      <c r="DC358" s="211">
        <v>6</v>
      </c>
      <c r="DD358" s="211">
        <v>2</v>
      </c>
      <c r="DE358" s="211">
        <v>80</v>
      </c>
      <c r="DF358" s="211">
        <v>999</v>
      </c>
      <c r="DG358" s="211">
        <v>1550</v>
      </c>
      <c r="DH358" s="211">
        <v>99</v>
      </c>
      <c r="DI358" s="211">
        <v>624</v>
      </c>
      <c r="DJ358" s="211">
        <v>482</v>
      </c>
      <c r="DK358" s="211">
        <v>3</v>
      </c>
      <c r="DL358" s="211">
        <v>206</v>
      </c>
      <c r="DM358" s="211">
        <v>597</v>
      </c>
      <c r="DN358" s="211">
        <v>1583</v>
      </c>
      <c r="DO358" s="211">
        <v>747</v>
      </c>
      <c r="DP358" s="211">
        <v>291</v>
      </c>
      <c r="DQ358" s="211">
        <v>337</v>
      </c>
      <c r="DR358" s="211">
        <v>192</v>
      </c>
      <c r="DS358" s="211">
        <v>134</v>
      </c>
      <c r="DT358" s="211">
        <v>220</v>
      </c>
      <c r="DU358" s="211">
        <v>5258</v>
      </c>
      <c r="DV358" s="211">
        <v>2759</v>
      </c>
      <c r="DW358" s="211">
        <v>848</v>
      </c>
      <c r="DX358" s="211">
        <v>652</v>
      </c>
      <c r="DY358" s="211">
        <v>218</v>
      </c>
      <c r="DZ358" s="211">
        <v>878</v>
      </c>
      <c r="EA358" s="211">
        <v>141</v>
      </c>
      <c r="EB358" s="211">
        <v>535</v>
      </c>
      <c r="EC358" s="211">
        <v>969</v>
      </c>
      <c r="ED358" s="211">
        <v>171</v>
      </c>
      <c r="EE358" s="211">
        <v>484</v>
      </c>
      <c r="EF358" s="211">
        <v>1622</v>
      </c>
      <c r="EG358" s="211">
        <v>11975</v>
      </c>
      <c r="EH358" s="211">
        <v>2258</v>
      </c>
      <c r="EI358" s="211">
        <v>4599</v>
      </c>
      <c r="EJ358" s="211">
        <v>659</v>
      </c>
      <c r="EK358" s="211">
        <v>92</v>
      </c>
      <c r="EL358" s="211">
        <v>69</v>
      </c>
      <c r="EM358" s="211">
        <v>89</v>
      </c>
      <c r="EN358" s="211">
        <v>146</v>
      </c>
      <c r="EO358" s="211">
        <v>23</v>
      </c>
      <c r="EP358" s="211">
        <v>167</v>
      </c>
      <c r="EQ358" s="211">
        <v>4896</v>
      </c>
      <c r="ER358" s="211">
        <v>5258</v>
      </c>
      <c r="ES358" s="211">
        <v>64</v>
      </c>
      <c r="ET358" s="211">
        <v>1129</v>
      </c>
      <c r="EU358" s="211">
        <v>1873</v>
      </c>
      <c r="EV358" s="211">
        <v>2192</v>
      </c>
      <c r="EW358" s="211">
        <f t="shared" si="5"/>
        <v>5194</v>
      </c>
      <c r="EX358" s="211">
        <v>5258</v>
      </c>
      <c r="EZ358" s="211"/>
    </row>
    <row r="359" spans="1:156" x14ac:dyDescent="0.25">
      <c r="A359">
        <v>55051</v>
      </c>
      <c r="B359" t="s">
        <v>580</v>
      </c>
      <c r="C359" t="s">
        <v>657</v>
      </c>
      <c r="D359" t="s">
        <v>266</v>
      </c>
      <c r="E359" t="s">
        <v>323</v>
      </c>
      <c r="F359" s="234" t="s">
        <v>342</v>
      </c>
      <c r="G359" s="234" t="s">
        <v>342</v>
      </c>
      <c r="H359" s="211">
        <v>9770</v>
      </c>
      <c r="I359" s="211">
        <v>530</v>
      </c>
      <c r="J359" s="211">
        <v>1826</v>
      </c>
      <c r="K359" s="211">
        <v>104</v>
      </c>
      <c r="L359" s="211">
        <v>996</v>
      </c>
      <c r="M359" s="211">
        <v>67</v>
      </c>
      <c r="N359" s="211">
        <v>4554</v>
      </c>
      <c r="O359" s="211">
        <v>311</v>
      </c>
      <c r="P359" s="211">
        <v>3365</v>
      </c>
      <c r="Q359" s="211">
        <v>113</v>
      </c>
      <c r="R359" s="211">
        <v>9179</v>
      </c>
      <c r="S359" s="211">
        <v>471</v>
      </c>
      <c r="T359" s="211">
        <v>39</v>
      </c>
      <c r="U359" s="211">
        <v>0</v>
      </c>
      <c r="V359" s="211">
        <v>32</v>
      </c>
      <c r="W359" s="211">
        <v>0</v>
      </c>
      <c r="X359" s="211">
        <v>61</v>
      </c>
      <c r="Y359" s="211">
        <v>3</v>
      </c>
      <c r="Z359" s="211">
        <v>29</v>
      </c>
      <c r="AA359" s="211">
        <v>8</v>
      </c>
      <c r="AB359" s="211">
        <v>430</v>
      </c>
      <c r="AC359" s="211">
        <v>48</v>
      </c>
      <c r="AD359" s="211">
        <v>112</v>
      </c>
      <c r="AE359" s="211">
        <v>0</v>
      </c>
      <c r="AF359" s="211">
        <v>9097</v>
      </c>
      <c r="AG359" s="211">
        <v>471</v>
      </c>
      <c r="AH359" s="211">
        <v>9684</v>
      </c>
      <c r="AI359" s="211">
        <v>514</v>
      </c>
      <c r="AJ359" s="211">
        <v>86</v>
      </c>
      <c r="AK359" s="211">
        <v>16</v>
      </c>
      <c r="AL359" s="211">
        <v>68</v>
      </c>
      <c r="AM359" s="211">
        <v>13</v>
      </c>
      <c r="AN359" s="211">
        <v>18</v>
      </c>
      <c r="AO359" s="211">
        <v>3</v>
      </c>
      <c r="AP359" s="211">
        <v>4860</v>
      </c>
      <c r="AQ359" s="211">
        <v>306</v>
      </c>
      <c r="AR359" s="211">
        <v>4910</v>
      </c>
      <c r="AS359" s="211">
        <v>224</v>
      </c>
      <c r="AT359" s="211">
        <v>1612</v>
      </c>
      <c r="AU359" s="211">
        <v>41</v>
      </c>
      <c r="AV359" s="211">
        <v>8158</v>
      </c>
      <c r="AW359" s="211">
        <v>489</v>
      </c>
      <c r="AX359" s="211">
        <v>587</v>
      </c>
      <c r="AY359" s="211">
        <v>153</v>
      </c>
      <c r="AZ359" s="211">
        <v>2365</v>
      </c>
      <c r="BA359" s="211">
        <v>97</v>
      </c>
      <c r="BB359" s="211">
        <v>2617</v>
      </c>
      <c r="BC359" s="211">
        <v>66</v>
      </c>
      <c r="BD359" s="211">
        <v>1234</v>
      </c>
      <c r="BE359" s="211">
        <v>19</v>
      </c>
      <c r="BF359" s="211">
        <v>1333</v>
      </c>
      <c r="BG359" s="211">
        <v>81</v>
      </c>
      <c r="BH359" s="211">
        <v>4123</v>
      </c>
      <c r="BI359" s="211">
        <v>268</v>
      </c>
      <c r="BJ359" s="211">
        <v>3918</v>
      </c>
      <c r="BK359" s="211">
        <v>259</v>
      </c>
      <c r="BL359" s="211">
        <v>205</v>
      </c>
      <c r="BM359" s="211">
        <v>9</v>
      </c>
      <c r="BN359" s="211">
        <v>2750</v>
      </c>
      <c r="BO359" s="211">
        <v>169</v>
      </c>
      <c r="BP359" s="211">
        <v>1535</v>
      </c>
      <c r="BQ359" s="211">
        <v>109</v>
      </c>
      <c r="BR359" s="211">
        <v>1171</v>
      </c>
      <c r="BS359" s="211">
        <v>71</v>
      </c>
      <c r="BT359" s="211">
        <v>2268</v>
      </c>
      <c r="BU359" s="211">
        <v>179</v>
      </c>
      <c r="BV359" s="211">
        <v>5456</v>
      </c>
      <c r="BW359" s="211">
        <v>349</v>
      </c>
      <c r="BX359" s="211">
        <v>2046</v>
      </c>
      <c r="BY359" s="211">
        <v>2</v>
      </c>
      <c r="BZ359" s="211">
        <v>535</v>
      </c>
      <c r="CA359" s="211">
        <v>33</v>
      </c>
      <c r="CB359" s="211">
        <v>1733</v>
      </c>
      <c r="CC359" s="211">
        <v>146</v>
      </c>
      <c r="CD359" s="211">
        <v>699</v>
      </c>
      <c r="CE359" s="211">
        <v>16</v>
      </c>
      <c r="CF359" s="211">
        <v>746</v>
      </c>
      <c r="CG359" s="211">
        <v>55</v>
      </c>
      <c r="CH359" s="211">
        <v>1263</v>
      </c>
      <c r="CI359" s="211">
        <v>116</v>
      </c>
      <c r="CJ359" s="211">
        <v>1206</v>
      </c>
      <c r="CK359" s="211">
        <v>87</v>
      </c>
      <c r="CL359" s="211">
        <v>1542</v>
      </c>
      <c r="CM359" s="211">
        <v>75</v>
      </c>
      <c r="CN359" s="211">
        <v>2046</v>
      </c>
      <c r="CO359" s="211">
        <v>2</v>
      </c>
      <c r="CP359" s="211">
        <v>530</v>
      </c>
      <c r="CQ359" s="211">
        <v>9240</v>
      </c>
      <c r="CR359" s="211">
        <v>6347</v>
      </c>
      <c r="CS359" s="211">
        <v>4814</v>
      </c>
      <c r="CT359" s="211">
        <v>9143</v>
      </c>
      <c r="CU359" s="211">
        <v>329</v>
      </c>
      <c r="CV359" s="211">
        <v>45</v>
      </c>
      <c r="CW359" s="211">
        <v>54</v>
      </c>
      <c r="CX359" s="211">
        <v>10</v>
      </c>
      <c r="CY359" s="211">
        <v>237</v>
      </c>
      <c r="CZ359" s="211">
        <v>29</v>
      </c>
      <c r="DA359" s="211">
        <v>36</v>
      </c>
      <c r="DB359" s="211">
        <v>6</v>
      </c>
      <c r="DC359" s="211">
        <v>2</v>
      </c>
      <c r="DD359" s="211">
        <v>0</v>
      </c>
      <c r="DE359" s="211">
        <v>60</v>
      </c>
      <c r="DF359" s="211">
        <v>617</v>
      </c>
      <c r="DG359" s="211">
        <v>555</v>
      </c>
      <c r="DH359" s="211">
        <v>60</v>
      </c>
      <c r="DI359" s="211">
        <v>610</v>
      </c>
      <c r="DJ359" s="211">
        <v>123</v>
      </c>
      <c r="DK359" s="211">
        <v>40</v>
      </c>
      <c r="DL359" s="211">
        <v>171</v>
      </c>
      <c r="DM359" s="211">
        <v>258</v>
      </c>
      <c r="DN359" s="211">
        <v>1055</v>
      </c>
      <c r="DO359" s="211">
        <v>378</v>
      </c>
      <c r="DP359" s="211">
        <v>328</v>
      </c>
      <c r="DQ359" s="211">
        <v>248</v>
      </c>
      <c r="DR359" s="211">
        <v>178</v>
      </c>
      <c r="DS359" s="211">
        <v>119</v>
      </c>
      <c r="DT359" s="211">
        <v>392</v>
      </c>
      <c r="DU359" s="211">
        <v>3905</v>
      </c>
      <c r="DV359" s="211">
        <v>2057</v>
      </c>
      <c r="DW359" s="211">
        <v>726</v>
      </c>
      <c r="DX359" s="211">
        <v>321</v>
      </c>
      <c r="DY359" s="211">
        <v>110</v>
      </c>
      <c r="DZ359" s="211">
        <v>714</v>
      </c>
      <c r="EA359" s="211">
        <v>34</v>
      </c>
      <c r="EB359" s="211">
        <v>476</v>
      </c>
      <c r="EC359" s="211">
        <v>813</v>
      </c>
      <c r="ED359" s="211">
        <v>75</v>
      </c>
      <c r="EE359" s="211">
        <v>550</v>
      </c>
      <c r="EF359" s="211">
        <v>1032</v>
      </c>
      <c r="EG359" s="211">
        <v>8934</v>
      </c>
      <c r="EH359" s="211">
        <v>912</v>
      </c>
      <c r="EI359" s="211">
        <v>3112</v>
      </c>
      <c r="EJ359" s="211">
        <v>793</v>
      </c>
      <c r="EK359" s="211">
        <v>90</v>
      </c>
      <c r="EL359" s="211">
        <v>118</v>
      </c>
      <c r="EM359" s="211">
        <v>151</v>
      </c>
      <c r="EN359" s="211">
        <v>62</v>
      </c>
      <c r="EO359" s="211">
        <v>27</v>
      </c>
      <c r="EP359" s="211">
        <v>273</v>
      </c>
      <c r="EQ359" s="211">
        <v>3233</v>
      </c>
      <c r="ER359" s="211">
        <v>3905</v>
      </c>
      <c r="ES359" s="211">
        <v>260</v>
      </c>
      <c r="ET359" s="211">
        <v>894</v>
      </c>
      <c r="EU359" s="211">
        <v>1482</v>
      </c>
      <c r="EV359" s="211">
        <v>1269</v>
      </c>
      <c r="EW359" s="211">
        <f t="shared" si="5"/>
        <v>3645</v>
      </c>
      <c r="EX359" s="211">
        <v>3905</v>
      </c>
      <c r="EZ359" s="211"/>
    </row>
    <row r="360" spans="1:156" x14ac:dyDescent="0.25">
      <c r="A360">
        <v>55056</v>
      </c>
      <c r="B360" t="s">
        <v>580</v>
      </c>
      <c r="C360" t="s">
        <v>659</v>
      </c>
      <c r="D360" t="s">
        <v>246</v>
      </c>
      <c r="E360" t="s">
        <v>323</v>
      </c>
      <c r="F360" s="234" t="s">
        <v>342</v>
      </c>
      <c r="G360" s="234" t="s">
        <v>342</v>
      </c>
      <c r="H360" s="211">
        <v>14187</v>
      </c>
      <c r="I360" s="211">
        <v>620</v>
      </c>
      <c r="J360" s="211">
        <v>1381</v>
      </c>
      <c r="K360" s="211">
        <v>106</v>
      </c>
      <c r="L360" s="211">
        <v>825</v>
      </c>
      <c r="M360" s="211">
        <v>75</v>
      </c>
      <c r="N360" s="211">
        <v>6519</v>
      </c>
      <c r="O360" s="211">
        <v>347</v>
      </c>
      <c r="P360" s="211">
        <v>6250</v>
      </c>
      <c r="Q360" s="211">
        <v>167</v>
      </c>
      <c r="R360" s="211">
        <v>13059</v>
      </c>
      <c r="S360" s="211">
        <v>451</v>
      </c>
      <c r="T360" s="211">
        <v>65</v>
      </c>
      <c r="U360" s="211">
        <v>0</v>
      </c>
      <c r="V360" s="211">
        <v>8</v>
      </c>
      <c r="W360" s="211">
        <v>0</v>
      </c>
      <c r="X360" s="211">
        <v>126</v>
      </c>
      <c r="Y360" s="211">
        <v>15</v>
      </c>
      <c r="Z360" s="211">
        <v>308</v>
      </c>
      <c r="AA360" s="211">
        <v>31</v>
      </c>
      <c r="AB360" s="211">
        <v>621</v>
      </c>
      <c r="AC360" s="211">
        <v>123</v>
      </c>
      <c r="AD360" s="211">
        <v>356</v>
      </c>
      <c r="AE360" s="211">
        <v>65</v>
      </c>
      <c r="AF360" s="211">
        <v>12911</v>
      </c>
      <c r="AG360" s="211">
        <v>451</v>
      </c>
      <c r="AH360" s="211">
        <v>13883</v>
      </c>
      <c r="AI360" s="211">
        <v>540</v>
      </c>
      <c r="AJ360" s="211">
        <v>304</v>
      </c>
      <c r="AK360" s="211">
        <v>80</v>
      </c>
      <c r="AL360" s="211">
        <v>173</v>
      </c>
      <c r="AM360" s="211">
        <v>15</v>
      </c>
      <c r="AN360" s="211">
        <v>131</v>
      </c>
      <c r="AO360" s="211">
        <v>65</v>
      </c>
      <c r="AP360" s="211">
        <v>7455</v>
      </c>
      <c r="AQ360" s="211">
        <v>397</v>
      </c>
      <c r="AR360" s="211">
        <v>6732</v>
      </c>
      <c r="AS360" s="211">
        <v>223</v>
      </c>
      <c r="AT360" s="211">
        <v>1682</v>
      </c>
      <c r="AU360" s="211">
        <v>40</v>
      </c>
      <c r="AV360" s="211">
        <v>12505</v>
      </c>
      <c r="AW360" s="211">
        <v>580</v>
      </c>
      <c r="AX360" s="211">
        <v>382</v>
      </c>
      <c r="AY360" s="211">
        <v>3</v>
      </c>
      <c r="AZ360" s="211">
        <v>3529</v>
      </c>
      <c r="BA360" s="211">
        <v>336</v>
      </c>
      <c r="BB360" s="211">
        <v>3807</v>
      </c>
      <c r="BC360" s="211">
        <v>154</v>
      </c>
      <c r="BD360" s="211">
        <v>2052</v>
      </c>
      <c r="BE360" s="211">
        <v>44</v>
      </c>
      <c r="BF360" s="211">
        <v>1512</v>
      </c>
      <c r="BG360" s="211">
        <v>133</v>
      </c>
      <c r="BH360" s="211">
        <v>7068</v>
      </c>
      <c r="BI360" s="211">
        <v>447</v>
      </c>
      <c r="BJ360" s="211">
        <v>6733</v>
      </c>
      <c r="BK360" s="211">
        <v>424</v>
      </c>
      <c r="BL360" s="211">
        <v>335</v>
      </c>
      <c r="BM360" s="211">
        <v>23</v>
      </c>
      <c r="BN360" s="211">
        <v>5361</v>
      </c>
      <c r="BO360" s="211">
        <v>294</v>
      </c>
      <c r="BP360" s="211">
        <v>1874</v>
      </c>
      <c r="BQ360" s="211">
        <v>168</v>
      </c>
      <c r="BR360" s="211">
        <v>1345</v>
      </c>
      <c r="BS360" s="211">
        <v>118</v>
      </c>
      <c r="BT360" s="211">
        <v>3352</v>
      </c>
      <c r="BU360" s="211">
        <v>38</v>
      </c>
      <c r="BV360" s="211">
        <v>8580</v>
      </c>
      <c r="BW360" s="211">
        <v>580</v>
      </c>
      <c r="BX360" s="211">
        <v>2255</v>
      </c>
      <c r="BY360" s="211">
        <v>2</v>
      </c>
      <c r="BZ360" s="211">
        <v>828</v>
      </c>
      <c r="CA360" s="211">
        <v>10</v>
      </c>
      <c r="CB360" s="211">
        <v>2524</v>
      </c>
      <c r="CC360" s="211">
        <v>28</v>
      </c>
      <c r="CD360" s="211">
        <v>1065</v>
      </c>
      <c r="CE360" s="211">
        <v>45</v>
      </c>
      <c r="CF360" s="211">
        <v>1843</v>
      </c>
      <c r="CG360" s="211">
        <v>226</v>
      </c>
      <c r="CH360" s="211">
        <v>1808</v>
      </c>
      <c r="CI360" s="211">
        <v>120</v>
      </c>
      <c r="CJ360" s="211">
        <v>1953</v>
      </c>
      <c r="CK360" s="211">
        <v>131</v>
      </c>
      <c r="CL360" s="211">
        <v>1911</v>
      </c>
      <c r="CM360" s="211">
        <v>58</v>
      </c>
      <c r="CN360" s="211">
        <v>2255</v>
      </c>
      <c r="CO360" s="211">
        <v>2</v>
      </c>
      <c r="CP360" s="211">
        <v>620</v>
      </c>
      <c r="CQ360" s="211">
        <v>13567</v>
      </c>
      <c r="CR360" s="211">
        <v>11123</v>
      </c>
      <c r="CS360" s="211">
        <v>4431</v>
      </c>
      <c r="CT360" s="211">
        <v>13100</v>
      </c>
      <c r="CU360" s="211">
        <v>457</v>
      </c>
      <c r="CV360" s="211">
        <v>206</v>
      </c>
      <c r="CW360" s="211">
        <v>200</v>
      </c>
      <c r="CX360" s="211">
        <v>105</v>
      </c>
      <c r="CY360" s="211">
        <v>132</v>
      </c>
      <c r="CZ360" s="211">
        <v>55</v>
      </c>
      <c r="DA360" s="211">
        <v>116</v>
      </c>
      <c r="DB360" s="211">
        <v>46</v>
      </c>
      <c r="DC360" s="211">
        <v>9</v>
      </c>
      <c r="DD360" s="211">
        <v>0</v>
      </c>
      <c r="DE360" s="211">
        <v>85</v>
      </c>
      <c r="DF360" s="211">
        <v>935</v>
      </c>
      <c r="DG360" s="211">
        <v>1005</v>
      </c>
      <c r="DH360" s="211">
        <v>167</v>
      </c>
      <c r="DI360" s="211">
        <v>807</v>
      </c>
      <c r="DJ360" s="211">
        <v>496</v>
      </c>
      <c r="DK360" s="211">
        <v>60</v>
      </c>
      <c r="DL360" s="211">
        <v>274</v>
      </c>
      <c r="DM360" s="211">
        <v>938</v>
      </c>
      <c r="DN360" s="211">
        <v>1687</v>
      </c>
      <c r="DO360" s="211">
        <v>413</v>
      </c>
      <c r="DP360" s="211">
        <v>404</v>
      </c>
      <c r="DQ360" s="211">
        <v>204</v>
      </c>
      <c r="DR360" s="211">
        <v>245</v>
      </c>
      <c r="DS360" s="211">
        <v>119</v>
      </c>
      <c r="DT360" s="211">
        <v>205</v>
      </c>
      <c r="DU360" s="211">
        <v>5497</v>
      </c>
      <c r="DV360" s="211">
        <v>3059</v>
      </c>
      <c r="DW360" s="211">
        <v>1120</v>
      </c>
      <c r="DX360" s="211">
        <v>374</v>
      </c>
      <c r="DY360" s="211">
        <v>133</v>
      </c>
      <c r="DZ360" s="211">
        <v>969</v>
      </c>
      <c r="EA360" s="211">
        <v>73</v>
      </c>
      <c r="EB360" s="211">
        <v>658</v>
      </c>
      <c r="EC360" s="211">
        <v>1095</v>
      </c>
      <c r="ED360" s="211">
        <v>293</v>
      </c>
      <c r="EE360" s="211">
        <v>617</v>
      </c>
      <c r="EF360" s="211">
        <v>1768</v>
      </c>
      <c r="EG360" s="211">
        <v>12772</v>
      </c>
      <c r="EH360" s="211">
        <v>1336</v>
      </c>
      <c r="EI360" s="211">
        <v>4640</v>
      </c>
      <c r="EJ360" s="211">
        <v>857</v>
      </c>
      <c r="EK360" s="211">
        <v>34</v>
      </c>
      <c r="EL360" s="211">
        <v>106</v>
      </c>
      <c r="EM360" s="211">
        <v>193</v>
      </c>
      <c r="EN360" s="211">
        <v>58</v>
      </c>
      <c r="EO360" s="211">
        <v>84</v>
      </c>
      <c r="EP360" s="211">
        <v>366</v>
      </c>
      <c r="EQ360" s="211">
        <v>5083</v>
      </c>
      <c r="ER360" s="211">
        <v>5497</v>
      </c>
      <c r="ES360" s="211">
        <v>209</v>
      </c>
      <c r="ET360" s="211">
        <v>1462</v>
      </c>
      <c r="EU360" s="211">
        <v>2020</v>
      </c>
      <c r="EV360" s="211">
        <v>1806</v>
      </c>
      <c r="EW360" s="211">
        <f t="shared" si="5"/>
        <v>5288</v>
      </c>
      <c r="EX360" s="211">
        <v>5497</v>
      </c>
      <c r="EZ360" s="211"/>
    </row>
    <row r="361" spans="1:156" x14ac:dyDescent="0.25">
      <c r="A361">
        <v>55063</v>
      </c>
      <c r="B361" t="s">
        <v>580</v>
      </c>
      <c r="C361" t="s">
        <v>662</v>
      </c>
      <c r="D361" t="s">
        <v>291</v>
      </c>
      <c r="E361" t="s">
        <v>323</v>
      </c>
      <c r="F361" s="234" t="s">
        <v>342</v>
      </c>
      <c r="G361" s="234" t="s">
        <v>342</v>
      </c>
      <c r="H361" s="211">
        <v>9151</v>
      </c>
      <c r="I361" s="211">
        <v>447</v>
      </c>
      <c r="J361" s="211">
        <v>1230</v>
      </c>
      <c r="K361" s="211">
        <v>68</v>
      </c>
      <c r="L361" s="211">
        <v>766</v>
      </c>
      <c r="M361" s="211">
        <v>53</v>
      </c>
      <c r="N361" s="211">
        <v>4332</v>
      </c>
      <c r="O361" s="211">
        <v>223</v>
      </c>
      <c r="P361" s="211">
        <v>3543</v>
      </c>
      <c r="Q361" s="211">
        <v>156</v>
      </c>
      <c r="R361" s="211">
        <v>8613</v>
      </c>
      <c r="S361" s="211">
        <v>407</v>
      </c>
      <c r="T361" s="211">
        <v>96</v>
      </c>
      <c r="U361" s="211">
        <v>0</v>
      </c>
      <c r="V361" s="211">
        <v>39</v>
      </c>
      <c r="W361" s="211">
        <v>0</v>
      </c>
      <c r="X361" s="211">
        <v>88</v>
      </c>
      <c r="Y361" s="211">
        <v>16</v>
      </c>
      <c r="Z361" s="211">
        <v>24</v>
      </c>
      <c r="AA361" s="211">
        <v>7</v>
      </c>
      <c r="AB361" s="211">
        <v>291</v>
      </c>
      <c r="AC361" s="211">
        <v>17</v>
      </c>
      <c r="AD361" s="211">
        <v>157</v>
      </c>
      <c r="AE361" s="211">
        <v>7</v>
      </c>
      <c r="AF361" s="211">
        <v>8534</v>
      </c>
      <c r="AG361" s="211">
        <v>407</v>
      </c>
      <c r="AH361" s="211">
        <v>9100</v>
      </c>
      <c r="AI361" s="211">
        <v>436</v>
      </c>
      <c r="AJ361" s="211">
        <v>51</v>
      </c>
      <c r="AK361" s="211">
        <v>11</v>
      </c>
      <c r="AL361" s="211">
        <v>27</v>
      </c>
      <c r="AM361" s="211">
        <v>4</v>
      </c>
      <c r="AN361" s="211">
        <v>24</v>
      </c>
      <c r="AO361" s="211">
        <v>7</v>
      </c>
      <c r="AP361" s="211">
        <v>4671</v>
      </c>
      <c r="AQ361" s="211">
        <v>285</v>
      </c>
      <c r="AR361" s="211">
        <v>4480</v>
      </c>
      <c r="AS361" s="211">
        <v>162</v>
      </c>
      <c r="AT361" s="211">
        <v>1579</v>
      </c>
      <c r="AU361" s="211">
        <v>44</v>
      </c>
      <c r="AV361" s="211">
        <v>7572</v>
      </c>
      <c r="AW361" s="211">
        <v>403</v>
      </c>
      <c r="AX361" s="211">
        <v>472</v>
      </c>
      <c r="AY361" s="211">
        <v>47</v>
      </c>
      <c r="AZ361" s="211">
        <v>2382</v>
      </c>
      <c r="BA361" s="211">
        <v>117</v>
      </c>
      <c r="BB361" s="211">
        <v>2654</v>
      </c>
      <c r="BC361" s="211">
        <v>153</v>
      </c>
      <c r="BD361" s="211">
        <v>1221</v>
      </c>
      <c r="BE361" s="211">
        <v>40</v>
      </c>
      <c r="BF361" s="211">
        <v>916</v>
      </c>
      <c r="BG361" s="211">
        <v>90</v>
      </c>
      <c r="BH361" s="211">
        <v>4388</v>
      </c>
      <c r="BI361" s="211">
        <v>323</v>
      </c>
      <c r="BJ361" s="211">
        <v>4155</v>
      </c>
      <c r="BK361" s="211">
        <v>303</v>
      </c>
      <c r="BL361" s="211">
        <v>233</v>
      </c>
      <c r="BM361" s="211">
        <v>20</v>
      </c>
      <c r="BN361" s="211">
        <v>2759</v>
      </c>
      <c r="BO361" s="211">
        <v>175</v>
      </c>
      <c r="BP361" s="211">
        <v>1689</v>
      </c>
      <c r="BQ361" s="211">
        <v>177</v>
      </c>
      <c r="BR361" s="211">
        <v>856</v>
      </c>
      <c r="BS361" s="211">
        <v>61</v>
      </c>
      <c r="BT361" s="211">
        <v>1900</v>
      </c>
      <c r="BU361" s="211">
        <v>34</v>
      </c>
      <c r="BV361" s="211">
        <v>5304</v>
      </c>
      <c r="BW361" s="211">
        <v>413</v>
      </c>
      <c r="BX361" s="211">
        <v>1947</v>
      </c>
      <c r="BY361" s="211">
        <v>0</v>
      </c>
      <c r="BZ361" s="211">
        <v>540</v>
      </c>
      <c r="CA361" s="211">
        <v>0</v>
      </c>
      <c r="CB361" s="211">
        <v>1360</v>
      </c>
      <c r="CC361" s="211">
        <v>34</v>
      </c>
      <c r="CD361" s="211">
        <v>522</v>
      </c>
      <c r="CE361" s="211">
        <v>56</v>
      </c>
      <c r="CF361" s="211">
        <v>995</v>
      </c>
      <c r="CG361" s="211">
        <v>108</v>
      </c>
      <c r="CH361" s="211">
        <v>1051</v>
      </c>
      <c r="CI361" s="211">
        <v>64</v>
      </c>
      <c r="CJ361" s="211">
        <v>1074</v>
      </c>
      <c r="CK361" s="211">
        <v>64</v>
      </c>
      <c r="CL361" s="211">
        <v>1662</v>
      </c>
      <c r="CM361" s="211">
        <v>121</v>
      </c>
      <c r="CN361" s="211">
        <v>1947</v>
      </c>
      <c r="CO361" s="211">
        <v>0</v>
      </c>
      <c r="CP361" s="211">
        <v>447</v>
      </c>
      <c r="CQ361" s="211">
        <v>8704</v>
      </c>
      <c r="CR361" s="211">
        <v>6393</v>
      </c>
      <c r="CS361" s="211">
        <v>3888</v>
      </c>
      <c r="CT361" s="211">
        <v>8691</v>
      </c>
      <c r="CU361" s="211">
        <v>143</v>
      </c>
      <c r="CV361" s="211">
        <v>20</v>
      </c>
      <c r="CW361" s="211">
        <v>66</v>
      </c>
      <c r="CX361" s="211">
        <v>7</v>
      </c>
      <c r="CY361" s="211">
        <v>23</v>
      </c>
      <c r="CZ361" s="211">
        <v>5</v>
      </c>
      <c r="DA361" s="211">
        <v>34</v>
      </c>
      <c r="DB361" s="211">
        <v>8</v>
      </c>
      <c r="DC361" s="211">
        <v>20</v>
      </c>
      <c r="DD361" s="211">
        <v>0</v>
      </c>
      <c r="DE361" s="211">
        <v>85</v>
      </c>
      <c r="DF361" s="211">
        <v>635</v>
      </c>
      <c r="DG361" s="211">
        <v>472</v>
      </c>
      <c r="DH361" s="211">
        <v>125</v>
      </c>
      <c r="DI361" s="211">
        <v>511</v>
      </c>
      <c r="DJ361" s="211">
        <v>211</v>
      </c>
      <c r="DK361" s="211">
        <v>6</v>
      </c>
      <c r="DL361" s="211">
        <v>143</v>
      </c>
      <c r="DM361" s="211">
        <v>301</v>
      </c>
      <c r="DN361" s="211">
        <v>1281</v>
      </c>
      <c r="DO361" s="211">
        <v>360</v>
      </c>
      <c r="DP361" s="211">
        <v>167</v>
      </c>
      <c r="DQ361" s="211">
        <v>261</v>
      </c>
      <c r="DR361" s="211">
        <v>165</v>
      </c>
      <c r="DS361" s="211">
        <v>142</v>
      </c>
      <c r="DT361" s="211">
        <v>508</v>
      </c>
      <c r="DU361" s="211">
        <v>3987</v>
      </c>
      <c r="DV361" s="211">
        <v>2011</v>
      </c>
      <c r="DW361" s="211">
        <v>616</v>
      </c>
      <c r="DX361" s="211">
        <v>333</v>
      </c>
      <c r="DY361" s="211">
        <v>120</v>
      </c>
      <c r="DZ361" s="211">
        <v>745</v>
      </c>
      <c r="EA361" s="211">
        <v>25</v>
      </c>
      <c r="EB361" s="211">
        <v>551</v>
      </c>
      <c r="EC361" s="211">
        <v>898</v>
      </c>
      <c r="ED361" s="211">
        <v>71</v>
      </c>
      <c r="EE361" s="211">
        <v>626</v>
      </c>
      <c r="EF361" s="211">
        <v>933</v>
      </c>
      <c r="EG361" s="211">
        <v>8264</v>
      </c>
      <c r="EH361" s="211">
        <v>924</v>
      </c>
      <c r="EI361" s="211">
        <v>3230</v>
      </c>
      <c r="EJ361" s="211">
        <v>757</v>
      </c>
      <c r="EK361" s="211">
        <v>60</v>
      </c>
      <c r="EL361" s="211">
        <v>78</v>
      </c>
      <c r="EM361" s="211">
        <v>99</v>
      </c>
      <c r="EN361" s="211">
        <v>90</v>
      </c>
      <c r="EO361" s="211">
        <v>103</v>
      </c>
      <c r="EP361" s="211">
        <v>252</v>
      </c>
      <c r="EQ361" s="211">
        <v>3432</v>
      </c>
      <c r="ER361" s="211">
        <v>3987</v>
      </c>
      <c r="ES361" s="211">
        <v>289</v>
      </c>
      <c r="ET361" s="211">
        <v>947</v>
      </c>
      <c r="EU361" s="211">
        <v>1437</v>
      </c>
      <c r="EV361" s="211">
        <v>1314</v>
      </c>
      <c r="EW361" s="211">
        <f t="shared" si="5"/>
        <v>3698</v>
      </c>
      <c r="EX361" s="211">
        <v>3987</v>
      </c>
      <c r="EZ361" s="211"/>
    </row>
    <row r="362" spans="1:156" x14ac:dyDescent="0.25">
      <c r="A362">
        <v>55069</v>
      </c>
      <c r="B362" t="s">
        <v>580</v>
      </c>
      <c r="C362" t="s">
        <v>665</v>
      </c>
      <c r="D362" t="s">
        <v>246</v>
      </c>
      <c r="E362" t="s">
        <v>323</v>
      </c>
      <c r="F362" s="234" t="s">
        <v>342</v>
      </c>
      <c r="G362" s="234" t="s">
        <v>342</v>
      </c>
      <c r="H362" s="211">
        <v>4970</v>
      </c>
      <c r="I362" s="211">
        <v>222</v>
      </c>
      <c r="J362" s="211">
        <v>666</v>
      </c>
      <c r="K362" s="211">
        <v>27</v>
      </c>
      <c r="L362" s="211">
        <v>430</v>
      </c>
      <c r="M362" s="211">
        <v>9</v>
      </c>
      <c r="N362" s="211">
        <v>2444</v>
      </c>
      <c r="O362" s="211">
        <v>135</v>
      </c>
      <c r="P362" s="211">
        <v>1846</v>
      </c>
      <c r="Q362" s="211">
        <v>60</v>
      </c>
      <c r="R362" s="211">
        <v>4722</v>
      </c>
      <c r="S362" s="211">
        <v>220</v>
      </c>
      <c r="T362" s="211">
        <v>11</v>
      </c>
      <c r="U362" s="211">
        <v>0</v>
      </c>
      <c r="V362" s="211">
        <v>0</v>
      </c>
      <c r="W362" s="211">
        <v>0</v>
      </c>
      <c r="X362" s="211">
        <v>68</v>
      </c>
      <c r="Y362" s="211">
        <v>0</v>
      </c>
      <c r="Z362" s="211">
        <v>25</v>
      </c>
      <c r="AA362" s="211">
        <v>2</v>
      </c>
      <c r="AB362" s="211">
        <v>144</v>
      </c>
      <c r="AC362" s="211">
        <v>0</v>
      </c>
      <c r="AD362" s="211">
        <v>31</v>
      </c>
      <c r="AE362" s="211">
        <v>0</v>
      </c>
      <c r="AF362" s="211">
        <v>4717</v>
      </c>
      <c r="AG362" s="211">
        <v>220</v>
      </c>
      <c r="AH362" s="211">
        <v>4922</v>
      </c>
      <c r="AI362" s="211">
        <v>222</v>
      </c>
      <c r="AJ362" s="211">
        <v>48</v>
      </c>
      <c r="AK362" s="211">
        <v>0</v>
      </c>
      <c r="AL362" s="211">
        <v>27</v>
      </c>
      <c r="AM362" s="211">
        <v>0</v>
      </c>
      <c r="AN362" s="211">
        <v>21</v>
      </c>
      <c r="AO362" s="211">
        <v>0</v>
      </c>
      <c r="AP362" s="211">
        <v>2577</v>
      </c>
      <c r="AQ362" s="211">
        <v>140</v>
      </c>
      <c r="AR362" s="211">
        <v>2393</v>
      </c>
      <c r="AS362" s="211">
        <v>82</v>
      </c>
      <c r="AT362" s="211">
        <v>723</v>
      </c>
      <c r="AU362" s="211">
        <v>44</v>
      </c>
      <c r="AV362" s="211">
        <v>4247</v>
      </c>
      <c r="AW362" s="211">
        <v>178</v>
      </c>
      <c r="AX362" s="211">
        <v>150</v>
      </c>
      <c r="AY362" s="211">
        <v>13</v>
      </c>
      <c r="AZ362" s="211">
        <v>1415</v>
      </c>
      <c r="BA362" s="211">
        <v>88</v>
      </c>
      <c r="BB362" s="211">
        <v>1381</v>
      </c>
      <c r="BC362" s="211">
        <v>29</v>
      </c>
      <c r="BD362" s="211">
        <v>568</v>
      </c>
      <c r="BE362" s="211">
        <v>9</v>
      </c>
      <c r="BF362" s="211">
        <v>468</v>
      </c>
      <c r="BG362" s="211">
        <v>28</v>
      </c>
      <c r="BH362" s="211">
        <v>2598</v>
      </c>
      <c r="BI362" s="211">
        <v>176</v>
      </c>
      <c r="BJ362" s="211">
        <v>2500</v>
      </c>
      <c r="BK362" s="211">
        <v>172</v>
      </c>
      <c r="BL362" s="211">
        <v>98</v>
      </c>
      <c r="BM362" s="211">
        <v>4</v>
      </c>
      <c r="BN362" s="211">
        <v>1874</v>
      </c>
      <c r="BO362" s="211">
        <v>138</v>
      </c>
      <c r="BP362" s="211">
        <v>787</v>
      </c>
      <c r="BQ362" s="211">
        <v>50</v>
      </c>
      <c r="BR362" s="211">
        <v>405</v>
      </c>
      <c r="BS362" s="211">
        <v>16</v>
      </c>
      <c r="BT362" s="211">
        <v>1170</v>
      </c>
      <c r="BU362" s="211">
        <v>18</v>
      </c>
      <c r="BV362" s="211">
        <v>3066</v>
      </c>
      <c r="BW362" s="211">
        <v>204</v>
      </c>
      <c r="BX362" s="211">
        <v>734</v>
      </c>
      <c r="BY362" s="211">
        <v>0</v>
      </c>
      <c r="BZ362" s="211">
        <v>264</v>
      </c>
      <c r="CA362" s="211">
        <v>0</v>
      </c>
      <c r="CB362" s="211">
        <v>906</v>
      </c>
      <c r="CC362" s="211">
        <v>18</v>
      </c>
      <c r="CD362" s="211">
        <v>286</v>
      </c>
      <c r="CE362" s="211">
        <v>65</v>
      </c>
      <c r="CF362" s="211">
        <v>537</v>
      </c>
      <c r="CG362" s="211">
        <v>33</v>
      </c>
      <c r="CH362" s="211">
        <v>585</v>
      </c>
      <c r="CI362" s="211">
        <v>65</v>
      </c>
      <c r="CJ362" s="211">
        <v>778</v>
      </c>
      <c r="CK362" s="211">
        <v>19</v>
      </c>
      <c r="CL362" s="211">
        <v>880</v>
      </c>
      <c r="CM362" s="211">
        <v>22</v>
      </c>
      <c r="CN362" s="211">
        <v>734</v>
      </c>
      <c r="CO362" s="211">
        <v>0</v>
      </c>
      <c r="CP362" s="211">
        <v>222</v>
      </c>
      <c r="CQ362" s="211">
        <v>4748</v>
      </c>
      <c r="CR362" s="211">
        <v>3478</v>
      </c>
      <c r="CS362" s="211">
        <v>2047</v>
      </c>
      <c r="CT362" s="211">
        <v>5604</v>
      </c>
      <c r="CU362" s="211">
        <v>131</v>
      </c>
      <c r="CV362" s="211">
        <v>54</v>
      </c>
      <c r="CW362" s="211">
        <v>45</v>
      </c>
      <c r="CX362" s="211">
        <v>31</v>
      </c>
      <c r="CY362" s="211">
        <v>11</v>
      </c>
      <c r="CZ362" s="211">
        <v>5</v>
      </c>
      <c r="DA362" s="211">
        <v>75</v>
      </c>
      <c r="DB362" s="211">
        <v>18</v>
      </c>
      <c r="DC362" s="211">
        <v>0</v>
      </c>
      <c r="DD362" s="211">
        <v>0</v>
      </c>
      <c r="DE362" s="211">
        <v>35</v>
      </c>
      <c r="DF362" s="211">
        <v>472</v>
      </c>
      <c r="DG362" s="211">
        <v>538</v>
      </c>
      <c r="DH362" s="211">
        <v>54</v>
      </c>
      <c r="DI362" s="211">
        <v>272</v>
      </c>
      <c r="DJ362" s="211">
        <v>140</v>
      </c>
      <c r="DK362" s="211">
        <v>24</v>
      </c>
      <c r="DL362" s="211">
        <v>159</v>
      </c>
      <c r="DM362" s="211">
        <v>133</v>
      </c>
      <c r="DN362" s="211">
        <v>605</v>
      </c>
      <c r="DO362" s="211">
        <v>121</v>
      </c>
      <c r="DP362" s="211">
        <v>103</v>
      </c>
      <c r="DQ362" s="211">
        <v>87</v>
      </c>
      <c r="DR362" s="211">
        <v>91</v>
      </c>
      <c r="DS362" s="211">
        <v>88</v>
      </c>
      <c r="DT362" s="211">
        <v>196</v>
      </c>
      <c r="DU362" s="211">
        <v>2057</v>
      </c>
      <c r="DV362" s="211">
        <v>991</v>
      </c>
      <c r="DW362" s="211">
        <v>349</v>
      </c>
      <c r="DX362" s="211">
        <v>187</v>
      </c>
      <c r="DY362" s="211">
        <v>89</v>
      </c>
      <c r="DZ362" s="211">
        <v>472</v>
      </c>
      <c r="EA362" s="211">
        <v>40</v>
      </c>
      <c r="EB362" s="211">
        <v>307</v>
      </c>
      <c r="EC362" s="211">
        <v>407</v>
      </c>
      <c r="ED362" s="211">
        <v>60</v>
      </c>
      <c r="EE362" s="211">
        <v>260</v>
      </c>
      <c r="EF362" s="211">
        <v>599</v>
      </c>
      <c r="EG362" s="211">
        <v>5091</v>
      </c>
      <c r="EH362" s="211">
        <v>808</v>
      </c>
      <c r="EI362" s="211">
        <v>1602</v>
      </c>
      <c r="EJ362" s="211">
        <v>455</v>
      </c>
      <c r="EK362" s="211">
        <v>39</v>
      </c>
      <c r="EL362" s="211">
        <v>51</v>
      </c>
      <c r="EM362" s="211">
        <v>69</v>
      </c>
      <c r="EN362" s="211">
        <v>51</v>
      </c>
      <c r="EO362" s="211">
        <v>25</v>
      </c>
      <c r="EP362" s="211">
        <v>161</v>
      </c>
      <c r="EQ362" s="211">
        <v>1816</v>
      </c>
      <c r="ER362" s="211">
        <v>2057</v>
      </c>
      <c r="ES362" s="211">
        <v>102</v>
      </c>
      <c r="ET362" s="211">
        <v>439</v>
      </c>
      <c r="EU362" s="211">
        <v>743</v>
      </c>
      <c r="EV362" s="211">
        <v>773</v>
      </c>
      <c r="EW362" s="211">
        <f t="shared" si="5"/>
        <v>1955</v>
      </c>
      <c r="EX362" s="211">
        <v>2057</v>
      </c>
      <c r="EZ362" s="211"/>
    </row>
    <row r="363" spans="1:156" x14ac:dyDescent="0.25">
      <c r="A363">
        <v>55072</v>
      </c>
      <c r="B363" t="s">
        <v>580</v>
      </c>
      <c r="C363" t="s">
        <v>666</v>
      </c>
      <c r="D363" t="s">
        <v>291</v>
      </c>
      <c r="E363" t="s">
        <v>323</v>
      </c>
      <c r="F363" s="234" t="s">
        <v>342</v>
      </c>
      <c r="G363" s="234" t="s">
        <v>343</v>
      </c>
      <c r="H363" s="211">
        <v>3389</v>
      </c>
      <c r="I363" s="211">
        <v>243</v>
      </c>
      <c r="J363" s="211">
        <v>887</v>
      </c>
      <c r="K363" s="211">
        <v>129</v>
      </c>
      <c r="L363" s="211">
        <v>601</v>
      </c>
      <c r="M363" s="211">
        <v>103</v>
      </c>
      <c r="N363" s="211">
        <v>1441</v>
      </c>
      <c r="O363" s="211">
        <v>98</v>
      </c>
      <c r="P363" s="211">
        <v>998</v>
      </c>
      <c r="Q363" s="211">
        <v>12</v>
      </c>
      <c r="R363" s="211">
        <v>2933</v>
      </c>
      <c r="S363" s="211">
        <v>200</v>
      </c>
      <c r="T363" s="211">
        <v>90</v>
      </c>
      <c r="U363" s="211">
        <v>0</v>
      </c>
      <c r="V363" s="211">
        <v>132</v>
      </c>
      <c r="W363" s="211">
        <v>8</v>
      </c>
      <c r="X363" s="211">
        <v>32</v>
      </c>
      <c r="Y363" s="211">
        <v>4</v>
      </c>
      <c r="Z363" s="211">
        <v>7</v>
      </c>
      <c r="AA363" s="211">
        <v>0</v>
      </c>
      <c r="AB363" s="211">
        <v>195</v>
      </c>
      <c r="AC363" s="211">
        <v>31</v>
      </c>
      <c r="AD363" s="211">
        <v>115</v>
      </c>
      <c r="AE363" s="211">
        <v>23</v>
      </c>
      <c r="AF363" s="211">
        <v>2893</v>
      </c>
      <c r="AG363" s="211">
        <v>180</v>
      </c>
      <c r="AH363" s="211">
        <v>3316</v>
      </c>
      <c r="AI363" s="211">
        <v>241</v>
      </c>
      <c r="AJ363" s="211">
        <v>73</v>
      </c>
      <c r="AK363" s="211">
        <v>2</v>
      </c>
      <c r="AL363" s="211">
        <v>60</v>
      </c>
      <c r="AM363" s="211">
        <v>2</v>
      </c>
      <c r="AN363" s="211">
        <v>13</v>
      </c>
      <c r="AO363" s="211">
        <v>0</v>
      </c>
      <c r="AP363" s="211">
        <v>1722</v>
      </c>
      <c r="AQ363" s="211">
        <v>179</v>
      </c>
      <c r="AR363" s="211">
        <v>1667</v>
      </c>
      <c r="AS363" s="211">
        <v>64</v>
      </c>
      <c r="AT363" s="211">
        <v>649</v>
      </c>
      <c r="AU363" s="211">
        <v>56</v>
      </c>
      <c r="AV363" s="211">
        <v>2740</v>
      </c>
      <c r="AW363" s="211">
        <v>187</v>
      </c>
      <c r="AX363" s="211">
        <v>228</v>
      </c>
      <c r="AY363" s="211">
        <v>35</v>
      </c>
      <c r="AZ363" s="211">
        <v>882</v>
      </c>
      <c r="BA363" s="211">
        <v>74</v>
      </c>
      <c r="BB363" s="211">
        <v>824</v>
      </c>
      <c r="BC363" s="211">
        <v>86</v>
      </c>
      <c r="BD363" s="211">
        <v>480</v>
      </c>
      <c r="BE363" s="211">
        <v>7</v>
      </c>
      <c r="BF363" s="211">
        <v>595</v>
      </c>
      <c r="BG363" s="211">
        <v>102</v>
      </c>
      <c r="BH363" s="211">
        <v>1257</v>
      </c>
      <c r="BI363" s="211">
        <v>100</v>
      </c>
      <c r="BJ363" s="211">
        <v>1196</v>
      </c>
      <c r="BK363" s="211">
        <v>92</v>
      </c>
      <c r="BL363" s="211">
        <v>61</v>
      </c>
      <c r="BM363" s="211">
        <v>8</v>
      </c>
      <c r="BN363" s="211">
        <v>904</v>
      </c>
      <c r="BO363" s="211">
        <v>76</v>
      </c>
      <c r="BP363" s="211">
        <v>369</v>
      </c>
      <c r="BQ363" s="211">
        <v>23</v>
      </c>
      <c r="BR363" s="211">
        <v>579</v>
      </c>
      <c r="BS363" s="211">
        <v>103</v>
      </c>
      <c r="BT363" s="211">
        <v>711</v>
      </c>
      <c r="BU363" s="211">
        <v>33</v>
      </c>
      <c r="BV363" s="211">
        <v>1852</v>
      </c>
      <c r="BW363" s="211">
        <v>202</v>
      </c>
      <c r="BX363" s="211">
        <v>826</v>
      </c>
      <c r="BY363" s="211">
        <v>8</v>
      </c>
      <c r="BZ363" s="211">
        <v>223</v>
      </c>
      <c r="CA363" s="211">
        <v>4</v>
      </c>
      <c r="CB363" s="211">
        <v>488</v>
      </c>
      <c r="CC363" s="211">
        <v>29</v>
      </c>
      <c r="CD363" s="211">
        <v>264</v>
      </c>
      <c r="CE363" s="211">
        <v>8</v>
      </c>
      <c r="CF363" s="211">
        <v>280</v>
      </c>
      <c r="CG363" s="211">
        <v>48</v>
      </c>
      <c r="CH363" s="211">
        <v>394</v>
      </c>
      <c r="CI363" s="211">
        <v>41</v>
      </c>
      <c r="CJ363" s="211">
        <v>432</v>
      </c>
      <c r="CK363" s="211">
        <v>50</v>
      </c>
      <c r="CL363" s="211">
        <v>482</v>
      </c>
      <c r="CM363" s="211">
        <v>55</v>
      </c>
      <c r="CN363" s="211">
        <v>826</v>
      </c>
      <c r="CO363" s="211">
        <v>8</v>
      </c>
      <c r="CP363" s="211">
        <v>243</v>
      </c>
      <c r="CQ363" s="211">
        <v>3146</v>
      </c>
      <c r="CR363" s="211">
        <v>2223</v>
      </c>
      <c r="CS363" s="211">
        <v>1683</v>
      </c>
      <c r="CT363" s="211">
        <v>3918</v>
      </c>
      <c r="CU363" s="211">
        <v>302</v>
      </c>
      <c r="CV363" s="211">
        <v>126</v>
      </c>
      <c r="CW363" s="211">
        <v>216</v>
      </c>
      <c r="CX363" s="211">
        <v>97</v>
      </c>
      <c r="CY363" s="211">
        <v>18</v>
      </c>
      <c r="CZ363" s="211">
        <v>8</v>
      </c>
      <c r="DA363" s="211">
        <v>37</v>
      </c>
      <c r="DB363" s="211">
        <v>21</v>
      </c>
      <c r="DC363" s="211">
        <v>31</v>
      </c>
      <c r="DD363" s="211">
        <v>0</v>
      </c>
      <c r="DE363" s="211">
        <v>33</v>
      </c>
      <c r="DF363" s="211">
        <v>80</v>
      </c>
      <c r="DG363" s="211">
        <v>149</v>
      </c>
      <c r="DH363" s="211">
        <v>37</v>
      </c>
      <c r="DI363" s="211">
        <v>191</v>
      </c>
      <c r="DJ363" s="211">
        <v>54</v>
      </c>
      <c r="DK363" s="211">
        <v>53</v>
      </c>
      <c r="DL363" s="211">
        <v>42</v>
      </c>
      <c r="DM363" s="211">
        <v>81</v>
      </c>
      <c r="DN363" s="211">
        <v>266</v>
      </c>
      <c r="DO363" s="211">
        <v>230</v>
      </c>
      <c r="DP363" s="211">
        <v>49</v>
      </c>
      <c r="DQ363" s="211">
        <v>154</v>
      </c>
      <c r="DR363" s="211">
        <v>93</v>
      </c>
      <c r="DS363" s="211">
        <v>58</v>
      </c>
      <c r="DT363" s="211">
        <v>152</v>
      </c>
      <c r="DU363" s="211">
        <v>1486</v>
      </c>
      <c r="DV363" s="211">
        <v>651</v>
      </c>
      <c r="DW363" s="211">
        <v>190</v>
      </c>
      <c r="DX363" s="211">
        <v>133</v>
      </c>
      <c r="DY363" s="211">
        <v>79</v>
      </c>
      <c r="DZ363" s="211">
        <v>335</v>
      </c>
      <c r="EA363" s="211">
        <v>24</v>
      </c>
      <c r="EB363" s="211">
        <v>273</v>
      </c>
      <c r="EC363" s="211">
        <v>367</v>
      </c>
      <c r="ED363" s="211">
        <v>31</v>
      </c>
      <c r="EE363" s="211">
        <v>293</v>
      </c>
      <c r="EF363" s="211">
        <v>353</v>
      </c>
      <c r="EG363" s="211">
        <v>3169</v>
      </c>
      <c r="EH363" s="211">
        <v>1206</v>
      </c>
      <c r="EI363" s="211">
        <v>1093</v>
      </c>
      <c r="EJ363" s="211">
        <v>393</v>
      </c>
      <c r="EK363" s="211">
        <v>64</v>
      </c>
      <c r="EL363" s="211">
        <v>41</v>
      </c>
      <c r="EM363" s="211">
        <v>42</v>
      </c>
      <c r="EN363" s="211">
        <v>16</v>
      </c>
      <c r="EO363" s="211">
        <v>20</v>
      </c>
      <c r="EP363" s="211">
        <v>121</v>
      </c>
      <c r="EQ363" s="211">
        <v>1264</v>
      </c>
      <c r="ER363" s="211">
        <v>1486</v>
      </c>
      <c r="ES363" s="211">
        <v>104</v>
      </c>
      <c r="ET363" s="211">
        <v>458</v>
      </c>
      <c r="EU363" s="211">
        <v>542</v>
      </c>
      <c r="EV363" s="211">
        <v>382</v>
      </c>
      <c r="EW363" s="211">
        <f t="shared" ref="EW363:EW426" si="6">ET363+EU363+EV363</f>
        <v>1382</v>
      </c>
      <c r="EX363" s="211">
        <v>1486</v>
      </c>
      <c r="EZ363" s="211"/>
    </row>
    <row r="364" spans="1:156" x14ac:dyDescent="0.25">
      <c r="A364">
        <v>55079</v>
      </c>
      <c r="B364" t="s">
        <v>580</v>
      </c>
      <c r="C364" t="s">
        <v>668</v>
      </c>
      <c r="D364" t="s">
        <v>246</v>
      </c>
      <c r="E364" t="s">
        <v>323</v>
      </c>
      <c r="F364" s="234" t="s">
        <v>342</v>
      </c>
      <c r="G364" s="234" t="s">
        <v>342</v>
      </c>
      <c r="H364" s="211">
        <v>8838</v>
      </c>
      <c r="I364" s="211">
        <v>321</v>
      </c>
      <c r="J364" s="211">
        <v>639</v>
      </c>
      <c r="K364" s="211">
        <v>48</v>
      </c>
      <c r="L364" s="211">
        <v>397</v>
      </c>
      <c r="M364" s="211">
        <v>48</v>
      </c>
      <c r="N364" s="211">
        <v>2871</v>
      </c>
      <c r="O364" s="211">
        <v>71</v>
      </c>
      <c r="P364" s="211">
        <v>5274</v>
      </c>
      <c r="Q364" s="211">
        <v>202</v>
      </c>
      <c r="R364" s="211">
        <v>7894</v>
      </c>
      <c r="S364" s="211">
        <v>213</v>
      </c>
      <c r="T364" s="211">
        <v>27</v>
      </c>
      <c r="U364" s="211">
        <v>0</v>
      </c>
      <c r="V364" s="211">
        <v>29</v>
      </c>
      <c r="W364" s="211">
        <v>0</v>
      </c>
      <c r="X364" s="211">
        <v>148</v>
      </c>
      <c r="Y364" s="211">
        <v>9</v>
      </c>
      <c r="Z364" s="211">
        <v>121</v>
      </c>
      <c r="AA364" s="211">
        <v>78</v>
      </c>
      <c r="AB364" s="211">
        <v>619</v>
      </c>
      <c r="AC364" s="211">
        <v>21</v>
      </c>
      <c r="AD364" s="211">
        <v>392</v>
      </c>
      <c r="AE364" s="211">
        <v>101</v>
      </c>
      <c r="AF364" s="211">
        <v>7666</v>
      </c>
      <c r="AG364" s="211">
        <v>190</v>
      </c>
      <c r="AH364" s="211">
        <v>8575</v>
      </c>
      <c r="AI364" s="211">
        <v>221</v>
      </c>
      <c r="AJ364" s="211">
        <v>263</v>
      </c>
      <c r="AK364" s="211">
        <v>100</v>
      </c>
      <c r="AL364" s="211">
        <v>152</v>
      </c>
      <c r="AM364" s="211">
        <v>41</v>
      </c>
      <c r="AN364" s="211">
        <v>111</v>
      </c>
      <c r="AO364" s="211">
        <v>59</v>
      </c>
      <c r="AP364" s="211">
        <v>4445</v>
      </c>
      <c r="AQ364" s="211">
        <v>181</v>
      </c>
      <c r="AR364" s="211">
        <v>4393</v>
      </c>
      <c r="AS364" s="211">
        <v>140</v>
      </c>
      <c r="AT364" s="211">
        <v>1201</v>
      </c>
      <c r="AU364" s="211">
        <v>28</v>
      </c>
      <c r="AV364" s="211">
        <v>7637</v>
      </c>
      <c r="AW364" s="211">
        <v>293</v>
      </c>
      <c r="AX364" s="211">
        <v>383</v>
      </c>
      <c r="AY364" s="211">
        <v>21</v>
      </c>
      <c r="AZ364" s="211">
        <v>2313</v>
      </c>
      <c r="BA364" s="211">
        <v>97</v>
      </c>
      <c r="BB364" s="211">
        <v>2518</v>
      </c>
      <c r="BC364" s="211">
        <v>77</v>
      </c>
      <c r="BD364" s="211">
        <v>1073</v>
      </c>
      <c r="BE364" s="211">
        <v>38</v>
      </c>
      <c r="BF364" s="211">
        <v>807</v>
      </c>
      <c r="BG364" s="211">
        <v>64</v>
      </c>
      <c r="BH364" s="211">
        <v>4781</v>
      </c>
      <c r="BI364" s="211">
        <v>209</v>
      </c>
      <c r="BJ364" s="211">
        <v>4680</v>
      </c>
      <c r="BK364" s="211">
        <v>199</v>
      </c>
      <c r="BL364" s="211">
        <v>101</v>
      </c>
      <c r="BM364" s="211">
        <v>10</v>
      </c>
      <c r="BN364" s="211">
        <v>3602</v>
      </c>
      <c r="BO364" s="211">
        <v>154</v>
      </c>
      <c r="BP364" s="211">
        <v>1345</v>
      </c>
      <c r="BQ364" s="211">
        <v>79</v>
      </c>
      <c r="BR364" s="211">
        <v>641</v>
      </c>
      <c r="BS364" s="211">
        <v>40</v>
      </c>
      <c r="BT364" s="211">
        <v>1918</v>
      </c>
      <c r="BU364" s="211">
        <v>48</v>
      </c>
      <c r="BV364" s="211">
        <v>5588</v>
      </c>
      <c r="BW364" s="211">
        <v>273</v>
      </c>
      <c r="BX364" s="211">
        <v>1332</v>
      </c>
      <c r="BY364" s="211">
        <v>0</v>
      </c>
      <c r="BZ364" s="211">
        <v>586</v>
      </c>
      <c r="CA364" s="211">
        <v>0</v>
      </c>
      <c r="CB364" s="211">
        <v>1332</v>
      </c>
      <c r="CC364" s="211">
        <v>48</v>
      </c>
      <c r="CD364" s="211">
        <v>633</v>
      </c>
      <c r="CE364" s="211">
        <v>40</v>
      </c>
      <c r="CF364" s="211">
        <v>972</v>
      </c>
      <c r="CG364" s="211">
        <v>119</v>
      </c>
      <c r="CH364" s="211">
        <v>1171</v>
      </c>
      <c r="CI364" s="211">
        <v>45</v>
      </c>
      <c r="CJ364" s="211">
        <v>1167</v>
      </c>
      <c r="CK364" s="211">
        <v>39</v>
      </c>
      <c r="CL364" s="211">
        <v>1645</v>
      </c>
      <c r="CM364" s="211">
        <v>30</v>
      </c>
      <c r="CN364" s="211">
        <v>1332</v>
      </c>
      <c r="CO364" s="211">
        <v>0</v>
      </c>
      <c r="CP364" s="211">
        <v>321</v>
      </c>
      <c r="CQ364" s="211">
        <v>8517</v>
      </c>
      <c r="CR364" s="211">
        <v>7364</v>
      </c>
      <c r="CS364" s="211">
        <v>2356</v>
      </c>
      <c r="CT364" s="211">
        <v>7852</v>
      </c>
      <c r="CU364" s="211">
        <v>496</v>
      </c>
      <c r="CV364" s="211">
        <v>120</v>
      </c>
      <c r="CW364" s="211">
        <v>207</v>
      </c>
      <c r="CX364" s="211">
        <v>49</v>
      </c>
      <c r="CY364" s="211">
        <v>140</v>
      </c>
      <c r="CZ364" s="211">
        <v>10</v>
      </c>
      <c r="DA364" s="211">
        <v>135</v>
      </c>
      <c r="DB364" s="211">
        <v>61</v>
      </c>
      <c r="DC364" s="211">
        <v>14</v>
      </c>
      <c r="DD364" s="211">
        <v>0</v>
      </c>
      <c r="DE364" s="211">
        <v>14</v>
      </c>
      <c r="DF364" s="211">
        <v>531</v>
      </c>
      <c r="DG364" s="211">
        <v>917</v>
      </c>
      <c r="DH364" s="211">
        <v>136</v>
      </c>
      <c r="DI364" s="211">
        <v>710</v>
      </c>
      <c r="DJ364" s="211">
        <v>280</v>
      </c>
      <c r="DK364" s="211">
        <v>43</v>
      </c>
      <c r="DL364" s="211">
        <v>301</v>
      </c>
      <c r="DM364" s="211">
        <v>324</v>
      </c>
      <c r="DN364" s="211">
        <v>960</v>
      </c>
      <c r="DO364" s="211">
        <v>314</v>
      </c>
      <c r="DP364" s="211">
        <v>340</v>
      </c>
      <c r="DQ364" s="211">
        <v>217</v>
      </c>
      <c r="DR364" s="211">
        <v>88</v>
      </c>
      <c r="DS364" s="211">
        <v>27</v>
      </c>
      <c r="DT364" s="211">
        <v>117</v>
      </c>
      <c r="DU364" s="211">
        <v>3257</v>
      </c>
      <c r="DV364" s="211">
        <v>2101</v>
      </c>
      <c r="DW364" s="211">
        <v>661</v>
      </c>
      <c r="DX364" s="211">
        <v>277</v>
      </c>
      <c r="DY364" s="211">
        <v>71</v>
      </c>
      <c r="DZ364" s="211">
        <v>475</v>
      </c>
      <c r="EA364" s="211">
        <v>32</v>
      </c>
      <c r="EB364" s="211">
        <v>353</v>
      </c>
      <c r="EC364" s="211">
        <v>404</v>
      </c>
      <c r="ED364" s="211">
        <v>45</v>
      </c>
      <c r="EE364" s="211">
        <v>246</v>
      </c>
      <c r="EF364" s="211">
        <v>934</v>
      </c>
      <c r="EG364" s="211">
        <v>8152</v>
      </c>
      <c r="EH364" s="211">
        <v>587</v>
      </c>
      <c r="EI364" s="211">
        <v>3020</v>
      </c>
      <c r="EJ364" s="211">
        <v>237</v>
      </c>
      <c r="EK364" s="211">
        <v>46</v>
      </c>
      <c r="EL364" s="211">
        <v>56</v>
      </c>
      <c r="EM364" s="211">
        <v>4</v>
      </c>
      <c r="EN364" s="211">
        <v>11</v>
      </c>
      <c r="EO364" s="211">
        <v>18</v>
      </c>
      <c r="EP364" s="211">
        <v>85</v>
      </c>
      <c r="EQ364" s="211">
        <v>3061</v>
      </c>
      <c r="ER364" s="211">
        <v>3257</v>
      </c>
      <c r="ES364" s="211">
        <v>75</v>
      </c>
      <c r="ET364" s="211">
        <v>554</v>
      </c>
      <c r="EU364" s="211">
        <v>1127</v>
      </c>
      <c r="EV364" s="211">
        <v>1501</v>
      </c>
      <c r="EW364" s="211">
        <f t="shared" si="6"/>
        <v>3182</v>
      </c>
      <c r="EX364" s="211">
        <v>3257</v>
      </c>
      <c r="EZ364" s="211"/>
    </row>
    <row r="365" spans="1:156" x14ac:dyDescent="0.25">
      <c r="A365">
        <v>55080</v>
      </c>
      <c r="B365" t="s">
        <v>580</v>
      </c>
      <c r="C365" t="s">
        <v>669</v>
      </c>
      <c r="D365" t="s">
        <v>263</v>
      </c>
      <c r="E365" t="s">
        <v>323</v>
      </c>
      <c r="F365" s="234" t="s">
        <v>342</v>
      </c>
      <c r="G365" s="234" t="s">
        <v>342</v>
      </c>
      <c r="H365" s="211">
        <v>3271</v>
      </c>
      <c r="I365" s="211">
        <v>120</v>
      </c>
      <c r="J365" s="211">
        <v>253</v>
      </c>
      <c r="K365" s="211">
        <v>12</v>
      </c>
      <c r="L365" s="211">
        <v>164</v>
      </c>
      <c r="M365" s="211">
        <v>12</v>
      </c>
      <c r="N365" s="211">
        <v>1172</v>
      </c>
      <c r="O365" s="211">
        <v>77</v>
      </c>
      <c r="P365" s="211">
        <v>1825</v>
      </c>
      <c r="Q365" s="211">
        <v>31</v>
      </c>
      <c r="R365" s="211">
        <v>3064</v>
      </c>
      <c r="S365" s="211">
        <v>105</v>
      </c>
      <c r="T365" s="211">
        <v>32</v>
      </c>
      <c r="U365" s="211">
        <v>0</v>
      </c>
      <c r="V365" s="211">
        <v>14</v>
      </c>
      <c r="W365" s="211">
        <v>2</v>
      </c>
      <c r="X365" s="211">
        <v>18</v>
      </c>
      <c r="Y365" s="211">
        <v>0</v>
      </c>
      <c r="Z365" s="211">
        <v>30</v>
      </c>
      <c r="AA365" s="211">
        <v>13</v>
      </c>
      <c r="AB365" s="211">
        <v>113</v>
      </c>
      <c r="AC365" s="211">
        <v>0</v>
      </c>
      <c r="AD365" s="211">
        <v>63</v>
      </c>
      <c r="AE365" s="211">
        <v>13</v>
      </c>
      <c r="AF365" s="211">
        <v>3037</v>
      </c>
      <c r="AG365" s="211">
        <v>105</v>
      </c>
      <c r="AH365" s="211">
        <v>3229</v>
      </c>
      <c r="AI365" s="211">
        <v>120</v>
      </c>
      <c r="AJ365" s="211">
        <v>42</v>
      </c>
      <c r="AK365" s="211">
        <v>0</v>
      </c>
      <c r="AL365" s="211">
        <v>42</v>
      </c>
      <c r="AM365" s="211">
        <v>0</v>
      </c>
      <c r="AN365" s="211">
        <v>0</v>
      </c>
      <c r="AO365" s="211">
        <v>0</v>
      </c>
      <c r="AP365" s="211">
        <v>1741</v>
      </c>
      <c r="AQ365" s="211">
        <v>89</v>
      </c>
      <c r="AR365" s="211">
        <v>1530</v>
      </c>
      <c r="AS365" s="211">
        <v>31</v>
      </c>
      <c r="AT365" s="211">
        <v>392</v>
      </c>
      <c r="AU365" s="211">
        <v>7</v>
      </c>
      <c r="AV365" s="211">
        <v>2879</v>
      </c>
      <c r="AW365" s="211">
        <v>113</v>
      </c>
      <c r="AX365" s="211">
        <v>98</v>
      </c>
      <c r="AY365" s="211">
        <v>23</v>
      </c>
      <c r="AZ365" s="211">
        <v>699</v>
      </c>
      <c r="BA365" s="211">
        <v>43</v>
      </c>
      <c r="BB365" s="211">
        <v>913</v>
      </c>
      <c r="BC365" s="211">
        <v>8</v>
      </c>
      <c r="BD365" s="211">
        <v>538</v>
      </c>
      <c r="BE365" s="211">
        <v>12</v>
      </c>
      <c r="BF365" s="211">
        <v>392</v>
      </c>
      <c r="BG365" s="211">
        <v>36</v>
      </c>
      <c r="BH365" s="211">
        <v>1586</v>
      </c>
      <c r="BI365" s="211">
        <v>61</v>
      </c>
      <c r="BJ365" s="211">
        <v>1528</v>
      </c>
      <c r="BK365" s="211">
        <v>61</v>
      </c>
      <c r="BL365" s="211">
        <v>58</v>
      </c>
      <c r="BM365" s="211">
        <v>0</v>
      </c>
      <c r="BN365" s="211">
        <v>1127</v>
      </c>
      <c r="BO365" s="211">
        <v>41</v>
      </c>
      <c r="BP365" s="211">
        <v>561</v>
      </c>
      <c r="BQ365" s="211">
        <v>21</v>
      </c>
      <c r="BR365" s="211">
        <v>290</v>
      </c>
      <c r="BS365" s="211">
        <v>35</v>
      </c>
      <c r="BT365" s="211">
        <v>762</v>
      </c>
      <c r="BU365" s="211">
        <v>19</v>
      </c>
      <c r="BV365" s="211">
        <v>1978</v>
      </c>
      <c r="BW365" s="211">
        <v>97</v>
      </c>
      <c r="BX365" s="211">
        <v>531</v>
      </c>
      <c r="BY365" s="211">
        <v>4</v>
      </c>
      <c r="BZ365" s="211">
        <v>157</v>
      </c>
      <c r="CA365" s="211">
        <v>0</v>
      </c>
      <c r="CB365" s="211">
        <v>605</v>
      </c>
      <c r="CC365" s="211">
        <v>19</v>
      </c>
      <c r="CD365" s="211">
        <v>261</v>
      </c>
      <c r="CE365" s="211">
        <v>15</v>
      </c>
      <c r="CF365" s="211">
        <v>327</v>
      </c>
      <c r="CG365" s="211">
        <v>7</v>
      </c>
      <c r="CH365" s="211">
        <v>436</v>
      </c>
      <c r="CI365" s="211">
        <v>14</v>
      </c>
      <c r="CJ365" s="211">
        <v>398</v>
      </c>
      <c r="CK365" s="211">
        <v>21</v>
      </c>
      <c r="CL365" s="211">
        <v>556</v>
      </c>
      <c r="CM365" s="211">
        <v>40</v>
      </c>
      <c r="CN365" s="211">
        <v>531</v>
      </c>
      <c r="CO365" s="211">
        <v>4</v>
      </c>
      <c r="CP365" s="211">
        <v>120</v>
      </c>
      <c r="CQ365" s="211">
        <v>3151</v>
      </c>
      <c r="CR365" s="211">
        <v>2672</v>
      </c>
      <c r="CS365" s="211">
        <v>897</v>
      </c>
      <c r="CT365" s="211">
        <v>3128</v>
      </c>
      <c r="CU365" s="211">
        <v>22</v>
      </c>
      <c r="CV365" s="211">
        <v>0</v>
      </c>
      <c r="CW365" s="211">
        <v>7</v>
      </c>
      <c r="CX365" s="211">
        <v>0</v>
      </c>
      <c r="CY365" s="211">
        <v>12</v>
      </c>
      <c r="CZ365" s="211">
        <v>0</v>
      </c>
      <c r="DA365" s="211">
        <v>3</v>
      </c>
      <c r="DB365" s="211">
        <v>0</v>
      </c>
      <c r="DC365" s="211">
        <v>0</v>
      </c>
      <c r="DD365" s="211">
        <v>0</v>
      </c>
      <c r="DE365" s="211">
        <v>23</v>
      </c>
      <c r="DF365" s="211">
        <v>222</v>
      </c>
      <c r="DG365" s="211">
        <v>263</v>
      </c>
      <c r="DH365" s="211">
        <v>28</v>
      </c>
      <c r="DI365" s="211">
        <v>135</v>
      </c>
      <c r="DJ365" s="211">
        <v>85</v>
      </c>
      <c r="DK365" s="211">
        <v>18</v>
      </c>
      <c r="DL365" s="211">
        <v>76</v>
      </c>
      <c r="DM365" s="211">
        <v>147</v>
      </c>
      <c r="DN365" s="211">
        <v>383</v>
      </c>
      <c r="DO365" s="211">
        <v>89</v>
      </c>
      <c r="DP365" s="211">
        <v>68</v>
      </c>
      <c r="DQ365" s="211">
        <v>88</v>
      </c>
      <c r="DR365" s="211">
        <v>26</v>
      </c>
      <c r="DS365" s="211">
        <v>18</v>
      </c>
      <c r="DT365" s="211">
        <v>18</v>
      </c>
      <c r="DU365" s="211">
        <v>1172</v>
      </c>
      <c r="DV365" s="211">
        <v>817</v>
      </c>
      <c r="DW365" s="211">
        <v>305</v>
      </c>
      <c r="DX365" s="211">
        <v>60</v>
      </c>
      <c r="DY365" s="211">
        <v>17</v>
      </c>
      <c r="DZ365" s="211">
        <v>200</v>
      </c>
      <c r="EA365" s="211">
        <v>7</v>
      </c>
      <c r="EB365" s="211">
        <v>168</v>
      </c>
      <c r="EC365" s="211">
        <v>95</v>
      </c>
      <c r="ED365" s="211">
        <v>16</v>
      </c>
      <c r="EE365" s="211">
        <v>49</v>
      </c>
      <c r="EF365" s="211">
        <v>414</v>
      </c>
      <c r="EG365" s="211">
        <v>2867</v>
      </c>
      <c r="EH365" s="211">
        <v>398</v>
      </c>
      <c r="EI365" s="211">
        <v>1058</v>
      </c>
      <c r="EJ365" s="211">
        <v>114</v>
      </c>
      <c r="EK365" s="211">
        <v>11</v>
      </c>
      <c r="EL365" s="211">
        <v>2</v>
      </c>
      <c r="EM365" s="211">
        <v>3</v>
      </c>
      <c r="EN365" s="211">
        <v>31</v>
      </c>
      <c r="EO365" s="211">
        <v>0</v>
      </c>
      <c r="EP365" s="211">
        <v>49</v>
      </c>
      <c r="EQ365" s="211">
        <v>1044</v>
      </c>
      <c r="ER365" s="211">
        <v>1172</v>
      </c>
      <c r="ES365" s="211">
        <v>11</v>
      </c>
      <c r="ET365" s="211">
        <v>139</v>
      </c>
      <c r="EU365" s="211">
        <v>468</v>
      </c>
      <c r="EV365" s="211">
        <v>554</v>
      </c>
      <c r="EW365" s="211">
        <f t="shared" si="6"/>
        <v>1161</v>
      </c>
      <c r="EX365" s="211">
        <v>1172</v>
      </c>
      <c r="EZ365" s="211"/>
    </row>
    <row r="366" spans="1:156" x14ac:dyDescent="0.25">
      <c r="A366">
        <v>55084</v>
      </c>
      <c r="B366" t="s">
        <v>580</v>
      </c>
      <c r="C366" t="s">
        <v>935</v>
      </c>
      <c r="D366" t="s">
        <v>246</v>
      </c>
      <c r="E366" t="s">
        <v>323</v>
      </c>
      <c r="F366" s="234" t="s">
        <v>342</v>
      </c>
      <c r="G366" s="234" t="s">
        <v>342</v>
      </c>
      <c r="H366" s="211">
        <v>1942</v>
      </c>
      <c r="I366" s="211">
        <v>70</v>
      </c>
      <c r="J366" s="211">
        <v>176</v>
      </c>
      <c r="K366" s="211">
        <v>8</v>
      </c>
      <c r="L366" s="211">
        <v>70</v>
      </c>
      <c r="M366" s="211">
        <v>8</v>
      </c>
      <c r="N366" s="211">
        <v>930</v>
      </c>
      <c r="O366" s="211">
        <v>50</v>
      </c>
      <c r="P366" s="211">
        <v>828</v>
      </c>
      <c r="Q366" s="211">
        <v>12</v>
      </c>
      <c r="R366" s="211">
        <v>1838</v>
      </c>
      <c r="S366" s="211">
        <v>64</v>
      </c>
      <c r="T366" s="211">
        <v>9</v>
      </c>
      <c r="U366" s="211">
        <v>0</v>
      </c>
      <c r="V366" s="211">
        <v>12</v>
      </c>
      <c r="W366" s="211">
        <v>0</v>
      </c>
      <c r="X366" s="211">
        <v>0</v>
      </c>
      <c r="Y366" s="211">
        <v>0</v>
      </c>
      <c r="Z366" s="211">
        <v>9</v>
      </c>
      <c r="AA366" s="211">
        <v>0</v>
      </c>
      <c r="AB366" s="211">
        <v>74</v>
      </c>
      <c r="AC366" s="211">
        <v>6</v>
      </c>
      <c r="AD366" s="211">
        <v>44</v>
      </c>
      <c r="AE366" s="211">
        <v>0</v>
      </c>
      <c r="AF366" s="211">
        <v>1833</v>
      </c>
      <c r="AG366" s="211">
        <v>64</v>
      </c>
      <c r="AH366" s="211">
        <v>1928</v>
      </c>
      <c r="AI366" s="211">
        <v>70</v>
      </c>
      <c r="AJ366" s="211">
        <v>14</v>
      </c>
      <c r="AK366" s="211">
        <v>0</v>
      </c>
      <c r="AL366" s="211">
        <v>12</v>
      </c>
      <c r="AM366" s="211">
        <v>0</v>
      </c>
      <c r="AN366" s="211">
        <v>2</v>
      </c>
      <c r="AO366" s="211">
        <v>0</v>
      </c>
      <c r="AP366" s="211">
        <v>937</v>
      </c>
      <c r="AQ366" s="211">
        <v>37</v>
      </c>
      <c r="AR366" s="211">
        <v>1005</v>
      </c>
      <c r="AS366" s="211">
        <v>33</v>
      </c>
      <c r="AT366" s="211">
        <v>263</v>
      </c>
      <c r="AU366" s="211">
        <v>3</v>
      </c>
      <c r="AV366" s="211">
        <v>1679</v>
      </c>
      <c r="AW366" s="211">
        <v>67</v>
      </c>
      <c r="AX366" s="211">
        <v>34</v>
      </c>
      <c r="AY366" s="211">
        <v>7</v>
      </c>
      <c r="AZ366" s="211">
        <v>444</v>
      </c>
      <c r="BA366" s="211">
        <v>18</v>
      </c>
      <c r="BB366" s="211">
        <v>574</v>
      </c>
      <c r="BC366" s="211">
        <v>21</v>
      </c>
      <c r="BD366" s="211">
        <v>318</v>
      </c>
      <c r="BE366" s="211">
        <v>7</v>
      </c>
      <c r="BF366" s="211">
        <v>139</v>
      </c>
      <c r="BG366" s="211">
        <v>9</v>
      </c>
      <c r="BH366" s="211">
        <v>998</v>
      </c>
      <c r="BI366" s="211">
        <v>49</v>
      </c>
      <c r="BJ366" s="211">
        <v>967</v>
      </c>
      <c r="BK366" s="211">
        <v>47</v>
      </c>
      <c r="BL366" s="211">
        <v>31</v>
      </c>
      <c r="BM366" s="211">
        <v>2</v>
      </c>
      <c r="BN366" s="211">
        <v>723</v>
      </c>
      <c r="BO366" s="211">
        <v>42</v>
      </c>
      <c r="BP366" s="211">
        <v>288</v>
      </c>
      <c r="BQ366" s="211">
        <v>7</v>
      </c>
      <c r="BR366" s="211">
        <v>126</v>
      </c>
      <c r="BS366" s="211">
        <v>9</v>
      </c>
      <c r="BT366" s="211">
        <v>474</v>
      </c>
      <c r="BU366" s="211">
        <v>12</v>
      </c>
      <c r="BV366" s="211">
        <v>1137</v>
      </c>
      <c r="BW366" s="211">
        <v>58</v>
      </c>
      <c r="BX366" s="211">
        <v>331</v>
      </c>
      <c r="BY366" s="211">
        <v>0</v>
      </c>
      <c r="BZ366" s="211">
        <v>109</v>
      </c>
      <c r="CA366" s="211">
        <v>0</v>
      </c>
      <c r="CB366" s="211">
        <v>365</v>
      </c>
      <c r="CC366" s="211">
        <v>12</v>
      </c>
      <c r="CD366" s="211">
        <v>98</v>
      </c>
      <c r="CE366" s="211">
        <v>5</v>
      </c>
      <c r="CF366" s="211">
        <v>184</v>
      </c>
      <c r="CG366" s="211">
        <v>4</v>
      </c>
      <c r="CH366" s="211">
        <v>332</v>
      </c>
      <c r="CI366" s="211">
        <v>17</v>
      </c>
      <c r="CJ366" s="211">
        <v>241</v>
      </c>
      <c r="CK366" s="211">
        <v>22</v>
      </c>
      <c r="CL366" s="211">
        <v>282</v>
      </c>
      <c r="CM366" s="211">
        <v>10</v>
      </c>
      <c r="CN366" s="211">
        <v>331</v>
      </c>
      <c r="CO366" s="211">
        <v>0</v>
      </c>
      <c r="CP366" s="211">
        <v>70</v>
      </c>
      <c r="CQ366" s="211">
        <v>1872</v>
      </c>
      <c r="CR366" s="211">
        <v>1589</v>
      </c>
      <c r="CS366" s="211">
        <v>571</v>
      </c>
      <c r="CT366" s="211">
        <v>1856</v>
      </c>
      <c r="CU366" s="211">
        <v>14</v>
      </c>
      <c r="CV366" s="211">
        <v>4</v>
      </c>
      <c r="CW366" s="211">
        <v>9</v>
      </c>
      <c r="CX366" s="211">
        <v>4</v>
      </c>
      <c r="CY366" s="211">
        <v>5</v>
      </c>
      <c r="CZ366" s="211">
        <v>0</v>
      </c>
      <c r="DA366" s="211">
        <v>0</v>
      </c>
      <c r="DB366" s="211">
        <v>0</v>
      </c>
      <c r="DC366" s="211">
        <v>0</v>
      </c>
      <c r="DD366" s="211">
        <v>0</v>
      </c>
      <c r="DE366" s="211">
        <v>13</v>
      </c>
      <c r="DF366" s="211">
        <v>129</v>
      </c>
      <c r="DG366" s="211">
        <v>149</v>
      </c>
      <c r="DH366" s="211">
        <v>17</v>
      </c>
      <c r="DI366" s="211">
        <v>79</v>
      </c>
      <c r="DJ366" s="211">
        <v>41</v>
      </c>
      <c r="DK366" s="211">
        <v>10</v>
      </c>
      <c r="DL366" s="211">
        <v>37</v>
      </c>
      <c r="DM366" s="211">
        <v>109</v>
      </c>
      <c r="DN366" s="211">
        <v>261</v>
      </c>
      <c r="DO366" s="211">
        <v>130</v>
      </c>
      <c r="DP366" s="211">
        <v>36</v>
      </c>
      <c r="DQ366" s="211">
        <v>63</v>
      </c>
      <c r="DR366" s="211">
        <v>25</v>
      </c>
      <c r="DS366" s="211">
        <v>23</v>
      </c>
      <c r="DT366" s="211">
        <v>52</v>
      </c>
      <c r="DU366" s="211">
        <v>724</v>
      </c>
      <c r="DV366" s="211">
        <v>353</v>
      </c>
      <c r="DW366" s="211">
        <v>139</v>
      </c>
      <c r="DX366" s="211">
        <v>51</v>
      </c>
      <c r="DY366" s="211">
        <v>18</v>
      </c>
      <c r="DZ366" s="211">
        <v>144</v>
      </c>
      <c r="EA366" s="211">
        <v>6</v>
      </c>
      <c r="EB366" s="211">
        <v>93</v>
      </c>
      <c r="EC366" s="211">
        <v>176</v>
      </c>
      <c r="ED366" s="211">
        <v>35</v>
      </c>
      <c r="EE366" s="211">
        <v>125</v>
      </c>
      <c r="EF366" s="211">
        <v>215</v>
      </c>
      <c r="EG366" s="211">
        <v>1770</v>
      </c>
      <c r="EH366" s="211">
        <v>160</v>
      </c>
      <c r="EI366" s="211">
        <v>599</v>
      </c>
      <c r="EJ366" s="211">
        <v>125</v>
      </c>
      <c r="EK366" s="211">
        <v>6</v>
      </c>
      <c r="EL366" s="211">
        <v>15</v>
      </c>
      <c r="EM366" s="211">
        <v>16</v>
      </c>
      <c r="EN366" s="211">
        <v>7</v>
      </c>
      <c r="EO366" s="211">
        <v>16</v>
      </c>
      <c r="EP366" s="211">
        <v>58</v>
      </c>
      <c r="EQ366" s="211">
        <v>676</v>
      </c>
      <c r="ER366" s="211">
        <v>724</v>
      </c>
      <c r="ES366" s="211">
        <v>28</v>
      </c>
      <c r="ET366" s="211">
        <v>208</v>
      </c>
      <c r="EU366" s="211">
        <v>268</v>
      </c>
      <c r="EV366" s="211">
        <v>220</v>
      </c>
      <c r="EW366" s="211">
        <f t="shared" si="6"/>
        <v>696</v>
      </c>
      <c r="EX366" s="211">
        <v>724</v>
      </c>
      <c r="EZ366" s="211"/>
    </row>
    <row r="367" spans="1:156" x14ac:dyDescent="0.25">
      <c r="A367">
        <v>55092</v>
      </c>
      <c r="B367" t="s">
        <v>580</v>
      </c>
      <c r="C367" t="s">
        <v>672</v>
      </c>
      <c r="D367" t="s">
        <v>246</v>
      </c>
      <c r="E367" t="s">
        <v>323</v>
      </c>
      <c r="F367" s="234" t="s">
        <v>342</v>
      </c>
      <c r="G367" s="234" t="s">
        <v>342</v>
      </c>
      <c r="H367" s="211">
        <v>11083</v>
      </c>
      <c r="I367" s="211">
        <v>489</v>
      </c>
      <c r="J367" s="211">
        <v>716</v>
      </c>
      <c r="K367" s="211">
        <v>27</v>
      </c>
      <c r="L367" s="211">
        <v>404</v>
      </c>
      <c r="M367" s="211">
        <v>27</v>
      </c>
      <c r="N367" s="211">
        <v>4048</v>
      </c>
      <c r="O367" s="211">
        <v>189</v>
      </c>
      <c r="P367" s="211">
        <v>6319</v>
      </c>
      <c r="Q367" s="211">
        <v>273</v>
      </c>
      <c r="R367" s="211">
        <v>10639</v>
      </c>
      <c r="S367" s="211">
        <v>460</v>
      </c>
      <c r="T367" s="211">
        <v>1</v>
      </c>
      <c r="U367" s="211">
        <v>0</v>
      </c>
      <c r="V367" s="211">
        <v>0</v>
      </c>
      <c r="W367" s="211">
        <v>0</v>
      </c>
      <c r="X367" s="211">
        <v>225</v>
      </c>
      <c r="Y367" s="211">
        <v>29</v>
      </c>
      <c r="Z367" s="211">
        <v>18</v>
      </c>
      <c r="AA367" s="211">
        <v>0</v>
      </c>
      <c r="AB367" s="211">
        <v>200</v>
      </c>
      <c r="AC367" s="211">
        <v>0</v>
      </c>
      <c r="AD367" s="211">
        <v>72</v>
      </c>
      <c r="AE367" s="211">
        <v>0</v>
      </c>
      <c r="AF367" s="211">
        <v>10595</v>
      </c>
      <c r="AG367" s="211">
        <v>460</v>
      </c>
      <c r="AH367" s="211">
        <v>10890</v>
      </c>
      <c r="AI367" s="211">
        <v>489</v>
      </c>
      <c r="AJ367" s="211">
        <v>193</v>
      </c>
      <c r="AK367" s="211">
        <v>0</v>
      </c>
      <c r="AL367" s="211">
        <v>73</v>
      </c>
      <c r="AM367" s="211">
        <v>0</v>
      </c>
      <c r="AN367" s="211">
        <v>120</v>
      </c>
      <c r="AO367" s="211">
        <v>0</v>
      </c>
      <c r="AP367" s="211">
        <v>5799</v>
      </c>
      <c r="AQ367" s="211">
        <v>338</v>
      </c>
      <c r="AR367" s="211">
        <v>5284</v>
      </c>
      <c r="AS367" s="211">
        <v>151</v>
      </c>
      <c r="AT367" s="211">
        <v>1332</v>
      </c>
      <c r="AU367" s="211">
        <v>32</v>
      </c>
      <c r="AV367" s="211">
        <v>9751</v>
      </c>
      <c r="AW367" s="211">
        <v>457</v>
      </c>
      <c r="AX367" s="211">
        <v>406</v>
      </c>
      <c r="AY367" s="211">
        <v>99</v>
      </c>
      <c r="AZ367" s="211">
        <v>1930</v>
      </c>
      <c r="BA367" s="211">
        <v>123</v>
      </c>
      <c r="BB367" s="211">
        <v>3092</v>
      </c>
      <c r="BC367" s="211">
        <v>114</v>
      </c>
      <c r="BD367" s="211">
        <v>2209</v>
      </c>
      <c r="BE367" s="211">
        <v>43</v>
      </c>
      <c r="BF367" s="211">
        <v>1165</v>
      </c>
      <c r="BG367" s="211">
        <v>106</v>
      </c>
      <c r="BH367" s="211">
        <v>5487</v>
      </c>
      <c r="BI367" s="211">
        <v>361</v>
      </c>
      <c r="BJ367" s="211">
        <v>5253</v>
      </c>
      <c r="BK367" s="211">
        <v>321</v>
      </c>
      <c r="BL367" s="211">
        <v>234</v>
      </c>
      <c r="BM367" s="211">
        <v>40</v>
      </c>
      <c r="BN367" s="211">
        <v>3934</v>
      </c>
      <c r="BO367" s="211">
        <v>207</v>
      </c>
      <c r="BP367" s="211">
        <v>1532</v>
      </c>
      <c r="BQ367" s="211">
        <v>154</v>
      </c>
      <c r="BR367" s="211">
        <v>1186</v>
      </c>
      <c r="BS367" s="211">
        <v>106</v>
      </c>
      <c r="BT367" s="211">
        <v>2709</v>
      </c>
      <c r="BU367" s="211">
        <v>22</v>
      </c>
      <c r="BV367" s="211">
        <v>6652</v>
      </c>
      <c r="BW367" s="211">
        <v>467</v>
      </c>
      <c r="BX367" s="211">
        <v>1722</v>
      </c>
      <c r="BY367" s="211">
        <v>0</v>
      </c>
      <c r="BZ367" s="211">
        <v>661</v>
      </c>
      <c r="CA367" s="211">
        <v>0</v>
      </c>
      <c r="CB367" s="211">
        <v>2048</v>
      </c>
      <c r="CC367" s="211">
        <v>22</v>
      </c>
      <c r="CD367" s="211">
        <v>737</v>
      </c>
      <c r="CE367" s="211">
        <v>88</v>
      </c>
      <c r="CF367" s="211">
        <v>798</v>
      </c>
      <c r="CG367" s="211">
        <v>119</v>
      </c>
      <c r="CH367" s="211">
        <v>1438</v>
      </c>
      <c r="CI367" s="211">
        <v>123</v>
      </c>
      <c r="CJ367" s="211">
        <v>1319</v>
      </c>
      <c r="CK367" s="211">
        <v>67</v>
      </c>
      <c r="CL367" s="211">
        <v>2360</v>
      </c>
      <c r="CM367" s="211">
        <v>70</v>
      </c>
      <c r="CN367" s="211">
        <v>1722</v>
      </c>
      <c r="CO367" s="211">
        <v>0</v>
      </c>
      <c r="CP367" s="211">
        <v>489</v>
      </c>
      <c r="CQ367" s="211">
        <v>10594</v>
      </c>
      <c r="CR367" s="211">
        <v>8835</v>
      </c>
      <c r="CS367" s="211">
        <v>3399</v>
      </c>
      <c r="CT367" s="211">
        <v>10018</v>
      </c>
      <c r="CU367" s="211">
        <v>505</v>
      </c>
      <c r="CV367" s="211">
        <v>72</v>
      </c>
      <c r="CW367" s="211">
        <v>67</v>
      </c>
      <c r="CX367" s="211">
        <v>22</v>
      </c>
      <c r="CY367" s="211">
        <v>226</v>
      </c>
      <c r="CZ367" s="211">
        <v>0</v>
      </c>
      <c r="DA367" s="211">
        <v>212</v>
      </c>
      <c r="DB367" s="211">
        <v>50</v>
      </c>
      <c r="DC367" s="211">
        <v>0</v>
      </c>
      <c r="DD367" s="211">
        <v>0</v>
      </c>
      <c r="DE367" s="211">
        <v>115</v>
      </c>
      <c r="DF367" s="211">
        <v>547</v>
      </c>
      <c r="DG367" s="211">
        <v>706</v>
      </c>
      <c r="DH367" s="211">
        <v>141</v>
      </c>
      <c r="DI367" s="211">
        <v>610</v>
      </c>
      <c r="DJ367" s="211">
        <v>171</v>
      </c>
      <c r="DK367" s="211">
        <v>77</v>
      </c>
      <c r="DL367" s="211">
        <v>405</v>
      </c>
      <c r="DM367" s="211">
        <v>398</v>
      </c>
      <c r="DN367" s="211">
        <v>1349</v>
      </c>
      <c r="DO367" s="211">
        <v>449</v>
      </c>
      <c r="DP367" s="211">
        <v>434</v>
      </c>
      <c r="DQ367" s="211">
        <v>359</v>
      </c>
      <c r="DR367" s="211">
        <v>162</v>
      </c>
      <c r="DS367" s="211">
        <v>229</v>
      </c>
      <c r="DT367" s="211">
        <v>279</v>
      </c>
      <c r="DU367" s="211">
        <v>4133</v>
      </c>
      <c r="DV367" s="211">
        <v>2571</v>
      </c>
      <c r="DW367" s="211">
        <v>831</v>
      </c>
      <c r="DX367" s="211">
        <v>203</v>
      </c>
      <c r="DY367" s="211">
        <v>81</v>
      </c>
      <c r="DZ367" s="211">
        <v>644</v>
      </c>
      <c r="EA367" s="211">
        <v>127</v>
      </c>
      <c r="EB367" s="211">
        <v>376</v>
      </c>
      <c r="EC367" s="211">
        <v>715</v>
      </c>
      <c r="ED367" s="211">
        <v>172</v>
      </c>
      <c r="EE367" s="211">
        <v>382</v>
      </c>
      <c r="EF367" s="211">
        <v>1226</v>
      </c>
      <c r="EG367" s="211">
        <v>10399</v>
      </c>
      <c r="EH367" s="211">
        <v>584</v>
      </c>
      <c r="EI367" s="211">
        <v>3873</v>
      </c>
      <c r="EJ367" s="211">
        <v>260</v>
      </c>
      <c r="EK367" s="211">
        <v>16</v>
      </c>
      <c r="EL367" s="211">
        <v>16</v>
      </c>
      <c r="EM367" s="211">
        <v>65</v>
      </c>
      <c r="EN367" s="211">
        <v>49</v>
      </c>
      <c r="EO367" s="211">
        <v>36</v>
      </c>
      <c r="EP367" s="211">
        <v>56</v>
      </c>
      <c r="EQ367" s="211">
        <v>3903</v>
      </c>
      <c r="ER367" s="211">
        <v>4133</v>
      </c>
      <c r="ES367" s="211">
        <v>76</v>
      </c>
      <c r="ET367" s="211">
        <v>800</v>
      </c>
      <c r="EU367" s="211">
        <v>1548</v>
      </c>
      <c r="EV367" s="211">
        <v>1709</v>
      </c>
      <c r="EW367" s="211">
        <f t="shared" si="6"/>
        <v>4057</v>
      </c>
      <c r="EX367" s="211">
        <v>4133</v>
      </c>
      <c r="EZ367" s="211"/>
    </row>
    <row r="368" spans="1:156" x14ac:dyDescent="0.25">
      <c r="A368">
        <v>55371</v>
      </c>
      <c r="B368" t="s">
        <v>580</v>
      </c>
      <c r="C368" t="s">
        <v>698</v>
      </c>
      <c r="D368" t="s">
        <v>281</v>
      </c>
      <c r="E368" t="s">
        <v>323</v>
      </c>
      <c r="F368" s="234" t="s">
        <v>343</v>
      </c>
      <c r="G368" s="234" t="s">
        <v>342</v>
      </c>
      <c r="H368" s="211">
        <v>17254</v>
      </c>
      <c r="I368" s="211">
        <v>679</v>
      </c>
      <c r="J368" s="211">
        <v>1752</v>
      </c>
      <c r="K368" s="211">
        <v>75</v>
      </c>
      <c r="L368" s="211">
        <v>1109</v>
      </c>
      <c r="M368" s="211">
        <v>32</v>
      </c>
      <c r="N368" s="211">
        <v>7181</v>
      </c>
      <c r="O368" s="211">
        <v>358</v>
      </c>
      <c r="P368" s="211">
        <v>8275</v>
      </c>
      <c r="Q368" s="211">
        <v>246</v>
      </c>
      <c r="R368" s="211">
        <v>15893</v>
      </c>
      <c r="S368" s="211">
        <v>521</v>
      </c>
      <c r="T368" s="211">
        <v>25</v>
      </c>
      <c r="U368" s="211">
        <v>0</v>
      </c>
      <c r="V368" s="211">
        <v>63</v>
      </c>
      <c r="W368" s="211">
        <v>31</v>
      </c>
      <c r="X368" s="211">
        <v>96</v>
      </c>
      <c r="Y368" s="211">
        <v>47</v>
      </c>
      <c r="Z368" s="211">
        <v>315</v>
      </c>
      <c r="AA368" s="211">
        <v>56</v>
      </c>
      <c r="AB368" s="211">
        <v>862</v>
      </c>
      <c r="AC368" s="211">
        <v>24</v>
      </c>
      <c r="AD368" s="211">
        <v>420</v>
      </c>
      <c r="AE368" s="211">
        <v>49</v>
      </c>
      <c r="AF368" s="211">
        <v>15801</v>
      </c>
      <c r="AG368" s="211">
        <v>521</v>
      </c>
      <c r="AH368" s="211">
        <v>17017</v>
      </c>
      <c r="AI368" s="211">
        <v>583</v>
      </c>
      <c r="AJ368" s="211">
        <v>237</v>
      </c>
      <c r="AK368" s="211">
        <v>96</v>
      </c>
      <c r="AL368" s="211">
        <v>26</v>
      </c>
      <c r="AM368" s="211">
        <v>0</v>
      </c>
      <c r="AN368" s="211">
        <v>211</v>
      </c>
      <c r="AO368" s="211">
        <v>96</v>
      </c>
      <c r="AP368" s="211">
        <v>8804</v>
      </c>
      <c r="AQ368" s="211">
        <v>359</v>
      </c>
      <c r="AR368" s="211">
        <v>8450</v>
      </c>
      <c r="AS368" s="211">
        <v>320</v>
      </c>
      <c r="AT368" s="211">
        <v>2082</v>
      </c>
      <c r="AU368" s="211">
        <v>25</v>
      </c>
      <c r="AV368" s="211">
        <v>15172</v>
      </c>
      <c r="AW368" s="211">
        <v>654</v>
      </c>
      <c r="AX368" s="211">
        <v>700</v>
      </c>
      <c r="AY368" s="211">
        <v>55</v>
      </c>
      <c r="AZ368" s="211">
        <v>4092</v>
      </c>
      <c r="BA368" s="211">
        <v>307</v>
      </c>
      <c r="BB368" s="211">
        <v>4845</v>
      </c>
      <c r="BC368" s="211">
        <v>118</v>
      </c>
      <c r="BD368" s="211">
        <v>2181</v>
      </c>
      <c r="BE368" s="211">
        <v>13</v>
      </c>
      <c r="BF368" s="211">
        <v>1583</v>
      </c>
      <c r="BG368" s="211">
        <v>80</v>
      </c>
      <c r="BH368" s="211">
        <v>8652</v>
      </c>
      <c r="BI368" s="211">
        <v>510</v>
      </c>
      <c r="BJ368" s="211">
        <v>8415</v>
      </c>
      <c r="BK368" s="211">
        <v>418</v>
      </c>
      <c r="BL368" s="211">
        <v>237</v>
      </c>
      <c r="BM368" s="211">
        <v>92</v>
      </c>
      <c r="BN368" s="211">
        <v>6418</v>
      </c>
      <c r="BO368" s="211">
        <v>285</v>
      </c>
      <c r="BP368" s="211">
        <v>2407</v>
      </c>
      <c r="BQ368" s="211">
        <v>178</v>
      </c>
      <c r="BR368" s="211">
        <v>1410</v>
      </c>
      <c r="BS368" s="211">
        <v>127</v>
      </c>
      <c r="BT368" s="211">
        <v>4237</v>
      </c>
      <c r="BU368" s="211">
        <v>87</v>
      </c>
      <c r="BV368" s="211">
        <v>10235</v>
      </c>
      <c r="BW368" s="211">
        <v>590</v>
      </c>
      <c r="BX368" s="211">
        <v>2782</v>
      </c>
      <c r="BY368" s="211">
        <v>2</v>
      </c>
      <c r="BZ368" s="211">
        <v>1202</v>
      </c>
      <c r="CA368" s="211">
        <v>16</v>
      </c>
      <c r="CB368" s="211">
        <v>3035</v>
      </c>
      <c r="CC368" s="211">
        <v>71</v>
      </c>
      <c r="CD368" s="211">
        <v>1199</v>
      </c>
      <c r="CE368" s="211">
        <v>99</v>
      </c>
      <c r="CF368" s="211">
        <v>2089</v>
      </c>
      <c r="CG368" s="211">
        <v>123</v>
      </c>
      <c r="CH368" s="211">
        <v>2475</v>
      </c>
      <c r="CI368" s="211">
        <v>105</v>
      </c>
      <c r="CJ368" s="211">
        <v>2121</v>
      </c>
      <c r="CK368" s="211">
        <v>136</v>
      </c>
      <c r="CL368" s="211">
        <v>2351</v>
      </c>
      <c r="CM368" s="211">
        <v>127</v>
      </c>
      <c r="CN368" s="211">
        <v>2782</v>
      </c>
      <c r="CO368" s="211">
        <v>2</v>
      </c>
      <c r="CP368" s="211">
        <v>679</v>
      </c>
      <c r="CQ368" s="211">
        <v>16575</v>
      </c>
      <c r="CR368" s="211">
        <v>13302</v>
      </c>
      <c r="CS368" s="211">
        <v>5810</v>
      </c>
      <c r="CT368" s="211">
        <v>15836</v>
      </c>
      <c r="CU368" s="211">
        <v>536</v>
      </c>
      <c r="CV368" s="211">
        <v>174</v>
      </c>
      <c r="CW368" s="211">
        <v>432</v>
      </c>
      <c r="CX368" s="211">
        <v>133</v>
      </c>
      <c r="CY368" s="211">
        <v>53</v>
      </c>
      <c r="CZ368" s="211">
        <v>0</v>
      </c>
      <c r="DA368" s="211">
        <v>46</v>
      </c>
      <c r="DB368" s="211">
        <v>41</v>
      </c>
      <c r="DC368" s="211">
        <v>5</v>
      </c>
      <c r="DD368" s="211">
        <v>0</v>
      </c>
      <c r="DE368" s="211">
        <v>185</v>
      </c>
      <c r="DF368" s="211">
        <v>1250</v>
      </c>
      <c r="DG368" s="211">
        <v>1537</v>
      </c>
      <c r="DH368" s="211">
        <v>154</v>
      </c>
      <c r="DI368" s="211">
        <v>1097</v>
      </c>
      <c r="DJ368" s="211">
        <v>685</v>
      </c>
      <c r="DK368" s="211">
        <v>72</v>
      </c>
      <c r="DL368" s="211">
        <v>474</v>
      </c>
      <c r="DM368" s="211">
        <v>641</v>
      </c>
      <c r="DN368" s="211">
        <v>1853</v>
      </c>
      <c r="DO368" s="211">
        <v>595</v>
      </c>
      <c r="DP368" s="211">
        <v>338</v>
      </c>
      <c r="DQ368" s="211">
        <v>347</v>
      </c>
      <c r="DR368" s="211">
        <v>330</v>
      </c>
      <c r="DS368" s="211">
        <v>134</v>
      </c>
      <c r="DT368" s="211">
        <v>443</v>
      </c>
      <c r="DU368" s="211">
        <v>6453</v>
      </c>
      <c r="DV368" s="211">
        <v>3708</v>
      </c>
      <c r="DW368" s="211">
        <v>1308</v>
      </c>
      <c r="DX368" s="211">
        <v>513</v>
      </c>
      <c r="DY368" s="211">
        <v>220</v>
      </c>
      <c r="DZ368" s="211">
        <v>1041</v>
      </c>
      <c r="EA368" s="211">
        <v>79</v>
      </c>
      <c r="EB368" s="211">
        <v>723</v>
      </c>
      <c r="EC368" s="211">
        <v>1191</v>
      </c>
      <c r="ED368" s="211">
        <v>262</v>
      </c>
      <c r="EE368" s="211">
        <v>777</v>
      </c>
      <c r="EF368" s="211">
        <v>2072</v>
      </c>
      <c r="EG368" s="211">
        <v>15792</v>
      </c>
      <c r="EH368" s="211">
        <v>1465</v>
      </c>
      <c r="EI368" s="211">
        <v>5340</v>
      </c>
      <c r="EJ368" s="211">
        <v>1113</v>
      </c>
      <c r="EK368" s="211">
        <v>215</v>
      </c>
      <c r="EL368" s="211">
        <v>67</v>
      </c>
      <c r="EM368" s="211">
        <v>146</v>
      </c>
      <c r="EN368" s="211">
        <v>167</v>
      </c>
      <c r="EO368" s="211">
        <v>85</v>
      </c>
      <c r="EP368" s="211">
        <v>345</v>
      </c>
      <c r="EQ368" s="211">
        <v>5884</v>
      </c>
      <c r="ER368" s="211">
        <v>6453</v>
      </c>
      <c r="ES368" s="211">
        <v>200</v>
      </c>
      <c r="ET368" s="211">
        <v>1177</v>
      </c>
      <c r="EU368" s="211">
        <v>2309</v>
      </c>
      <c r="EV368" s="211">
        <v>2767</v>
      </c>
      <c r="EW368" s="211">
        <f t="shared" si="6"/>
        <v>6253</v>
      </c>
      <c r="EX368" s="211">
        <v>6453</v>
      </c>
      <c r="EZ368" s="211"/>
    </row>
    <row r="369" spans="1:156" x14ac:dyDescent="0.25">
      <c r="A369">
        <v>55735</v>
      </c>
      <c r="B369" t="s">
        <v>580</v>
      </c>
      <c r="C369" t="s">
        <v>716</v>
      </c>
      <c r="D369" t="s">
        <v>291</v>
      </c>
      <c r="E369" t="s">
        <v>323</v>
      </c>
      <c r="F369" s="234" t="s">
        <v>342</v>
      </c>
      <c r="G369" s="234" t="s">
        <v>342</v>
      </c>
      <c r="H369" s="211">
        <v>1802</v>
      </c>
      <c r="I369" s="211">
        <v>113</v>
      </c>
      <c r="J369" s="211">
        <v>349</v>
      </c>
      <c r="K369" s="211">
        <v>28</v>
      </c>
      <c r="L369" s="211">
        <v>196</v>
      </c>
      <c r="M369" s="211">
        <v>28</v>
      </c>
      <c r="N369" s="211">
        <v>823</v>
      </c>
      <c r="O369" s="211">
        <v>64</v>
      </c>
      <c r="P369" s="211">
        <v>609</v>
      </c>
      <c r="Q369" s="211">
        <v>17</v>
      </c>
      <c r="R369" s="211">
        <v>1678</v>
      </c>
      <c r="S369" s="211">
        <v>108</v>
      </c>
      <c r="T369" s="211">
        <v>20</v>
      </c>
      <c r="U369" s="211">
        <v>0</v>
      </c>
      <c r="V369" s="211">
        <v>28</v>
      </c>
      <c r="W369" s="211">
        <v>0</v>
      </c>
      <c r="X369" s="211">
        <v>8</v>
      </c>
      <c r="Y369" s="211">
        <v>0</v>
      </c>
      <c r="Z369" s="211">
        <v>3</v>
      </c>
      <c r="AA369" s="211">
        <v>0</v>
      </c>
      <c r="AB369" s="211">
        <v>65</v>
      </c>
      <c r="AC369" s="211">
        <v>5</v>
      </c>
      <c r="AD369" s="211">
        <v>10</v>
      </c>
      <c r="AE369" s="211">
        <v>2</v>
      </c>
      <c r="AF369" s="211">
        <v>1674</v>
      </c>
      <c r="AG369" s="211">
        <v>106</v>
      </c>
      <c r="AH369" s="211">
        <v>1784</v>
      </c>
      <c r="AI369" s="211">
        <v>113</v>
      </c>
      <c r="AJ369" s="211">
        <v>18</v>
      </c>
      <c r="AK369" s="211">
        <v>0</v>
      </c>
      <c r="AL369" s="211">
        <v>15</v>
      </c>
      <c r="AM369" s="211">
        <v>0</v>
      </c>
      <c r="AN369" s="211">
        <v>3</v>
      </c>
      <c r="AO369" s="211">
        <v>0</v>
      </c>
      <c r="AP369" s="211">
        <v>939</v>
      </c>
      <c r="AQ369" s="211">
        <v>73</v>
      </c>
      <c r="AR369" s="211">
        <v>863</v>
      </c>
      <c r="AS369" s="211">
        <v>40</v>
      </c>
      <c r="AT369" s="211">
        <v>296</v>
      </c>
      <c r="AU369" s="211">
        <v>11</v>
      </c>
      <c r="AV369" s="211">
        <v>1506</v>
      </c>
      <c r="AW369" s="211">
        <v>102</v>
      </c>
      <c r="AX369" s="211">
        <v>90</v>
      </c>
      <c r="AY369" s="211">
        <v>11</v>
      </c>
      <c r="AZ369" s="211">
        <v>565</v>
      </c>
      <c r="BA369" s="211">
        <v>38</v>
      </c>
      <c r="BB369" s="211">
        <v>494</v>
      </c>
      <c r="BC369" s="211">
        <v>38</v>
      </c>
      <c r="BD369" s="211">
        <v>222</v>
      </c>
      <c r="BE369" s="211">
        <v>7</v>
      </c>
      <c r="BF369" s="211">
        <v>261</v>
      </c>
      <c r="BG369" s="211">
        <v>35</v>
      </c>
      <c r="BH369" s="211">
        <v>694</v>
      </c>
      <c r="BI369" s="211">
        <v>65</v>
      </c>
      <c r="BJ369" s="211">
        <v>643</v>
      </c>
      <c r="BK369" s="211">
        <v>47</v>
      </c>
      <c r="BL369" s="211">
        <v>51</v>
      </c>
      <c r="BM369" s="211">
        <v>18</v>
      </c>
      <c r="BN369" s="211">
        <v>421</v>
      </c>
      <c r="BO369" s="211">
        <v>20</v>
      </c>
      <c r="BP369" s="211">
        <v>295</v>
      </c>
      <c r="BQ369" s="211">
        <v>46</v>
      </c>
      <c r="BR369" s="211">
        <v>239</v>
      </c>
      <c r="BS369" s="211">
        <v>34</v>
      </c>
      <c r="BT369" s="211">
        <v>355</v>
      </c>
      <c r="BU369" s="211">
        <v>13</v>
      </c>
      <c r="BV369" s="211">
        <v>955</v>
      </c>
      <c r="BW369" s="211">
        <v>100</v>
      </c>
      <c r="BX369" s="211">
        <v>492</v>
      </c>
      <c r="BY369" s="211">
        <v>0</v>
      </c>
      <c r="BZ369" s="211">
        <v>92</v>
      </c>
      <c r="CA369" s="211">
        <v>2</v>
      </c>
      <c r="CB369" s="211">
        <v>263</v>
      </c>
      <c r="CC369" s="211">
        <v>11</v>
      </c>
      <c r="CD369" s="211">
        <v>76</v>
      </c>
      <c r="CE369" s="211">
        <v>6</v>
      </c>
      <c r="CF369" s="211">
        <v>126</v>
      </c>
      <c r="CG369" s="211">
        <v>16</v>
      </c>
      <c r="CH369" s="211">
        <v>171</v>
      </c>
      <c r="CI369" s="211">
        <v>13</v>
      </c>
      <c r="CJ369" s="211">
        <v>226</v>
      </c>
      <c r="CK369" s="211">
        <v>31</v>
      </c>
      <c r="CL369" s="211">
        <v>356</v>
      </c>
      <c r="CM369" s="211">
        <v>34</v>
      </c>
      <c r="CN369" s="211">
        <v>492</v>
      </c>
      <c r="CO369" s="211">
        <v>0</v>
      </c>
      <c r="CP369" s="211">
        <v>113</v>
      </c>
      <c r="CQ369" s="211">
        <v>1689</v>
      </c>
      <c r="CR369" s="211">
        <v>1214</v>
      </c>
      <c r="CS369" s="211">
        <v>888</v>
      </c>
      <c r="CT369" s="211">
        <v>1691</v>
      </c>
      <c r="CU369" s="211">
        <v>32</v>
      </c>
      <c r="CV369" s="211">
        <v>4</v>
      </c>
      <c r="CW369" s="211">
        <v>13</v>
      </c>
      <c r="CX369" s="211">
        <v>0</v>
      </c>
      <c r="CY369" s="211">
        <v>17</v>
      </c>
      <c r="CZ369" s="211">
        <v>4</v>
      </c>
      <c r="DA369" s="211">
        <v>0</v>
      </c>
      <c r="DB369" s="211">
        <v>0</v>
      </c>
      <c r="DC369" s="211">
        <v>2</v>
      </c>
      <c r="DD369" s="211">
        <v>0</v>
      </c>
      <c r="DE369" s="211">
        <v>26</v>
      </c>
      <c r="DF369" s="211">
        <v>63</v>
      </c>
      <c r="DG369" s="211">
        <v>84</v>
      </c>
      <c r="DH369" s="211">
        <v>17</v>
      </c>
      <c r="DI369" s="211">
        <v>62</v>
      </c>
      <c r="DJ369" s="211">
        <v>35</v>
      </c>
      <c r="DK369" s="211">
        <v>15</v>
      </c>
      <c r="DL369" s="211">
        <v>49</v>
      </c>
      <c r="DM369" s="211">
        <v>23</v>
      </c>
      <c r="DN369" s="211">
        <v>149</v>
      </c>
      <c r="DO369" s="211">
        <v>106</v>
      </c>
      <c r="DP369" s="211">
        <v>33</v>
      </c>
      <c r="DQ369" s="211">
        <v>55</v>
      </c>
      <c r="DR369" s="211">
        <v>26</v>
      </c>
      <c r="DS369" s="211">
        <v>9</v>
      </c>
      <c r="DT369" s="211">
        <v>64</v>
      </c>
      <c r="DU369" s="211">
        <v>791</v>
      </c>
      <c r="DV369" s="211">
        <v>432</v>
      </c>
      <c r="DW369" s="211">
        <v>91</v>
      </c>
      <c r="DX369" s="211">
        <v>74</v>
      </c>
      <c r="DY369" s="211">
        <v>8</v>
      </c>
      <c r="DZ369" s="211">
        <v>187</v>
      </c>
      <c r="EA369" s="211">
        <v>8</v>
      </c>
      <c r="EB369" s="211">
        <v>158</v>
      </c>
      <c r="EC369" s="211">
        <v>98</v>
      </c>
      <c r="ED369" s="211">
        <v>11</v>
      </c>
      <c r="EE369" s="211">
        <v>65</v>
      </c>
      <c r="EF369" s="211">
        <v>150</v>
      </c>
      <c r="EG369" s="211">
        <v>1664</v>
      </c>
      <c r="EH369" s="211">
        <v>112</v>
      </c>
      <c r="EI369" s="211">
        <v>731</v>
      </c>
      <c r="EJ369" s="211">
        <v>60</v>
      </c>
      <c r="EK369" s="211">
        <v>14</v>
      </c>
      <c r="EL369" s="211">
        <v>5</v>
      </c>
      <c r="EM369" s="211">
        <v>2</v>
      </c>
      <c r="EN369" s="211">
        <v>11</v>
      </c>
      <c r="EO369" s="211">
        <v>1</v>
      </c>
      <c r="EP369" s="211">
        <v>14</v>
      </c>
      <c r="EQ369" s="211">
        <v>613</v>
      </c>
      <c r="ER369" s="211">
        <v>791</v>
      </c>
      <c r="ES369" s="211">
        <v>28</v>
      </c>
      <c r="ET369" s="211">
        <v>157</v>
      </c>
      <c r="EU369" s="211">
        <v>267</v>
      </c>
      <c r="EV369" s="211">
        <v>339</v>
      </c>
      <c r="EW369" s="211">
        <f t="shared" si="6"/>
        <v>763</v>
      </c>
      <c r="EX369" s="211">
        <v>791</v>
      </c>
      <c r="EZ369" s="211"/>
    </row>
    <row r="370" spans="1:156" x14ac:dyDescent="0.25">
      <c r="A370">
        <v>55783</v>
      </c>
      <c r="B370" t="s">
        <v>580</v>
      </c>
      <c r="C370" t="s">
        <v>722</v>
      </c>
      <c r="D370" t="s">
        <v>291</v>
      </c>
      <c r="E370" t="s">
        <v>323</v>
      </c>
      <c r="F370" s="234" t="s">
        <v>342</v>
      </c>
      <c r="G370" s="234" t="s">
        <v>342</v>
      </c>
      <c r="H370" s="211">
        <v>2485</v>
      </c>
      <c r="I370" s="211">
        <v>111</v>
      </c>
      <c r="J370" s="211">
        <v>292</v>
      </c>
      <c r="K370" s="211">
        <v>10</v>
      </c>
      <c r="L370" s="211">
        <v>179</v>
      </c>
      <c r="M370" s="211">
        <v>9</v>
      </c>
      <c r="N370" s="211">
        <v>1064</v>
      </c>
      <c r="O370" s="211">
        <v>58</v>
      </c>
      <c r="P370" s="211">
        <v>1114</v>
      </c>
      <c r="Q370" s="211">
        <v>43</v>
      </c>
      <c r="R370" s="211">
        <v>2237</v>
      </c>
      <c r="S370" s="211">
        <v>106</v>
      </c>
      <c r="T370" s="211">
        <v>80</v>
      </c>
      <c r="U370" s="211">
        <v>0</v>
      </c>
      <c r="V370" s="211">
        <v>21</v>
      </c>
      <c r="W370" s="211">
        <v>3</v>
      </c>
      <c r="X370" s="211">
        <v>14</v>
      </c>
      <c r="Y370" s="211">
        <v>2</v>
      </c>
      <c r="Z370" s="211">
        <v>13</v>
      </c>
      <c r="AA370" s="211">
        <v>0</v>
      </c>
      <c r="AB370" s="211">
        <v>120</v>
      </c>
      <c r="AC370" s="211">
        <v>0</v>
      </c>
      <c r="AD370" s="211">
        <v>34</v>
      </c>
      <c r="AE370" s="211">
        <v>0</v>
      </c>
      <c r="AF370" s="211">
        <v>2228</v>
      </c>
      <c r="AG370" s="211">
        <v>106</v>
      </c>
      <c r="AH370" s="211">
        <v>2456</v>
      </c>
      <c r="AI370" s="211">
        <v>111</v>
      </c>
      <c r="AJ370" s="211">
        <v>29</v>
      </c>
      <c r="AK370" s="211">
        <v>0</v>
      </c>
      <c r="AL370" s="211">
        <v>14</v>
      </c>
      <c r="AM370" s="211">
        <v>0</v>
      </c>
      <c r="AN370" s="211">
        <v>15</v>
      </c>
      <c r="AO370" s="211">
        <v>0</v>
      </c>
      <c r="AP370" s="211">
        <v>1401</v>
      </c>
      <c r="AQ370" s="211">
        <v>85</v>
      </c>
      <c r="AR370" s="211">
        <v>1084</v>
      </c>
      <c r="AS370" s="211">
        <v>26</v>
      </c>
      <c r="AT370" s="211">
        <v>377</v>
      </c>
      <c r="AU370" s="211">
        <v>5</v>
      </c>
      <c r="AV370" s="211">
        <v>2108</v>
      </c>
      <c r="AW370" s="211">
        <v>106</v>
      </c>
      <c r="AX370" s="211">
        <v>74</v>
      </c>
      <c r="AY370" s="211">
        <v>5</v>
      </c>
      <c r="AZ370" s="211">
        <v>679</v>
      </c>
      <c r="BA370" s="211">
        <v>67</v>
      </c>
      <c r="BB370" s="211">
        <v>736</v>
      </c>
      <c r="BC370" s="211">
        <v>9</v>
      </c>
      <c r="BD370" s="211">
        <v>403</v>
      </c>
      <c r="BE370" s="211">
        <v>3</v>
      </c>
      <c r="BF370" s="211">
        <v>234</v>
      </c>
      <c r="BG370" s="211">
        <v>23</v>
      </c>
      <c r="BH370" s="211">
        <v>1070</v>
      </c>
      <c r="BI370" s="211">
        <v>84</v>
      </c>
      <c r="BJ370" s="211">
        <v>1018</v>
      </c>
      <c r="BK370" s="211">
        <v>73</v>
      </c>
      <c r="BL370" s="211">
        <v>52</v>
      </c>
      <c r="BM370" s="211">
        <v>11</v>
      </c>
      <c r="BN370" s="211">
        <v>671</v>
      </c>
      <c r="BO370" s="211">
        <v>38</v>
      </c>
      <c r="BP370" s="211">
        <v>417</v>
      </c>
      <c r="BQ370" s="211">
        <v>54</v>
      </c>
      <c r="BR370" s="211">
        <v>216</v>
      </c>
      <c r="BS370" s="211">
        <v>15</v>
      </c>
      <c r="BT370" s="211">
        <v>480</v>
      </c>
      <c r="BU370" s="211">
        <v>4</v>
      </c>
      <c r="BV370" s="211">
        <v>1304</v>
      </c>
      <c r="BW370" s="211">
        <v>107</v>
      </c>
      <c r="BX370" s="211">
        <v>701</v>
      </c>
      <c r="BY370" s="211">
        <v>0</v>
      </c>
      <c r="BZ370" s="211">
        <v>133</v>
      </c>
      <c r="CA370" s="211">
        <v>0</v>
      </c>
      <c r="CB370" s="211">
        <v>347</v>
      </c>
      <c r="CC370" s="211">
        <v>4</v>
      </c>
      <c r="CD370" s="211">
        <v>113</v>
      </c>
      <c r="CE370" s="211">
        <v>23</v>
      </c>
      <c r="CF370" s="211">
        <v>190</v>
      </c>
      <c r="CG370" s="211">
        <v>29</v>
      </c>
      <c r="CH370" s="211">
        <v>239</v>
      </c>
      <c r="CI370" s="211">
        <v>27</v>
      </c>
      <c r="CJ370" s="211">
        <v>357</v>
      </c>
      <c r="CK370" s="211">
        <v>14</v>
      </c>
      <c r="CL370" s="211">
        <v>405</v>
      </c>
      <c r="CM370" s="211">
        <v>14</v>
      </c>
      <c r="CN370" s="211">
        <v>701</v>
      </c>
      <c r="CO370" s="211">
        <v>0</v>
      </c>
      <c r="CP370" s="211">
        <v>111</v>
      </c>
      <c r="CQ370" s="211">
        <v>2374</v>
      </c>
      <c r="CR370" s="211">
        <v>1775</v>
      </c>
      <c r="CS370" s="211">
        <v>1125</v>
      </c>
      <c r="CT370" s="211">
        <v>2324</v>
      </c>
      <c r="CU370" s="211">
        <v>45</v>
      </c>
      <c r="CV370" s="211">
        <v>8</v>
      </c>
      <c r="CW370" s="211">
        <v>20</v>
      </c>
      <c r="CX370" s="211">
        <v>4</v>
      </c>
      <c r="CY370" s="211">
        <v>9</v>
      </c>
      <c r="CZ370" s="211">
        <v>0</v>
      </c>
      <c r="DA370" s="211">
        <v>13</v>
      </c>
      <c r="DB370" s="211">
        <v>4</v>
      </c>
      <c r="DC370" s="211">
        <v>3</v>
      </c>
      <c r="DD370" s="211">
        <v>0</v>
      </c>
      <c r="DE370" s="211">
        <v>29</v>
      </c>
      <c r="DF370" s="211">
        <v>132</v>
      </c>
      <c r="DG370" s="211">
        <v>93</v>
      </c>
      <c r="DH370" s="211">
        <v>12</v>
      </c>
      <c r="DI370" s="211">
        <v>85</v>
      </c>
      <c r="DJ370" s="211">
        <v>101</v>
      </c>
      <c r="DK370" s="211">
        <v>8</v>
      </c>
      <c r="DL370" s="211">
        <v>35</v>
      </c>
      <c r="DM370" s="211">
        <v>69</v>
      </c>
      <c r="DN370" s="211">
        <v>361</v>
      </c>
      <c r="DO370" s="211">
        <v>99</v>
      </c>
      <c r="DP370" s="211">
        <v>45</v>
      </c>
      <c r="DQ370" s="211">
        <v>102</v>
      </c>
      <c r="DR370" s="211">
        <v>42</v>
      </c>
      <c r="DS370" s="211">
        <v>32</v>
      </c>
      <c r="DT370" s="211">
        <v>74</v>
      </c>
      <c r="DU370" s="211">
        <v>1061</v>
      </c>
      <c r="DV370" s="211">
        <v>598</v>
      </c>
      <c r="DW370" s="211">
        <v>142</v>
      </c>
      <c r="DX370" s="211">
        <v>95</v>
      </c>
      <c r="DY370" s="211">
        <v>23</v>
      </c>
      <c r="DZ370" s="211">
        <v>223</v>
      </c>
      <c r="EA370" s="211">
        <v>9</v>
      </c>
      <c r="EB370" s="211">
        <v>164</v>
      </c>
      <c r="EC370" s="211">
        <v>145</v>
      </c>
      <c r="ED370" s="211">
        <v>14</v>
      </c>
      <c r="EE370" s="211">
        <v>108</v>
      </c>
      <c r="EF370" s="211">
        <v>240</v>
      </c>
      <c r="EG370" s="211">
        <v>2265</v>
      </c>
      <c r="EH370" s="211">
        <v>222</v>
      </c>
      <c r="EI370" s="211">
        <v>941</v>
      </c>
      <c r="EJ370" s="211">
        <v>120</v>
      </c>
      <c r="EK370" s="211">
        <v>31</v>
      </c>
      <c r="EL370" s="211">
        <v>12</v>
      </c>
      <c r="EM370" s="211">
        <v>1</v>
      </c>
      <c r="EN370" s="211">
        <v>29</v>
      </c>
      <c r="EO370" s="211">
        <v>2</v>
      </c>
      <c r="EP370" s="211">
        <v>22</v>
      </c>
      <c r="EQ370" s="211">
        <v>938</v>
      </c>
      <c r="ER370" s="211">
        <v>1061</v>
      </c>
      <c r="ES370" s="211">
        <v>36</v>
      </c>
      <c r="ET370" s="211">
        <v>223</v>
      </c>
      <c r="EU370" s="211">
        <v>427</v>
      </c>
      <c r="EV370" s="211">
        <v>375</v>
      </c>
      <c r="EW370" s="211">
        <f t="shared" si="6"/>
        <v>1025</v>
      </c>
      <c r="EX370" s="211">
        <v>1061</v>
      </c>
      <c r="EZ370" s="211"/>
    </row>
    <row r="371" spans="1:156" x14ac:dyDescent="0.25">
      <c r="A371">
        <v>55795</v>
      </c>
      <c r="B371" t="s">
        <v>580</v>
      </c>
      <c r="C371" t="s">
        <v>725</v>
      </c>
      <c r="D371" t="s">
        <v>291</v>
      </c>
      <c r="E371" t="s">
        <v>323</v>
      </c>
      <c r="F371" s="234" t="s">
        <v>342</v>
      </c>
      <c r="G371" s="234" t="s">
        <v>342</v>
      </c>
      <c r="H371" s="211">
        <v>1750</v>
      </c>
      <c r="I371" s="211">
        <v>108</v>
      </c>
      <c r="J371" s="211">
        <v>200</v>
      </c>
      <c r="K371" s="211">
        <v>16</v>
      </c>
      <c r="L371" s="211">
        <v>127</v>
      </c>
      <c r="M371" s="211">
        <v>9</v>
      </c>
      <c r="N371" s="211">
        <v>850</v>
      </c>
      <c r="O371" s="211">
        <v>67</v>
      </c>
      <c r="P371" s="211">
        <v>667</v>
      </c>
      <c r="Q371" s="211">
        <v>23</v>
      </c>
      <c r="R371" s="211">
        <v>1647</v>
      </c>
      <c r="S371" s="211">
        <v>92</v>
      </c>
      <c r="T371" s="211">
        <v>26</v>
      </c>
      <c r="U371" s="211">
        <v>0</v>
      </c>
      <c r="V371" s="211">
        <v>6</v>
      </c>
      <c r="W371" s="211">
        <v>0</v>
      </c>
      <c r="X371" s="211">
        <v>3</v>
      </c>
      <c r="Y371" s="211">
        <v>0</v>
      </c>
      <c r="Z371" s="211">
        <v>0</v>
      </c>
      <c r="AA371" s="211">
        <v>0</v>
      </c>
      <c r="AB371" s="211">
        <v>68</v>
      </c>
      <c r="AC371" s="211">
        <v>16</v>
      </c>
      <c r="AD371" s="211">
        <v>11</v>
      </c>
      <c r="AE371" s="211">
        <v>0</v>
      </c>
      <c r="AF371" s="211">
        <v>1647</v>
      </c>
      <c r="AG371" s="211">
        <v>92</v>
      </c>
      <c r="AH371" s="211">
        <v>1739</v>
      </c>
      <c r="AI371" s="211">
        <v>108</v>
      </c>
      <c r="AJ371" s="211">
        <v>11</v>
      </c>
      <c r="AK371" s="211">
        <v>0</v>
      </c>
      <c r="AL371" s="211">
        <v>11</v>
      </c>
      <c r="AM371" s="211">
        <v>0</v>
      </c>
      <c r="AN371" s="211">
        <v>0</v>
      </c>
      <c r="AO371" s="211">
        <v>0</v>
      </c>
      <c r="AP371" s="211">
        <v>980</v>
      </c>
      <c r="AQ371" s="211">
        <v>53</v>
      </c>
      <c r="AR371" s="211">
        <v>770</v>
      </c>
      <c r="AS371" s="211">
        <v>55</v>
      </c>
      <c r="AT371" s="211">
        <v>255</v>
      </c>
      <c r="AU371" s="211">
        <v>10</v>
      </c>
      <c r="AV371" s="211">
        <v>1495</v>
      </c>
      <c r="AW371" s="211">
        <v>98</v>
      </c>
      <c r="AX371" s="211">
        <v>80</v>
      </c>
      <c r="AY371" s="211">
        <v>12</v>
      </c>
      <c r="AZ371" s="211">
        <v>506</v>
      </c>
      <c r="BA371" s="211">
        <v>28</v>
      </c>
      <c r="BB371" s="211">
        <v>449</v>
      </c>
      <c r="BC371" s="211">
        <v>19</v>
      </c>
      <c r="BD371" s="211">
        <v>181</v>
      </c>
      <c r="BE371" s="211">
        <v>5</v>
      </c>
      <c r="BF371" s="211">
        <v>219</v>
      </c>
      <c r="BG371" s="211">
        <v>20</v>
      </c>
      <c r="BH371" s="211">
        <v>808</v>
      </c>
      <c r="BI371" s="211">
        <v>51</v>
      </c>
      <c r="BJ371" s="211">
        <v>744</v>
      </c>
      <c r="BK371" s="211">
        <v>50</v>
      </c>
      <c r="BL371" s="211">
        <v>64</v>
      </c>
      <c r="BM371" s="211">
        <v>1</v>
      </c>
      <c r="BN371" s="211">
        <v>556</v>
      </c>
      <c r="BO371" s="211">
        <v>29</v>
      </c>
      <c r="BP371" s="211">
        <v>295</v>
      </c>
      <c r="BQ371" s="211">
        <v>23</v>
      </c>
      <c r="BR371" s="211">
        <v>176</v>
      </c>
      <c r="BS371" s="211">
        <v>19</v>
      </c>
      <c r="BT371" s="211">
        <v>381</v>
      </c>
      <c r="BU371" s="211">
        <v>37</v>
      </c>
      <c r="BV371" s="211">
        <v>1027</v>
      </c>
      <c r="BW371" s="211">
        <v>71</v>
      </c>
      <c r="BX371" s="211">
        <v>342</v>
      </c>
      <c r="BY371" s="211">
        <v>0</v>
      </c>
      <c r="BZ371" s="211">
        <v>137</v>
      </c>
      <c r="CA371" s="211">
        <v>19</v>
      </c>
      <c r="CB371" s="211">
        <v>244</v>
      </c>
      <c r="CC371" s="211">
        <v>18</v>
      </c>
      <c r="CD371" s="211">
        <v>153</v>
      </c>
      <c r="CE371" s="211">
        <v>7</v>
      </c>
      <c r="CF371" s="211">
        <v>176</v>
      </c>
      <c r="CG371" s="211">
        <v>27</v>
      </c>
      <c r="CH371" s="211">
        <v>196</v>
      </c>
      <c r="CI371" s="211">
        <v>9</v>
      </c>
      <c r="CJ371" s="211">
        <v>262</v>
      </c>
      <c r="CK371" s="211">
        <v>15</v>
      </c>
      <c r="CL371" s="211">
        <v>240</v>
      </c>
      <c r="CM371" s="211">
        <v>13</v>
      </c>
      <c r="CN371" s="211">
        <v>342</v>
      </c>
      <c r="CO371" s="211">
        <v>0</v>
      </c>
      <c r="CP371" s="211">
        <v>108</v>
      </c>
      <c r="CQ371" s="211">
        <v>1642</v>
      </c>
      <c r="CR371" s="211">
        <v>1257</v>
      </c>
      <c r="CS371" s="211">
        <v>715</v>
      </c>
      <c r="CT371" s="211">
        <v>1729</v>
      </c>
      <c r="CU371" s="211">
        <v>33</v>
      </c>
      <c r="CV371" s="211">
        <v>3</v>
      </c>
      <c r="CW371" s="211">
        <v>21</v>
      </c>
      <c r="CX371" s="211">
        <v>3</v>
      </c>
      <c r="CY371" s="211">
        <v>9</v>
      </c>
      <c r="CZ371" s="211">
        <v>0</v>
      </c>
      <c r="DA371" s="211">
        <v>0</v>
      </c>
      <c r="DB371" s="211">
        <v>0</v>
      </c>
      <c r="DC371" s="211">
        <v>3</v>
      </c>
      <c r="DD371" s="211">
        <v>0</v>
      </c>
      <c r="DE371" s="211">
        <v>36</v>
      </c>
      <c r="DF371" s="211">
        <v>77</v>
      </c>
      <c r="DG371" s="211">
        <v>49</v>
      </c>
      <c r="DH371" s="211">
        <v>29</v>
      </c>
      <c r="DI371" s="211">
        <v>85</v>
      </c>
      <c r="DJ371" s="211">
        <v>77</v>
      </c>
      <c r="DK371" s="211">
        <v>4</v>
      </c>
      <c r="DL371" s="211">
        <v>34</v>
      </c>
      <c r="DM371" s="211">
        <v>35</v>
      </c>
      <c r="DN371" s="211">
        <v>221</v>
      </c>
      <c r="DO371" s="211">
        <v>36</v>
      </c>
      <c r="DP371" s="211">
        <v>20</v>
      </c>
      <c r="DQ371" s="211">
        <v>131</v>
      </c>
      <c r="DR371" s="211">
        <v>23</v>
      </c>
      <c r="DS371" s="211">
        <v>11</v>
      </c>
      <c r="DT371" s="211">
        <v>71</v>
      </c>
      <c r="DU371" s="211">
        <v>693</v>
      </c>
      <c r="DV371" s="211">
        <v>362</v>
      </c>
      <c r="DW371" s="211">
        <v>123</v>
      </c>
      <c r="DX371" s="211">
        <v>84</v>
      </c>
      <c r="DY371" s="211">
        <v>28</v>
      </c>
      <c r="DZ371" s="211">
        <v>129</v>
      </c>
      <c r="EA371" s="211">
        <v>13</v>
      </c>
      <c r="EB371" s="211">
        <v>93</v>
      </c>
      <c r="EC371" s="211">
        <v>118</v>
      </c>
      <c r="ED371" s="211">
        <v>9</v>
      </c>
      <c r="EE371" s="211">
        <v>76</v>
      </c>
      <c r="EF371" s="211">
        <v>212</v>
      </c>
      <c r="EG371" s="211">
        <v>1554</v>
      </c>
      <c r="EH371" s="211">
        <v>292</v>
      </c>
      <c r="EI371" s="211">
        <v>598</v>
      </c>
      <c r="EJ371" s="211">
        <v>95</v>
      </c>
      <c r="EK371" s="211">
        <v>13</v>
      </c>
      <c r="EL371" s="211">
        <v>10</v>
      </c>
      <c r="EM371" s="211">
        <v>25</v>
      </c>
      <c r="EN371" s="211">
        <v>5</v>
      </c>
      <c r="EO371" s="211">
        <v>1</v>
      </c>
      <c r="EP371" s="211">
        <v>26</v>
      </c>
      <c r="EQ371" s="211">
        <v>588</v>
      </c>
      <c r="ER371" s="211">
        <v>693</v>
      </c>
      <c r="ES371" s="211">
        <v>35</v>
      </c>
      <c r="ET371" s="211">
        <v>132</v>
      </c>
      <c r="EU371" s="211">
        <v>246</v>
      </c>
      <c r="EV371" s="211">
        <v>280</v>
      </c>
      <c r="EW371" s="211">
        <f t="shared" si="6"/>
        <v>658</v>
      </c>
      <c r="EX371" s="211">
        <v>693</v>
      </c>
      <c r="EZ371" s="211"/>
    </row>
    <row r="372" spans="1:156" x14ac:dyDescent="0.25">
      <c r="A372">
        <v>56330</v>
      </c>
      <c r="B372" t="s">
        <v>580</v>
      </c>
      <c r="C372" t="s">
        <v>1204</v>
      </c>
      <c r="D372" t="s">
        <v>281</v>
      </c>
      <c r="E372" t="s">
        <v>323</v>
      </c>
      <c r="F372" s="234" t="s">
        <v>342</v>
      </c>
      <c r="G372" s="234" t="s">
        <v>342</v>
      </c>
      <c r="H372" s="211">
        <v>2063</v>
      </c>
      <c r="I372" s="211">
        <v>59</v>
      </c>
      <c r="J372" s="211">
        <v>163</v>
      </c>
      <c r="K372" s="211">
        <v>4</v>
      </c>
      <c r="L372" s="211">
        <v>97</v>
      </c>
      <c r="M372" s="211">
        <v>4</v>
      </c>
      <c r="N372" s="211">
        <v>1141</v>
      </c>
      <c r="O372" s="211">
        <v>22</v>
      </c>
      <c r="P372" s="211">
        <v>751</v>
      </c>
      <c r="Q372" s="211">
        <v>33</v>
      </c>
      <c r="R372" s="211">
        <v>1990</v>
      </c>
      <c r="S372" s="211">
        <v>59</v>
      </c>
      <c r="T372" s="211">
        <v>0</v>
      </c>
      <c r="U372" s="211">
        <v>0</v>
      </c>
      <c r="V372" s="211">
        <v>1</v>
      </c>
      <c r="W372" s="211">
        <v>0</v>
      </c>
      <c r="X372" s="211">
        <v>8</v>
      </c>
      <c r="Y372" s="211">
        <v>0</v>
      </c>
      <c r="Z372" s="211">
        <v>10</v>
      </c>
      <c r="AA372" s="211">
        <v>0</v>
      </c>
      <c r="AB372" s="211">
        <v>45</v>
      </c>
      <c r="AC372" s="211">
        <v>0</v>
      </c>
      <c r="AD372" s="211">
        <v>48</v>
      </c>
      <c r="AE372" s="211">
        <v>0</v>
      </c>
      <c r="AF372" s="211">
        <v>1959</v>
      </c>
      <c r="AG372" s="211">
        <v>59</v>
      </c>
      <c r="AH372" s="211">
        <v>2021</v>
      </c>
      <c r="AI372" s="211">
        <v>59</v>
      </c>
      <c r="AJ372" s="211">
        <v>42</v>
      </c>
      <c r="AK372" s="211">
        <v>0</v>
      </c>
      <c r="AL372" s="211">
        <v>33</v>
      </c>
      <c r="AM372" s="211">
        <v>0</v>
      </c>
      <c r="AN372" s="211">
        <v>9</v>
      </c>
      <c r="AO372" s="211">
        <v>0</v>
      </c>
      <c r="AP372" s="211">
        <v>1072</v>
      </c>
      <c r="AQ372" s="211">
        <v>43</v>
      </c>
      <c r="AR372" s="211">
        <v>991</v>
      </c>
      <c r="AS372" s="211">
        <v>16</v>
      </c>
      <c r="AT372" s="211">
        <v>250</v>
      </c>
      <c r="AU372" s="211">
        <v>8</v>
      </c>
      <c r="AV372" s="211">
        <v>1813</v>
      </c>
      <c r="AW372" s="211">
        <v>51</v>
      </c>
      <c r="AX372" s="211">
        <v>83</v>
      </c>
      <c r="AY372" s="211">
        <v>21</v>
      </c>
      <c r="AZ372" s="211">
        <v>453</v>
      </c>
      <c r="BA372" s="211">
        <v>18</v>
      </c>
      <c r="BB372" s="211">
        <v>515</v>
      </c>
      <c r="BC372" s="211">
        <v>8</v>
      </c>
      <c r="BD372" s="211">
        <v>250</v>
      </c>
      <c r="BE372" s="211">
        <v>6</v>
      </c>
      <c r="BF372" s="211">
        <v>188</v>
      </c>
      <c r="BG372" s="211">
        <v>29</v>
      </c>
      <c r="BH372" s="211">
        <v>951</v>
      </c>
      <c r="BI372" s="211">
        <v>22</v>
      </c>
      <c r="BJ372" s="211">
        <v>925</v>
      </c>
      <c r="BK372" s="211">
        <v>18</v>
      </c>
      <c r="BL372" s="211">
        <v>26</v>
      </c>
      <c r="BM372" s="211">
        <v>4</v>
      </c>
      <c r="BN372" s="211">
        <v>747</v>
      </c>
      <c r="BO372" s="211">
        <v>30</v>
      </c>
      <c r="BP372" s="211">
        <v>237</v>
      </c>
      <c r="BQ372" s="211">
        <v>0</v>
      </c>
      <c r="BR372" s="211">
        <v>155</v>
      </c>
      <c r="BS372" s="211">
        <v>21</v>
      </c>
      <c r="BT372" s="211">
        <v>668</v>
      </c>
      <c r="BU372" s="211">
        <v>6</v>
      </c>
      <c r="BV372" s="211">
        <v>1139</v>
      </c>
      <c r="BW372" s="211">
        <v>51</v>
      </c>
      <c r="BX372" s="211">
        <v>256</v>
      </c>
      <c r="BY372" s="211">
        <v>2</v>
      </c>
      <c r="BZ372" s="211">
        <v>111</v>
      </c>
      <c r="CA372" s="211">
        <v>2</v>
      </c>
      <c r="CB372" s="211">
        <v>557</v>
      </c>
      <c r="CC372" s="211">
        <v>4</v>
      </c>
      <c r="CD372" s="211">
        <v>94</v>
      </c>
      <c r="CE372" s="211">
        <v>0</v>
      </c>
      <c r="CF372" s="211">
        <v>202</v>
      </c>
      <c r="CG372" s="211">
        <v>13</v>
      </c>
      <c r="CH372" s="211">
        <v>297</v>
      </c>
      <c r="CI372" s="211">
        <v>16</v>
      </c>
      <c r="CJ372" s="211">
        <v>308</v>
      </c>
      <c r="CK372" s="211">
        <v>8</v>
      </c>
      <c r="CL372" s="211">
        <v>238</v>
      </c>
      <c r="CM372" s="211">
        <v>14</v>
      </c>
      <c r="CN372" s="211">
        <v>256</v>
      </c>
      <c r="CO372" s="211">
        <v>2</v>
      </c>
      <c r="CP372" s="211">
        <v>59</v>
      </c>
      <c r="CQ372" s="211">
        <v>2004</v>
      </c>
      <c r="CR372" s="211">
        <v>1612</v>
      </c>
      <c r="CS372" s="211">
        <v>633</v>
      </c>
      <c r="CT372" s="211">
        <v>1934</v>
      </c>
      <c r="CU372" s="211">
        <v>33</v>
      </c>
      <c r="CV372" s="211">
        <v>7</v>
      </c>
      <c r="CW372" s="211">
        <v>23</v>
      </c>
      <c r="CX372" s="211">
        <v>0</v>
      </c>
      <c r="CY372" s="211">
        <v>10</v>
      </c>
      <c r="CZ372" s="211">
        <v>7</v>
      </c>
      <c r="DA372" s="211">
        <v>0</v>
      </c>
      <c r="DB372" s="211">
        <v>0</v>
      </c>
      <c r="DC372" s="211">
        <v>0</v>
      </c>
      <c r="DD372" s="211">
        <v>0</v>
      </c>
      <c r="DE372" s="211">
        <v>7</v>
      </c>
      <c r="DF372" s="211">
        <v>143</v>
      </c>
      <c r="DG372" s="211">
        <v>219</v>
      </c>
      <c r="DH372" s="211">
        <v>30</v>
      </c>
      <c r="DI372" s="211">
        <v>46</v>
      </c>
      <c r="DJ372" s="211">
        <v>44</v>
      </c>
      <c r="DK372" s="211">
        <v>9</v>
      </c>
      <c r="DL372" s="211">
        <v>29</v>
      </c>
      <c r="DM372" s="211">
        <v>100</v>
      </c>
      <c r="DN372" s="211">
        <v>262</v>
      </c>
      <c r="DO372" s="211">
        <v>75</v>
      </c>
      <c r="DP372" s="211">
        <v>27</v>
      </c>
      <c r="DQ372" s="211">
        <v>33</v>
      </c>
      <c r="DR372" s="211">
        <v>11</v>
      </c>
      <c r="DS372" s="211">
        <v>1</v>
      </c>
      <c r="DT372" s="211">
        <v>31</v>
      </c>
      <c r="DU372" s="211">
        <v>721</v>
      </c>
      <c r="DV372" s="211">
        <v>483</v>
      </c>
      <c r="DW372" s="211">
        <v>227</v>
      </c>
      <c r="DX372" s="211">
        <v>59</v>
      </c>
      <c r="DY372" s="211">
        <v>30</v>
      </c>
      <c r="DZ372" s="211">
        <v>111</v>
      </c>
      <c r="EA372" s="211">
        <v>20</v>
      </c>
      <c r="EB372" s="211">
        <v>68</v>
      </c>
      <c r="EC372" s="211">
        <v>68</v>
      </c>
      <c r="ED372" s="211">
        <v>19</v>
      </c>
      <c r="EE372" s="211">
        <v>35</v>
      </c>
      <c r="EF372" s="211">
        <v>300</v>
      </c>
      <c r="EG372" s="211">
        <v>1847</v>
      </c>
      <c r="EH372" s="211">
        <v>198</v>
      </c>
      <c r="EI372" s="211">
        <v>674</v>
      </c>
      <c r="EJ372" s="211">
        <v>47</v>
      </c>
      <c r="EK372" s="211">
        <v>4</v>
      </c>
      <c r="EL372" s="211">
        <v>2</v>
      </c>
      <c r="EM372" s="211">
        <v>12</v>
      </c>
      <c r="EN372" s="211">
        <v>2</v>
      </c>
      <c r="EO372" s="211">
        <v>9</v>
      </c>
      <c r="EP372" s="211">
        <v>14</v>
      </c>
      <c r="EQ372" s="211">
        <v>659</v>
      </c>
      <c r="ER372" s="211">
        <v>721</v>
      </c>
      <c r="ES372" s="211">
        <v>6</v>
      </c>
      <c r="ET372" s="211">
        <v>109</v>
      </c>
      <c r="EU372" s="211">
        <v>223</v>
      </c>
      <c r="EV372" s="211">
        <v>383</v>
      </c>
      <c r="EW372" s="211">
        <f t="shared" si="6"/>
        <v>715</v>
      </c>
      <c r="EX372" s="211">
        <v>721</v>
      </c>
      <c r="EZ372" s="211"/>
    </row>
    <row r="373" spans="1:156" x14ac:dyDescent="0.25">
      <c r="A373">
        <v>56342</v>
      </c>
      <c r="B373" t="s">
        <v>580</v>
      </c>
      <c r="C373" t="s">
        <v>828</v>
      </c>
      <c r="D373" t="s">
        <v>281</v>
      </c>
      <c r="E373" t="s">
        <v>323</v>
      </c>
      <c r="F373" s="234" t="s">
        <v>342</v>
      </c>
      <c r="G373" s="234" t="s">
        <v>342</v>
      </c>
      <c r="H373" s="211">
        <v>2804</v>
      </c>
      <c r="I373" s="211">
        <v>146</v>
      </c>
      <c r="J373" s="211">
        <v>541</v>
      </c>
      <c r="K373" s="211">
        <v>36</v>
      </c>
      <c r="L373" s="211">
        <v>342</v>
      </c>
      <c r="M373" s="211">
        <v>32</v>
      </c>
      <c r="N373" s="211">
        <v>1192</v>
      </c>
      <c r="O373" s="211">
        <v>76</v>
      </c>
      <c r="P373" s="211">
        <v>1054</v>
      </c>
      <c r="Q373" s="211">
        <v>34</v>
      </c>
      <c r="R373" s="211">
        <v>2512</v>
      </c>
      <c r="S373" s="211">
        <v>129</v>
      </c>
      <c r="T373" s="211">
        <v>4</v>
      </c>
      <c r="U373" s="211">
        <v>0</v>
      </c>
      <c r="V373" s="211">
        <v>142</v>
      </c>
      <c r="W373" s="211">
        <v>12</v>
      </c>
      <c r="X373" s="211">
        <v>9</v>
      </c>
      <c r="Y373" s="211">
        <v>0</v>
      </c>
      <c r="Z373" s="211">
        <v>12</v>
      </c>
      <c r="AA373" s="211">
        <v>2</v>
      </c>
      <c r="AB373" s="211">
        <v>125</v>
      </c>
      <c r="AC373" s="211">
        <v>3</v>
      </c>
      <c r="AD373" s="211">
        <v>35</v>
      </c>
      <c r="AE373" s="211">
        <v>7</v>
      </c>
      <c r="AF373" s="211">
        <v>2507</v>
      </c>
      <c r="AG373" s="211">
        <v>129</v>
      </c>
      <c r="AH373" s="211">
        <v>2782</v>
      </c>
      <c r="AI373" s="211">
        <v>146</v>
      </c>
      <c r="AJ373" s="211">
        <v>22</v>
      </c>
      <c r="AK373" s="211">
        <v>0</v>
      </c>
      <c r="AL373" s="211">
        <v>12</v>
      </c>
      <c r="AM373" s="211">
        <v>0</v>
      </c>
      <c r="AN373" s="211">
        <v>10</v>
      </c>
      <c r="AO373" s="211">
        <v>0</v>
      </c>
      <c r="AP373" s="211">
        <v>1519</v>
      </c>
      <c r="AQ373" s="211">
        <v>113</v>
      </c>
      <c r="AR373" s="211">
        <v>1285</v>
      </c>
      <c r="AS373" s="211">
        <v>33</v>
      </c>
      <c r="AT373" s="211">
        <v>641</v>
      </c>
      <c r="AU373" s="211">
        <v>26</v>
      </c>
      <c r="AV373" s="211">
        <v>2163</v>
      </c>
      <c r="AW373" s="211">
        <v>120</v>
      </c>
      <c r="AX373" s="211">
        <v>163</v>
      </c>
      <c r="AY373" s="211">
        <v>7</v>
      </c>
      <c r="AZ373" s="211">
        <v>829</v>
      </c>
      <c r="BA373" s="211">
        <v>50</v>
      </c>
      <c r="BB373" s="211">
        <v>797</v>
      </c>
      <c r="BC373" s="211">
        <v>57</v>
      </c>
      <c r="BD373" s="211">
        <v>386</v>
      </c>
      <c r="BE373" s="211">
        <v>5</v>
      </c>
      <c r="BF373" s="211">
        <v>424</v>
      </c>
      <c r="BG373" s="211">
        <v>27</v>
      </c>
      <c r="BH373" s="211">
        <v>1039</v>
      </c>
      <c r="BI373" s="211">
        <v>101</v>
      </c>
      <c r="BJ373" s="211">
        <v>939</v>
      </c>
      <c r="BK373" s="211">
        <v>64</v>
      </c>
      <c r="BL373" s="211">
        <v>100</v>
      </c>
      <c r="BM373" s="211">
        <v>37</v>
      </c>
      <c r="BN373" s="211">
        <v>697</v>
      </c>
      <c r="BO373" s="211">
        <v>49</v>
      </c>
      <c r="BP373" s="211">
        <v>380</v>
      </c>
      <c r="BQ373" s="211">
        <v>59</v>
      </c>
      <c r="BR373" s="211">
        <v>386</v>
      </c>
      <c r="BS373" s="211">
        <v>20</v>
      </c>
      <c r="BT373" s="211">
        <v>505</v>
      </c>
      <c r="BU373" s="211">
        <v>15</v>
      </c>
      <c r="BV373" s="211">
        <v>1463</v>
      </c>
      <c r="BW373" s="211">
        <v>128</v>
      </c>
      <c r="BX373" s="211">
        <v>836</v>
      </c>
      <c r="BY373" s="211">
        <v>3</v>
      </c>
      <c r="BZ373" s="211">
        <v>132</v>
      </c>
      <c r="CA373" s="211">
        <v>9</v>
      </c>
      <c r="CB373" s="211">
        <v>373</v>
      </c>
      <c r="CC373" s="211">
        <v>6</v>
      </c>
      <c r="CD373" s="211">
        <v>124</v>
      </c>
      <c r="CE373" s="211">
        <v>12</v>
      </c>
      <c r="CF373" s="211">
        <v>188</v>
      </c>
      <c r="CG373" s="211">
        <v>20</v>
      </c>
      <c r="CH373" s="211">
        <v>209</v>
      </c>
      <c r="CI373" s="211">
        <v>25</v>
      </c>
      <c r="CJ373" s="211">
        <v>329</v>
      </c>
      <c r="CK373" s="211">
        <v>34</v>
      </c>
      <c r="CL373" s="211">
        <v>613</v>
      </c>
      <c r="CM373" s="211">
        <v>37</v>
      </c>
      <c r="CN373" s="211">
        <v>836</v>
      </c>
      <c r="CO373" s="211">
        <v>3</v>
      </c>
      <c r="CP373" s="211">
        <v>146</v>
      </c>
      <c r="CQ373" s="211">
        <v>2658</v>
      </c>
      <c r="CR373" s="211">
        <v>1882</v>
      </c>
      <c r="CS373" s="211">
        <v>1547</v>
      </c>
      <c r="CT373" s="211">
        <v>2609</v>
      </c>
      <c r="CU373" s="211">
        <v>78</v>
      </c>
      <c r="CV373" s="211">
        <v>9</v>
      </c>
      <c r="CW373" s="211">
        <v>18</v>
      </c>
      <c r="CX373" s="211">
        <v>0</v>
      </c>
      <c r="CY373" s="211">
        <v>27</v>
      </c>
      <c r="CZ373" s="211">
        <v>8</v>
      </c>
      <c r="DA373" s="211">
        <v>3</v>
      </c>
      <c r="DB373" s="211">
        <v>1</v>
      </c>
      <c r="DC373" s="211">
        <v>30</v>
      </c>
      <c r="DD373" s="211">
        <v>0</v>
      </c>
      <c r="DE373" s="211">
        <v>46</v>
      </c>
      <c r="DF373" s="211">
        <v>133</v>
      </c>
      <c r="DG373" s="211">
        <v>143</v>
      </c>
      <c r="DH373" s="211">
        <v>4</v>
      </c>
      <c r="DI373" s="211">
        <v>139</v>
      </c>
      <c r="DJ373" s="211">
        <v>35</v>
      </c>
      <c r="DK373" s="211">
        <v>13</v>
      </c>
      <c r="DL373" s="211">
        <v>71</v>
      </c>
      <c r="DM373" s="211">
        <v>109</v>
      </c>
      <c r="DN373" s="211">
        <v>213</v>
      </c>
      <c r="DO373" s="211">
        <v>111</v>
      </c>
      <c r="DP373" s="211">
        <v>42</v>
      </c>
      <c r="DQ373" s="211">
        <v>64</v>
      </c>
      <c r="DR373" s="211">
        <v>86</v>
      </c>
      <c r="DS373" s="211">
        <v>33</v>
      </c>
      <c r="DT373" s="211">
        <v>130</v>
      </c>
      <c r="DU373" s="211">
        <v>1309</v>
      </c>
      <c r="DV373" s="211">
        <v>618</v>
      </c>
      <c r="DW373" s="211">
        <v>88</v>
      </c>
      <c r="DX373" s="211">
        <v>111</v>
      </c>
      <c r="DY373" s="211">
        <v>38</v>
      </c>
      <c r="DZ373" s="211">
        <v>361</v>
      </c>
      <c r="EA373" s="211">
        <v>9</v>
      </c>
      <c r="EB373" s="211">
        <v>301</v>
      </c>
      <c r="EC373" s="211">
        <v>219</v>
      </c>
      <c r="ED373" s="211">
        <v>34</v>
      </c>
      <c r="EE373" s="211">
        <v>148</v>
      </c>
      <c r="EF373" s="211">
        <v>206</v>
      </c>
      <c r="EG373" s="211">
        <v>2533</v>
      </c>
      <c r="EH373" s="211">
        <v>261</v>
      </c>
      <c r="EI373" s="211">
        <v>1116</v>
      </c>
      <c r="EJ373" s="211">
        <v>193</v>
      </c>
      <c r="EK373" s="211">
        <v>27</v>
      </c>
      <c r="EL373" s="211">
        <v>15</v>
      </c>
      <c r="EM373" s="211">
        <v>6</v>
      </c>
      <c r="EN373" s="211">
        <v>18</v>
      </c>
      <c r="EO373" s="211">
        <v>13</v>
      </c>
      <c r="EP373" s="211">
        <v>47</v>
      </c>
      <c r="EQ373" s="211">
        <v>1083</v>
      </c>
      <c r="ER373" s="211">
        <v>1309</v>
      </c>
      <c r="ES373" s="211">
        <v>55</v>
      </c>
      <c r="ET373" s="211">
        <v>429</v>
      </c>
      <c r="EU373" s="211">
        <v>470</v>
      </c>
      <c r="EV373" s="211">
        <v>355</v>
      </c>
      <c r="EW373" s="211">
        <f t="shared" si="6"/>
        <v>1254</v>
      </c>
      <c r="EX373" s="211">
        <v>1309</v>
      </c>
      <c r="EZ373" s="211"/>
    </row>
    <row r="374" spans="1:156" x14ac:dyDescent="0.25">
      <c r="A374">
        <v>56353</v>
      </c>
      <c r="B374" t="s">
        <v>580</v>
      </c>
      <c r="C374" t="s">
        <v>830</v>
      </c>
      <c r="D374" t="s">
        <v>281</v>
      </c>
      <c r="E374" t="s">
        <v>323</v>
      </c>
      <c r="F374" s="234" t="s">
        <v>342</v>
      </c>
      <c r="G374" s="234" t="s">
        <v>342</v>
      </c>
      <c r="H374" s="211">
        <v>9342</v>
      </c>
      <c r="I374" s="211">
        <v>483</v>
      </c>
      <c r="J374" s="211">
        <v>1442</v>
      </c>
      <c r="K374" s="211">
        <v>87</v>
      </c>
      <c r="L374" s="211">
        <v>932</v>
      </c>
      <c r="M374" s="211">
        <v>81</v>
      </c>
      <c r="N374" s="211">
        <v>4229</v>
      </c>
      <c r="O374" s="211">
        <v>206</v>
      </c>
      <c r="P374" s="211">
        <v>3648</v>
      </c>
      <c r="Q374" s="211">
        <v>190</v>
      </c>
      <c r="R374" s="211">
        <v>8757</v>
      </c>
      <c r="S374" s="211">
        <v>446</v>
      </c>
      <c r="T374" s="211">
        <v>25</v>
      </c>
      <c r="U374" s="211">
        <v>0</v>
      </c>
      <c r="V374" s="211">
        <v>43</v>
      </c>
      <c r="W374" s="211">
        <v>7</v>
      </c>
      <c r="X374" s="211">
        <v>29</v>
      </c>
      <c r="Y374" s="211">
        <v>24</v>
      </c>
      <c r="Z374" s="211">
        <v>77</v>
      </c>
      <c r="AA374" s="211">
        <v>0</v>
      </c>
      <c r="AB374" s="211">
        <v>399</v>
      </c>
      <c r="AC374" s="211">
        <v>6</v>
      </c>
      <c r="AD374" s="211">
        <v>249</v>
      </c>
      <c r="AE374" s="211">
        <v>14</v>
      </c>
      <c r="AF374" s="211">
        <v>8616</v>
      </c>
      <c r="AG374" s="211">
        <v>436</v>
      </c>
      <c r="AH374" s="211">
        <v>9282</v>
      </c>
      <c r="AI374" s="211">
        <v>479</v>
      </c>
      <c r="AJ374" s="211">
        <v>60</v>
      </c>
      <c r="AK374" s="211">
        <v>4</v>
      </c>
      <c r="AL374" s="211">
        <v>37</v>
      </c>
      <c r="AM374" s="211">
        <v>0</v>
      </c>
      <c r="AN374" s="211">
        <v>23</v>
      </c>
      <c r="AO374" s="211">
        <v>4</v>
      </c>
      <c r="AP374" s="211">
        <v>4847</v>
      </c>
      <c r="AQ374" s="211">
        <v>232</v>
      </c>
      <c r="AR374" s="211">
        <v>4495</v>
      </c>
      <c r="AS374" s="211">
        <v>251</v>
      </c>
      <c r="AT374" s="211">
        <v>1384</v>
      </c>
      <c r="AU374" s="211">
        <v>34</v>
      </c>
      <c r="AV374" s="211">
        <v>7958</v>
      </c>
      <c r="AW374" s="211">
        <v>449</v>
      </c>
      <c r="AX374" s="211">
        <v>518</v>
      </c>
      <c r="AY374" s="211">
        <v>30</v>
      </c>
      <c r="AZ374" s="211">
        <v>2144</v>
      </c>
      <c r="BA374" s="211">
        <v>144</v>
      </c>
      <c r="BB374" s="211">
        <v>2483</v>
      </c>
      <c r="BC374" s="211">
        <v>100</v>
      </c>
      <c r="BD374" s="211">
        <v>1111</v>
      </c>
      <c r="BE374" s="211">
        <v>60</v>
      </c>
      <c r="BF374" s="211">
        <v>812</v>
      </c>
      <c r="BG374" s="211">
        <v>72</v>
      </c>
      <c r="BH374" s="211">
        <v>4821</v>
      </c>
      <c r="BI374" s="211">
        <v>288</v>
      </c>
      <c r="BJ374" s="211">
        <v>4615</v>
      </c>
      <c r="BK374" s="211">
        <v>275</v>
      </c>
      <c r="BL374" s="211">
        <v>206</v>
      </c>
      <c r="BM374" s="211">
        <v>13</v>
      </c>
      <c r="BN374" s="211">
        <v>3423</v>
      </c>
      <c r="BO374" s="211">
        <v>231</v>
      </c>
      <c r="BP374" s="211">
        <v>1553</v>
      </c>
      <c r="BQ374" s="211">
        <v>87</v>
      </c>
      <c r="BR374" s="211">
        <v>657</v>
      </c>
      <c r="BS374" s="211">
        <v>42</v>
      </c>
      <c r="BT374" s="211">
        <v>2443</v>
      </c>
      <c r="BU374" s="211">
        <v>118</v>
      </c>
      <c r="BV374" s="211">
        <v>5633</v>
      </c>
      <c r="BW374" s="211">
        <v>360</v>
      </c>
      <c r="BX374" s="211">
        <v>1266</v>
      </c>
      <c r="BY374" s="211">
        <v>5</v>
      </c>
      <c r="BZ374" s="211">
        <v>804</v>
      </c>
      <c r="CA374" s="211">
        <v>36</v>
      </c>
      <c r="CB374" s="211">
        <v>1639</v>
      </c>
      <c r="CC374" s="211">
        <v>82</v>
      </c>
      <c r="CD374" s="211">
        <v>643</v>
      </c>
      <c r="CE374" s="211">
        <v>31</v>
      </c>
      <c r="CF374" s="211">
        <v>945</v>
      </c>
      <c r="CG374" s="211">
        <v>114</v>
      </c>
      <c r="CH374" s="211">
        <v>1383</v>
      </c>
      <c r="CI374" s="211">
        <v>65</v>
      </c>
      <c r="CJ374" s="211">
        <v>1177</v>
      </c>
      <c r="CK374" s="211">
        <v>48</v>
      </c>
      <c r="CL374" s="211">
        <v>1485</v>
      </c>
      <c r="CM374" s="211">
        <v>102</v>
      </c>
      <c r="CN374" s="211">
        <v>1266</v>
      </c>
      <c r="CO374" s="211">
        <v>5</v>
      </c>
      <c r="CP374" s="211">
        <v>483</v>
      </c>
      <c r="CQ374" s="211">
        <v>8859</v>
      </c>
      <c r="CR374" s="211">
        <v>6311</v>
      </c>
      <c r="CS374" s="211">
        <v>3850</v>
      </c>
      <c r="CT374" s="211">
        <v>8686</v>
      </c>
      <c r="CU374" s="211">
        <v>137</v>
      </c>
      <c r="CV374" s="211">
        <v>55</v>
      </c>
      <c r="CW374" s="211">
        <v>90</v>
      </c>
      <c r="CX374" s="211">
        <v>23</v>
      </c>
      <c r="CY374" s="211">
        <v>47</v>
      </c>
      <c r="CZ374" s="211">
        <v>32</v>
      </c>
      <c r="DA374" s="211">
        <v>0</v>
      </c>
      <c r="DB374" s="211">
        <v>0</v>
      </c>
      <c r="DC374" s="211">
        <v>0</v>
      </c>
      <c r="DD374" s="211">
        <v>0</v>
      </c>
      <c r="DE374" s="211">
        <v>127</v>
      </c>
      <c r="DF374" s="211">
        <v>695</v>
      </c>
      <c r="DG374" s="211">
        <v>819</v>
      </c>
      <c r="DH374" s="211">
        <v>147</v>
      </c>
      <c r="DI374" s="211">
        <v>442</v>
      </c>
      <c r="DJ374" s="211">
        <v>346</v>
      </c>
      <c r="DK374" s="211">
        <v>50</v>
      </c>
      <c r="DL374" s="211">
        <v>175</v>
      </c>
      <c r="DM374" s="211">
        <v>277</v>
      </c>
      <c r="DN374" s="211">
        <v>1372</v>
      </c>
      <c r="DO374" s="211">
        <v>323</v>
      </c>
      <c r="DP374" s="211">
        <v>207</v>
      </c>
      <c r="DQ374" s="211">
        <v>185</v>
      </c>
      <c r="DR374" s="211">
        <v>157</v>
      </c>
      <c r="DS374" s="211">
        <v>94</v>
      </c>
      <c r="DT374" s="211">
        <v>338</v>
      </c>
      <c r="DU374" s="211">
        <v>3766</v>
      </c>
      <c r="DV374" s="211">
        <v>1860</v>
      </c>
      <c r="DW374" s="211">
        <v>641</v>
      </c>
      <c r="DX374" s="211">
        <v>326</v>
      </c>
      <c r="DY374" s="211">
        <v>162</v>
      </c>
      <c r="DZ374" s="211">
        <v>707</v>
      </c>
      <c r="EA374" s="211">
        <v>44</v>
      </c>
      <c r="EB374" s="211">
        <v>554</v>
      </c>
      <c r="EC374" s="211">
        <v>873</v>
      </c>
      <c r="ED374" s="211">
        <v>211</v>
      </c>
      <c r="EE374" s="211">
        <v>533</v>
      </c>
      <c r="EF374" s="211">
        <v>1169</v>
      </c>
      <c r="EG374" s="211">
        <v>8676</v>
      </c>
      <c r="EH374" s="211">
        <v>702</v>
      </c>
      <c r="EI374" s="211">
        <v>3090</v>
      </c>
      <c r="EJ374" s="211">
        <v>676</v>
      </c>
      <c r="EK374" s="211">
        <v>86</v>
      </c>
      <c r="EL374" s="211">
        <v>54</v>
      </c>
      <c r="EM374" s="211">
        <v>82</v>
      </c>
      <c r="EN374" s="211">
        <v>135</v>
      </c>
      <c r="EO374" s="211">
        <v>11</v>
      </c>
      <c r="EP374" s="211">
        <v>287</v>
      </c>
      <c r="EQ374" s="211">
        <v>3209</v>
      </c>
      <c r="ER374" s="211">
        <v>3766</v>
      </c>
      <c r="ES374" s="211">
        <v>241</v>
      </c>
      <c r="ET374" s="211">
        <v>989</v>
      </c>
      <c r="EU374" s="211">
        <v>1110</v>
      </c>
      <c r="EV374" s="211">
        <v>1426</v>
      </c>
      <c r="EW374" s="211">
        <f t="shared" si="6"/>
        <v>3525</v>
      </c>
      <c r="EX374" s="211">
        <v>3766</v>
      </c>
      <c r="EZ374" s="211"/>
    </row>
    <row r="375" spans="1:156" x14ac:dyDescent="0.25">
      <c r="A375">
        <v>56358</v>
      </c>
      <c r="B375" t="s">
        <v>580</v>
      </c>
      <c r="C375" t="s">
        <v>831</v>
      </c>
      <c r="D375" t="s">
        <v>266</v>
      </c>
      <c r="E375" t="s">
        <v>323</v>
      </c>
      <c r="F375" s="234" t="s">
        <v>342</v>
      </c>
      <c r="G375" s="234" t="s">
        <v>342</v>
      </c>
      <c r="H375" s="211">
        <v>3158</v>
      </c>
      <c r="I375" s="211">
        <v>156</v>
      </c>
      <c r="J375" s="211">
        <v>614</v>
      </c>
      <c r="K375" s="211">
        <v>55</v>
      </c>
      <c r="L375" s="211">
        <v>362</v>
      </c>
      <c r="M375" s="211">
        <v>42</v>
      </c>
      <c r="N375" s="211">
        <v>1277</v>
      </c>
      <c r="O375" s="211">
        <v>88</v>
      </c>
      <c r="P375" s="211">
        <v>1200</v>
      </c>
      <c r="Q375" s="211">
        <v>13</v>
      </c>
      <c r="R375" s="211">
        <v>3002</v>
      </c>
      <c r="S375" s="211">
        <v>141</v>
      </c>
      <c r="T375" s="211">
        <v>13</v>
      </c>
      <c r="U375" s="211">
        <v>12</v>
      </c>
      <c r="V375" s="211">
        <v>6</v>
      </c>
      <c r="W375" s="211">
        <v>0</v>
      </c>
      <c r="X375" s="211">
        <v>20</v>
      </c>
      <c r="Y375" s="211">
        <v>0</v>
      </c>
      <c r="Z375" s="211">
        <v>3</v>
      </c>
      <c r="AA375" s="211">
        <v>0</v>
      </c>
      <c r="AB375" s="211">
        <v>114</v>
      </c>
      <c r="AC375" s="211">
        <v>3</v>
      </c>
      <c r="AD375" s="211">
        <v>55</v>
      </c>
      <c r="AE375" s="211">
        <v>11</v>
      </c>
      <c r="AF375" s="211">
        <v>2976</v>
      </c>
      <c r="AG375" s="211">
        <v>133</v>
      </c>
      <c r="AH375" s="211">
        <v>3137</v>
      </c>
      <c r="AI375" s="211">
        <v>156</v>
      </c>
      <c r="AJ375" s="211">
        <v>21</v>
      </c>
      <c r="AK375" s="211">
        <v>0</v>
      </c>
      <c r="AL375" s="211">
        <v>12</v>
      </c>
      <c r="AM375" s="211">
        <v>0</v>
      </c>
      <c r="AN375" s="211">
        <v>9</v>
      </c>
      <c r="AO375" s="211">
        <v>0</v>
      </c>
      <c r="AP375" s="211">
        <v>1611</v>
      </c>
      <c r="AQ375" s="211">
        <v>96</v>
      </c>
      <c r="AR375" s="211">
        <v>1547</v>
      </c>
      <c r="AS375" s="211">
        <v>60</v>
      </c>
      <c r="AT375" s="211">
        <v>539</v>
      </c>
      <c r="AU375" s="211">
        <v>46</v>
      </c>
      <c r="AV375" s="211">
        <v>2619</v>
      </c>
      <c r="AW375" s="211">
        <v>110</v>
      </c>
      <c r="AX375" s="211">
        <v>196</v>
      </c>
      <c r="AY375" s="211">
        <v>6</v>
      </c>
      <c r="AZ375" s="211">
        <v>913</v>
      </c>
      <c r="BA375" s="211">
        <v>55</v>
      </c>
      <c r="BB375" s="211">
        <v>775</v>
      </c>
      <c r="BC375" s="211">
        <v>37</v>
      </c>
      <c r="BD375" s="211">
        <v>230</v>
      </c>
      <c r="BE375" s="211">
        <v>5</v>
      </c>
      <c r="BF375" s="211">
        <v>390</v>
      </c>
      <c r="BG375" s="211">
        <v>38</v>
      </c>
      <c r="BH375" s="211">
        <v>1439</v>
      </c>
      <c r="BI375" s="211">
        <v>106</v>
      </c>
      <c r="BJ375" s="211">
        <v>1361</v>
      </c>
      <c r="BK375" s="211">
        <v>99</v>
      </c>
      <c r="BL375" s="211">
        <v>78</v>
      </c>
      <c r="BM375" s="211">
        <v>7</v>
      </c>
      <c r="BN375" s="211">
        <v>948</v>
      </c>
      <c r="BO375" s="211">
        <v>65</v>
      </c>
      <c r="BP375" s="211">
        <v>516</v>
      </c>
      <c r="BQ375" s="211">
        <v>45</v>
      </c>
      <c r="BR375" s="211">
        <v>365</v>
      </c>
      <c r="BS375" s="211">
        <v>34</v>
      </c>
      <c r="BT375" s="211">
        <v>756</v>
      </c>
      <c r="BU375" s="211">
        <v>11</v>
      </c>
      <c r="BV375" s="211">
        <v>1829</v>
      </c>
      <c r="BW375" s="211">
        <v>144</v>
      </c>
      <c r="BX375" s="211">
        <v>573</v>
      </c>
      <c r="BY375" s="211">
        <v>1</v>
      </c>
      <c r="BZ375" s="211">
        <v>192</v>
      </c>
      <c r="CA375" s="211">
        <v>1</v>
      </c>
      <c r="CB375" s="211">
        <v>564</v>
      </c>
      <c r="CC375" s="211">
        <v>10</v>
      </c>
      <c r="CD375" s="211">
        <v>288</v>
      </c>
      <c r="CE375" s="211">
        <v>42</v>
      </c>
      <c r="CF375" s="211">
        <v>297</v>
      </c>
      <c r="CG375" s="211">
        <v>27</v>
      </c>
      <c r="CH375" s="211">
        <v>341</v>
      </c>
      <c r="CI375" s="211">
        <v>21</v>
      </c>
      <c r="CJ375" s="211">
        <v>417</v>
      </c>
      <c r="CK375" s="211">
        <v>16</v>
      </c>
      <c r="CL375" s="211">
        <v>486</v>
      </c>
      <c r="CM375" s="211">
        <v>38</v>
      </c>
      <c r="CN375" s="211">
        <v>573</v>
      </c>
      <c r="CO375" s="211">
        <v>1</v>
      </c>
      <c r="CP375" s="211">
        <v>156</v>
      </c>
      <c r="CQ375" s="211">
        <v>3002</v>
      </c>
      <c r="CR375" s="211">
        <v>2116</v>
      </c>
      <c r="CS375" s="211">
        <v>1368</v>
      </c>
      <c r="CT375" s="211">
        <v>2999</v>
      </c>
      <c r="CU375" s="211">
        <v>19</v>
      </c>
      <c r="CV375" s="211">
        <v>6</v>
      </c>
      <c r="CW375" s="211">
        <v>7</v>
      </c>
      <c r="CX375" s="211">
        <v>0</v>
      </c>
      <c r="CY375" s="211">
        <v>3</v>
      </c>
      <c r="CZ375" s="211">
        <v>0</v>
      </c>
      <c r="DA375" s="211">
        <v>9</v>
      </c>
      <c r="DB375" s="211">
        <v>6</v>
      </c>
      <c r="DC375" s="211">
        <v>0</v>
      </c>
      <c r="DD375" s="211">
        <v>0</v>
      </c>
      <c r="DE375" s="211">
        <v>38</v>
      </c>
      <c r="DF375" s="211">
        <v>272</v>
      </c>
      <c r="DG375" s="211">
        <v>203</v>
      </c>
      <c r="DH375" s="211">
        <v>34</v>
      </c>
      <c r="DI375" s="211">
        <v>165</v>
      </c>
      <c r="DJ375" s="211">
        <v>70</v>
      </c>
      <c r="DK375" s="211">
        <v>9</v>
      </c>
      <c r="DL375" s="211">
        <v>44</v>
      </c>
      <c r="DM375" s="211">
        <v>100</v>
      </c>
      <c r="DN375" s="211">
        <v>373</v>
      </c>
      <c r="DO375" s="211">
        <v>76</v>
      </c>
      <c r="DP375" s="211">
        <v>69</v>
      </c>
      <c r="DQ375" s="211">
        <v>76</v>
      </c>
      <c r="DR375" s="211">
        <v>46</v>
      </c>
      <c r="DS375" s="211">
        <v>27</v>
      </c>
      <c r="DT375" s="211">
        <v>108</v>
      </c>
      <c r="DU375" s="211">
        <v>1221</v>
      </c>
      <c r="DV375" s="211">
        <v>643</v>
      </c>
      <c r="DW375" s="211">
        <v>191</v>
      </c>
      <c r="DX375" s="211">
        <v>165</v>
      </c>
      <c r="DY375" s="211">
        <v>78</v>
      </c>
      <c r="DZ375" s="211">
        <v>205</v>
      </c>
      <c r="EA375" s="211">
        <v>21</v>
      </c>
      <c r="EB375" s="211">
        <v>146</v>
      </c>
      <c r="EC375" s="211">
        <v>208</v>
      </c>
      <c r="ED375" s="211">
        <v>37</v>
      </c>
      <c r="EE375" s="211">
        <v>128</v>
      </c>
      <c r="EF375" s="211">
        <v>361</v>
      </c>
      <c r="EG375" s="211">
        <v>2891</v>
      </c>
      <c r="EH375" s="211">
        <v>234</v>
      </c>
      <c r="EI375" s="211">
        <v>1054</v>
      </c>
      <c r="EJ375" s="211">
        <v>167</v>
      </c>
      <c r="EK375" s="211">
        <v>22</v>
      </c>
      <c r="EL375" s="211">
        <v>27</v>
      </c>
      <c r="EM375" s="211">
        <v>8</v>
      </c>
      <c r="EN375" s="211">
        <v>13</v>
      </c>
      <c r="EO375" s="211">
        <v>11</v>
      </c>
      <c r="EP375" s="211">
        <v>53</v>
      </c>
      <c r="EQ375" s="211">
        <v>1052</v>
      </c>
      <c r="ER375" s="211">
        <v>1221</v>
      </c>
      <c r="ES375" s="211">
        <v>14</v>
      </c>
      <c r="ET375" s="211">
        <v>246</v>
      </c>
      <c r="EU375" s="211">
        <v>475</v>
      </c>
      <c r="EV375" s="211">
        <v>486</v>
      </c>
      <c r="EW375" s="211">
        <f t="shared" si="6"/>
        <v>1207</v>
      </c>
      <c r="EX375" s="211">
        <v>1221</v>
      </c>
      <c r="EZ375" s="211"/>
    </row>
    <row r="376" spans="1:156" x14ac:dyDescent="0.25">
      <c r="A376">
        <v>56359</v>
      </c>
      <c r="B376" t="s">
        <v>580</v>
      </c>
      <c r="C376" t="s">
        <v>832</v>
      </c>
      <c r="D376" t="s">
        <v>281</v>
      </c>
      <c r="E376" t="s">
        <v>323</v>
      </c>
      <c r="F376" s="234" t="s">
        <v>342</v>
      </c>
      <c r="G376" s="234" t="s">
        <v>343</v>
      </c>
      <c r="H376" s="211">
        <v>3324</v>
      </c>
      <c r="I376" s="211">
        <v>280</v>
      </c>
      <c r="J376" s="211">
        <v>969</v>
      </c>
      <c r="K376" s="211">
        <v>132</v>
      </c>
      <c r="L376" s="211">
        <v>673</v>
      </c>
      <c r="M376" s="211">
        <v>81</v>
      </c>
      <c r="N376" s="211">
        <v>1525</v>
      </c>
      <c r="O376" s="211">
        <v>124</v>
      </c>
      <c r="P376" s="211">
        <v>801</v>
      </c>
      <c r="Q376" s="211">
        <v>24</v>
      </c>
      <c r="R376" s="211">
        <v>2169</v>
      </c>
      <c r="S376" s="211">
        <v>123</v>
      </c>
      <c r="T376" s="211">
        <v>8</v>
      </c>
      <c r="U376" s="211">
        <v>4</v>
      </c>
      <c r="V376" s="211">
        <v>795</v>
      </c>
      <c r="W376" s="211">
        <v>138</v>
      </c>
      <c r="X376" s="211">
        <v>26</v>
      </c>
      <c r="Y376" s="211">
        <v>0</v>
      </c>
      <c r="Z376" s="211">
        <v>15</v>
      </c>
      <c r="AA376" s="211">
        <v>0</v>
      </c>
      <c r="AB376" s="211">
        <v>307</v>
      </c>
      <c r="AC376" s="211">
        <v>15</v>
      </c>
      <c r="AD376" s="211">
        <v>66</v>
      </c>
      <c r="AE376" s="211">
        <v>6</v>
      </c>
      <c r="AF376" s="211">
        <v>2149</v>
      </c>
      <c r="AG376" s="211">
        <v>120</v>
      </c>
      <c r="AH376" s="211">
        <v>3292</v>
      </c>
      <c r="AI376" s="211">
        <v>278</v>
      </c>
      <c r="AJ376" s="211">
        <v>32</v>
      </c>
      <c r="AK376" s="211">
        <v>2</v>
      </c>
      <c r="AL376" s="211">
        <v>25</v>
      </c>
      <c r="AM376" s="211">
        <v>0</v>
      </c>
      <c r="AN376" s="211">
        <v>7</v>
      </c>
      <c r="AO376" s="211">
        <v>2</v>
      </c>
      <c r="AP376" s="211">
        <v>1642</v>
      </c>
      <c r="AQ376" s="211">
        <v>164</v>
      </c>
      <c r="AR376" s="211">
        <v>1682</v>
      </c>
      <c r="AS376" s="211">
        <v>116</v>
      </c>
      <c r="AT376" s="211">
        <v>782</v>
      </c>
      <c r="AU376" s="211">
        <v>42</v>
      </c>
      <c r="AV376" s="211">
        <v>2542</v>
      </c>
      <c r="AW376" s="211">
        <v>238</v>
      </c>
      <c r="AX376" s="211">
        <v>251</v>
      </c>
      <c r="AY376" s="211">
        <v>41</v>
      </c>
      <c r="AZ376" s="211">
        <v>788</v>
      </c>
      <c r="BA376" s="211">
        <v>60</v>
      </c>
      <c r="BB376" s="211">
        <v>820</v>
      </c>
      <c r="BC376" s="211">
        <v>33</v>
      </c>
      <c r="BD376" s="211">
        <v>386</v>
      </c>
      <c r="BE376" s="211">
        <v>27</v>
      </c>
      <c r="BF376" s="211">
        <v>499</v>
      </c>
      <c r="BG376" s="211">
        <v>98</v>
      </c>
      <c r="BH376" s="211">
        <v>1269</v>
      </c>
      <c r="BI376" s="211">
        <v>102</v>
      </c>
      <c r="BJ376" s="211">
        <v>1183</v>
      </c>
      <c r="BK376" s="211">
        <v>78</v>
      </c>
      <c r="BL376" s="211">
        <v>86</v>
      </c>
      <c r="BM376" s="211">
        <v>24</v>
      </c>
      <c r="BN376" s="211">
        <v>809</v>
      </c>
      <c r="BO376" s="211">
        <v>62</v>
      </c>
      <c r="BP376" s="211">
        <v>482</v>
      </c>
      <c r="BQ376" s="211">
        <v>48</v>
      </c>
      <c r="BR376" s="211">
        <v>477</v>
      </c>
      <c r="BS376" s="211">
        <v>90</v>
      </c>
      <c r="BT376" s="211">
        <v>893</v>
      </c>
      <c r="BU376" s="211">
        <v>80</v>
      </c>
      <c r="BV376" s="211">
        <v>1768</v>
      </c>
      <c r="BW376" s="211">
        <v>200</v>
      </c>
      <c r="BX376" s="211">
        <v>663</v>
      </c>
      <c r="BY376" s="211">
        <v>0</v>
      </c>
      <c r="BZ376" s="211">
        <v>256</v>
      </c>
      <c r="CA376" s="211">
        <v>34</v>
      </c>
      <c r="CB376" s="211">
        <v>637</v>
      </c>
      <c r="CC376" s="211">
        <v>46</v>
      </c>
      <c r="CD376" s="211">
        <v>186</v>
      </c>
      <c r="CE376" s="211">
        <v>39</v>
      </c>
      <c r="CF376" s="211">
        <v>231</v>
      </c>
      <c r="CG376" s="211">
        <v>30</v>
      </c>
      <c r="CH376" s="211">
        <v>437</v>
      </c>
      <c r="CI376" s="211">
        <v>45</v>
      </c>
      <c r="CJ376" s="211">
        <v>363</v>
      </c>
      <c r="CK376" s="211">
        <v>49</v>
      </c>
      <c r="CL376" s="211">
        <v>551</v>
      </c>
      <c r="CM376" s="211">
        <v>37</v>
      </c>
      <c r="CN376" s="211">
        <v>663</v>
      </c>
      <c r="CO376" s="211">
        <v>0</v>
      </c>
      <c r="CP376" s="211">
        <v>280</v>
      </c>
      <c r="CQ376" s="211">
        <v>3044</v>
      </c>
      <c r="CR376" s="211">
        <v>1762</v>
      </c>
      <c r="CS376" s="211">
        <v>1878</v>
      </c>
      <c r="CT376" s="211">
        <v>2878</v>
      </c>
      <c r="CU376" s="211">
        <v>382</v>
      </c>
      <c r="CV376" s="211">
        <v>20</v>
      </c>
      <c r="CW376" s="211">
        <v>8</v>
      </c>
      <c r="CX376" s="211">
        <v>1</v>
      </c>
      <c r="CY376" s="211">
        <v>15</v>
      </c>
      <c r="CZ376" s="211">
        <v>0</v>
      </c>
      <c r="DA376" s="211">
        <v>17</v>
      </c>
      <c r="DB376" s="211">
        <v>0</v>
      </c>
      <c r="DC376" s="211">
        <v>342</v>
      </c>
      <c r="DD376" s="211">
        <v>19</v>
      </c>
      <c r="DE376" s="211">
        <v>47</v>
      </c>
      <c r="DF376" s="211">
        <v>125</v>
      </c>
      <c r="DG376" s="211">
        <v>135</v>
      </c>
      <c r="DH376" s="211">
        <v>21</v>
      </c>
      <c r="DI376" s="211">
        <v>137</v>
      </c>
      <c r="DJ376" s="211">
        <v>40</v>
      </c>
      <c r="DK376" s="211">
        <v>11</v>
      </c>
      <c r="DL376" s="211">
        <v>42</v>
      </c>
      <c r="DM376" s="211">
        <v>48</v>
      </c>
      <c r="DN376" s="211">
        <v>331</v>
      </c>
      <c r="DO376" s="211">
        <v>167</v>
      </c>
      <c r="DP376" s="211">
        <v>57</v>
      </c>
      <c r="DQ376" s="211">
        <v>136</v>
      </c>
      <c r="DR376" s="211">
        <v>108</v>
      </c>
      <c r="DS376" s="211">
        <v>107</v>
      </c>
      <c r="DT376" s="211">
        <v>209</v>
      </c>
      <c r="DU376" s="211">
        <v>1345</v>
      </c>
      <c r="DV376" s="211">
        <v>510</v>
      </c>
      <c r="DW376" s="211">
        <v>112</v>
      </c>
      <c r="DX376" s="211">
        <v>121</v>
      </c>
      <c r="DY376" s="211">
        <v>49</v>
      </c>
      <c r="DZ376" s="211">
        <v>321</v>
      </c>
      <c r="EA376" s="211">
        <v>38</v>
      </c>
      <c r="EB376" s="211">
        <v>213</v>
      </c>
      <c r="EC376" s="211">
        <v>393</v>
      </c>
      <c r="ED376" s="211">
        <v>76</v>
      </c>
      <c r="EE376" s="211">
        <v>242</v>
      </c>
      <c r="EF376" s="211">
        <v>370</v>
      </c>
      <c r="EG376" s="211">
        <v>3002</v>
      </c>
      <c r="EH376" s="211">
        <v>429</v>
      </c>
      <c r="EI376" s="211">
        <v>959</v>
      </c>
      <c r="EJ376" s="211">
        <v>386</v>
      </c>
      <c r="EK376" s="211">
        <v>46</v>
      </c>
      <c r="EL376" s="211">
        <v>19</v>
      </c>
      <c r="EM376" s="211">
        <v>39</v>
      </c>
      <c r="EN376" s="211">
        <v>64</v>
      </c>
      <c r="EO376" s="211">
        <v>24</v>
      </c>
      <c r="EP376" s="211">
        <v>121</v>
      </c>
      <c r="EQ376" s="211">
        <v>1123</v>
      </c>
      <c r="ER376" s="211">
        <v>1345</v>
      </c>
      <c r="ES376" s="211">
        <v>149</v>
      </c>
      <c r="ET376" s="211">
        <v>376</v>
      </c>
      <c r="EU376" s="211">
        <v>434</v>
      </c>
      <c r="EV376" s="211">
        <v>386</v>
      </c>
      <c r="EW376" s="211">
        <f t="shared" si="6"/>
        <v>1196</v>
      </c>
      <c r="EX376" s="211">
        <v>1345</v>
      </c>
      <c r="EZ376" s="211"/>
    </row>
    <row r="377" spans="1:156" x14ac:dyDescent="0.25">
      <c r="A377">
        <v>56433</v>
      </c>
      <c r="B377" t="s">
        <v>580</v>
      </c>
      <c r="C377" t="s">
        <v>845</v>
      </c>
      <c r="D377" t="s">
        <v>262</v>
      </c>
      <c r="E377" t="s">
        <v>324</v>
      </c>
      <c r="F377" s="234" t="s">
        <v>342</v>
      </c>
      <c r="G377" s="234" t="s">
        <v>342</v>
      </c>
      <c r="H377" s="211">
        <v>1552</v>
      </c>
      <c r="I377" s="211">
        <v>88</v>
      </c>
      <c r="J377" s="211">
        <v>229</v>
      </c>
      <c r="K377" s="211">
        <v>6</v>
      </c>
      <c r="L377" s="211">
        <v>186</v>
      </c>
      <c r="M377" s="211">
        <v>6</v>
      </c>
      <c r="N377" s="211">
        <v>757</v>
      </c>
      <c r="O377" s="211">
        <v>67</v>
      </c>
      <c r="P377" s="211">
        <v>562</v>
      </c>
      <c r="Q377" s="211">
        <v>15</v>
      </c>
      <c r="R377" s="211">
        <v>1484</v>
      </c>
      <c r="S377" s="211">
        <v>88</v>
      </c>
      <c r="T377" s="211">
        <v>3</v>
      </c>
      <c r="U377" s="211">
        <v>0</v>
      </c>
      <c r="V377" s="211">
        <v>7</v>
      </c>
      <c r="W377" s="211">
        <v>0</v>
      </c>
      <c r="X377" s="211">
        <v>0</v>
      </c>
      <c r="Y377" s="211">
        <v>0</v>
      </c>
      <c r="Z377" s="211">
        <v>0</v>
      </c>
      <c r="AA377" s="211">
        <v>0</v>
      </c>
      <c r="AB377" s="211">
        <v>58</v>
      </c>
      <c r="AC377" s="211">
        <v>0</v>
      </c>
      <c r="AD377" s="211">
        <v>9</v>
      </c>
      <c r="AE377" s="211">
        <v>0</v>
      </c>
      <c r="AF377" s="211">
        <v>1484</v>
      </c>
      <c r="AG377" s="211">
        <v>88</v>
      </c>
      <c r="AH377" s="211">
        <v>1551</v>
      </c>
      <c r="AI377" s="211">
        <v>88</v>
      </c>
      <c r="AJ377" s="211">
        <v>1</v>
      </c>
      <c r="AK377" s="211">
        <v>0</v>
      </c>
      <c r="AL377" s="211">
        <v>1</v>
      </c>
      <c r="AM377" s="211">
        <v>0</v>
      </c>
      <c r="AN377" s="211">
        <v>0</v>
      </c>
      <c r="AO377" s="211">
        <v>0</v>
      </c>
      <c r="AP377" s="211">
        <v>791</v>
      </c>
      <c r="AQ377" s="211">
        <v>62</v>
      </c>
      <c r="AR377" s="211">
        <v>761</v>
      </c>
      <c r="AS377" s="211">
        <v>26</v>
      </c>
      <c r="AT377" s="211">
        <v>285</v>
      </c>
      <c r="AU377" s="211">
        <v>0</v>
      </c>
      <c r="AV377" s="211">
        <v>1267</v>
      </c>
      <c r="AW377" s="211">
        <v>88</v>
      </c>
      <c r="AX377" s="211">
        <v>61</v>
      </c>
      <c r="AY377" s="211">
        <v>23</v>
      </c>
      <c r="AZ377" s="211">
        <v>439</v>
      </c>
      <c r="BA377" s="211">
        <v>24</v>
      </c>
      <c r="BB377" s="211">
        <v>402</v>
      </c>
      <c r="BC377" s="211">
        <v>8</v>
      </c>
      <c r="BD377" s="211">
        <v>361</v>
      </c>
      <c r="BE377" s="211">
        <v>18</v>
      </c>
      <c r="BF377" s="211">
        <v>223</v>
      </c>
      <c r="BG377" s="211">
        <v>27</v>
      </c>
      <c r="BH377" s="211">
        <v>688</v>
      </c>
      <c r="BI377" s="211">
        <v>61</v>
      </c>
      <c r="BJ377" s="211">
        <v>679</v>
      </c>
      <c r="BK377" s="211">
        <v>52</v>
      </c>
      <c r="BL377" s="211">
        <v>9</v>
      </c>
      <c r="BM377" s="211">
        <v>9</v>
      </c>
      <c r="BN377" s="211">
        <v>489</v>
      </c>
      <c r="BO377" s="211">
        <v>21</v>
      </c>
      <c r="BP377" s="211">
        <v>260</v>
      </c>
      <c r="BQ377" s="211">
        <v>52</v>
      </c>
      <c r="BR377" s="211">
        <v>162</v>
      </c>
      <c r="BS377" s="211">
        <v>15</v>
      </c>
      <c r="BT377" s="211">
        <v>182</v>
      </c>
      <c r="BU377" s="211">
        <v>0</v>
      </c>
      <c r="BV377" s="211">
        <v>911</v>
      </c>
      <c r="BW377" s="211">
        <v>88</v>
      </c>
      <c r="BX377" s="211">
        <v>459</v>
      </c>
      <c r="BY377" s="211">
        <v>0</v>
      </c>
      <c r="BZ377" s="211">
        <v>64</v>
      </c>
      <c r="CA377" s="211">
        <v>0</v>
      </c>
      <c r="CB377" s="211">
        <v>118</v>
      </c>
      <c r="CC377" s="211">
        <v>0</v>
      </c>
      <c r="CD377" s="211">
        <v>107</v>
      </c>
      <c r="CE377" s="211">
        <v>15</v>
      </c>
      <c r="CF377" s="211">
        <v>102</v>
      </c>
      <c r="CG377" s="211">
        <v>12</v>
      </c>
      <c r="CH377" s="211">
        <v>155</v>
      </c>
      <c r="CI377" s="211">
        <v>26</v>
      </c>
      <c r="CJ377" s="211">
        <v>175</v>
      </c>
      <c r="CK377" s="211">
        <v>9</v>
      </c>
      <c r="CL377" s="211">
        <v>372</v>
      </c>
      <c r="CM377" s="211">
        <v>26</v>
      </c>
      <c r="CN377" s="211">
        <v>459</v>
      </c>
      <c r="CO377" s="211">
        <v>0</v>
      </c>
      <c r="CP377" s="211">
        <v>88</v>
      </c>
      <c r="CQ377" s="211">
        <v>1464</v>
      </c>
      <c r="CR377" s="211">
        <v>1154</v>
      </c>
      <c r="CS377" s="211">
        <v>698</v>
      </c>
      <c r="CT377" s="211">
        <v>1477</v>
      </c>
      <c r="CU377" s="211">
        <v>23</v>
      </c>
      <c r="CV377" s="211">
        <v>0</v>
      </c>
      <c r="CW377" s="211">
        <v>11</v>
      </c>
      <c r="CX377" s="211">
        <v>0</v>
      </c>
      <c r="CY377" s="211">
        <v>0</v>
      </c>
      <c r="CZ377" s="211">
        <v>0</v>
      </c>
      <c r="DA377" s="211">
        <v>0</v>
      </c>
      <c r="DB377" s="211">
        <v>0</v>
      </c>
      <c r="DC377" s="211">
        <v>12</v>
      </c>
      <c r="DD377" s="211">
        <v>0</v>
      </c>
      <c r="DE377" s="211">
        <v>47</v>
      </c>
      <c r="DF377" s="211">
        <v>97</v>
      </c>
      <c r="DG377" s="211">
        <v>66</v>
      </c>
      <c r="DH377" s="211">
        <v>22</v>
      </c>
      <c r="DI377" s="211">
        <v>42</v>
      </c>
      <c r="DJ377" s="211">
        <v>17</v>
      </c>
      <c r="DK377" s="211">
        <v>0</v>
      </c>
      <c r="DL377" s="211">
        <v>68</v>
      </c>
      <c r="DM377" s="211">
        <v>56</v>
      </c>
      <c r="DN377" s="211">
        <v>195</v>
      </c>
      <c r="DO377" s="211">
        <v>57</v>
      </c>
      <c r="DP377" s="211">
        <v>7</v>
      </c>
      <c r="DQ377" s="211">
        <v>64</v>
      </c>
      <c r="DR377" s="211">
        <v>22</v>
      </c>
      <c r="DS377" s="211">
        <v>17</v>
      </c>
      <c r="DT377" s="211">
        <v>51</v>
      </c>
      <c r="DU377" s="211">
        <v>733</v>
      </c>
      <c r="DV377" s="211">
        <v>390</v>
      </c>
      <c r="DW377" s="211">
        <v>93</v>
      </c>
      <c r="DX377" s="211">
        <v>40</v>
      </c>
      <c r="DY377" s="211">
        <v>15</v>
      </c>
      <c r="DZ377" s="211">
        <v>163</v>
      </c>
      <c r="EA377" s="211">
        <v>6</v>
      </c>
      <c r="EB377" s="211">
        <v>135</v>
      </c>
      <c r="EC377" s="211">
        <v>140</v>
      </c>
      <c r="ED377" s="211">
        <v>2</v>
      </c>
      <c r="EE377" s="211">
        <v>119</v>
      </c>
      <c r="EF377" s="211">
        <v>117</v>
      </c>
      <c r="EG377" s="211">
        <v>1430</v>
      </c>
      <c r="EH377" s="211">
        <v>114</v>
      </c>
      <c r="EI377" s="211">
        <v>661</v>
      </c>
      <c r="EJ377" s="211">
        <v>72</v>
      </c>
      <c r="EK377" s="211">
        <v>19</v>
      </c>
      <c r="EL377" s="211">
        <v>12</v>
      </c>
      <c r="EM377" s="211">
        <v>2</v>
      </c>
      <c r="EN377" s="211">
        <v>4</v>
      </c>
      <c r="EO377" s="211">
        <v>2</v>
      </c>
      <c r="EP377" s="211">
        <v>20</v>
      </c>
      <c r="EQ377" s="211">
        <v>577</v>
      </c>
      <c r="ER377" s="211">
        <v>733</v>
      </c>
      <c r="ES377" s="211">
        <v>26</v>
      </c>
      <c r="ET377" s="211">
        <v>223</v>
      </c>
      <c r="EU377" s="211">
        <v>255</v>
      </c>
      <c r="EV377" s="211">
        <v>229</v>
      </c>
      <c r="EW377" s="211">
        <f t="shared" si="6"/>
        <v>707</v>
      </c>
      <c r="EX377" s="211">
        <v>733</v>
      </c>
      <c r="EZ377" s="211"/>
    </row>
    <row r="378" spans="1:156" x14ac:dyDescent="0.25">
      <c r="A378">
        <v>56461</v>
      </c>
      <c r="B378" t="s">
        <v>580</v>
      </c>
      <c r="C378" t="s">
        <v>853</v>
      </c>
      <c r="D378" t="s">
        <v>262</v>
      </c>
      <c r="E378" t="s">
        <v>324</v>
      </c>
      <c r="F378" s="234" t="s">
        <v>342</v>
      </c>
      <c r="G378" s="234" t="s">
        <v>342</v>
      </c>
      <c r="H378" s="211">
        <v>3316</v>
      </c>
      <c r="I378" s="211">
        <v>231</v>
      </c>
      <c r="J378" s="211">
        <v>448</v>
      </c>
      <c r="K378" s="211">
        <v>50</v>
      </c>
      <c r="L378" s="211">
        <v>278</v>
      </c>
      <c r="M378" s="211">
        <v>50</v>
      </c>
      <c r="N378" s="211">
        <v>1514</v>
      </c>
      <c r="O378" s="211">
        <v>127</v>
      </c>
      <c r="P378" s="211">
        <v>1337</v>
      </c>
      <c r="Q378" s="211">
        <v>54</v>
      </c>
      <c r="R378" s="211">
        <v>2975</v>
      </c>
      <c r="S378" s="211">
        <v>193</v>
      </c>
      <c r="T378" s="211">
        <v>23</v>
      </c>
      <c r="U378" s="211">
        <v>2</v>
      </c>
      <c r="V378" s="211">
        <v>56</v>
      </c>
      <c r="W378" s="211">
        <v>18</v>
      </c>
      <c r="X378" s="211">
        <v>6</v>
      </c>
      <c r="Y378" s="211">
        <v>0</v>
      </c>
      <c r="Z378" s="211">
        <v>30</v>
      </c>
      <c r="AA378" s="211">
        <v>3</v>
      </c>
      <c r="AB378" s="211">
        <v>226</v>
      </c>
      <c r="AC378" s="211">
        <v>15</v>
      </c>
      <c r="AD378" s="211">
        <v>163</v>
      </c>
      <c r="AE378" s="211">
        <v>22</v>
      </c>
      <c r="AF378" s="211">
        <v>2907</v>
      </c>
      <c r="AG378" s="211">
        <v>193</v>
      </c>
      <c r="AH378" s="211">
        <v>3275</v>
      </c>
      <c r="AI378" s="211">
        <v>229</v>
      </c>
      <c r="AJ378" s="211">
        <v>41</v>
      </c>
      <c r="AK378" s="211">
        <v>2</v>
      </c>
      <c r="AL378" s="211">
        <v>12</v>
      </c>
      <c r="AM378" s="211">
        <v>2</v>
      </c>
      <c r="AN378" s="211">
        <v>29</v>
      </c>
      <c r="AO378" s="211">
        <v>0</v>
      </c>
      <c r="AP378" s="211">
        <v>1753</v>
      </c>
      <c r="AQ378" s="211">
        <v>136</v>
      </c>
      <c r="AR378" s="211">
        <v>1563</v>
      </c>
      <c r="AS378" s="211">
        <v>95</v>
      </c>
      <c r="AT378" s="211">
        <v>466</v>
      </c>
      <c r="AU378" s="211">
        <v>25</v>
      </c>
      <c r="AV378" s="211">
        <v>2850</v>
      </c>
      <c r="AW378" s="211">
        <v>206</v>
      </c>
      <c r="AX378" s="211">
        <v>115</v>
      </c>
      <c r="AY378" s="211">
        <v>5</v>
      </c>
      <c r="AZ378" s="211">
        <v>734</v>
      </c>
      <c r="BA378" s="211">
        <v>50</v>
      </c>
      <c r="BB378" s="211">
        <v>800</v>
      </c>
      <c r="BC378" s="211">
        <v>50</v>
      </c>
      <c r="BD378" s="211">
        <v>709</v>
      </c>
      <c r="BE378" s="211">
        <v>42</v>
      </c>
      <c r="BF378" s="211">
        <v>326</v>
      </c>
      <c r="BG378" s="211">
        <v>23</v>
      </c>
      <c r="BH378" s="211">
        <v>1554</v>
      </c>
      <c r="BI378" s="211">
        <v>136</v>
      </c>
      <c r="BJ378" s="211">
        <v>1499</v>
      </c>
      <c r="BK378" s="211">
        <v>131</v>
      </c>
      <c r="BL378" s="211">
        <v>55</v>
      </c>
      <c r="BM378" s="211">
        <v>5</v>
      </c>
      <c r="BN378" s="211">
        <v>1063</v>
      </c>
      <c r="BO378" s="211">
        <v>85</v>
      </c>
      <c r="BP378" s="211">
        <v>533</v>
      </c>
      <c r="BQ378" s="211">
        <v>55</v>
      </c>
      <c r="BR378" s="211">
        <v>284</v>
      </c>
      <c r="BS378" s="211">
        <v>19</v>
      </c>
      <c r="BT378" s="211">
        <v>782</v>
      </c>
      <c r="BU378" s="211">
        <v>63</v>
      </c>
      <c r="BV378" s="211">
        <v>1880</v>
      </c>
      <c r="BW378" s="211">
        <v>159</v>
      </c>
      <c r="BX378" s="211">
        <v>654</v>
      </c>
      <c r="BY378" s="211">
        <v>9</v>
      </c>
      <c r="BZ378" s="211">
        <v>188</v>
      </c>
      <c r="CA378" s="211">
        <v>28</v>
      </c>
      <c r="CB378" s="211">
        <v>594</v>
      </c>
      <c r="CC378" s="211">
        <v>35</v>
      </c>
      <c r="CD378" s="211">
        <v>176</v>
      </c>
      <c r="CE378" s="211">
        <v>21</v>
      </c>
      <c r="CF378" s="211">
        <v>335</v>
      </c>
      <c r="CG378" s="211">
        <v>47</v>
      </c>
      <c r="CH378" s="211">
        <v>460</v>
      </c>
      <c r="CI378" s="211">
        <v>54</v>
      </c>
      <c r="CJ378" s="211">
        <v>377</v>
      </c>
      <c r="CK378" s="211">
        <v>21</v>
      </c>
      <c r="CL378" s="211">
        <v>532</v>
      </c>
      <c r="CM378" s="211">
        <v>16</v>
      </c>
      <c r="CN378" s="211">
        <v>654</v>
      </c>
      <c r="CO378" s="211">
        <v>9</v>
      </c>
      <c r="CP378" s="211">
        <v>231</v>
      </c>
      <c r="CQ378" s="211">
        <v>3085</v>
      </c>
      <c r="CR378" s="211">
        <v>2187</v>
      </c>
      <c r="CS378" s="211">
        <v>1461</v>
      </c>
      <c r="CT378" s="211">
        <v>3066</v>
      </c>
      <c r="CU378" s="211">
        <v>95</v>
      </c>
      <c r="CV378" s="211">
        <v>28</v>
      </c>
      <c r="CW378" s="211">
        <v>44</v>
      </c>
      <c r="CX378" s="211">
        <v>14</v>
      </c>
      <c r="CY378" s="211">
        <v>33</v>
      </c>
      <c r="CZ378" s="211">
        <v>8</v>
      </c>
      <c r="DA378" s="211">
        <v>4</v>
      </c>
      <c r="DB378" s="211">
        <v>0</v>
      </c>
      <c r="DC378" s="211">
        <v>14</v>
      </c>
      <c r="DD378" s="211">
        <v>6</v>
      </c>
      <c r="DE378" s="211">
        <v>53</v>
      </c>
      <c r="DF378" s="211">
        <v>161</v>
      </c>
      <c r="DG378" s="211">
        <v>161</v>
      </c>
      <c r="DH378" s="211">
        <v>40</v>
      </c>
      <c r="DI378" s="211">
        <v>188</v>
      </c>
      <c r="DJ378" s="211">
        <v>79</v>
      </c>
      <c r="DK378" s="211">
        <v>12</v>
      </c>
      <c r="DL378" s="211">
        <v>82</v>
      </c>
      <c r="DM378" s="211">
        <v>78</v>
      </c>
      <c r="DN378" s="211">
        <v>466</v>
      </c>
      <c r="DO378" s="211">
        <v>133</v>
      </c>
      <c r="DP378" s="211">
        <v>81</v>
      </c>
      <c r="DQ378" s="211">
        <v>129</v>
      </c>
      <c r="DR378" s="211">
        <v>47</v>
      </c>
      <c r="DS378" s="211">
        <v>37</v>
      </c>
      <c r="DT378" s="211">
        <v>70</v>
      </c>
      <c r="DU378" s="211">
        <v>1308</v>
      </c>
      <c r="DV378" s="211">
        <v>766</v>
      </c>
      <c r="DW378" s="211">
        <v>272</v>
      </c>
      <c r="DX378" s="211">
        <v>87</v>
      </c>
      <c r="DY378" s="211">
        <v>24</v>
      </c>
      <c r="DZ378" s="211">
        <v>263</v>
      </c>
      <c r="EA378" s="211">
        <v>11</v>
      </c>
      <c r="EB378" s="211">
        <v>212</v>
      </c>
      <c r="EC378" s="211">
        <v>192</v>
      </c>
      <c r="ED378" s="211">
        <v>37</v>
      </c>
      <c r="EE378" s="211">
        <v>110</v>
      </c>
      <c r="EF378" s="211">
        <v>364</v>
      </c>
      <c r="EG378" s="211">
        <v>3113</v>
      </c>
      <c r="EH378" s="211">
        <v>169</v>
      </c>
      <c r="EI378" s="211">
        <v>1226</v>
      </c>
      <c r="EJ378" s="211">
        <v>82</v>
      </c>
      <c r="EK378" s="211">
        <v>19</v>
      </c>
      <c r="EL378" s="211">
        <v>7</v>
      </c>
      <c r="EM378" s="211">
        <v>0</v>
      </c>
      <c r="EN378" s="211">
        <v>0</v>
      </c>
      <c r="EO378" s="211">
        <v>4</v>
      </c>
      <c r="EP378" s="211">
        <v>11</v>
      </c>
      <c r="EQ378" s="211">
        <v>1146</v>
      </c>
      <c r="ER378" s="211">
        <v>1308</v>
      </c>
      <c r="ES378" s="211">
        <v>26</v>
      </c>
      <c r="ET378" s="211">
        <v>238</v>
      </c>
      <c r="EU378" s="211">
        <v>509</v>
      </c>
      <c r="EV378" s="211">
        <v>535</v>
      </c>
      <c r="EW378" s="211">
        <f t="shared" si="6"/>
        <v>1282</v>
      </c>
      <c r="EX378" s="211">
        <v>1308</v>
      </c>
      <c r="EZ378" s="211"/>
    </row>
    <row r="379" spans="1:156" x14ac:dyDescent="0.25">
      <c r="A379">
        <v>56467</v>
      </c>
      <c r="B379" t="s">
        <v>580</v>
      </c>
      <c r="C379" t="s">
        <v>857</v>
      </c>
      <c r="D379" t="s">
        <v>262</v>
      </c>
      <c r="E379" t="s">
        <v>324</v>
      </c>
      <c r="F379" s="234" t="s">
        <v>342</v>
      </c>
      <c r="G379" s="234" t="s">
        <v>342</v>
      </c>
      <c r="H379" s="211">
        <v>2750</v>
      </c>
      <c r="I379" s="211">
        <v>124</v>
      </c>
      <c r="J379" s="211">
        <v>453</v>
      </c>
      <c r="K379" s="211">
        <v>8</v>
      </c>
      <c r="L379" s="211">
        <v>198</v>
      </c>
      <c r="M379" s="211">
        <v>4</v>
      </c>
      <c r="N379" s="211">
        <v>1183</v>
      </c>
      <c r="O379" s="211">
        <v>81</v>
      </c>
      <c r="P379" s="211">
        <v>1108</v>
      </c>
      <c r="Q379" s="211">
        <v>35</v>
      </c>
      <c r="R379" s="211">
        <v>2488</v>
      </c>
      <c r="S379" s="211">
        <v>120</v>
      </c>
      <c r="T379" s="211">
        <v>26</v>
      </c>
      <c r="U379" s="211">
        <v>0</v>
      </c>
      <c r="V379" s="211">
        <v>58</v>
      </c>
      <c r="W379" s="211">
        <v>0</v>
      </c>
      <c r="X379" s="211">
        <v>12</v>
      </c>
      <c r="Y379" s="211">
        <v>0</v>
      </c>
      <c r="Z379" s="211">
        <v>50</v>
      </c>
      <c r="AA379" s="211">
        <v>0</v>
      </c>
      <c r="AB379" s="211">
        <v>116</v>
      </c>
      <c r="AC379" s="211">
        <v>4</v>
      </c>
      <c r="AD379" s="211">
        <v>75</v>
      </c>
      <c r="AE379" s="211">
        <v>0</v>
      </c>
      <c r="AF379" s="211">
        <v>2480</v>
      </c>
      <c r="AG379" s="211">
        <v>120</v>
      </c>
      <c r="AH379" s="211">
        <v>2714</v>
      </c>
      <c r="AI379" s="211">
        <v>124</v>
      </c>
      <c r="AJ379" s="211">
        <v>36</v>
      </c>
      <c r="AK379" s="211">
        <v>0</v>
      </c>
      <c r="AL379" s="211">
        <v>27</v>
      </c>
      <c r="AM379" s="211">
        <v>0</v>
      </c>
      <c r="AN379" s="211">
        <v>9</v>
      </c>
      <c r="AO379" s="211">
        <v>0</v>
      </c>
      <c r="AP379" s="211">
        <v>1427</v>
      </c>
      <c r="AQ379" s="211">
        <v>61</v>
      </c>
      <c r="AR379" s="211">
        <v>1323</v>
      </c>
      <c r="AS379" s="211">
        <v>63</v>
      </c>
      <c r="AT379" s="211">
        <v>384</v>
      </c>
      <c r="AU379" s="211">
        <v>2</v>
      </c>
      <c r="AV379" s="211">
        <v>2366</v>
      </c>
      <c r="AW379" s="211">
        <v>122</v>
      </c>
      <c r="AX379" s="211">
        <v>80</v>
      </c>
      <c r="AY379" s="211">
        <v>0</v>
      </c>
      <c r="AZ379" s="211">
        <v>478</v>
      </c>
      <c r="BA379" s="211">
        <v>31</v>
      </c>
      <c r="BB379" s="211">
        <v>778</v>
      </c>
      <c r="BC379" s="211">
        <v>56</v>
      </c>
      <c r="BD379" s="211">
        <v>728</v>
      </c>
      <c r="BE379" s="211">
        <v>16</v>
      </c>
      <c r="BF379" s="211">
        <v>361</v>
      </c>
      <c r="BG379" s="211">
        <v>20</v>
      </c>
      <c r="BH379" s="211">
        <v>953</v>
      </c>
      <c r="BI379" s="211">
        <v>83</v>
      </c>
      <c r="BJ379" s="211">
        <v>894</v>
      </c>
      <c r="BK379" s="211">
        <v>72</v>
      </c>
      <c r="BL379" s="211">
        <v>59</v>
      </c>
      <c r="BM379" s="211">
        <v>11</v>
      </c>
      <c r="BN379" s="211">
        <v>625</v>
      </c>
      <c r="BO379" s="211">
        <v>47</v>
      </c>
      <c r="BP379" s="211">
        <v>376</v>
      </c>
      <c r="BQ379" s="211">
        <v>43</v>
      </c>
      <c r="BR379" s="211">
        <v>313</v>
      </c>
      <c r="BS379" s="211">
        <v>13</v>
      </c>
      <c r="BT379" s="211">
        <v>571</v>
      </c>
      <c r="BU379" s="211">
        <v>21</v>
      </c>
      <c r="BV379" s="211">
        <v>1314</v>
      </c>
      <c r="BW379" s="211">
        <v>103</v>
      </c>
      <c r="BX379" s="211">
        <v>865</v>
      </c>
      <c r="BY379" s="211">
        <v>0</v>
      </c>
      <c r="BZ379" s="211">
        <v>165</v>
      </c>
      <c r="CA379" s="211">
        <v>0</v>
      </c>
      <c r="CB379" s="211">
        <v>406</v>
      </c>
      <c r="CC379" s="211">
        <v>21</v>
      </c>
      <c r="CD379" s="211">
        <v>115</v>
      </c>
      <c r="CE379" s="211">
        <v>0</v>
      </c>
      <c r="CF379" s="211">
        <v>145</v>
      </c>
      <c r="CG379" s="211">
        <v>20</v>
      </c>
      <c r="CH379" s="211">
        <v>250</v>
      </c>
      <c r="CI379" s="211">
        <v>30</v>
      </c>
      <c r="CJ379" s="211">
        <v>267</v>
      </c>
      <c r="CK379" s="211">
        <v>7</v>
      </c>
      <c r="CL379" s="211">
        <v>537</v>
      </c>
      <c r="CM379" s="211">
        <v>46</v>
      </c>
      <c r="CN379" s="211">
        <v>865</v>
      </c>
      <c r="CO379" s="211">
        <v>0</v>
      </c>
      <c r="CP379" s="211">
        <v>124</v>
      </c>
      <c r="CQ379" s="211">
        <v>2626</v>
      </c>
      <c r="CR379" s="211">
        <v>1842</v>
      </c>
      <c r="CS379" s="211">
        <v>1471</v>
      </c>
      <c r="CT379" s="211">
        <v>2530</v>
      </c>
      <c r="CU379" s="211">
        <v>84</v>
      </c>
      <c r="CV379" s="211">
        <v>10</v>
      </c>
      <c r="CW379" s="211">
        <v>13</v>
      </c>
      <c r="CX379" s="211">
        <v>0</v>
      </c>
      <c r="CY379" s="211">
        <v>43</v>
      </c>
      <c r="CZ379" s="211">
        <v>7</v>
      </c>
      <c r="DA379" s="211">
        <v>11</v>
      </c>
      <c r="DB379" s="211">
        <v>0</v>
      </c>
      <c r="DC379" s="211">
        <v>17</v>
      </c>
      <c r="DD379" s="211">
        <v>3</v>
      </c>
      <c r="DE379" s="211">
        <v>13</v>
      </c>
      <c r="DF379" s="211">
        <v>152</v>
      </c>
      <c r="DG379" s="211">
        <v>109</v>
      </c>
      <c r="DH379" s="211">
        <v>14</v>
      </c>
      <c r="DI379" s="211">
        <v>135</v>
      </c>
      <c r="DJ379" s="211">
        <v>43</v>
      </c>
      <c r="DK379" s="211">
        <v>4</v>
      </c>
      <c r="DL379" s="211">
        <v>32</v>
      </c>
      <c r="DM379" s="211">
        <v>89</v>
      </c>
      <c r="DN379" s="211">
        <v>260</v>
      </c>
      <c r="DO379" s="211">
        <v>72</v>
      </c>
      <c r="DP379" s="211">
        <v>41</v>
      </c>
      <c r="DQ379" s="211">
        <v>73</v>
      </c>
      <c r="DR379" s="211">
        <v>34</v>
      </c>
      <c r="DS379" s="211">
        <v>10</v>
      </c>
      <c r="DT379" s="211">
        <v>35</v>
      </c>
      <c r="DU379" s="211">
        <v>1110</v>
      </c>
      <c r="DV379" s="211">
        <v>754</v>
      </c>
      <c r="DW379" s="211">
        <v>152</v>
      </c>
      <c r="DX379" s="211">
        <v>67</v>
      </c>
      <c r="DY379" s="211">
        <v>18</v>
      </c>
      <c r="DZ379" s="211">
        <v>155</v>
      </c>
      <c r="EA379" s="211">
        <v>15</v>
      </c>
      <c r="EB379" s="211">
        <v>131</v>
      </c>
      <c r="EC379" s="211">
        <v>134</v>
      </c>
      <c r="ED379" s="211">
        <v>3</v>
      </c>
      <c r="EE379" s="211">
        <v>112</v>
      </c>
      <c r="EF379" s="211">
        <v>202</v>
      </c>
      <c r="EG379" s="211">
        <v>2636</v>
      </c>
      <c r="EH379" s="211">
        <v>93</v>
      </c>
      <c r="EI379" s="211">
        <v>1052</v>
      </c>
      <c r="EJ379" s="211">
        <v>58</v>
      </c>
      <c r="EK379" s="211">
        <v>10</v>
      </c>
      <c r="EL379" s="211">
        <v>5</v>
      </c>
      <c r="EM379" s="211">
        <v>10</v>
      </c>
      <c r="EN379" s="211">
        <v>0</v>
      </c>
      <c r="EO379" s="211">
        <v>2</v>
      </c>
      <c r="EP379" s="211">
        <v>18</v>
      </c>
      <c r="EQ379" s="211">
        <v>974</v>
      </c>
      <c r="ER379" s="211">
        <v>1110</v>
      </c>
      <c r="ES379" s="211">
        <v>33</v>
      </c>
      <c r="ET379" s="211">
        <v>209</v>
      </c>
      <c r="EU379" s="211">
        <v>579</v>
      </c>
      <c r="EV379" s="211">
        <v>289</v>
      </c>
      <c r="EW379" s="211">
        <f t="shared" si="6"/>
        <v>1077</v>
      </c>
      <c r="EX379" s="211">
        <v>1110</v>
      </c>
      <c r="EZ379" s="211"/>
    </row>
    <row r="380" spans="1:156" x14ac:dyDescent="0.25">
      <c r="A380">
        <v>56470</v>
      </c>
      <c r="B380" t="s">
        <v>580</v>
      </c>
      <c r="C380" t="s">
        <v>859</v>
      </c>
      <c r="D380" t="s">
        <v>262</v>
      </c>
      <c r="E380" t="s">
        <v>324</v>
      </c>
      <c r="F380" s="234" t="s">
        <v>343</v>
      </c>
      <c r="G380" s="234" t="s">
        <v>342</v>
      </c>
      <c r="H380" s="211">
        <v>10684</v>
      </c>
      <c r="I380" s="211">
        <v>562</v>
      </c>
      <c r="J380" s="211">
        <v>1640</v>
      </c>
      <c r="K380" s="211">
        <v>135</v>
      </c>
      <c r="L380" s="211">
        <v>1086</v>
      </c>
      <c r="M380" s="211">
        <v>66</v>
      </c>
      <c r="N380" s="211">
        <v>5291</v>
      </c>
      <c r="O380" s="211">
        <v>277</v>
      </c>
      <c r="P380" s="211">
        <v>3706</v>
      </c>
      <c r="Q380" s="211">
        <v>150</v>
      </c>
      <c r="R380" s="211">
        <v>9829</v>
      </c>
      <c r="S380" s="211">
        <v>489</v>
      </c>
      <c r="T380" s="211">
        <v>36</v>
      </c>
      <c r="U380" s="211">
        <v>0</v>
      </c>
      <c r="V380" s="211">
        <v>75</v>
      </c>
      <c r="W380" s="211">
        <v>26</v>
      </c>
      <c r="X380" s="211">
        <v>24</v>
      </c>
      <c r="Y380" s="211">
        <v>2</v>
      </c>
      <c r="Z380" s="211">
        <v>233</v>
      </c>
      <c r="AA380" s="211">
        <v>16</v>
      </c>
      <c r="AB380" s="211">
        <v>487</v>
      </c>
      <c r="AC380" s="211">
        <v>29</v>
      </c>
      <c r="AD380" s="211">
        <v>226</v>
      </c>
      <c r="AE380" s="211">
        <v>21</v>
      </c>
      <c r="AF380" s="211">
        <v>9722</v>
      </c>
      <c r="AG380" s="211">
        <v>489</v>
      </c>
      <c r="AH380" s="211">
        <v>10515</v>
      </c>
      <c r="AI380" s="211">
        <v>523</v>
      </c>
      <c r="AJ380" s="211">
        <v>169</v>
      </c>
      <c r="AK380" s="211">
        <v>39</v>
      </c>
      <c r="AL380" s="211">
        <v>137</v>
      </c>
      <c r="AM380" s="211">
        <v>20</v>
      </c>
      <c r="AN380" s="211">
        <v>32</v>
      </c>
      <c r="AO380" s="211">
        <v>19</v>
      </c>
      <c r="AP380" s="211">
        <v>5368</v>
      </c>
      <c r="AQ380" s="211">
        <v>351</v>
      </c>
      <c r="AR380" s="211">
        <v>5316</v>
      </c>
      <c r="AS380" s="211">
        <v>211</v>
      </c>
      <c r="AT380" s="211">
        <v>1549</v>
      </c>
      <c r="AU380" s="211">
        <v>29</v>
      </c>
      <c r="AV380" s="211">
        <v>9135</v>
      </c>
      <c r="AW380" s="211">
        <v>533</v>
      </c>
      <c r="AX380" s="211">
        <v>478</v>
      </c>
      <c r="AY380" s="211">
        <v>69</v>
      </c>
      <c r="AZ380" s="211">
        <v>2027</v>
      </c>
      <c r="BA380" s="211">
        <v>165</v>
      </c>
      <c r="BB380" s="211">
        <v>2833</v>
      </c>
      <c r="BC380" s="211">
        <v>148</v>
      </c>
      <c r="BD380" s="211">
        <v>2350</v>
      </c>
      <c r="BE380" s="211">
        <v>38</v>
      </c>
      <c r="BF380" s="211">
        <v>1016</v>
      </c>
      <c r="BG380" s="211">
        <v>66</v>
      </c>
      <c r="BH380" s="211">
        <v>4368</v>
      </c>
      <c r="BI380" s="211">
        <v>400</v>
      </c>
      <c r="BJ380" s="211">
        <v>4149</v>
      </c>
      <c r="BK380" s="211">
        <v>356</v>
      </c>
      <c r="BL380" s="211">
        <v>219</v>
      </c>
      <c r="BM380" s="211">
        <v>44</v>
      </c>
      <c r="BN380" s="211">
        <v>2921</v>
      </c>
      <c r="BO380" s="211">
        <v>260</v>
      </c>
      <c r="BP380" s="211">
        <v>1654</v>
      </c>
      <c r="BQ380" s="211">
        <v>141</v>
      </c>
      <c r="BR380" s="211">
        <v>809</v>
      </c>
      <c r="BS380" s="211">
        <v>65</v>
      </c>
      <c r="BT380" s="211">
        <v>2349</v>
      </c>
      <c r="BU380" s="211">
        <v>68</v>
      </c>
      <c r="BV380" s="211">
        <v>5384</v>
      </c>
      <c r="BW380" s="211">
        <v>466</v>
      </c>
      <c r="BX380" s="211">
        <v>2951</v>
      </c>
      <c r="BY380" s="211">
        <v>28</v>
      </c>
      <c r="BZ380" s="211">
        <v>678</v>
      </c>
      <c r="CA380" s="211">
        <v>6</v>
      </c>
      <c r="CB380" s="211">
        <v>1671</v>
      </c>
      <c r="CC380" s="211">
        <v>62</v>
      </c>
      <c r="CD380" s="211">
        <v>647</v>
      </c>
      <c r="CE380" s="211">
        <v>74</v>
      </c>
      <c r="CF380" s="211">
        <v>878</v>
      </c>
      <c r="CG380" s="211">
        <v>30</v>
      </c>
      <c r="CH380" s="211">
        <v>1112</v>
      </c>
      <c r="CI380" s="211">
        <v>141</v>
      </c>
      <c r="CJ380" s="211">
        <v>1122</v>
      </c>
      <c r="CK380" s="211">
        <v>112</v>
      </c>
      <c r="CL380" s="211">
        <v>1625</v>
      </c>
      <c r="CM380" s="211">
        <v>109</v>
      </c>
      <c r="CN380" s="211">
        <v>2951</v>
      </c>
      <c r="CO380" s="211">
        <v>28</v>
      </c>
      <c r="CP380" s="211">
        <v>562</v>
      </c>
      <c r="CQ380" s="211">
        <v>10122</v>
      </c>
      <c r="CR380" s="211">
        <v>7238</v>
      </c>
      <c r="CS380" s="211">
        <v>5241</v>
      </c>
      <c r="CT380" s="211">
        <v>10023</v>
      </c>
      <c r="CU380" s="211">
        <v>276</v>
      </c>
      <c r="CV380" s="211">
        <v>97</v>
      </c>
      <c r="CW380" s="211">
        <v>106</v>
      </c>
      <c r="CX380" s="211">
        <v>26</v>
      </c>
      <c r="CY380" s="211">
        <v>77</v>
      </c>
      <c r="CZ380" s="211">
        <v>17</v>
      </c>
      <c r="DA380" s="211">
        <v>18</v>
      </c>
      <c r="DB380" s="211">
        <v>3</v>
      </c>
      <c r="DC380" s="211">
        <v>75</v>
      </c>
      <c r="DD380" s="211">
        <v>51</v>
      </c>
      <c r="DE380" s="211">
        <v>156</v>
      </c>
      <c r="DF380" s="211">
        <v>470</v>
      </c>
      <c r="DG380" s="211">
        <v>630</v>
      </c>
      <c r="DH380" s="211">
        <v>158</v>
      </c>
      <c r="DI380" s="211">
        <v>582</v>
      </c>
      <c r="DJ380" s="211">
        <v>150</v>
      </c>
      <c r="DK380" s="211">
        <v>11</v>
      </c>
      <c r="DL380" s="211">
        <v>282</v>
      </c>
      <c r="DM380" s="211">
        <v>318</v>
      </c>
      <c r="DN380" s="211">
        <v>1104</v>
      </c>
      <c r="DO380" s="211">
        <v>470</v>
      </c>
      <c r="DP380" s="211">
        <v>321</v>
      </c>
      <c r="DQ380" s="211">
        <v>152</v>
      </c>
      <c r="DR380" s="211">
        <v>260</v>
      </c>
      <c r="DS380" s="211">
        <v>139</v>
      </c>
      <c r="DT380" s="211">
        <v>550</v>
      </c>
      <c r="DU380" s="211">
        <v>4654</v>
      </c>
      <c r="DV380" s="211">
        <v>2273</v>
      </c>
      <c r="DW380" s="211">
        <v>631</v>
      </c>
      <c r="DX380" s="211">
        <v>397</v>
      </c>
      <c r="DY380" s="211">
        <v>169</v>
      </c>
      <c r="DZ380" s="211">
        <v>893</v>
      </c>
      <c r="EA380" s="211">
        <v>62</v>
      </c>
      <c r="EB380" s="211">
        <v>759</v>
      </c>
      <c r="EC380" s="211">
        <v>1091</v>
      </c>
      <c r="ED380" s="211">
        <v>141</v>
      </c>
      <c r="EE380" s="211">
        <v>821</v>
      </c>
      <c r="EF380" s="211">
        <v>1054</v>
      </c>
      <c r="EG380" s="211">
        <v>9481</v>
      </c>
      <c r="EH380" s="211">
        <v>1304</v>
      </c>
      <c r="EI380" s="211">
        <v>3414</v>
      </c>
      <c r="EJ380" s="211">
        <v>1240</v>
      </c>
      <c r="EK380" s="211">
        <v>137</v>
      </c>
      <c r="EL380" s="211">
        <v>128</v>
      </c>
      <c r="EM380" s="211">
        <v>67</v>
      </c>
      <c r="EN380" s="211">
        <v>221</v>
      </c>
      <c r="EO380" s="211">
        <v>73</v>
      </c>
      <c r="EP380" s="211">
        <v>506</v>
      </c>
      <c r="EQ380" s="211">
        <v>4049</v>
      </c>
      <c r="ER380" s="211">
        <v>4654</v>
      </c>
      <c r="ES380" s="211">
        <v>363</v>
      </c>
      <c r="ET380" s="211">
        <v>1453</v>
      </c>
      <c r="EU380" s="211">
        <v>1513</v>
      </c>
      <c r="EV380" s="211">
        <v>1325</v>
      </c>
      <c r="EW380" s="211">
        <f t="shared" si="6"/>
        <v>4291</v>
      </c>
      <c r="EX380" s="211">
        <v>4654</v>
      </c>
      <c r="EZ380" s="211"/>
    </row>
    <row r="381" spans="1:156" x14ac:dyDescent="0.25">
      <c r="A381">
        <v>56557</v>
      </c>
      <c r="B381" t="s">
        <v>580</v>
      </c>
      <c r="C381" t="s">
        <v>883</v>
      </c>
      <c r="D381" t="s">
        <v>277</v>
      </c>
      <c r="E381" t="s">
        <v>324</v>
      </c>
      <c r="F381" s="234" t="s">
        <v>342</v>
      </c>
      <c r="G381" s="234" t="s">
        <v>342</v>
      </c>
      <c r="H381" s="211">
        <v>2761</v>
      </c>
      <c r="I381" s="211">
        <v>365</v>
      </c>
      <c r="J381" s="211">
        <v>937</v>
      </c>
      <c r="K381" s="211">
        <v>143</v>
      </c>
      <c r="L381" s="211">
        <v>574</v>
      </c>
      <c r="M381" s="211">
        <v>89</v>
      </c>
      <c r="N381" s="211">
        <v>1173</v>
      </c>
      <c r="O381" s="211">
        <v>168</v>
      </c>
      <c r="P381" s="211">
        <v>607</v>
      </c>
      <c r="Q381" s="211">
        <v>47</v>
      </c>
      <c r="R381" s="211">
        <v>1237</v>
      </c>
      <c r="S381" s="211">
        <v>39</v>
      </c>
      <c r="T381" s="211">
        <v>11</v>
      </c>
      <c r="U381" s="211">
        <v>8</v>
      </c>
      <c r="V381" s="211">
        <v>987</v>
      </c>
      <c r="W381" s="211">
        <v>235</v>
      </c>
      <c r="X381" s="211">
        <v>17</v>
      </c>
      <c r="Y381" s="211">
        <v>0</v>
      </c>
      <c r="Z381" s="211">
        <v>16</v>
      </c>
      <c r="AA381" s="211">
        <v>0</v>
      </c>
      <c r="AB381" s="211">
        <v>491</v>
      </c>
      <c r="AC381" s="211">
        <v>83</v>
      </c>
      <c r="AD381" s="211">
        <v>143</v>
      </c>
      <c r="AE381" s="211">
        <v>8</v>
      </c>
      <c r="AF381" s="211">
        <v>1227</v>
      </c>
      <c r="AG381" s="211">
        <v>39</v>
      </c>
      <c r="AH381" s="211">
        <v>2724</v>
      </c>
      <c r="AI381" s="211">
        <v>357</v>
      </c>
      <c r="AJ381" s="211">
        <v>37</v>
      </c>
      <c r="AK381" s="211">
        <v>8</v>
      </c>
      <c r="AL381" s="211">
        <v>27</v>
      </c>
      <c r="AM381" s="211">
        <v>0</v>
      </c>
      <c r="AN381" s="211">
        <v>10</v>
      </c>
      <c r="AO381" s="211">
        <v>8</v>
      </c>
      <c r="AP381" s="211">
        <v>1405</v>
      </c>
      <c r="AQ381" s="211">
        <v>209</v>
      </c>
      <c r="AR381" s="211">
        <v>1356</v>
      </c>
      <c r="AS381" s="211">
        <v>156</v>
      </c>
      <c r="AT381" s="211">
        <v>478</v>
      </c>
      <c r="AU381" s="211">
        <v>38</v>
      </c>
      <c r="AV381" s="211">
        <v>2283</v>
      </c>
      <c r="AW381" s="211">
        <v>327</v>
      </c>
      <c r="AX381" s="211">
        <v>268</v>
      </c>
      <c r="AY381" s="211">
        <v>73</v>
      </c>
      <c r="AZ381" s="211">
        <v>584</v>
      </c>
      <c r="BA381" s="211">
        <v>68</v>
      </c>
      <c r="BB381" s="211">
        <v>621</v>
      </c>
      <c r="BC381" s="211">
        <v>69</v>
      </c>
      <c r="BD381" s="211">
        <v>183</v>
      </c>
      <c r="BE381" s="211">
        <v>5</v>
      </c>
      <c r="BF381" s="211">
        <v>434</v>
      </c>
      <c r="BG381" s="211">
        <v>105</v>
      </c>
      <c r="BH381" s="211">
        <v>989</v>
      </c>
      <c r="BI381" s="211">
        <v>147</v>
      </c>
      <c r="BJ381" s="211">
        <v>900</v>
      </c>
      <c r="BK381" s="211">
        <v>118</v>
      </c>
      <c r="BL381" s="211">
        <v>89</v>
      </c>
      <c r="BM381" s="211">
        <v>29</v>
      </c>
      <c r="BN381" s="211">
        <v>624</v>
      </c>
      <c r="BO381" s="211">
        <v>79</v>
      </c>
      <c r="BP381" s="211">
        <v>416</v>
      </c>
      <c r="BQ381" s="211">
        <v>80</v>
      </c>
      <c r="BR381" s="211">
        <v>383</v>
      </c>
      <c r="BS381" s="211">
        <v>93</v>
      </c>
      <c r="BT381" s="211">
        <v>908</v>
      </c>
      <c r="BU381" s="211">
        <v>109</v>
      </c>
      <c r="BV381" s="211">
        <v>1423</v>
      </c>
      <c r="BW381" s="211">
        <v>252</v>
      </c>
      <c r="BX381" s="211">
        <v>430</v>
      </c>
      <c r="BY381" s="211">
        <v>4</v>
      </c>
      <c r="BZ381" s="211">
        <v>261</v>
      </c>
      <c r="CA381" s="211">
        <v>21</v>
      </c>
      <c r="CB381" s="211">
        <v>647</v>
      </c>
      <c r="CC381" s="211">
        <v>88</v>
      </c>
      <c r="CD381" s="211">
        <v>197</v>
      </c>
      <c r="CE381" s="211">
        <v>41</v>
      </c>
      <c r="CF381" s="211">
        <v>259</v>
      </c>
      <c r="CG381" s="211">
        <v>63</v>
      </c>
      <c r="CH381" s="211">
        <v>311</v>
      </c>
      <c r="CI381" s="211">
        <v>70</v>
      </c>
      <c r="CJ381" s="211">
        <v>275</v>
      </c>
      <c r="CK381" s="211">
        <v>38</v>
      </c>
      <c r="CL381" s="211">
        <v>381</v>
      </c>
      <c r="CM381" s="211">
        <v>40</v>
      </c>
      <c r="CN381" s="211">
        <v>430</v>
      </c>
      <c r="CO381" s="211">
        <v>4</v>
      </c>
      <c r="CP381" s="211">
        <v>365</v>
      </c>
      <c r="CQ381" s="211">
        <v>2396</v>
      </c>
      <c r="CR381" s="211">
        <v>1147</v>
      </c>
      <c r="CS381" s="211">
        <v>1581</v>
      </c>
      <c r="CT381" s="211">
        <v>2340</v>
      </c>
      <c r="CU381" s="211">
        <v>238</v>
      </c>
      <c r="CV381" s="211">
        <v>20</v>
      </c>
      <c r="CW381" s="211">
        <v>30</v>
      </c>
      <c r="CX381" s="211">
        <v>0</v>
      </c>
      <c r="CY381" s="211">
        <v>17</v>
      </c>
      <c r="CZ381" s="211">
        <v>7</v>
      </c>
      <c r="DA381" s="211">
        <v>19</v>
      </c>
      <c r="DB381" s="211">
        <v>13</v>
      </c>
      <c r="DC381" s="211">
        <v>172</v>
      </c>
      <c r="DD381" s="211">
        <v>0</v>
      </c>
      <c r="DE381" s="211">
        <v>103</v>
      </c>
      <c r="DF381" s="211">
        <v>87</v>
      </c>
      <c r="DG381" s="211">
        <v>48</v>
      </c>
      <c r="DH381" s="211">
        <v>18</v>
      </c>
      <c r="DI381" s="211">
        <v>78</v>
      </c>
      <c r="DJ381" s="211">
        <v>57</v>
      </c>
      <c r="DK381" s="211">
        <v>6</v>
      </c>
      <c r="DL381" s="211">
        <v>39</v>
      </c>
      <c r="DM381" s="211">
        <v>34</v>
      </c>
      <c r="DN381" s="211">
        <v>245</v>
      </c>
      <c r="DO381" s="211">
        <v>194</v>
      </c>
      <c r="DP381" s="211">
        <v>31</v>
      </c>
      <c r="DQ381" s="211">
        <v>77</v>
      </c>
      <c r="DR381" s="211">
        <v>80</v>
      </c>
      <c r="DS381" s="211">
        <v>87</v>
      </c>
      <c r="DT381" s="211">
        <v>200</v>
      </c>
      <c r="DU381" s="211">
        <v>958</v>
      </c>
      <c r="DV381" s="211">
        <v>330</v>
      </c>
      <c r="DW381" s="211">
        <v>102</v>
      </c>
      <c r="DX381" s="211">
        <v>110</v>
      </c>
      <c r="DY381" s="211">
        <v>68</v>
      </c>
      <c r="DZ381" s="211">
        <v>210</v>
      </c>
      <c r="EA381" s="211">
        <v>21</v>
      </c>
      <c r="EB381" s="211">
        <v>137</v>
      </c>
      <c r="EC381" s="211">
        <v>308</v>
      </c>
      <c r="ED381" s="211">
        <v>98</v>
      </c>
      <c r="EE381" s="211">
        <v>144</v>
      </c>
      <c r="EF381" s="211">
        <v>333</v>
      </c>
      <c r="EG381" s="211">
        <v>2505</v>
      </c>
      <c r="EH381" s="211">
        <v>249</v>
      </c>
      <c r="EI381" s="211">
        <v>650</v>
      </c>
      <c r="EJ381" s="211">
        <v>308</v>
      </c>
      <c r="EK381" s="211">
        <v>52</v>
      </c>
      <c r="EL381" s="211">
        <v>40</v>
      </c>
      <c r="EM381" s="211">
        <v>30</v>
      </c>
      <c r="EN381" s="211">
        <v>44</v>
      </c>
      <c r="EO381" s="211">
        <v>23</v>
      </c>
      <c r="EP381" s="211">
        <v>81</v>
      </c>
      <c r="EQ381" s="211">
        <v>791</v>
      </c>
      <c r="ER381" s="211">
        <v>958</v>
      </c>
      <c r="ES381" s="211">
        <v>78</v>
      </c>
      <c r="ET381" s="211">
        <v>359</v>
      </c>
      <c r="EU381" s="211">
        <v>269</v>
      </c>
      <c r="EV381" s="211">
        <v>252</v>
      </c>
      <c r="EW381" s="211">
        <f t="shared" si="6"/>
        <v>880</v>
      </c>
      <c r="EX381" s="211">
        <v>958</v>
      </c>
      <c r="EZ381" s="211"/>
    </row>
    <row r="382" spans="1:156" x14ac:dyDescent="0.25">
      <c r="A382">
        <v>56566</v>
      </c>
      <c r="B382" t="s">
        <v>580</v>
      </c>
      <c r="C382" t="s">
        <v>885</v>
      </c>
      <c r="D382" t="s">
        <v>277</v>
      </c>
      <c r="E382" t="s">
        <v>324</v>
      </c>
      <c r="F382" s="234" t="s">
        <v>342</v>
      </c>
      <c r="G382" s="234" t="s">
        <v>342</v>
      </c>
      <c r="H382" s="211">
        <v>594</v>
      </c>
      <c r="I382" s="211">
        <v>79</v>
      </c>
      <c r="J382" s="211">
        <v>304</v>
      </c>
      <c r="K382" s="211">
        <v>18</v>
      </c>
      <c r="L382" s="211">
        <v>238</v>
      </c>
      <c r="M382" s="211">
        <v>15</v>
      </c>
      <c r="N382" s="211">
        <v>218</v>
      </c>
      <c r="O382" s="211">
        <v>47</v>
      </c>
      <c r="P382" s="211">
        <v>72</v>
      </c>
      <c r="Q382" s="211">
        <v>14</v>
      </c>
      <c r="R382" s="211">
        <v>38</v>
      </c>
      <c r="S382" s="211">
        <v>1</v>
      </c>
      <c r="T382" s="211">
        <v>0</v>
      </c>
      <c r="U382" s="211">
        <v>0</v>
      </c>
      <c r="V382" s="211">
        <v>434</v>
      </c>
      <c r="W382" s="211">
        <v>71</v>
      </c>
      <c r="X382" s="211">
        <v>0</v>
      </c>
      <c r="Y382" s="211">
        <v>0</v>
      </c>
      <c r="Z382" s="211">
        <v>0</v>
      </c>
      <c r="AA382" s="211">
        <v>0</v>
      </c>
      <c r="AB382" s="211">
        <v>122</v>
      </c>
      <c r="AC382" s="211">
        <v>7</v>
      </c>
      <c r="AD382" s="211">
        <v>30</v>
      </c>
      <c r="AE382" s="211">
        <v>1</v>
      </c>
      <c r="AF382" s="211">
        <v>38</v>
      </c>
      <c r="AG382" s="211">
        <v>1</v>
      </c>
      <c r="AH382" s="211">
        <v>594</v>
      </c>
      <c r="AI382" s="211">
        <v>79</v>
      </c>
      <c r="AJ382" s="211">
        <v>0</v>
      </c>
      <c r="AK382" s="211">
        <v>0</v>
      </c>
      <c r="AL382" s="211">
        <v>0</v>
      </c>
      <c r="AM382" s="211">
        <v>0</v>
      </c>
      <c r="AN382" s="211">
        <v>0</v>
      </c>
      <c r="AO382" s="211">
        <v>0</v>
      </c>
      <c r="AP382" s="211">
        <v>313</v>
      </c>
      <c r="AQ382" s="211">
        <v>49</v>
      </c>
      <c r="AR382" s="211">
        <v>281</v>
      </c>
      <c r="AS382" s="211">
        <v>30</v>
      </c>
      <c r="AT382" s="211">
        <v>144</v>
      </c>
      <c r="AU382" s="211">
        <v>7</v>
      </c>
      <c r="AV382" s="211">
        <v>450</v>
      </c>
      <c r="AW382" s="211">
        <v>72</v>
      </c>
      <c r="AX382" s="211">
        <v>49</v>
      </c>
      <c r="AY382" s="211">
        <v>8</v>
      </c>
      <c r="AZ382" s="211">
        <v>113</v>
      </c>
      <c r="BA382" s="211">
        <v>26</v>
      </c>
      <c r="BB382" s="211">
        <v>106</v>
      </c>
      <c r="BC382" s="211">
        <v>23</v>
      </c>
      <c r="BD382" s="211">
        <v>24</v>
      </c>
      <c r="BE382" s="211">
        <v>0</v>
      </c>
      <c r="BF382" s="211">
        <v>98</v>
      </c>
      <c r="BG382" s="211">
        <v>19</v>
      </c>
      <c r="BH382" s="211">
        <v>168</v>
      </c>
      <c r="BI382" s="211">
        <v>43</v>
      </c>
      <c r="BJ382" s="211">
        <v>136</v>
      </c>
      <c r="BK382" s="211">
        <v>33</v>
      </c>
      <c r="BL382" s="211">
        <v>32</v>
      </c>
      <c r="BM382" s="211">
        <v>10</v>
      </c>
      <c r="BN382" s="211">
        <v>79</v>
      </c>
      <c r="BO382" s="211">
        <v>27</v>
      </c>
      <c r="BP382" s="211">
        <v>86</v>
      </c>
      <c r="BQ382" s="211">
        <v>22</v>
      </c>
      <c r="BR382" s="211">
        <v>101</v>
      </c>
      <c r="BS382" s="211">
        <v>13</v>
      </c>
      <c r="BT382" s="211">
        <v>247</v>
      </c>
      <c r="BU382" s="211">
        <v>17</v>
      </c>
      <c r="BV382" s="211">
        <v>266</v>
      </c>
      <c r="BW382" s="211">
        <v>62</v>
      </c>
      <c r="BX382" s="211">
        <v>81</v>
      </c>
      <c r="BY382" s="211">
        <v>0</v>
      </c>
      <c r="BZ382" s="211">
        <v>54</v>
      </c>
      <c r="CA382" s="211">
        <v>4</v>
      </c>
      <c r="CB382" s="211">
        <v>193</v>
      </c>
      <c r="CC382" s="211">
        <v>13</v>
      </c>
      <c r="CD382" s="211">
        <v>55</v>
      </c>
      <c r="CE382" s="211">
        <v>5</v>
      </c>
      <c r="CF382" s="211">
        <v>36</v>
      </c>
      <c r="CG382" s="211">
        <v>10</v>
      </c>
      <c r="CH382" s="211">
        <v>71</v>
      </c>
      <c r="CI382" s="211">
        <v>18</v>
      </c>
      <c r="CJ382" s="211">
        <v>43</v>
      </c>
      <c r="CK382" s="211">
        <v>19</v>
      </c>
      <c r="CL382" s="211">
        <v>61</v>
      </c>
      <c r="CM382" s="211">
        <v>10</v>
      </c>
      <c r="CN382" s="211">
        <v>81</v>
      </c>
      <c r="CO382" s="211">
        <v>0</v>
      </c>
      <c r="CP382" s="211">
        <v>79</v>
      </c>
      <c r="CQ382" s="211">
        <v>515</v>
      </c>
      <c r="CR382" s="211">
        <v>98</v>
      </c>
      <c r="CS382" s="211">
        <v>448</v>
      </c>
      <c r="CT382" s="211">
        <v>456</v>
      </c>
      <c r="CU382" s="211">
        <v>90</v>
      </c>
      <c r="CV382" s="211">
        <v>2</v>
      </c>
      <c r="CW382" s="211">
        <v>2</v>
      </c>
      <c r="CX382" s="211">
        <v>2</v>
      </c>
      <c r="CY382" s="211">
        <v>3</v>
      </c>
      <c r="CZ382" s="211">
        <v>0</v>
      </c>
      <c r="DA382" s="211">
        <v>0</v>
      </c>
      <c r="DB382" s="211">
        <v>0</v>
      </c>
      <c r="DC382" s="211">
        <v>85</v>
      </c>
      <c r="DD382" s="211">
        <v>0</v>
      </c>
      <c r="DE382" s="211">
        <v>2</v>
      </c>
      <c r="DF382" s="211">
        <v>13</v>
      </c>
      <c r="DG382" s="211">
        <v>0</v>
      </c>
      <c r="DH382" s="211">
        <v>3</v>
      </c>
      <c r="DI382" s="211">
        <v>3</v>
      </c>
      <c r="DJ382" s="211">
        <v>2</v>
      </c>
      <c r="DK382" s="211">
        <v>0</v>
      </c>
      <c r="DL382" s="211">
        <v>9</v>
      </c>
      <c r="DM382" s="211">
        <v>8</v>
      </c>
      <c r="DN382" s="211">
        <v>52</v>
      </c>
      <c r="DO382" s="211">
        <v>25</v>
      </c>
      <c r="DP382" s="211">
        <v>2</v>
      </c>
      <c r="DQ382" s="211">
        <v>33</v>
      </c>
      <c r="DR382" s="211">
        <v>34</v>
      </c>
      <c r="DS382" s="211">
        <v>49</v>
      </c>
      <c r="DT382" s="211">
        <v>94</v>
      </c>
      <c r="DU382" s="211">
        <v>192</v>
      </c>
      <c r="DV382" s="211">
        <v>43</v>
      </c>
      <c r="DW382" s="211">
        <v>11</v>
      </c>
      <c r="DX382" s="211">
        <v>27</v>
      </c>
      <c r="DY382" s="211">
        <v>16</v>
      </c>
      <c r="DZ382" s="211">
        <v>48</v>
      </c>
      <c r="EA382" s="211">
        <v>14</v>
      </c>
      <c r="EB382" s="211">
        <v>26</v>
      </c>
      <c r="EC382" s="211">
        <v>74</v>
      </c>
      <c r="ED382" s="211">
        <v>39</v>
      </c>
      <c r="EE382" s="211">
        <v>14</v>
      </c>
      <c r="EF382" s="211">
        <v>105</v>
      </c>
      <c r="EG382" s="211">
        <v>532</v>
      </c>
      <c r="EH382" s="211">
        <v>40</v>
      </c>
      <c r="EI382" s="211">
        <v>102</v>
      </c>
      <c r="EJ382" s="211">
        <v>90</v>
      </c>
      <c r="EK382" s="211">
        <v>31</v>
      </c>
      <c r="EL382" s="211">
        <v>4</v>
      </c>
      <c r="EM382" s="211">
        <v>20</v>
      </c>
      <c r="EN382" s="211">
        <v>1</v>
      </c>
      <c r="EO382" s="211">
        <v>4</v>
      </c>
      <c r="EP382" s="211">
        <v>24</v>
      </c>
      <c r="EQ382" s="211">
        <v>177</v>
      </c>
      <c r="ER382" s="211">
        <v>192</v>
      </c>
      <c r="ES382" s="211">
        <v>41</v>
      </c>
      <c r="ET382" s="211">
        <v>68</v>
      </c>
      <c r="EU382" s="211">
        <v>65</v>
      </c>
      <c r="EV382" s="211">
        <v>18</v>
      </c>
      <c r="EW382" s="211">
        <f t="shared" si="6"/>
        <v>151</v>
      </c>
      <c r="EX382" s="211">
        <v>192</v>
      </c>
      <c r="EZ382" s="211"/>
    </row>
    <row r="383" spans="1:156" x14ac:dyDescent="0.25">
      <c r="A383">
        <v>56589</v>
      </c>
      <c r="B383" t="s">
        <v>580</v>
      </c>
      <c r="C383" t="s">
        <v>894</v>
      </c>
      <c r="D383" t="s">
        <v>277</v>
      </c>
      <c r="E383" t="s">
        <v>324</v>
      </c>
      <c r="F383" s="234" t="s">
        <v>342</v>
      </c>
      <c r="G383" s="234" t="s">
        <v>342</v>
      </c>
      <c r="H383" s="211">
        <v>1939</v>
      </c>
      <c r="I383" s="211">
        <v>226</v>
      </c>
      <c r="J383" s="211">
        <v>345</v>
      </c>
      <c r="K383" s="211">
        <v>43</v>
      </c>
      <c r="L383" s="211">
        <v>259</v>
      </c>
      <c r="M383" s="211">
        <v>43</v>
      </c>
      <c r="N383" s="211">
        <v>955</v>
      </c>
      <c r="O383" s="211">
        <v>149</v>
      </c>
      <c r="P383" s="211">
        <v>609</v>
      </c>
      <c r="Q383" s="211">
        <v>34</v>
      </c>
      <c r="R383" s="211">
        <v>999</v>
      </c>
      <c r="S383" s="211">
        <v>66</v>
      </c>
      <c r="T383" s="211">
        <v>0</v>
      </c>
      <c r="U383" s="211">
        <v>0</v>
      </c>
      <c r="V383" s="211">
        <v>532</v>
      </c>
      <c r="W383" s="211">
        <v>85</v>
      </c>
      <c r="X383" s="211">
        <v>2</v>
      </c>
      <c r="Y383" s="211">
        <v>0</v>
      </c>
      <c r="Z383" s="211">
        <v>2</v>
      </c>
      <c r="AA383" s="211">
        <v>0</v>
      </c>
      <c r="AB383" s="211">
        <v>404</v>
      </c>
      <c r="AC383" s="211">
        <v>75</v>
      </c>
      <c r="AD383" s="211">
        <v>19</v>
      </c>
      <c r="AE383" s="211">
        <v>7</v>
      </c>
      <c r="AF383" s="211">
        <v>993</v>
      </c>
      <c r="AG383" s="211">
        <v>64</v>
      </c>
      <c r="AH383" s="211">
        <v>1927</v>
      </c>
      <c r="AI383" s="211">
        <v>220</v>
      </c>
      <c r="AJ383" s="211">
        <v>12</v>
      </c>
      <c r="AK383" s="211">
        <v>6</v>
      </c>
      <c r="AL383" s="211">
        <v>8</v>
      </c>
      <c r="AM383" s="211">
        <v>4</v>
      </c>
      <c r="AN383" s="211">
        <v>4</v>
      </c>
      <c r="AO383" s="211">
        <v>2</v>
      </c>
      <c r="AP383" s="211">
        <v>1003</v>
      </c>
      <c r="AQ383" s="211">
        <v>133</v>
      </c>
      <c r="AR383" s="211">
        <v>936</v>
      </c>
      <c r="AS383" s="211">
        <v>93</v>
      </c>
      <c r="AT383" s="211">
        <v>303</v>
      </c>
      <c r="AU383" s="211">
        <v>18</v>
      </c>
      <c r="AV383" s="211">
        <v>1636</v>
      </c>
      <c r="AW383" s="211">
        <v>208</v>
      </c>
      <c r="AX383" s="211">
        <v>104</v>
      </c>
      <c r="AY383" s="211">
        <v>15</v>
      </c>
      <c r="AZ383" s="211">
        <v>446</v>
      </c>
      <c r="BA383" s="211">
        <v>76</v>
      </c>
      <c r="BB383" s="211">
        <v>418</v>
      </c>
      <c r="BC383" s="211">
        <v>48</v>
      </c>
      <c r="BD383" s="211">
        <v>321</v>
      </c>
      <c r="BE383" s="211">
        <v>3</v>
      </c>
      <c r="BF383" s="211">
        <v>191</v>
      </c>
      <c r="BG383" s="211">
        <v>34</v>
      </c>
      <c r="BH383" s="211">
        <v>836</v>
      </c>
      <c r="BI383" s="211">
        <v>131</v>
      </c>
      <c r="BJ383" s="211">
        <v>764</v>
      </c>
      <c r="BK383" s="211">
        <v>117</v>
      </c>
      <c r="BL383" s="211">
        <v>72</v>
      </c>
      <c r="BM383" s="211">
        <v>14</v>
      </c>
      <c r="BN383" s="211">
        <v>453</v>
      </c>
      <c r="BO383" s="211">
        <v>33</v>
      </c>
      <c r="BP383" s="211">
        <v>393</v>
      </c>
      <c r="BQ383" s="211">
        <v>98</v>
      </c>
      <c r="BR383" s="211">
        <v>181</v>
      </c>
      <c r="BS383" s="211">
        <v>34</v>
      </c>
      <c r="BT383" s="211">
        <v>507</v>
      </c>
      <c r="BU383" s="211">
        <v>61</v>
      </c>
      <c r="BV383" s="211">
        <v>1027</v>
      </c>
      <c r="BW383" s="211">
        <v>165</v>
      </c>
      <c r="BX383" s="211">
        <v>405</v>
      </c>
      <c r="BY383" s="211">
        <v>0</v>
      </c>
      <c r="BZ383" s="211">
        <v>104</v>
      </c>
      <c r="CA383" s="211">
        <v>13</v>
      </c>
      <c r="CB383" s="211">
        <v>403</v>
      </c>
      <c r="CC383" s="211">
        <v>48</v>
      </c>
      <c r="CD383" s="211">
        <v>143</v>
      </c>
      <c r="CE383" s="211">
        <v>23</v>
      </c>
      <c r="CF383" s="211">
        <v>253</v>
      </c>
      <c r="CG383" s="211">
        <v>95</v>
      </c>
      <c r="CH383" s="211">
        <v>183</v>
      </c>
      <c r="CI383" s="211">
        <v>13</v>
      </c>
      <c r="CJ383" s="211">
        <v>173</v>
      </c>
      <c r="CK383" s="211">
        <v>8</v>
      </c>
      <c r="CL383" s="211">
        <v>275</v>
      </c>
      <c r="CM383" s="211">
        <v>26</v>
      </c>
      <c r="CN383" s="211">
        <v>405</v>
      </c>
      <c r="CO383" s="211">
        <v>0</v>
      </c>
      <c r="CP383" s="211">
        <v>226</v>
      </c>
      <c r="CQ383" s="211">
        <v>1713</v>
      </c>
      <c r="CR383" s="211">
        <v>984</v>
      </c>
      <c r="CS383" s="211">
        <v>1031</v>
      </c>
      <c r="CT383" s="211">
        <v>1711</v>
      </c>
      <c r="CU383" s="211">
        <v>136</v>
      </c>
      <c r="CV383" s="211">
        <v>9</v>
      </c>
      <c r="CW383" s="211">
        <v>10</v>
      </c>
      <c r="CX383" s="211">
        <v>4</v>
      </c>
      <c r="CY383" s="211">
        <v>7</v>
      </c>
      <c r="CZ383" s="211">
        <v>0</v>
      </c>
      <c r="DA383" s="211">
        <v>2</v>
      </c>
      <c r="DB383" s="211">
        <v>0</v>
      </c>
      <c r="DC383" s="211">
        <v>117</v>
      </c>
      <c r="DD383" s="211">
        <v>5</v>
      </c>
      <c r="DE383" s="211">
        <v>62</v>
      </c>
      <c r="DF383" s="211">
        <v>104</v>
      </c>
      <c r="DG383" s="211">
        <v>26</v>
      </c>
      <c r="DH383" s="211">
        <v>17</v>
      </c>
      <c r="DI383" s="211">
        <v>41</v>
      </c>
      <c r="DJ383" s="211">
        <v>37</v>
      </c>
      <c r="DK383" s="211">
        <v>3</v>
      </c>
      <c r="DL383" s="211">
        <v>38</v>
      </c>
      <c r="DM383" s="211">
        <v>7</v>
      </c>
      <c r="DN383" s="211">
        <v>211</v>
      </c>
      <c r="DO383" s="211">
        <v>152</v>
      </c>
      <c r="DP383" s="211">
        <v>20</v>
      </c>
      <c r="DQ383" s="211">
        <v>117</v>
      </c>
      <c r="DR383" s="211">
        <v>25</v>
      </c>
      <c r="DS383" s="211">
        <v>48</v>
      </c>
      <c r="DT383" s="211">
        <v>129</v>
      </c>
      <c r="DU383" s="211">
        <v>733</v>
      </c>
      <c r="DV383" s="211">
        <v>332</v>
      </c>
      <c r="DW383" s="211">
        <v>96</v>
      </c>
      <c r="DX383" s="211">
        <v>95</v>
      </c>
      <c r="DY383" s="211">
        <v>65</v>
      </c>
      <c r="DZ383" s="211">
        <v>159</v>
      </c>
      <c r="EA383" s="211">
        <v>10</v>
      </c>
      <c r="EB383" s="211">
        <v>129</v>
      </c>
      <c r="EC383" s="211">
        <v>147</v>
      </c>
      <c r="ED383" s="211">
        <v>37</v>
      </c>
      <c r="EE383" s="211">
        <v>78</v>
      </c>
      <c r="EF383" s="211">
        <v>235</v>
      </c>
      <c r="EG383" s="211">
        <v>1824</v>
      </c>
      <c r="EH383" s="211">
        <v>102</v>
      </c>
      <c r="EI383" s="211">
        <v>631</v>
      </c>
      <c r="EJ383" s="211">
        <v>102</v>
      </c>
      <c r="EK383" s="211">
        <v>23</v>
      </c>
      <c r="EL383" s="211">
        <v>12</v>
      </c>
      <c r="EM383" s="211">
        <v>4</v>
      </c>
      <c r="EN383" s="211">
        <v>7</v>
      </c>
      <c r="EO383" s="211">
        <v>5</v>
      </c>
      <c r="EP383" s="211">
        <v>26</v>
      </c>
      <c r="EQ383" s="211">
        <v>627</v>
      </c>
      <c r="ER383" s="211">
        <v>733</v>
      </c>
      <c r="ES383" s="211">
        <v>47</v>
      </c>
      <c r="ET383" s="211">
        <v>163</v>
      </c>
      <c r="EU383" s="211">
        <v>249</v>
      </c>
      <c r="EV383" s="211">
        <v>274</v>
      </c>
      <c r="EW383" s="211">
        <f t="shared" si="6"/>
        <v>686</v>
      </c>
      <c r="EX383" s="211">
        <v>733</v>
      </c>
      <c r="EZ383" s="211"/>
    </row>
    <row r="384" spans="1:156" x14ac:dyDescent="0.25">
      <c r="A384">
        <v>56601</v>
      </c>
      <c r="B384" t="s">
        <v>580</v>
      </c>
      <c r="C384" t="s">
        <v>895</v>
      </c>
      <c r="D384" t="s">
        <v>237</v>
      </c>
      <c r="E384" t="s">
        <v>324</v>
      </c>
      <c r="F384" s="234" t="s">
        <v>343</v>
      </c>
      <c r="G384" s="234" t="s">
        <v>342</v>
      </c>
      <c r="H384" s="211">
        <v>34225</v>
      </c>
      <c r="I384" s="211">
        <v>1915</v>
      </c>
      <c r="J384" s="211">
        <v>6626</v>
      </c>
      <c r="K384" s="211">
        <v>637</v>
      </c>
      <c r="L384" s="211">
        <v>4482</v>
      </c>
      <c r="M384" s="211">
        <v>532</v>
      </c>
      <c r="N384" s="211">
        <v>14256</v>
      </c>
      <c r="O384" s="211">
        <v>1006</v>
      </c>
      <c r="P384" s="211">
        <v>12085</v>
      </c>
      <c r="Q384" s="211">
        <v>253</v>
      </c>
      <c r="R384" s="211">
        <v>27734</v>
      </c>
      <c r="S384" s="211">
        <v>1410</v>
      </c>
      <c r="T384" s="211">
        <v>559</v>
      </c>
      <c r="U384" s="211">
        <v>18</v>
      </c>
      <c r="V384" s="211">
        <v>2739</v>
      </c>
      <c r="W384" s="211">
        <v>331</v>
      </c>
      <c r="X384" s="211">
        <v>247</v>
      </c>
      <c r="Y384" s="211">
        <v>21</v>
      </c>
      <c r="Z384" s="211">
        <v>339</v>
      </c>
      <c r="AA384" s="211">
        <v>11</v>
      </c>
      <c r="AB384" s="211">
        <v>2571</v>
      </c>
      <c r="AC384" s="211">
        <v>124</v>
      </c>
      <c r="AD384" s="211">
        <v>951</v>
      </c>
      <c r="AE384" s="211">
        <v>40</v>
      </c>
      <c r="AF384" s="211">
        <v>27519</v>
      </c>
      <c r="AG384" s="211">
        <v>1402</v>
      </c>
      <c r="AH384" s="211">
        <v>33520</v>
      </c>
      <c r="AI384" s="211">
        <v>1882</v>
      </c>
      <c r="AJ384" s="211">
        <v>705</v>
      </c>
      <c r="AK384" s="211">
        <v>33</v>
      </c>
      <c r="AL384" s="211">
        <v>443</v>
      </c>
      <c r="AM384" s="211">
        <v>15</v>
      </c>
      <c r="AN384" s="211">
        <v>262</v>
      </c>
      <c r="AO384" s="211">
        <v>18</v>
      </c>
      <c r="AP384" s="211">
        <v>16891</v>
      </c>
      <c r="AQ384" s="211">
        <v>1075</v>
      </c>
      <c r="AR384" s="211">
        <v>17334</v>
      </c>
      <c r="AS384" s="211">
        <v>840</v>
      </c>
      <c r="AT384" s="211">
        <v>5031</v>
      </c>
      <c r="AU384" s="211">
        <v>150</v>
      </c>
      <c r="AV384" s="211">
        <v>29194</v>
      </c>
      <c r="AW384" s="211">
        <v>1765</v>
      </c>
      <c r="AX384" s="211">
        <v>1080</v>
      </c>
      <c r="AY384" s="211">
        <v>138</v>
      </c>
      <c r="AZ384" s="211">
        <v>5082</v>
      </c>
      <c r="BA384" s="211">
        <v>394</v>
      </c>
      <c r="BB384" s="211">
        <v>6849</v>
      </c>
      <c r="BC384" s="211">
        <v>345</v>
      </c>
      <c r="BD384" s="211">
        <v>8128</v>
      </c>
      <c r="BE384" s="211">
        <v>152</v>
      </c>
      <c r="BF384" s="211">
        <v>3398</v>
      </c>
      <c r="BG384" s="211">
        <v>300</v>
      </c>
      <c r="BH384" s="211">
        <v>16500</v>
      </c>
      <c r="BI384" s="211">
        <v>1275</v>
      </c>
      <c r="BJ384" s="211">
        <v>15885</v>
      </c>
      <c r="BK384" s="211">
        <v>1200</v>
      </c>
      <c r="BL384" s="211">
        <v>615</v>
      </c>
      <c r="BM384" s="211">
        <v>75</v>
      </c>
      <c r="BN384" s="211">
        <v>10373</v>
      </c>
      <c r="BO384" s="211">
        <v>555</v>
      </c>
      <c r="BP384" s="211">
        <v>6887</v>
      </c>
      <c r="BQ384" s="211">
        <v>808</v>
      </c>
      <c r="BR384" s="211">
        <v>2638</v>
      </c>
      <c r="BS384" s="211">
        <v>212</v>
      </c>
      <c r="BT384" s="211">
        <v>8422</v>
      </c>
      <c r="BU384" s="211">
        <v>327</v>
      </c>
      <c r="BV384" s="211">
        <v>19898</v>
      </c>
      <c r="BW384" s="211">
        <v>1575</v>
      </c>
      <c r="BX384" s="211">
        <v>5905</v>
      </c>
      <c r="BY384" s="211">
        <v>13</v>
      </c>
      <c r="BZ384" s="211">
        <v>2449</v>
      </c>
      <c r="CA384" s="211">
        <v>89</v>
      </c>
      <c r="CB384" s="211">
        <v>5973</v>
      </c>
      <c r="CC384" s="211">
        <v>238</v>
      </c>
      <c r="CD384" s="211">
        <v>4664</v>
      </c>
      <c r="CE384" s="211">
        <v>559</v>
      </c>
      <c r="CF384" s="211">
        <v>3510</v>
      </c>
      <c r="CG384" s="211">
        <v>420</v>
      </c>
      <c r="CH384" s="211">
        <v>4181</v>
      </c>
      <c r="CI384" s="211">
        <v>146</v>
      </c>
      <c r="CJ384" s="211">
        <v>3508</v>
      </c>
      <c r="CK384" s="211">
        <v>211</v>
      </c>
      <c r="CL384" s="211">
        <v>4035</v>
      </c>
      <c r="CM384" s="211">
        <v>239</v>
      </c>
      <c r="CN384" s="211">
        <v>5905</v>
      </c>
      <c r="CO384" s="211">
        <v>13</v>
      </c>
      <c r="CP384" s="211">
        <v>1915</v>
      </c>
      <c r="CQ384" s="211">
        <v>32310</v>
      </c>
      <c r="CR384" s="211">
        <v>23239</v>
      </c>
      <c r="CS384" s="211">
        <v>14819</v>
      </c>
      <c r="CT384" s="211">
        <v>31572</v>
      </c>
      <c r="CU384" s="211">
        <v>1017</v>
      </c>
      <c r="CV384" s="211">
        <v>200</v>
      </c>
      <c r="CW384" s="211">
        <v>239</v>
      </c>
      <c r="CX384" s="211">
        <v>17</v>
      </c>
      <c r="CY384" s="211">
        <v>210</v>
      </c>
      <c r="CZ384" s="211">
        <v>6</v>
      </c>
      <c r="DA384" s="211">
        <v>175</v>
      </c>
      <c r="DB384" s="211">
        <v>84</v>
      </c>
      <c r="DC384" s="211">
        <v>393</v>
      </c>
      <c r="DD384" s="211">
        <v>93</v>
      </c>
      <c r="DE384" s="211">
        <v>172</v>
      </c>
      <c r="DF384" s="211">
        <v>1358</v>
      </c>
      <c r="DG384" s="211">
        <v>967</v>
      </c>
      <c r="DH384" s="211">
        <v>258</v>
      </c>
      <c r="DI384" s="211">
        <v>2139</v>
      </c>
      <c r="DJ384" s="211">
        <v>724</v>
      </c>
      <c r="DK384" s="211">
        <v>331</v>
      </c>
      <c r="DL384" s="211">
        <v>644</v>
      </c>
      <c r="DM384" s="211">
        <v>1189</v>
      </c>
      <c r="DN384" s="211">
        <v>5875</v>
      </c>
      <c r="DO384" s="211">
        <v>1671</v>
      </c>
      <c r="DP384" s="211">
        <v>743</v>
      </c>
      <c r="DQ384" s="211">
        <v>1357</v>
      </c>
      <c r="DR384" s="211">
        <v>677</v>
      </c>
      <c r="DS384" s="211">
        <v>454</v>
      </c>
      <c r="DT384" s="211">
        <v>1438</v>
      </c>
      <c r="DU384" s="211">
        <v>14070</v>
      </c>
      <c r="DV384" s="211">
        <v>6565</v>
      </c>
      <c r="DW384" s="211">
        <v>2497</v>
      </c>
      <c r="DX384" s="211">
        <v>1348</v>
      </c>
      <c r="DY384" s="211">
        <v>428</v>
      </c>
      <c r="DZ384" s="211">
        <v>2358</v>
      </c>
      <c r="EA384" s="211">
        <v>271</v>
      </c>
      <c r="EB384" s="211">
        <v>1738</v>
      </c>
      <c r="EC384" s="211">
        <v>3799</v>
      </c>
      <c r="ED384" s="211">
        <v>660</v>
      </c>
      <c r="EE384" s="211">
        <v>2338</v>
      </c>
      <c r="EF384" s="211">
        <v>4198</v>
      </c>
      <c r="EG384" s="211">
        <v>28549</v>
      </c>
      <c r="EH384" s="211">
        <v>5773</v>
      </c>
      <c r="EI384" s="211">
        <v>9414</v>
      </c>
      <c r="EJ384" s="211">
        <v>4656</v>
      </c>
      <c r="EK384" s="211">
        <v>638</v>
      </c>
      <c r="EL384" s="211">
        <v>737</v>
      </c>
      <c r="EM384" s="211">
        <v>687</v>
      </c>
      <c r="EN384" s="211">
        <v>600</v>
      </c>
      <c r="EO384" s="211">
        <v>396</v>
      </c>
      <c r="EP384" s="211">
        <v>1358</v>
      </c>
      <c r="EQ384" s="211">
        <v>12771</v>
      </c>
      <c r="ER384" s="211">
        <v>14070</v>
      </c>
      <c r="ES384" s="211">
        <v>865</v>
      </c>
      <c r="ET384" s="211">
        <v>4216</v>
      </c>
      <c r="EU384" s="211">
        <v>5334</v>
      </c>
      <c r="EV384" s="211">
        <v>3655</v>
      </c>
      <c r="EW384" s="211">
        <f t="shared" si="6"/>
        <v>13205</v>
      </c>
      <c r="EX384" s="211">
        <v>14070</v>
      </c>
      <c r="EZ384" s="211"/>
    </row>
    <row r="385" spans="1:156" x14ac:dyDescent="0.25">
      <c r="A385">
        <v>56621</v>
      </c>
      <c r="B385" t="s">
        <v>580</v>
      </c>
      <c r="C385" t="s">
        <v>896</v>
      </c>
      <c r="D385" t="s">
        <v>248</v>
      </c>
      <c r="E385" t="s">
        <v>324</v>
      </c>
      <c r="F385" s="234" t="s">
        <v>342</v>
      </c>
      <c r="G385" s="234" t="s">
        <v>342</v>
      </c>
      <c r="H385" s="211">
        <v>4240</v>
      </c>
      <c r="I385" s="211">
        <v>390</v>
      </c>
      <c r="J385" s="211">
        <v>790</v>
      </c>
      <c r="K385" s="211">
        <v>96</v>
      </c>
      <c r="L385" s="211">
        <v>495</v>
      </c>
      <c r="M385" s="211">
        <v>61</v>
      </c>
      <c r="N385" s="211">
        <v>2058</v>
      </c>
      <c r="O385" s="211">
        <v>186</v>
      </c>
      <c r="P385" s="211">
        <v>1383</v>
      </c>
      <c r="Q385" s="211">
        <v>107</v>
      </c>
      <c r="R385" s="211">
        <v>3362</v>
      </c>
      <c r="S385" s="211">
        <v>229</v>
      </c>
      <c r="T385" s="211">
        <v>4</v>
      </c>
      <c r="U385" s="211">
        <v>0</v>
      </c>
      <c r="V385" s="211">
        <v>470</v>
      </c>
      <c r="W385" s="211">
        <v>83</v>
      </c>
      <c r="X385" s="211">
        <v>46</v>
      </c>
      <c r="Y385" s="211">
        <v>0</v>
      </c>
      <c r="Z385" s="211">
        <v>11</v>
      </c>
      <c r="AA385" s="211">
        <v>0</v>
      </c>
      <c r="AB385" s="211">
        <v>343</v>
      </c>
      <c r="AC385" s="211">
        <v>78</v>
      </c>
      <c r="AD385" s="211">
        <v>56</v>
      </c>
      <c r="AE385" s="211">
        <v>6</v>
      </c>
      <c r="AF385" s="211">
        <v>3344</v>
      </c>
      <c r="AG385" s="211">
        <v>224</v>
      </c>
      <c r="AH385" s="211">
        <v>4164</v>
      </c>
      <c r="AI385" s="211">
        <v>388</v>
      </c>
      <c r="AJ385" s="211">
        <v>76</v>
      </c>
      <c r="AK385" s="211">
        <v>2</v>
      </c>
      <c r="AL385" s="211">
        <v>61</v>
      </c>
      <c r="AM385" s="211">
        <v>0</v>
      </c>
      <c r="AN385" s="211">
        <v>15</v>
      </c>
      <c r="AO385" s="211">
        <v>2</v>
      </c>
      <c r="AP385" s="211">
        <v>2054</v>
      </c>
      <c r="AQ385" s="211">
        <v>224</v>
      </c>
      <c r="AR385" s="211">
        <v>2186</v>
      </c>
      <c r="AS385" s="211">
        <v>166</v>
      </c>
      <c r="AT385" s="211">
        <v>792</v>
      </c>
      <c r="AU385" s="211">
        <v>58</v>
      </c>
      <c r="AV385" s="211">
        <v>3448</v>
      </c>
      <c r="AW385" s="211">
        <v>332</v>
      </c>
      <c r="AX385" s="211">
        <v>287</v>
      </c>
      <c r="AY385" s="211">
        <v>26</v>
      </c>
      <c r="AZ385" s="211">
        <v>1051</v>
      </c>
      <c r="BA385" s="211">
        <v>108</v>
      </c>
      <c r="BB385" s="211">
        <v>1019</v>
      </c>
      <c r="BC385" s="211">
        <v>75</v>
      </c>
      <c r="BD385" s="211">
        <v>553</v>
      </c>
      <c r="BE385" s="211">
        <v>18</v>
      </c>
      <c r="BF385" s="211">
        <v>502</v>
      </c>
      <c r="BG385" s="211">
        <v>42</v>
      </c>
      <c r="BH385" s="211">
        <v>1808</v>
      </c>
      <c r="BI385" s="211">
        <v>245</v>
      </c>
      <c r="BJ385" s="211">
        <v>1660</v>
      </c>
      <c r="BK385" s="211">
        <v>200</v>
      </c>
      <c r="BL385" s="211">
        <v>148</v>
      </c>
      <c r="BM385" s="211">
        <v>45</v>
      </c>
      <c r="BN385" s="211">
        <v>1159</v>
      </c>
      <c r="BO385" s="211">
        <v>94</v>
      </c>
      <c r="BP385" s="211">
        <v>703</v>
      </c>
      <c r="BQ385" s="211">
        <v>150</v>
      </c>
      <c r="BR385" s="211">
        <v>448</v>
      </c>
      <c r="BS385" s="211">
        <v>43</v>
      </c>
      <c r="BT385" s="211">
        <v>1064</v>
      </c>
      <c r="BU385" s="211">
        <v>89</v>
      </c>
      <c r="BV385" s="211">
        <v>2310</v>
      </c>
      <c r="BW385" s="211">
        <v>287</v>
      </c>
      <c r="BX385" s="211">
        <v>866</v>
      </c>
      <c r="BY385" s="211">
        <v>14</v>
      </c>
      <c r="BZ385" s="211">
        <v>298</v>
      </c>
      <c r="CA385" s="211">
        <v>13</v>
      </c>
      <c r="CB385" s="211">
        <v>766</v>
      </c>
      <c r="CC385" s="211">
        <v>76</v>
      </c>
      <c r="CD385" s="211">
        <v>266</v>
      </c>
      <c r="CE385" s="211">
        <v>74</v>
      </c>
      <c r="CF385" s="211">
        <v>423</v>
      </c>
      <c r="CG385" s="211">
        <v>43</v>
      </c>
      <c r="CH385" s="211">
        <v>541</v>
      </c>
      <c r="CI385" s="211">
        <v>51</v>
      </c>
      <c r="CJ385" s="211">
        <v>464</v>
      </c>
      <c r="CK385" s="211">
        <v>59</v>
      </c>
      <c r="CL385" s="211">
        <v>616</v>
      </c>
      <c r="CM385" s="211">
        <v>60</v>
      </c>
      <c r="CN385" s="211">
        <v>866</v>
      </c>
      <c r="CO385" s="211">
        <v>14</v>
      </c>
      <c r="CP385" s="211">
        <v>390</v>
      </c>
      <c r="CQ385" s="211">
        <v>3850</v>
      </c>
      <c r="CR385" s="211">
        <v>2659</v>
      </c>
      <c r="CS385" s="211">
        <v>1804</v>
      </c>
      <c r="CT385" s="211">
        <v>3952</v>
      </c>
      <c r="CU385" s="211">
        <v>197</v>
      </c>
      <c r="CV385" s="211">
        <v>31</v>
      </c>
      <c r="CW385" s="211">
        <v>31</v>
      </c>
      <c r="CX385" s="211">
        <v>3</v>
      </c>
      <c r="CY385" s="211">
        <v>49</v>
      </c>
      <c r="CZ385" s="211">
        <v>17</v>
      </c>
      <c r="DA385" s="211">
        <v>11</v>
      </c>
      <c r="DB385" s="211">
        <v>2</v>
      </c>
      <c r="DC385" s="211">
        <v>106</v>
      </c>
      <c r="DD385" s="211">
        <v>9</v>
      </c>
      <c r="DE385" s="211">
        <v>57</v>
      </c>
      <c r="DF385" s="211">
        <v>218</v>
      </c>
      <c r="DG385" s="211">
        <v>207</v>
      </c>
      <c r="DH385" s="211">
        <v>38</v>
      </c>
      <c r="DI385" s="211">
        <v>194</v>
      </c>
      <c r="DJ385" s="211">
        <v>69</v>
      </c>
      <c r="DK385" s="211">
        <v>13</v>
      </c>
      <c r="DL385" s="211">
        <v>64</v>
      </c>
      <c r="DM385" s="211">
        <v>101</v>
      </c>
      <c r="DN385" s="211">
        <v>563</v>
      </c>
      <c r="DO385" s="211">
        <v>157</v>
      </c>
      <c r="DP385" s="211">
        <v>84</v>
      </c>
      <c r="DQ385" s="211">
        <v>92</v>
      </c>
      <c r="DR385" s="211">
        <v>105</v>
      </c>
      <c r="DS385" s="211">
        <v>86</v>
      </c>
      <c r="DT385" s="211">
        <v>223</v>
      </c>
      <c r="DU385" s="211">
        <v>1680</v>
      </c>
      <c r="DV385" s="211">
        <v>790</v>
      </c>
      <c r="DW385" s="211">
        <v>266</v>
      </c>
      <c r="DX385" s="211">
        <v>186</v>
      </c>
      <c r="DY385" s="211">
        <v>61</v>
      </c>
      <c r="DZ385" s="211">
        <v>279</v>
      </c>
      <c r="EA385" s="211">
        <v>24</v>
      </c>
      <c r="EB385" s="211">
        <v>203</v>
      </c>
      <c r="EC385" s="211">
        <v>425</v>
      </c>
      <c r="ED385" s="211">
        <v>70</v>
      </c>
      <c r="EE385" s="211">
        <v>270</v>
      </c>
      <c r="EF385" s="211">
        <v>462</v>
      </c>
      <c r="EG385" s="211">
        <v>3886</v>
      </c>
      <c r="EH385" s="211">
        <v>446</v>
      </c>
      <c r="EI385" s="211">
        <v>1329</v>
      </c>
      <c r="EJ385" s="211">
        <v>351</v>
      </c>
      <c r="EK385" s="211">
        <v>43</v>
      </c>
      <c r="EL385" s="211">
        <v>36</v>
      </c>
      <c r="EM385" s="211">
        <v>48</v>
      </c>
      <c r="EN385" s="211">
        <v>88</v>
      </c>
      <c r="EO385" s="211">
        <v>47</v>
      </c>
      <c r="EP385" s="211">
        <v>51</v>
      </c>
      <c r="EQ385" s="211">
        <v>1471</v>
      </c>
      <c r="ER385" s="211">
        <v>1680</v>
      </c>
      <c r="ES385" s="211">
        <v>107</v>
      </c>
      <c r="ET385" s="211">
        <v>428</v>
      </c>
      <c r="EU385" s="211">
        <v>530</v>
      </c>
      <c r="EV385" s="211">
        <v>615</v>
      </c>
      <c r="EW385" s="211">
        <f t="shared" si="6"/>
        <v>1573</v>
      </c>
      <c r="EX385" s="211">
        <v>1680</v>
      </c>
      <c r="EZ385" s="211"/>
    </row>
    <row r="386" spans="1:156" x14ac:dyDescent="0.25">
      <c r="A386">
        <v>56630</v>
      </c>
      <c r="B386" t="s">
        <v>580</v>
      </c>
      <c r="C386" t="s">
        <v>897</v>
      </c>
      <c r="D386" t="s">
        <v>237</v>
      </c>
      <c r="E386" t="s">
        <v>324</v>
      </c>
      <c r="F386" s="234" t="s">
        <v>342</v>
      </c>
      <c r="G386" s="234" t="s">
        <v>342</v>
      </c>
      <c r="H386" s="211">
        <v>2003</v>
      </c>
      <c r="I386" s="211">
        <v>122</v>
      </c>
      <c r="J386" s="211">
        <v>570</v>
      </c>
      <c r="K386" s="211">
        <v>21</v>
      </c>
      <c r="L386" s="211">
        <v>400</v>
      </c>
      <c r="M386" s="211">
        <v>17</v>
      </c>
      <c r="N386" s="211">
        <v>957</v>
      </c>
      <c r="O386" s="211">
        <v>89</v>
      </c>
      <c r="P386" s="211">
        <v>472</v>
      </c>
      <c r="Q386" s="211">
        <v>12</v>
      </c>
      <c r="R386" s="211">
        <v>1672</v>
      </c>
      <c r="S386" s="211">
        <v>109</v>
      </c>
      <c r="T386" s="211">
        <v>0</v>
      </c>
      <c r="U386" s="211">
        <v>0</v>
      </c>
      <c r="V386" s="211">
        <v>113</v>
      </c>
      <c r="W386" s="211">
        <v>5</v>
      </c>
      <c r="X386" s="211">
        <v>0</v>
      </c>
      <c r="Y386" s="211">
        <v>0</v>
      </c>
      <c r="Z386" s="211">
        <v>19</v>
      </c>
      <c r="AA386" s="211">
        <v>2</v>
      </c>
      <c r="AB386" s="211">
        <v>199</v>
      </c>
      <c r="AC386" s="211">
        <v>6</v>
      </c>
      <c r="AD386" s="211">
        <v>120</v>
      </c>
      <c r="AE386" s="211">
        <v>4</v>
      </c>
      <c r="AF386" s="211">
        <v>1641</v>
      </c>
      <c r="AG386" s="211">
        <v>105</v>
      </c>
      <c r="AH386" s="211">
        <v>1975</v>
      </c>
      <c r="AI386" s="211">
        <v>121</v>
      </c>
      <c r="AJ386" s="211">
        <v>28</v>
      </c>
      <c r="AK386" s="211">
        <v>1</v>
      </c>
      <c r="AL386" s="211">
        <v>17</v>
      </c>
      <c r="AM386" s="211">
        <v>1</v>
      </c>
      <c r="AN386" s="211">
        <v>11</v>
      </c>
      <c r="AO386" s="211">
        <v>0</v>
      </c>
      <c r="AP386" s="211">
        <v>966</v>
      </c>
      <c r="AQ386" s="211">
        <v>63</v>
      </c>
      <c r="AR386" s="211">
        <v>1037</v>
      </c>
      <c r="AS386" s="211">
        <v>59</v>
      </c>
      <c r="AT386" s="211">
        <v>338</v>
      </c>
      <c r="AU386" s="211">
        <v>5</v>
      </c>
      <c r="AV386" s="211">
        <v>1665</v>
      </c>
      <c r="AW386" s="211">
        <v>117</v>
      </c>
      <c r="AX386" s="211">
        <v>111</v>
      </c>
      <c r="AY386" s="211">
        <v>11</v>
      </c>
      <c r="AZ386" s="211">
        <v>553</v>
      </c>
      <c r="BA386" s="211">
        <v>42</v>
      </c>
      <c r="BB386" s="211">
        <v>431</v>
      </c>
      <c r="BC386" s="211">
        <v>17</v>
      </c>
      <c r="BD386" s="211">
        <v>268</v>
      </c>
      <c r="BE386" s="211">
        <v>1</v>
      </c>
      <c r="BF386" s="211">
        <v>286</v>
      </c>
      <c r="BG386" s="211">
        <v>16</v>
      </c>
      <c r="BH386" s="211">
        <v>842</v>
      </c>
      <c r="BI386" s="211">
        <v>64</v>
      </c>
      <c r="BJ386" s="211">
        <v>808</v>
      </c>
      <c r="BK386" s="211">
        <v>64</v>
      </c>
      <c r="BL386" s="211">
        <v>34</v>
      </c>
      <c r="BM386" s="211">
        <v>0</v>
      </c>
      <c r="BN386" s="211">
        <v>587</v>
      </c>
      <c r="BO386" s="211">
        <v>29</v>
      </c>
      <c r="BP386" s="211">
        <v>323</v>
      </c>
      <c r="BQ386" s="211">
        <v>44</v>
      </c>
      <c r="BR386" s="211">
        <v>218</v>
      </c>
      <c r="BS386" s="211">
        <v>7</v>
      </c>
      <c r="BT386" s="211">
        <v>465</v>
      </c>
      <c r="BU386" s="211">
        <v>40</v>
      </c>
      <c r="BV386" s="211">
        <v>1128</v>
      </c>
      <c r="BW386" s="211">
        <v>80</v>
      </c>
      <c r="BX386" s="211">
        <v>410</v>
      </c>
      <c r="BY386" s="211">
        <v>2</v>
      </c>
      <c r="BZ386" s="211">
        <v>129</v>
      </c>
      <c r="CA386" s="211">
        <v>7</v>
      </c>
      <c r="CB386" s="211">
        <v>336</v>
      </c>
      <c r="CC386" s="211">
        <v>33</v>
      </c>
      <c r="CD386" s="211">
        <v>175</v>
      </c>
      <c r="CE386" s="211">
        <v>11</v>
      </c>
      <c r="CF386" s="211">
        <v>153</v>
      </c>
      <c r="CG386" s="211">
        <v>8</v>
      </c>
      <c r="CH386" s="211">
        <v>193</v>
      </c>
      <c r="CI386" s="211">
        <v>4</v>
      </c>
      <c r="CJ386" s="211">
        <v>229</v>
      </c>
      <c r="CK386" s="211">
        <v>35</v>
      </c>
      <c r="CL386" s="211">
        <v>378</v>
      </c>
      <c r="CM386" s="211">
        <v>22</v>
      </c>
      <c r="CN386" s="211">
        <v>410</v>
      </c>
      <c r="CO386" s="211">
        <v>2</v>
      </c>
      <c r="CP386" s="211">
        <v>122</v>
      </c>
      <c r="CQ386" s="211">
        <v>1881</v>
      </c>
      <c r="CR386" s="211">
        <v>1168</v>
      </c>
      <c r="CS386" s="211">
        <v>1076</v>
      </c>
      <c r="CT386" s="211">
        <v>1870</v>
      </c>
      <c r="CU386" s="211">
        <v>97</v>
      </c>
      <c r="CV386" s="211">
        <v>2</v>
      </c>
      <c r="CW386" s="211">
        <v>16</v>
      </c>
      <c r="CX386" s="211">
        <v>0</v>
      </c>
      <c r="CY386" s="211">
        <v>10</v>
      </c>
      <c r="CZ386" s="211">
        <v>2</v>
      </c>
      <c r="DA386" s="211">
        <v>0</v>
      </c>
      <c r="DB386" s="211">
        <v>0</v>
      </c>
      <c r="DC386" s="211">
        <v>71</v>
      </c>
      <c r="DD386" s="211">
        <v>0</v>
      </c>
      <c r="DE386" s="211">
        <v>33</v>
      </c>
      <c r="DF386" s="211">
        <v>49</v>
      </c>
      <c r="DG386" s="211">
        <v>132</v>
      </c>
      <c r="DH386" s="211">
        <v>26</v>
      </c>
      <c r="DI386" s="211">
        <v>104</v>
      </c>
      <c r="DJ386" s="211">
        <v>58</v>
      </c>
      <c r="DK386" s="211">
        <v>6</v>
      </c>
      <c r="DL386" s="211">
        <v>33</v>
      </c>
      <c r="DM386" s="211">
        <v>38</v>
      </c>
      <c r="DN386" s="211">
        <v>247</v>
      </c>
      <c r="DO386" s="211">
        <v>50</v>
      </c>
      <c r="DP386" s="211">
        <v>41</v>
      </c>
      <c r="DQ386" s="211">
        <v>77</v>
      </c>
      <c r="DR386" s="211">
        <v>61</v>
      </c>
      <c r="DS386" s="211">
        <v>39</v>
      </c>
      <c r="DT386" s="211">
        <v>158</v>
      </c>
      <c r="DU386" s="211">
        <v>816</v>
      </c>
      <c r="DV386" s="211">
        <v>359</v>
      </c>
      <c r="DW386" s="211">
        <v>94</v>
      </c>
      <c r="DX386" s="211">
        <v>83</v>
      </c>
      <c r="DY386" s="211">
        <v>29</v>
      </c>
      <c r="DZ386" s="211">
        <v>158</v>
      </c>
      <c r="EA386" s="211">
        <v>5</v>
      </c>
      <c r="EB386" s="211">
        <v>124</v>
      </c>
      <c r="EC386" s="211">
        <v>216</v>
      </c>
      <c r="ED386" s="211">
        <v>36</v>
      </c>
      <c r="EE386" s="211">
        <v>135</v>
      </c>
      <c r="EF386" s="211">
        <v>201</v>
      </c>
      <c r="EG386" s="211">
        <v>1805</v>
      </c>
      <c r="EH386" s="211">
        <v>260</v>
      </c>
      <c r="EI386" s="211">
        <v>631</v>
      </c>
      <c r="EJ386" s="211">
        <v>185</v>
      </c>
      <c r="EK386" s="211">
        <v>11</v>
      </c>
      <c r="EL386" s="211">
        <v>21</v>
      </c>
      <c r="EM386" s="211">
        <v>31</v>
      </c>
      <c r="EN386" s="211">
        <v>15</v>
      </c>
      <c r="EO386" s="211">
        <v>14</v>
      </c>
      <c r="EP386" s="211">
        <v>67</v>
      </c>
      <c r="EQ386" s="211">
        <v>709</v>
      </c>
      <c r="ER386" s="211">
        <v>816</v>
      </c>
      <c r="ES386" s="211">
        <v>39</v>
      </c>
      <c r="ET386" s="211">
        <v>237</v>
      </c>
      <c r="EU386" s="211">
        <v>280</v>
      </c>
      <c r="EV386" s="211">
        <v>260</v>
      </c>
      <c r="EW386" s="211">
        <f t="shared" si="6"/>
        <v>777</v>
      </c>
      <c r="EX386" s="211">
        <v>816</v>
      </c>
      <c r="EZ386" s="211"/>
    </row>
    <row r="387" spans="1:156" x14ac:dyDescent="0.25">
      <c r="A387">
        <v>56634</v>
      </c>
      <c r="B387" t="s">
        <v>580</v>
      </c>
      <c r="C387" t="s">
        <v>899</v>
      </c>
      <c r="D387" t="s">
        <v>248</v>
      </c>
      <c r="E387" t="s">
        <v>324</v>
      </c>
      <c r="F387" s="234" t="s">
        <v>342</v>
      </c>
      <c r="G387" s="234" t="s">
        <v>343</v>
      </c>
      <c r="H387" s="211">
        <v>1767</v>
      </c>
      <c r="I387" s="211">
        <v>412</v>
      </c>
      <c r="J387" s="211">
        <v>302</v>
      </c>
      <c r="K387" s="211">
        <v>70</v>
      </c>
      <c r="L387" s="211">
        <v>174</v>
      </c>
      <c r="M387" s="211">
        <v>54</v>
      </c>
      <c r="N387" s="211">
        <v>914</v>
      </c>
      <c r="O387" s="211">
        <v>295</v>
      </c>
      <c r="P387" s="211">
        <v>542</v>
      </c>
      <c r="Q387" s="211">
        <v>47</v>
      </c>
      <c r="R387" s="211">
        <v>1590</v>
      </c>
      <c r="S387" s="211">
        <v>347</v>
      </c>
      <c r="T387" s="211">
        <v>0</v>
      </c>
      <c r="U387" s="211">
        <v>0</v>
      </c>
      <c r="V387" s="211">
        <v>32</v>
      </c>
      <c r="W387" s="211">
        <v>10</v>
      </c>
      <c r="X387" s="211">
        <v>9</v>
      </c>
      <c r="Y387" s="211">
        <v>0</v>
      </c>
      <c r="Z387" s="211">
        <v>5</v>
      </c>
      <c r="AA387" s="211">
        <v>0</v>
      </c>
      <c r="AB387" s="211">
        <v>131</v>
      </c>
      <c r="AC387" s="211">
        <v>55</v>
      </c>
      <c r="AD387" s="211">
        <v>0</v>
      </c>
      <c r="AE387" s="211">
        <v>0</v>
      </c>
      <c r="AF387" s="211">
        <v>1590</v>
      </c>
      <c r="AG387" s="211">
        <v>347</v>
      </c>
      <c r="AH387" s="211">
        <v>1757</v>
      </c>
      <c r="AI387" s="211">
        <v>411</v>
      </c>
      <c r="AJ387" s="211">
        <v>10</v>
      </c>
      <c r="AK387" s="211">
        <v>1</v>
      </c>
      <c r="AL387" s="211">
        <v>1</v>
      </c>
      <c r="AM387" s="211">
        <v>0</v>
      </c>
      <c r="AN387" s="211">
        <v>9</v>
      </c>
      <c r="AO387" s="211">
        <v>1</v>
      </c>
      <c r="AP387" s="211">
        <v>923</v>
      </c>
      <c r="AQ387" s="211">
        <v>233</v>
      </c>
      <c r="AR387" s="211">
        <v>844</v>
      </c>
      <c r="AS387" s="211">
        <v>179</v>
      </c>
      <c r="AT387" s="211">
        <v>275</v>
      </c>
      <c r="AU387" s="211">
        <v>49</v>
      </c>
      <c r="AV387" s="211">
        <v>1492</v>
      </c>
      <c r="AW387" s="211">
        <v>363</v>
      </c>
      <c r="AX387" s="211">
        <v>137</v>
      </c>
      <c r="AY387" s="211">
        <v>58</v>
      </c>
      <c r="AZ387" s="211">
        <v>353</v>
      </c>
      <c r="BA387" s="211">
        <v>59</v>
      </c>
      <c r="BB387" s="211">
        <v>364</v>
      </c>
      <c r="BC387" s="211">
        <v>51</v>
      </c>
      <c r="BD387" s="211">
        <v>240</v>
      </c>
      <c r="BE387" s="211">
        <v>27</v>
      </c>
      <c r="BF387" s="211">
        <v>216</v>
      </c>
      <c r="BG387" s="211">
        <v>65</v>
      </c>
      <c r="BH387" s="211">
        <v>725</v>
      </c>
      <c r="BI387" s="211">
        <v>172</v>
      </c>
      <c r="BJ387" s="211">
        <v>671</v>
      </c>
      <c r="BK387" s="211">
        <v>157</v>
      </c>
      <c r="BL387" s="211">
        <v>54</v>
      </c>
      <c r="BM387" s="211">
        <v>15</v>
      </c>
      <c r="BN387" s="211">
        <v>435</v>
      </c>
      <c r="BO387" s="211">
        <v>112</v>
      </c>
      <c r="BP387" s="211">
        <v>349</v>
      </c>
      <c r="BQ387" s="211">
        <v>64</v>
      </c>
      <c r="BR387" s="211">
        <v>157</v>
      </c>
      <c r="BS387" s="211">
        <v>61</v>
      </c>
      <c r="BT387" s="211">
        <v>542</v>
      </c>
      <c r="BU387" s="211">
        <v>175</v>
      </c>
      <c r="BV387" s="211">
        <v>941</v>
      </c>
      <c r="BW387" s="211">
        <v>237</v>
      </c>
      <c r="BX387" s="211">
        <v>284</v>
      </c>
      <c r="BY387" s="211">
        <v>0</v>
      </c>
      <c r="BZ387" s="211">
        <v>162</v>
      </c>
      <c r="CA387" s="211">
        <v>36</v>
      </c>
      <c r="CB387" s="211">
        <v>380</v>
      </c>
      <c r="CC387" s="211">
        <v>139</v>
      </c>
      <c r="CD387" s="211">
        <v>131</v>
      </c>
      <c r="CE387" s="211">
        <v>42</v>
      </c>
      <c r="CF387" s="211">
        <v>113</v>
      </c>
      <c r="CG387" s="211">
        <v>36</v>
      </c>
      <c r="CH387" s="211">
        <v>204</v>
      </c>
      <c r="CI387" s="211">
        <v>67</v>
      </c>
      <c r="CJ387" s="211">
        <v>253</v>
      </c>
      <c r="CK387" s="211">
        <v>59</v>
      </c>
      <c r="CL387" s="211">
        <v>240</v>
      </c>
      <c r="CM387" s="211">
        <v>33</v>
      </c>
      <c r="CN387" s="211">
        <v>284</v>
      </c>
      <c r="CO387" s="211">
        <v>0</v>
      </c>
      <c r="CP387" s="211">
        <v>412</v>
      </c>
      <c r="CQ387" s="211">
        <v>1355</v>
      </c>
      <c r="CR387" s="211">
        <v>923</v>
      </c>
      <c r="CS387" s="211">
        <v>648</v>
      </c>
      <c r="CT387" s="211">
        <v>1462</v>
      </c>
      <c r="CU387" s="211">
        <v>195</v>
      </c>
      <c r="CV387" s="211">
        <v>60</v>
      </c>
      <c r="CW387" s="211">
        <v>0</v>
      </c>
      <c r="CX387" s="211">
        <v>0</v>
      </c>
      <c r="CY387" s="211">
        <v>164</v>
      </c>
      <c r="CZ387" s="211">
        <v>52</v>
      </c>
      <c r="DA387" s="211">
        <v>9</v>
      </c>
      <c r="DB387" s="211">
        <v>8</v>
      </c>
      <c r="DC387" s="211">
        <v>22</v>
      </c>
      <c r="DD387" s="211">
        <v>0</v>
      </c>
      <c r="DE387" s="211">
        <v>35</v>
      </c>
      <c r="DF387" s="211">
        <v>141</v>
      </c>
      <c r="DG387" s="211">
        <v>46</v>
      </c>
      <c r="DH387" s="211">
        <v>7</v>
      </c>
      <c r="DI387" s="211">
        <v>76</v>
      </c>
      <c r="DJ387" s="211">
        <v>59</v>
      </c>
      <c r="DK387" s="211">
        <v>9</v>
      </c>
      <c r="DL387" s="211">
        <v>13</v>
      </c>
      <c r="DM387" s="211">
        <v>28</v>
      </c>
      <c r="DN387" s="211">
        <v>177</v>
      </c>
      <c r="DO387" s="211">
        <v>34</v>
      </c>
      <c r="DP387" s="211">
        <v>70</v>
      </c>
      <c r="DQ387" s="211">
        <v>32</v>
      </c>
      <c r="DR387" s="211">
        <v>39</v>
      </c>
      <c r="DS387" s="211">
        <v>3</v>
      </c>
      <c r="DT387" s="211">
        <v>93</v>
      </c>
      <c r="DU387" s="211">
        <v>614</v>
      </c>
      <c r="DV387" s="211">
        <v>345</v>
      </c>
      <c r="DW387" s="211">
        <v>144</v>
      </c>
      <c r="DX387" s="211">
        <v>16</v>
      </c>
      <c r="DY387" s="211">
        <v>7</v>
      </c>
      <c r="DZ387" s="211">
        <v>124</v>
      </c>
      <c r="EA387" s="211">
        <v>8</v>
      </c>
      <c r="EB387" s="211">
        <v>101</v>
      </c>
      <c r="EC387" s="211">
        <v>129</v>
      </c>
      <c r="ED387" s="211">
        <v>22</v>
      </c>
      <c r="EE387" s="211">
        <v>67</v>
      </c>
      <c r="EF387" s="211">
        <v>192</v>
      </c>
      <c r="EG387" s="211">
        <v>1568</v>
      </c>
      <c r="EH387" s="211">
        <v>176</v>
      </c>
      <c r="EI387" s="211">
        <v>465</v>
      </c>
      <c r="EJ387" s="211">
        <v>149</v>
      </c>
      <c r="EK387" s="211">
        <v>28</v>
      </c>
      <c r="EL387" s="211">
        <v>21</v>
      </c>
      <c r="EM387" s="211">
        <v>19</v>
      </c>
      <c r="EN387" s="211">
        <v>2</v>
      </c>
      <c r="EO387" s="211">
        <v>14</v>
      </c>
      <c r="EP387" s="211">
        <v>58</v>
      </c>
      <c r="EQ387" s="211">
        <v>514</v>
      </c>
      <c r="ER387" s="211">
        <v>614</v>
      </c>
      <c r="ES387" s="211">
        <v>57</v>
      </c>
      <c r="ET387" s="211">
        <v>124</v>
      </c>
      <c r="EU387" s="211">
        <v>190</v>
      </c>
      <c r="EV387" s="211">
        <v>243</v>
      </c>
      <c r="EW387" s="211">
        <f t="shared" si="6"/>
        <v>557</v>
      </c>
      <c r="EX387" s="211">
        <v>614</v>
      </c>
      <c r="EZ387" s="211"/>
    </row>
    <row r="388" spans="1:156" x14ac:dyDescent="0.25">
      <c r="A388">
        <v>56644</v>
      </c>
      <c r="B388" t="s">
        <v>580</v>
      </c>
      <c r="C388" t="s">
        <v>901</v>
      </c>
      <c r="D388" t="s">
        <v>248</v>
      </c>
      <c r="E388" t="s">
        <v>324</v>
      </c>
      <c r="F388" s="234" t="s">
        <v>342</v>
      </c>
      <c r="G388" s="234" t="s">
        <v>343</v>
      </c>
      <c r="H388" s="211">
        <v>743</v>
      </c>
      <c r="I388" s="211">
        <v>120</v>
      </c>
      <c r="J388" s="211">
        <v>156</v>
      </c>
      <c r="K388" s="211">
        <v>40</v>
      </c>
      <c r="L388" s="211">
        <v>101</v>
      </c>
      <c r="M388" s="211">
        <v>31</v>
      </c>
      <c r="N388" s="211">
        <v>303</v>
      </c>
      <c r="O388" s="211">
        <v>50</v>
      </c>
      <c r="P388" s="211">
        <v>284</v>
      </c>
      <c r="Q388" s="211">
        <v>30</v>
      </c>
      <c r="R388" s="211">
        <v>688</v>
      </c>
      <c r="S388" s="211">
        <v>116</v>
      </c>
      <c r="T388" s="211">
        <v>0</v>
      </c>
      <c r="U388" s="211">
        <v>0</v>
      </c>
      <c r="V388" s="211">
        <v>13</v>
      </c>
      <c r="W388" s="211">
        <v>0</v>
      </c>
      <c r="X388" s="211">
        <v>5</v>
      </c>
      <c r="Y388" s="211">
        <v>0</v>
      </c>
      <c r="Z388" s="211">
        <v>3</v>
      </c>
      <c r="AA388" s="211">
        <v>0</v>
      </c>
      <c r="AB388" s="211">
        <v>34</v>
      </c>
      <c r="AC388" s="211">
        <v>4</v>
      </c>
      <c r="AD388" s="211">
        <v>10</v>
      </c>
      <c r="AE388" s="211">
        <v>0</v>
      </c>
      <c r="AF388" s="211">
        <v>687</v>
      </c>
      <c r="AG388" s="211">
        <v>116</v>
      </c>
      <c r="AH388" s="211">
        <v>735</v>
      </c>
      <c r="AI388" s="211">
        <v>120</v>
      </c>
      <c r="AJ388" s="211">
        <v>8</v>
      </c>
      <c r="AK388" s="211">
        <v>0</v>
      </c>
      <c r="AL388" s="211">
        <v>8</v>
      </c>
      <c r="AM388" s="211">
        <v>0</v>
      </c>
      <c r="AN388" s="211">
        <v>0</v>
      </c>
      <c r="AO388" s="211">
        <v>0</v>
      </c>
      <c r="AP388" s="211">
        <v>406</v>
      </c>
      <c r="AQ388" s="211">
        <v>71</v>
      </c>
      <c r="AR388" s="211">
        <v>337</v>
      </c>
      <c r="AS388" s="211">
        <v>49</v>
      </c>
      <c r="AT388" s="211">
        <v>116</v>
      </c>
      <c r="AU388" s="211">
        <v>0</v>
      </c>
      <c r="AV388" s="211">
        <v>627</v>
      </c>
      <c r="AW388" s="211">
        <v>120</v>
      </c>
      <c r="AX388" s="211">
        <v>65</v>
      </c>
      <c r="AY388" s="211">
        <v>30</v>
      </c>
      <c r="AZ388" s="211">
        <v>167</v>
      </c>
      <c r="BA388" s="211">
        <v>32</v>
      </c>
      <c r="BB388" s="211">
        <v>200</v>
      </c>
      <c r="BC388" s="211">
        <v>11</v>
      </c>
      <c r="BD388" s="211">
        <v>71</v>
      </c>
      <c r="BE388" s="211">
        <v>0</v>
      </c>
      <c r="BF388" s="211">
        <v>104</v>
      </c>
      <c r="BG388" s="211">
        <v>17</v>
      </c>
      <c r="BH388" s="211">
        <v>277</v>
      </c>
      <c r="BI388" s="211">
        <v>49</v>
      </c>
      <c r="BJ388" s="211">
        <v>260</v>
      </c>
      <c r="BK388" s="211">
        <v>39</v>
      </c>
      <c r="BL388" s="211">
        <v>17</v>
      </c>
      <c r="BM388" s="211">
        <v>10</v>
      </c>
      <c r="BN388" s="211">
        <v>160</v>
      </c>
      <c r="BO388" s="211">
        <v>24</v>
      </c>
      <c r="BP388" s="211">
        <v>129</v>
      </c>
      <c r="BQ388" s="211">
        <v>24</v>
      </c>
      <c r="BR388" s="211">
        <v>92</v>
      </c>
      <c r="BS388" s="211">
        <v>18</v>
      </c>
      <c r="BT388" s="211">
        <v>195</v>
      </c>
      <c r="BU388" s="211">
        <v>41</v>
      </c>
      <c r="BV388" s="211">
        <v>381</v>
      </c>
      <c r="BW388" s="211">
        <v>66</v>
      </c>
      <c r="BX388" s="211">
        <v>167</v>
      </c>
      <c r="BY388" s="211">
        <v>13</v>
      </c>
      <c r="BZ388" s="211">
        <v>53</v>
      </c>
      <c r="CA388" s="211">
        <v>14</v>
      </c>
      <c r="CB388" s="211">
        <v>142</v>
      </c>
      <c r="CC388" s="211">
        <v>27</v>
      </c>
      <c r="CD388" s="211">
        <v>45</v>
      </c>
      <c r="CE388" s="211">
        <v>6</v>
      </c>
      <c r="CF388" s="211">
        <v>64</v>
      </c>
      <c r="CG388" s="211">
        <v>23</v>
      </c>
      <c r="CH388" s="211">
        <v>78</v>
      </c>
      <c r="CI388" s="211">
        <v>8</v>
      </c>
      <c r="CJ388" s="211">
        <v>71</v>
      </c>
      <c r="CK388" s="211">
        <v>19</v>
      </c>
      <c r="CL388" s="211">
        <v>123</v>
      </c>
      <c r="CM388" s="211">
        <v>10</v>
      </c>
      <c r="CN388" s="211">
        <v>167</v>
      </c>
      <c r="CO388" s="211">
        <v>13</v>
      </c>
      <c r="CP388" s="211">
        <v>120</v>
      </c>
      <c r="CQ388" s="211">
        <v>623</v>
      </c>
      <c r="CR388" s="211">
        <v>451</v>
      </c>
      <c r="CS388" s="211">
        <v>323</v>
      </c>
      <c r="CT388" s="211">
        <v>626</v>
      </c>
      <c r="CU388" s="211">
        <v>77</v>
      </c>
      <c r="CV388" s="211">
        <v>12</v>
      </c>
      <c r="CW388" s="211">
        <v>30</v>
      </c>
      <c r="CX388" s="211">
        <v>5</v>
      </c>
      <c r="CY388" s="211">
        <v>45</v>
      </c>
      <c r="CZ388" s="211">
        <v>7</v>
      </c>
      <c r="DA388" s="211">
        <v>0</v>
      </c>
      <c r="DB388" s="211">
        <v>0</v>
      </c>
      <c r="DC388" s="211">
        <v>2</v>
      </c>
      <c r="DD388" s="211">
        <v>0</v>
      </c>
      <c r="DE388" s="211">
        <v>28</v>
      </c>
      <c r="DF388" s="211">
        <v>47</v>
      </c>
      <c r="DG388" s="211">
        <v>26</v>
      </c>
      <c r="DH388" s="211">
        <v>19</v>
      </c>
      <c r="DI388" s="211">
        <v>42</v>
      </c>
      <c r="DJ388" s="211">
        <v>28</v>
      </c>
      <c r="DK388" s="211">
        <v>2</v>
      </c>
      <c r="DL388" s="211">
        <v>4</v>
      </c>
      <c r="DM388" s="211">
        <v>18</v>
      </c>
      <c r="DN388" s="211">
        <v>78</v>
      </c>
      <c r="DO388" s="211">
        <v>30</v>
      </c>
      <c r="DP388" s="211">
        <v>8</v>
      </c>
      <c r="DQ388" s="211">
        <v>7</v>
      </c>
      <c r="DR388" s="211">
        <v>13</v>
      </c>
      <c r="DS388" s="211">
        <v>10</v>
      </c>
      <c r="DT388" s="211">
        <v>46</v>
      </c>
      <c r="DU388" s="211">
        <v>299</v>
      </c>
      <c r="DV388" s="211">
        <v>151</v>
      </c>
      <c r="DW388" s="211">
        <v>50</v>
      </c>
      <c r="DX388" s="211">
        <v>6</v>
      </c>
      <c r="DY388" s="211">
        <v>2</v>
      </c>
      <c r="DZ388" s="211">
        <v>75</v>
      </c>
      <c r="EA388" s="211">
        <v>2</v>
      </c>
      <c r="EB388" s="211">
        <v>68</v>
      </c>
      <c r="EC388" s="211">
        <v>67</v>
      </c>
      <c r="ED388" s="211">
        <v>13</v>
      </c>
      <c r="EE388" s="211">
        <v>46</v>
      </c>
      <c r="EF388" s="211">
        <v>69</v>
      </c>
      <c r="EG388" s="211">
        <v>683</v>
      </c>
      <c r="EH388" s="211">
        <v>50</v>
      </c>
      <c r="EI388" s="211">
        <v>246</v>
      </c>
      <c r="EJ388" s="211">
        <v>53</v>
      </c>
      <c r="EK388" s="211">
        <v>5</v>
      </c>
      <c r="EL388" s="211">
        <v>2</v>
      </c>
      <c r="EM388" s="211">
        <v>0</v>
      </c>
      <c r="EN388" s="211">
        <v>6</v>
      </c>
      <c r="EO388" s="211">
        <v>7</v>
      </c>
      <c r="EP388" s="211">
        <v>10</v>
      </c>
      <c r="EQ388" s="211">
        <v>227</v>
      </c>
      <c r="ER388" s="211">
        <v>299</v>
      </c>
      <c r="ES388" s="211">
        <v>57</v>
      </c>
      <c r="ET388" s="211">
        <v>59</v>
      </c>
      <c r="EU388" s="211">
        <v>89</v>
      </c>
      <c r="EV388" s="211">
        <v>94</v>
      </c>
      <c r="EW388" s="211">
        <f t="shared" si="6"/>
        <v>242</v>
      </c>
      <c r="EX388" s="211">
        <v>299</v>
      </c>
      <c r="EZ388" s="211"/>
    </row>
    <row r="389" spans="1:156" x14ac:dyDescent="0.25">
      <c r="A389">
        <v>56647</v>
      </c>
      <c r="B389" t="s">
        <v>580</v>
      </c>
      <c r="C389" t="s">
        <v>1284</v>
      </c>
      <c r="D389" t="s">
        <v>237</v>
      </c>
      <c r="E389" t="s">
        <v>324</v>
      </c>
      <c r="F389" s="234" t="s">
        <v>342</v>
      </c>
      <c r="G389" s="234" t="s">
        <v>342</v>
      </c>
      <c r="H389" s="211">
        <v>759</v>
      </c>
      <c r="I389" s="211">
        <v>55</v>
      </c>
      <c r="J389" s="211">
        <v>119</v>
      </c>
      <c r="K389" s="211">
        <v>14</v>
      </c>
      <c r="L389" s="211">
        <v>76</v>
      </c>
      <c r="M389" s="211">
        <v>8</v>
      </c>
      <c r="N389" s="211">
        <v>352</v>
      </c>
      <c r="O389" s="211">
        <v>21</v>
      </c>
      <c r="P389" s="211">
        <v>288</v>
      </c>
      <c r="Q389" s="211">
        <v>20</v>
      </c>
      <c r="R389" s="211">
        <v>695</v>
      </c>
      <c r="S389" s="211">
        <v>46</v>
      </c>
      <c r="T389" s="211">
        <v>0</v>
      </c>
      <c r="U389" s="211">
        <v>0</v>
      </c>
      <c r="V389" s="211">
        <v>16</v>
      </c>
      <c r="W389" s="211">
        <v>0</v>
      </c>
      <c r="X389" s="211">
        <v>1</v>
      </c>
      <c r="Y389" s="211">
        <v>0</v>
      </c>
      <c r="Z389" s="211">
        <v>0</v>
      </c>
      <c r="AA389" s="211">
        <v>0</v>
      </c>
      <c r="AB389" s="211">
        <v>47</v>
      </c>
      <c r="AC389" s="211">
        <v>9</v>
      </c>
      <c r="AD389" s="211">
        <v>0</v>
      </c>
      <c r="AE389" s="211">
        <v>0</v>
      </c>
      <c r="AF389" s="211">
        <v>695</v>
      </c>
      <c r="AG389" s="211">
        <v>46</v>
      </c>
      <c r="AH389" s="211">
        <v>754</v>
      </c>
      <c r="AI389" s="211">
        <v>53</v>
      </c>
      <c r="AJ389" s="211">
        <v>5</v>
      </c>
      <c r="AK389" s="211">
        <v>2</v>
      </c>
      <c r="AL389" s="211">
        <v>0</v>
      </c>
      <c r="AM389" s="211">
        <v>0</v>
      </c>
      <c r="AN389" s="211">
        <v>5</v>
      </c>
      <c r="AO389" s="211">
        <v>2</v>
      </c>
      <c r="AP389" s="211">
        <v>419</v>
      </c>
      <c r="AQ389" s="211">
        <v>33</v>
      </c>
      <c r="AR389" s="211">
        <v>340</v>
      </c>
      <c r="AS389" s="211">
        <v>22</v>
      </c>
      <c r="AT389" s="211">
        <v>77</v>
      </c>
      <c r="AU389" s="211">
        <v>4</v>
      </c>
      <c r="AV389" s="211">
        <v>682</v>
      </c>
      <c r="AW389" s="211">
        <v>51</v>
      </c>
      <c r="AX389" s="211">
        <v>50</v>
      </c>
      <c r="AY389" s="211">
        <v>18</v>
      </c>
      <c r="AZ389" s="211">
        <v>201</v>
      </c>
      <c r="BA389" s="211">
        <v>31</v>
      </c>
      <c r="BB389" s="211">
        <v>208</v>
      </c>
      <c r="BC389" s="211">
        <v>3</v>
      </c>
      <c r="BD389" s="211">
        <v>129</v>
      </c>
      <c r="BE389" s="211">
        <v>0</v>
      </c>
      <c r="BF389" s="211">
        <v>58</v>
      </c>
      <c r="BG389" s="211">
        <v>6</v>
      </c>
      <c r="BH389" s="211">
        <v>384</v>
      </c>
      <c r="BI389" s="211">
        <v>49</v>
      </c>
      <c r="BJ389" s="211">
        <v>371</v>
      </c>
      <c r="BK389" s="211">
        <v>47</v>
      </c>
      <c r="BL389" s="211">
        <v>13</v>
      </c>
      <c r="BM389" s="211">
        <v>2</v>
      </c>
      <c r="BN389" s="211">
        <v>268</v>
      </c>
      <c r="BO389" s="211">
        <v>33</v>
      </c>
      <c r="BP389" s="211">
        <v>128</v>
      </c>
      <c r="BQ389" s="211">
        <v>22</v>
      </c>
      <c r="BR389" s="211">
        <v>46</v>
      </c>
      <c r="BS389" s="211">
        <v>0</v>
      </c>
      <c r="BT389" s="211">
        <v>130</v>
      </c>
      <c r="BU389" s="211">
        <v>0</v>
      </c>
      <c r="BV389" s="211">
        <v>442</v>
      </c>
      <c r="BW389" s="211">
        <v>55</v>
      </c>
      <c r="BX389" s="211">
        <v>187</v>
      </c>
      <c r="BY389" s="211">
        <v>0</v>
      </c>
      <c r="BZ389" s="211">
        <v>33</v>
      </c>
      <c r="CA389" s="211">
        <v>0</v>
      </c>
      <c r="CB389" s="211">
        <v>97</v>
      </c>
      <c r="CC389" s="211">
        <v>0</v>
      </c>
      <c r="CD389" s="211">
        <v>41</v>
      </c>
      <c r="CE389" s="211">
        <v>3</v>
      </c>
      <c r="CF389" s="211">
        <v>106</v>
      </c>
      <c r="CG389" s="211">
        <v>23</v>
      </c>
      <c r="CH389" s="211">
        <v>75</v>
      </c>
      <c r="CI389" s="211">
        <v>0</v>
      </c>
      <c r="CJ389" s="211">
        <v>73</v>
      </c>
      <c r="CK389" s="211">
        <v>6</v>
      </c>
      <c r="CL389" s="211">
        <v>147</v>
      </c>
      <c r="CM389" s="211">
        <v>23</v>
      </c>
      <c r="CN389" s="211">
        <v>187</v>
      </c>
      <c r="CO389" s="211">
        <v>0</v>
      </c>
      <c r="CP389" s="211">
        <v>55</v>
      </c>
      <c r="CQ389" s="211">
        <v>704</v>
      </c>
      <c r="CR389" s="211">
        <v>543</v>
      </c>
      <c r="CS389" s="211">
        <v>305</v>
      </c>
      <c r="CT389" s="211">
        <v>729</v>
      </c>
      <c r="CU389" s="211">
        <v>2</v>
      </c>
      <c r="CV389" s="211">
        <v>2</v>
      </c>
      <c r="CW389" s="211">
        <v>0</v>
      </c>
      <c r="CX389" s="211">
        <v>0</v>
      </c>
      <c r="CY389" s="211">
        <v>0</v>
      </c>
      <c r="CZ389" s="211">
        <v>0</v>
      </c>
      <c r="DA389" s="211">
        <v>0</v>
      </c>
      <c r="DB389" s="211">
        <v>0</v>
      </c>
      <c r="DC389" s="211">
        <v>2</v>
      </c>
      <c r="DD389" s="211">
        <v>2</v>
      </c>
      <c r="DE389" s="211">
        <v>36</v>
      </c>
      <c r="DF389" s="211">
        <v>57</v>
      </c>
      <c r="DG389" s="211">
        <v>42</v>
      </c>
      <c r="DH389" s="211">
        <v>17</v>
      </c>
      <c r="DI389" s="211">
        <v>43</v>
      </c>
      <c r="DJ389" s="211">
        <v>32</v>
      </c>
      <c r="DK389" s="211">
        <v>5</v>
      </c>
      <c r="DL389" s="211">
        <v>21</v>
      </c>
      <c r="DM389" s="211">
        <v>12</v>
      </c>
      <c r="DN389" s="211">
        <v>83</v>
      </c>
      <c r="DO389" s="211">
        <v>18</v>
      </c>
      <c r="DP389" s="211">
        <v>19</v>
      </c>
      <c r="DQ389" s="211">
        <v>19</v>
      </c>
      <c r="DR389" s="211">
        <v>9</v>
      </c>
      <c r="DS389" s="211">
        <v>8</v>
      </c>
      <c r="DT389" s="211">
        <v>26</v>
      </c>
      <c r="DU389" s="211">
        <v>314</v>
      </c>
      <c r="DV389" s="211">
        <v>207</v>
      </c>
      <c r="DW389" s="211">
        <v>59</v>
      </c>
      <c r="DX389" s="211">
        <v>20</v>
      </c>
      <c r="DY389" s="211">
        <v>5</v>
      </c>
      <c r="DZ389" s="211">
        <v>55</v>
      </c>
      <c r="EA389" s="211">
        <v>0</v>
      </c>
      <c r="EB389" s="211">
        <v>53</v>
      </c>
      <c r="EC389" s="211">
        <v>32</v>
      </c>
      <c r="ED389" s="211">
        <v>6</v>
      </c>
      <c r="EE389" s="211">
        <v>10</v>
      </c>
      <c r="EF389" s="211">
        <v>84</v>
      </c>
      <c r="EG389" s="211">
        <v>715</v>
      </c>
      <c r="EH389" s="211">
        <v>41</v>
      </c>
      <c r="EI389" s="211">
        <v>287</v>
      </c>
      <c r="EJ389" s="211">
        <v>27</v>
      </c>
      <c r="EK389" s="211">
        <v>7</v>
      </c>
      <c r="EL389" s="211">
        <v>7</v>
      </c>
      <c r="EM389" s="211">
        <v>4</v>
      </c>
      <c r="EN389" s="211">
        <v>2</v>
      </c>
      <c r="EO389" s="211">
        <v>2</v>
      </c>
      <c r="EP389" s="211">
        <v>1</v>
      </c>
      <c r="EQ389" s="211">
        <v>271</v>
      </c>
      <c r="ER389" s="211">
        <v>314</v>
      </c>
      <c r="ES389" s="211">
        <v>7</v>
      </c>
      <c r="ET389" s="211">
        <v>50</v>
      </c>
      <c r="EU389" s="211">
        <v>129</v>
      </c>
      <c r="EV389" s="211">
        <v>128</v>
      </c>
      <c r="EW389" s="211">
        <f t="shared" si="6"/>
        <v>307</v>
      </c>
      <c r="EX389" s="211">
        <v>314</v>
      </c>
      <c r="EZ389" s="211"/>
    </row>
    <row r="390" spans="1:156" x14ac:dyDescent="0.25">
      <c r="A390">
        <v>56651</v>
      </c>
      <c r="B390" t="s">
        <v>580</v>
      </c>
      <c r="C390" t="s">
        <v>903</v>
      </c>
      <c r="D390" t="s">
        <v>277</v>
      </c>
      <c r="E390" t="s">
        <v>324</v>
      </c>
      <c r="F390" s="234" t="s">
        <v>342</v>
      </c>
      <c r="G390" s="234" t="s">
        <v>342</v>
      </c>
      <c r="H390" s="211">
        <v>638</v>
      </c>
      <c r="I390" s="211">
        <v>78</v>
      </c>
      <c r="J390" s="211">
        <v>176</v>
      </c>
      <c r="K390" s="211">
        <v>27</v>
      </c>
      <c r="L390" s="211">
        <v>126</v>
      </c>
      <c r="M390" s="211">
        <v>23</v>
      </c>
      <c r="N390" s="211">
        <v>281</v>
      </c>
      <c r="O390" s="211">
        <v>31</v>
      </c>
      <c r="P390" s="211">
        <v>181</v>
      </c>
      <c r="Q390" s="211">
        <v>20</v>
      </c>
      <c r="R390" s="211">
        <v>519</v>
      </c>
      <c r="S390" s="211">
        <v>71</v>
      </c>
      <c r="T390" s="211">
        <v>0</v>
      </c>
      <c r="U390" s="211">
        <v>0</v>
      </c>
      <c r="V390" s="211">
        <v>42</v>
      </c>
      <c r="W390" s="211">
        <v>2</v>
      </c>
      <c r="X390" s="211">
        <v>0</v>
      </c>
      <c r="Y390" s="211">
        <v>0</v>
      </c>
      <c r="Z390" s="211">
        <v>8</v>
      </c>
      <c r="AA390" s="211">
        <v>0</v>
      </c>
      <c r="AB390" s="211">
        <v>69</v>
      </c>
      <c r="AC390" s="211">
        <v>5</v>
      </c>
      <c r="AD390" s="211">
        <v>23</v>
      </c>
      <c r="AE390" s="211">
        <v>0</v>
      </c>
      <c r="AF390" s="211">
        <v>509</v>
      </c>
      <c r="AG390" s="211">
        <v>71</v>
      </c>
      <c r="AH390" s="211">
        <v>638</v>
      </c>
      <c r="AI390" s="211">
        <v>78</v>
      </c>
      <c r="AJ390" s="211">
        <v>0</v>
      </c>
      <c r="AK390" s="211">
        <v>0</v>
      </c>
      <c r="AL390" s="211">
        <v>0</v>
      </c>
      <c r="AM390" s="211">
        <v>0</v>
      </c>
      <c r="AN390" s="211">
        <v>0</v>
      </c>
      <c r="AO390" s="211">
        <v>0</v>
      </c>
      <c r="AP390" s="211">
        <v>321</v>
      </c>
      <c r="AQ390" s="211">
        <v>40</v>
      </c>
      <c r="AR390" s="211">
        <v>317</v>
      </c>
      <c r="AS390" s="211">
        <v>38</v>
      </c>
      <c r="AT390" s="211">
        <v>60</v>
      </c>
      <c r="AU390" s="211">
        <v>0</v>
      </c>
      <c r="AV390" s="211">
        <v>578</v>
      </c>
      <c r="AW390" s="211">
        <v>78</v>
      </c>
      <c r="AX390" s="211">
        <v>38</v>
      </c>
      <c r="AY390" s="211">
        <v>7</v>
      </c>
      <c r="AZ390" s="211">
        <v>87</v>
      </c>
      <c r="BA390" s="211">
        <v>10</v>
      </c>
      <c r="BB390" s="211">
        <v>163</v>
      </c>
      <c r="BC390" s="211">
        <v>7</v>
      </c>
      <c r="BD390" s="211">
        <v>97</v>
      </c>
      <c r="BE390" s="211">
        <v>6</v>
      </c>
      <c r="BF390" s="211">
        <v>57</v>
      </c>
      <c r="BG390" s="211">
        <v>6</v>
      </c>
      <c r="BH390" s="211">
        <v>280</v>
      </c>
      <c r="BI390" s="211">
        <v>39</v>
      </c>
      <c r="BJ390" s="211">
        <v>272</v>
      </c>
      <c r="BK390" s="211">
        <v>38</v>
      </c>
      <c r="BL390" s="211">
        <v>8</v>
      </c>
      <c r="BM390" s="211">
        <v>1</v>
      </c>
      <c r="BN390" s="211">
        <v>157</v>
      </c>
      <c r="BO390" s="211">
        <v>23</v>
      </c>
      <c r="BP390" s="211">
        <v>127</v>
      </c>
      <c r="BQ390" s="211">
        <v>19</v>
      </c>
      <c r="BR390" s="211">
        <v>53</v>
      </c>
      <c r="BS390" s="211">
        <v>3</v>
      </c>
      <c r="BT390" s="211">
        <v>203</v>
      </c>
      <c r="BU390" s="211">
        <v>33</v>
      </c>
      <c r="BV390" s="211">
        <v>337</v>
      </c>
      <c r="BW390" s="211">
        <v>45</v>
      </c>
      <c r="BX390" s="211">
        <v>98</v>
      </c>
      <c r="BY390" s="211">
        <v>0</v>
      </c>
      <c r="BZ390" s="211">
        <v>80</v>
      </c>
      <c r="CA390" s="211">
        <v>8</v>
      </c>
      <c r="CB390" s="211">
        <v>123</v>
      </c>
      <c r="CC390" s="211">
        <v>25</v>
      </c>
      <c r="CD390" s="211">
        <v>50</v>
      </c>
      <c r="CE390" s="211">
        <v>15</v>
      </c>
      <c r="CF390" s="211">
        <v>43</v>
      </c>
      <c r="CG390" s="211">
        <v>2</v>
      </c>
      <c r="CH390" s="211">
        <v>35</v>
      </c>
      <c r="CI390" s="211">
        <v>6</v>
      </c>
      <c r="CJ390" s="211">
        <v>63</v>
      </c>
      <c r="CK390" s="211">
        <v>18</v>
      </c>
      <c r="CL390" s="211">
        <v>146</v>
      </c>
      <c r="CM390" s="211">
        <v>4</v>
      </c>
      <c r="CN390" s="211">
        <v>98</v>
      </c>
      <c r="CO390" s="211">
        <v>0</v>
      </c>
      <c r="CP390" s="211">
        <v>78</v>
      </c>
      <c r="CQ390" s="211">
        <v>560</v>
      </c>
      <c r="CR390" s="211">
        <v>336</v>
      </c>
      <c r="CS390" s="211">
        <v>327</v>
      </c>
      <c r="CT390" s="211">
        <v>471</v>
      </c>
      <c r="CU390" s="211">
        <v>99</v>
      </c>
      <c r="CV390" s="211">
        <v>17</v>
      </c>
      <c r="CW390" s="211">
        <v>0</v>
      </c>
      <c r="CX390" s="211">
        <v>0</v>
      </c>
      <c r="CY390" s="211">
        <v>61</v>
      </c>
      <c r="CZ390" s="211">
        <v>16</v>
      </c>
      <c r="DA390" s="211">
        <v>0</v>
      </c>
      <c r="DB390" s="211">
        <v>0</v>
      </c>
      <c r="DC390" s="211">
        <v>38</v>
      </c>
      <c r="DD390" s="211">
        <v>1</v>
      </c>
      <c r="DE390" s="211">
        <v>13</v>
      </c>
      <c r="DF390" s="211">
        <v>42</v>
      </c>
      <c r="DG390" s="211">
        <v>28</v>
      </c>
      <c r="DH390" s="211">
        <v>9</v>
      </c>
      <c r="DI390" s="211">
        <v>18</v>
      </c>
      <c r="DJ390" s="211">
        <v>16</v>
      </c>
      <c r="DK390" s="211">
        <v>6</v>
      </c>
      <c r="DL390" s="211">
        <v>29</v>
      </c>
      <c r="DM390" s="211">
        <v>10</v>
      </c>
      <c r="DN390" s="211">
        <v>93</v>
      </c>
      <c r="DO390" s="211">
        <v>31</v>
      </c>
      <c r="DP390" s="211">
        <v>7</v>
      </c>
      <c r="DQ390" s="211">
        <v>2</v>
      </c>
      <c r="DR390" s="211">
        <v>21</v>
      </c>
      <c r="DS390" s="211">
        <v>16</v>
      </c>
      <c r="DT390" s="211">
        <v>20</v>
      </c>
      <c r="DU390" s="211">
        <v>235</v>
      </c>
      <c r="DV390" s="211">
        <v>115</v>
      </c>
      <c r="DW390" s="211">
        <v>32</v>
      </c>
      <c r="DX390" s="211">
        <v>38</v>
      </c>
      <c r="DY390" s="211">
        <v>8</v>
      </c>
      <c r="DZ390" s="211">
        <v>38</v>
      </c>
      <c r="EA390" s="211">
        <v>2</v>
      </c>
      <c r="EB390" s="211">
        <v>34</v>
      </c>
      <c r="EC390" s="211">
        <v>44</v>
      </c>
      <c r="ED390" s="211">
        <v>8</v>
      </c>
      <c r="EE390" s="211">
        <v>24</v>
      </c>
      <c r="EF390" s="211">
        <v>60</v>
      </c>
      <c r="EG390" s="211">
        <v>573</v>
      </c>
      <c r="EH390" s="211">
        <v>46</v>
      </c>
      <c r="EI390" s="211">
        <v>215</v>
      </c>
      <c r="EJ390" s="211">
        <v>20</v>
      </c>
      <c r="EK390" s="211">
        <v>4</v>
      </c>
      <c r="EL390" s="211">
        <v>3</v>
      </c>
      <c r="EM390" s="211">
        <v>5</v>
      </c>
      <c r="EN390" s="211">
        <v>2</v>
      </c>
      <c r="EO390" s="211">
        <v>2</v>
      </c>
      <c r="EP390" s="211">
        <v>0</v>
      </c>
      <c r="EQ390" s="211">
        <v>197</v>
      </c>
      <c r="ER390" s="211">
        <v>235</v>
      </c>
      <c r="ES390" s="211">
        <v>11</v>
      </c>
      <c r="ET390" s="211">
        <v>43</v>
      </c>
      <c r="EU390" s="211">
        <v>74</v>
      </c>
      <c r="EV390" s="211">
        <v>107</v>
      </c>
      <c r="EW390" s="211">
        <f t="shared" si="6"/>
        <v>224</v>
      </c>
      <c r="EX390" s="211">
        <v>235</v>
      </c>
      <c r="EZ390" s="211"/>
    </row>
    <row r="391" spans="1:156" x14ac:dyDescent="0.25">
      <c r="A391">
        <v>56671</v>
      </c>
      <c r="B391" t="s">
        <v>580</v>
      </c>
      <c r="C391" t="s">
        <v>1351</v>
      </c>
      <c r="D391" t="s">
        <v>237</v>
      </c>
      <c r="E391" t="s">
        <v>324</v>
      </c>
      <c r="F391" s="234" t="s">
        <v>343</v>
      </c>
      <c r="G391" s="234" t="s">
        <v>343</v>
      </c>
      <c r="H391" s="211">
        <v>3078</v>
      </c>
      <c r="I391" s="211">
        <v>852</v>
      </c>
      <c r="J391" s="211">
        <v>1449</v>
      </c>
      <c r="K391" s="211">
        <v>224</v>
      </c>
      <c r="L391" s="211">
        <v>959</v>
      </c>
      <c r="M391" s="211">
        <v>155</v>
      </c>
      <c r="N391" s="211">
        <v>959</v>
      </c>
      <c r="O391" s="211">
        <v>282</v>
      </c>
      <c r="P391" s="211">
        <v>597</v>
      </c>
      <c r="Q391" s="211">
        <v>346</v>
      </c>
      <c r="R391" s="211">
        <v>46</v>
      </c>
      <c r="S391" s="211">
        <v>0</v>
      </c>
      <c r="T391" s="211">
        <v>6</v>
      </c>
      <c r="U391" s="211">
        <v>0</v>
      </c>
      <c r="V391" s="211">
        <v>3011</v>
      </c>
      <c r="W391" s="211">
        <v>852</v>
      </c>
      <c r="X391" s="211">
        <v>0</v>
      </c>
      <c r="Y391" s="211">
        <v>0</v>
      </c>
      <c r="Z391" s="211">
        <v>0</v>
      </c>
      <c r="AA391" s="211">
        <v>0</v>
      </c>
      <c r="AB391" s="211">
        <v>15</v>
      </c>
      <c r="AC391" s="211">
        <v>0</v>
      </c>
      <c r="AD391" s="211">
        <v>0</v>
      </c>
      <c r="AE391" s="211">
        <v>0</v>
      </c>
      <c r="AF391" s="211">
        <v>46</v>
      </c>
      <c r="AG391" s="211">
        <v>0</v>
      </c>
      <c r="AH391" s="211">
        <v>3078</v>
      </c>
      <c r="AI391" s="211">
        <v>852</v>
      </c>
      <c r="AJ391" s="211">
        <v>0</v>
      </c>
      <c r="AK391" s="211">
        <v>0</v>
      </c>
      <c r="AL391" s="211">
        <v>0</v>
      </c>
      <c r="AM391" s="211">
        <v>0</v>
      </c>
      <c r="AN391" s="211">
        <v>0</v>
      </c>
      <c r="AO391" s="211">
        <v>0</v>
      </c>
      <c r="AP391" s="211">
        <v>1770</v>
      </c>
      <c r="AQ391" s="211">
        <v>481</v>
      </c>
      <c r="AR391" s="211">
        <v>1308</v>
      </c>
      <c r="AS391" s="211">
        <v>371</v>
      </c>
      <c r="AT391" s="211">
        <v>309</v>
      </c>
      <c r="AU391" s="211">
        <v>22</v>
      </c>
      <c r="AV391" s="211">
        <v>2769</v>
      </c>
      <c r="AW391" s="211">
        <v>830</v>
      </c>
      <c r="AX391" s="211">
        <v>236</v>
      </c>
      <c r="AY391" s="211">
        <v>41</v>
      </c>
      <c r="AZ391" s="211">
        <v>339</v>
      </c>
      <c r="BA391" s="211">
        <v>122</v>
      </c>
      <c r="BB391" s="211">
        <v>713</v>
      </c>
      <c r="BC391" s="211">
        <v>114</v>
      </c>
      <c r="BD391" s="211">
        <v>114</v>
      </c>
      <c r="BE391" s="211">
        <v>18</v>
      </c>
      <c r="BF391" s="211">
        <v>536</v>
      </c>
      <c r="BG391" s="211">
        <v>97</v>
      </c>
      <c r="BH391" s="211">
        <v>1051</v>
      </c>
      <c r="BI391" s="211">
        <v>332</v>
      </c>
      <c r="BJ391" s="211">
        <v>894</v>
      </c>
      <c r="BK391" s="211">
        <v>265</v>
      </c>
      <c r="BL391" s="211">
        <v>157</v>
      </c>
      <c r="BM391" s="211">
        <v>67</v>
      </c>
      <c r="BN391" s="211">
        <v>578</v>
      </c>
      <c r="BO391" s="211">
        <v>156</v>
      </c>
      <c r="BP391" s="211">
        <v>419</v>
      </c>
      <c r="BQ391" s="211">
        <v>182</v>
      </c>
      <c r="BR391" s="211">
        <v>590</v>
      </c>
      <c r="BS391" s="211">
        <v>91</v>
      </c>
      <c r="BT391" s="211">
        <v>1301</v>
      </c>
      <c r="BU391" s="211">
        <v>423</v>
      </c>
      <c r="BV391" s="211">
        <v>1587</v>
      </c>
      <c r="BW391" s="211">
        <v>429</v>
      </c>
      <c r="BX391" s="211">
        <v>190</v>
      </c>
      <c r="BY391" s="211">
        <v>0</v>
      </c>
      <c r="BZ391" s="211">
        <v>507</v>
      </c>
      <c r="CA391" s="211">
        <v>169</v>
      </c>
      <c r="CB391" s="211">
        <v>794</v>
      </c>
      <c r="CC391" s="211">
        <v>254</v>
      </c>
      <c r="CD391" s="211">
        <v>375</v>
      </c>
      <c r="CE391" s="211">
        <v>134</v>
      </c>
      <c r="CF391" s="211">
        <v>390</v>
      </c>
      <c r="CG391" s="211">
        <v>100</v>
      </c>
      <c r="CH391" s="211">
        <v>341</v>
      </c>
      <c r="CI391" s="211">
        <v>96</v>
      </c>
      <c r="CJ391" s="211">
        <v>186</v>
      </c>
      <c r="CK391" s="211">
        <v>48</v>
      </c>
      <c r="CL391" s="211">
        <v>295</v>
      </c>
      <c r="CM391" s="211">
        <v>51</v>
      </c>
      <c r="CN391" s="211">
        <v>190</v>
      </c>
      <c r="CO391" s="211">
        <v>0</v>
      </c>
      <c r="CP391" s="211">
        <v>852</v>
      </c>
      <c r="CQ391" s="211">
        <v>2226</v>
      </c>
      <c r="CR391" s="211">
        <v>765</v>
      </c>
      <c r="CS391" s="211">
        <v>1654</v>
      </c>
      <c r="CT391" s="211">
        <v>2414</v>
      </c>
      <c r="CU391" s="211">
        <v>430</v>
      </c>
      <c r="CV391" s="211">
        <v>0</v>
      </c>
      <c r="CW391" s="211">
        <v>36</v>
      </c>
      <c r="CX391" s="211">
        <v>0</v>
      </c>
      <c r="CY391" s="211">
        <v>0</v>
      </c>
      <c r="CZ391" s="211">
        <v>0</v>
      </c>
      <c r="DA391" s="211">
        <v>0</v>
      </c>
      <c r="DB391" s="211">
        <v>0</v>
      </c>
      <c r="DC391" s="211">
        <v>394</v>
      </c>
      <c r="DD391" s="211">
        <v>0</v>
      </c>
      <c r="DE391" s="211">
        <v>23</v>
      </c>
      <c r="DF391" s="211">
        <v>64</v>
      </c>
      <c r="DG391" s="211">
        <v>0</v>
      </c>
      <c r="DH391" s="211">
        <v>0</v>
      </c>
      <c r="DI391" s="211">
        <v>33</v>
      </c>
      <c r="DJ391" s="211">
        <v>49</v>
      </c>
      <c r="DK391" s="211">
        <v>13</v>
      </c>
      <c r="DL391" s="211">
        <v>0</v>
      </c>
      <c r="DM391" s="211">
        <v>66</v>
      </c>
      <c r="DN391" s="211">
        <v>337</v>
      </c>
      <c r="DO391" s="211">
        <v>98</v>
      </c>
      <c r="DP391" s="211">
        <v>16</v>
      </c>
      <c r="DQ391" s="211">
        <v>313</v>
      </c>
      <c r="DR391" s="211">
        <v>87</v>
      </c>
      <c r="DS391" s="211">
        <v>85</v>
      </c>
      <c r="DT391" s="211">
        <v>422</v>
      </c>
      <c r="DU391" s="211">
        <v>862</v>
      </c>
      <c r="DV391" s="211">
        <v>162</v>
      </c>
      <c r="DW391" s="211">
        <v>56</v>
      </c>
      <c r="DX391" s="211">
        <v>197</v>
      </c>
      <c r="DY391" s="211">
        <v>86</v>
      </c>
      <c r="DZ391" s="211">
        <v>301</v>
      </c>
      <c r="EA391" s="211">
        <v>37</v>
      </c>
      <c r="EB391" s="211">
        <v>176</v>
      </c>
      <c r="EC391" s="211">
        <v>202</v>
      </c>
      <c r="ED391" s="211">
        <v>128</v>
      </c>
      <c r="EE391" s="211">
        <v>0</v>
      </c>
      <c r="EF391" s="211">
        <v>429</v>
      </c>
      <c r="EG391" s="211">
        <v>2885</v>
      </c>
      <c r="EH391" s="211">
        <v>199</v>
      </c>
      <c r="EI391" s="211">
        <v>615</v>
      </c>
      <c r="EJ391" s="211">
        <v>247</v>
      </c>
      <c r="EK391" s="211">
        <v>48</v>
      </c>
      <c r="EL391" s="211">
        <v>0</v>
      </c>
      <c r="EM391" s="211">
        <v>20</v>
      </c>
      <c r="EN391" s="211">
        <v>49</v>
      </c>
      <c r="EO391" s="211">
        <v>18</v>
      </c>
      <c r="EP391" s="211">
        <v>63</v>
      </c>
      <c r="EQ391" s="211">
        <v>745</v>
      </c>
      <c r="ER391" s="211">
        <v>862</v>
      </c>
      <c r="ES391" s="211">
        <v>107</v>
      </c>
      <c r="ET391" s="211">
        <v>277</v>
      </c>
      <c r="EU391" s="211">
        <v>257</v>
      </c>
      <c r="EV391" s="211">
        <v>221</v>
      </c>
      <c r="EW391" s="211">
        <f t="shared" si="6"/>
        <v>755</v>
      </c>
      <c r="EX391" s="211">
        <v>862</v>
      </c>
      <c r="EZ391" s="211"/>
    </row>
    <row r="392" spans="1:156" x14ac:dyDescent="0.25">
      <c r="A392">
        <v>56676</v>
      </c>
      <c r="B392" t="s">
        <v>580</v>
      </c>
      <c r="C392" t="s">
        <v>908</v>
      </c>
      <c r="D392" t="s">
        <v>248</v>
      </c>
      <c r="E392" t="s">
        <v>324</v>
      </c>
      <c r="F392" s="234" t="s">
        <v>342</v>
      </c>
      <c r="G392" s="234" t="s">
        <v>342</v>
      </c>
      <c r="H392" s="211">
        <v>1812</v>
      </c>
      <c r="I392" s="211">
        <v>102</v>
      </c>
      <c r="J392" s="211">
        <v>345</v>
      </c>
      <c r="K392" s="211">
        <v>18</v>
      </c>
      <c r="L392" s="211">
        <v>163</v>
      </c>
      <c r="M392" s="211">
        <v>18</v>
      </c>
      <c r="N392" s="211">
        <v>824</v>
      </c>
      <c r="O392" s="211">
        <v>50</v>
      </c>
      <c r="P392" s="211">
        <v>637</v>
      </c>
      <c r="Q392" s="211">
        <v>32</v>
      </c>
      <c r="R392" s="211">
        <v>1689</v>
      </c>
      <c r="S392" s="211">
        <v>85</v>
      </c>
      <c r="T392" s="211">
        <v>0</v>
      </c>
      <c r="U392" s="211">
        <v>0</v>
      </c>
      <c r="V392" s="211">
        <v>6</v>
      </c>
      <c r="W392" s="211">
        <v>3</v>
      </c>
      <c r="X392" s="211">
        <v>3</v>
      </c>
      <c r="Y392" s="211">
        <v>0</v>
      </c>
      <c r="Z392" s="211">
        <v>14</v>
      </c>
      <c r="AA392" s="211">
        <v>0</v>
      </c>
      <c r="AB392" s="211">
        <v>100</v>
      </c>
      <c r="AC392" s="211">
        <v>14</v>
      </c>
      <c r="AD392" s="211">
        <v>17</v>
      </c>
      <c r="AE392" s="211">
        <v>6</v>
      </c>
      <c r="AF392" s="211">
        <v>1685</v>
      </c>
      <c r="AG392" s="211">
        <v>85</v>
      </c>
      <c r="AH392" s="211">
        <v>1798</v>
      </c>
      <c r="AI392" s="211">
        <v>102</v>
      </c>
      <c r="AJ392" s="211">
        <v>14</v>
      </c>
      <c r="AK392" s="211">
        <v>0</v>
      </c>
      <c r="AL392" s="211">
        <v>0</v>
      </c>
      <c r="AM392" s="211">
        <v>0</v>
      </c>
      <c r="AN392" s="211">
        <v>14</v>
      </c>
      <c r="AO392" s="211">
        <v>0</v>
      </c>
      <c r="AP392" s="211">
        <v>966</v>
      </c>
      <c r="AQ392" s="211">
        <v>51</v>
      </c>
      <c r="AR392" s="211">
        <v>846</v>
      </c>
      <c r="AS392" s="211">
        <v>51</v>
      </c>
      <c r="AT392" s="211">
        <v>257</v>
      </c>
      <c r="AU392" s="211">
        <v>9</v>
      </c>
      <c r="AV392" s="211">
        <v>1555</v>
      </c>
      <c r="AW392" s="211">
        <v>93</v>
      </c>
      <c r="AX392" s="211">
        <v>113</v>
      </c>
      <c r="AY392" s="211">
        <v>14</v>
      </c>
      <c r="AZ392" s="211">
        <v>477</v>
      </c>
      <c r="BA392" s="211">
        <v>14</v>
      </c>
      <c r="BB392" s="211">
        <v>360</v>
      </c>
      <c r="BC392" s="211">
        <v>13</v>
      </c>
      <c r="BD392" s="211">
        <v>291</v>
      </c>
      <c r="BE392" s="211">
        <v>10</v>
      </c>
      <c r="BF392" s="211">
        <v>217</v>
      </c>
      <c r="BG392" s="211">
        <v>11</v>
      </c>
      <c r="BH392" s="211">
        <v>795</v>
      </c>
      <c r="BI392" s="211">
        <v>55</v>
      </c>
      <c r="BJ392" s="211">
        <v>742</v>
      </c>
      <c r="BK392" s="211">
        <v>50</v>
      </c>
      <c r="BL392" s="211">
        <v>53</v>
      </c>
      <c r="BM392" s="211">
        <v>5</v>
      </c>
      <c r="BN392" s="211">
        <v>534</v>
      </c>
      <c r="BO392" s="211">
        <v>42</v>
      </c>
      <c r="BP392" s="211">
        <v>315</v>
      </c>
      <c r="BQ392" s="211">
        <v>17</v>
      </c>
      <c r="BR392" s="211">
        <v>163</v>
      </c>
      <c r="BS392" s="211">
        <v>7</v>
      </c>
      <c r="BT392" s="211">
        <v>427</v>
      </c>
      <c r="BU392" s="211">
        <v>36</v>
      </c>
      <c r="BV392" s="211">
        <v>1012</v>
      </c>
      <c r="BW392" s="211">
        <v>66</v>
      </c>
      <c r="BX392" s="211">
        <v>373</v>
      </c>
      <c r="BY392" s="211">
        <v>0</v>
      </c>
      <c r="BZ392" s="211">
        <v>126</v>
      </c>
      <c r="CA392" s="211">
        <v>11</v>
      </c>
      <c r="CB392" s="211">
        <v>301</v>
      </c>
      <c r="CC392" s="211">
        <v>25</v>
      </c>
      <c r="CD392" s="211">
        <v>144</v>
      </c>
      <c r="CE392" s="211">
        <v>15</v>
      </c>
      <c r="CF392" s="211">
        <v>171</v>
      </c>
      <c r="CG392" s="211">
        <v>19</v>
      </c>
      <c r="CH392" s="211">
        <v>260</v>
      </c>
      <c r="CI392" s="211">
        <v>14</v>
      </c>
      <c r="CJ392" s="211">
        <v>165</v>
      </c>
      <c r="CK392" s="211">
        <v>8</v>
      </c>
      <c r="CL392" s="211">
        <v>272</v>
      </c>
      <c r="CM392" s="211">
        <v>10</v>
      </c>
      <c r="CN392" s="211">
        <v>373</v>
      </c>
      <c r="CO392" s="211">
        <v>0</v>
      </c>
      <c r="CP392" s="211">
        <v>102</v>
      </c>
      <c r="CQ392" s="211">
        <v>1710</v>
      </c>
      <c r="CR392" s="211">
        <v>1275</v>
      </c>
      <c r="CS392" s="211">
        <v>762</v>
      </c>
      <c r="CT392" s="211">
        <v>1687</v>
      </c>
      <c r="CU392" s="211">
        <v>11</v>
      </c>
      <c r="CV392" s="211">
        <v>0</v>
      </c>
      <c r="CW392" s="211">
        <v>6</v>
      </c>
      <c r="CX392" s="211">
        <v>0</v>
      </c>
      <c r="CY392" s="211">
        <v>4</v>
      </c>
      <c r="CZ392" s="211">
        <v>0</v>
      </c>
      <c r="DA392" s="211">
        <v>0</v>
      </c>
      <c r="DB392" s="211">
        <v>0</v>
      </c>
      <c r="DC392" s="211">
        <v>1</v>
      </c>
      <c r="DD392" s="211">
        <v>0</v>
      </c>
      <c r="DE392" s="211">
        <v>78</v>
      </c>
      <c r="DF392" s="211">
        <v>120</v>
      </c>
      <c r="DG392" s="211">
        <v>70</v>
      </c>
      <c r="DH392" s="211">
        <v>12</v>
      </c>
      <c r="DI392" s="211">
        <v>91</v>
      </c>
      <c r="DJ392" s="211">
        <v>65</v>
      </c>
      <c r="DK392" s="211">
        <v>2</v>
      </c>
      <c r="DL392" s="211">
        <v>21</v>
      </c>
      <c r="DM392" s="211">
        <v>41</v>
      </c>
      <c r="DN392" s="211">
        <v>194</v>
      </c>
      <c r="DO392" s="211">
        <v>48</v>
      </c>
      <c r="DP392" s="211">
        <v>55</v>
      </c>
      <c r="DQ392" s="211">
        <v>40</v>
      </c>
      <c r="DR392" s="211">
        <v>51</v>
      </c>
      <c r="DS392" s="211">
        <v>21</v>
      </c>
      <c r="DT392" s="211">
        <v>53</v>
      </c>
      <c r="DU392" s="211">
        <v>771</v>
      </c>
      <c r="DV392" s="211">
        <v>396</v>
      </c>
      <c r="DW392" s="211">
        <v>124</v>
      </c>
      <c r="DX392" s="211">
        <v>89</v>
      </c>
      <c r="DY392" s="211">
        <v>41</v>
      </c>
      <c r="DZ392" s="211">
        <v>156</v>
      </c>
      <c r="EA392" s="211">
        <v>0</v>
      </c>
      <c r="EB392" s="211">
        <v>142</v>
      </c>
      <c r="EC392" s="211">
        <v>130</v>
      </c>
      <c r="ED392" s="211">
        <v>23</v>
      </c>
      <c r="EE392" s="211">
        <v>93</v>
      </c>
      <c r="EF392" s="211">
        <v>198</v>
      </c>
      <c r="EG392" s="211">
        <v>1661</v>
      </c>
      <c r="EH392" s="211">
        <v>139</v>
      </c>
      <c r="EI392" s="211">
        <v>698</v>
      </c>
      <c r="EJ392" s="211">
        <v>73</v>
      </c>
      <c r="EK392" s="211">
        <v>9</v>
      </c>
      <c r="EL392" s="211">
        <v>17</v>
      </c>
      <c r="EM392" s="211">
        <v>5</v>
      </c>
      <c r="EN392" s="211">
        <v>2</v>
      </c>
      <c r="EO392" s="211">
        <v>5</v>
      </c>
      <c r="EP392" s="211">
        <v>11</v>
      </c>
      <c r="EQ392" s="211">
        <v>681</v>
      </c>
      <c r="ER392" s="211">
        <v>771</v>
      </c>
      <c r="ES392" s="211">
        <v>30</v>
      </c>
      <c r="ET392" s="211">
        <v>123</v>
      </c>
      <c r="EU392" s="211">
        <v>251</v>
      </c>
      <c r="EV392" s="211">
        <v>367</v>
      </c>
      <c r="EW392" s="211">
        <f t="shared" si="6"/>
        <v>741</v>
      </c>
      <c r="EX392" s="211">
        <v>771</v>
      </c>
      <c r="EZ392" s="211"/>
    </row>
    <row r="393" spans="1:156" x14ac:dyDescent="0.25">
      <c r="A393">
        <v>56345</v>
      </c>
      <c r="B393" t="s">
        <v>580</v>
      </c>
      <c r="C393" t="s">
        <v>1210</v>
      </c>
      <c r="D393" t="s">
        <v>282</v>
      </c>
      <c r="E393" t="s">
        <v>325</v>
      </c>
      <c r="F393" s="234" t="s">
        <v>342</v>
      </c>
      <c r="G393" s="234" t="s">
        <v>342</v>
      </c>
      <c r="H393" s="211">
        <v>14835</v>
      </c>
      <c r="I393" s="211">
        <v>561</v>
      </c>
      <c r="J393" s="211">
        <v>2692</v>
      </c>
      <c r="K393" s="211">
        <v>249</v>
      </c>
      <c r="L393" s="211">
        <v>1815</v>
      </c>
      <c r="M393" s="211">
        <v>164</v>
      </c>
      <c r="N393" s="211">
        <v>7139</v>
      </c>
      <c r="O393" s="211">
        <v>220</v>
      </c>
      <c r="P393" s="211">
        <v>4892</v>
      </c>
      <c r="Q393" s="211">
        <v>92</v>
      </c>
      <c r="R393" s="211">
        <v>14046</v>
      </c>
      <c r="S393" s="211">
        <v>542</v>
      </c>
      <c r="T393" s="211">
        <v>39</v>
      </c>
      <c r="U393" s="211">
        <v>0</v>
      </c>
      <c r="V393" s="211">
        <v>6</v>
      </c>
      <c r="W393" s="211">
        <v>0</v>
      </c>
      <c r="X393" s="211">
        <v>94</v>
      </c>
      <c r="Y393" s="211">
        <v>0</v>
      </c>
      <c r="Z393" s="211">
        <v>196</v>
      </c>
      <c r="AA393" s="211">
        <v>0</v>
      </c>
      <c r="AB393" s="211">
        <v>454</v>
      </c>
      <c r="AC393" s="211">
        <v>19</v>
      </c>
      <c r="AD393" s="211">
        <v>298</v>
      </c>
      <c r="AE393" s="211">
        <v>26</v>
      </c>
      <c r="AF393" s="211">
        <v>13938</v>
      </c>
      <c r="AG393" s="211">
        <v>535</v>
      </c>
      <c r="AH393" s="211">
        <v>14716</v>
      </c>
      <c r="AI393" s="211">
        <v>561</v>
      </c>
      <c r="AJ393" s="211">
        <v>119</v>
      </c>
      <c r="AK393" s="211">
        <v>0</v>
      </c>
      <c r="AL393" s="211">
        <v>75</v>
      </c>
      <c r="AM393" s="211">
        <v>0</v>
      </c>
      <c r="AN393" s="211">
        <v>44</v>
      </c>
      <c r="AO393" s="211">
        <v>0</v>
      </c>
      <c r="AP393" s="211">
        <v>7177</v>
      </c>
      <c r="AQ393" s="211">
        <v>235</v>
      </c>
      <c r="AR393" s="211">
        <v>7658</v>
      </c>
      <c r="AS393" s="211">
        <v>326</v>
      </c>
      <c r="AT393" s="211">
        <v>2305</v>
      </c>
      <c r="AU393" s="211">
        <v>94</v>
      </c>
      <c r="AV393" s="211">
        <v>12530</v>
      </c>
      <c r="AW393" s="211">
        <v>467</v>
      </c>
      <c r="AX393" s="211">
        <v>764</v>
      </c>
      <c r="AY393" s="211">
        <v>35</v>
      </c>
      <c r="AZ393" s="211">
        <v>3786</v>
      </c>
      <c r="BA393" s="211">
        <v>216</v>
      </c>
      <c r="BB393" s="211">
        <v>3530</v>
      </c>
      <c r="BC393" s="211">
        <v>144</v>
      </c>
      <c r="BD393" s="211">
        <v>2304</v>
      </c>
      <c r="BE393" s="211">
        <v>71</v>
      </c>
      <c r="BF393" s="211">
        <v>1606</v>
      </c>
      <c r="BG393" s="211">
        <v>139</v>
      </c>
      <c r="BH393" s="211">
        <v>6528</v>
      </c>
      <c r="BI393" s="211">
        <v>371</v>
      </c>
      <c r="BJ393" s="211">
        <v>6246</v>
      </c>
      <c r="BK393" s="211">
        <v>312</v>
      </c>
      <c r="BL393" s="211">
        <v>282</v>
      </c>
      <c r="BM393" s="211">
        <v>59</v>
      </c>
      <c r="BN393" s="211">
        <v>4715</v>
      </c>
      <c r="BO393" s="211">
        <v>127</v>
      </c>
      <c r="BP393" s="211">
        <v>2054</v>
      </c>
      <c r="BQ393" s="211">
        <v>229</v>
      </c>
      <c r="BR393" s="211">
        <v>1365</v>
      </c>
      <c r="BS393" s="211">
        <v>154</v>
      </c>
      <c r="BT393" s="211">
        <v>3413</v>
      </c>
      <c r="BU393" s="211">
        <v>49</v>
      </c>
      <c r="BV393" s="211">
        <v>8134</v>
      </c>
      <c r="BW393" s="211">
        <v>510</v>
      </c>
      <c r="BX393" s="211">
        <v>3288</v>
      </c>
      <c r="BY393" s="211">
        <v>2</v>
      </c>
      <c r="BZ393" s="211">
        <v>1029</v>
      </c>
      <c r="CA393" s="211">
        <v>0</v>
      </c>
      <c r="CB393" s="211">
        <v>2384</v>
      </c>
      <c r="CC393" s="211">
        <v>49</v>
      </c>
      <c r="CD393" s="211">
        <v>1038</v>
      </c>
      <c r="CE393" s="211">
        <v>46</v>
      </c>
      <c r="CF393" s="211">
        <v>1536</v>
      </c>
      <c r="CG393" s="211">
        <v>137</v>
      </c>
      <c r="CH393" s="211">
        <v>1782</v>
      </c>
      <c r="CI393" s="211">
        <v>66</v>
      </c>
      <c r="CJ393" s="211">
        <v>1415</v>
      </c>
      <c r="CK393" s="211">
        <v>78</v>
      </c>
      <c r="CL393" s="211">
        <v>2363</v>
      </c>
      <c r="CM393" s="211">
        <v>183</v>
      </c>
      <c r="CN393" s="211">
        <v>3288</v>
      </c>
      <c r="CO393" s="211">
        <v>2</v>
      </c>
      <c r="CP393" s="211">
        <v>561</v>
      </c>
      <c r="CQ393" s="211">
        <v>14274</v>
      </c>
      <c r="CR393" s="211">
        <v>10321</v>
      </c>
      <c r="CS393" s="211">
        <v>6918</v>
      </c>
      <c r="CT393" s="211">
        <v>13906</v>
      </c>
      <c r="CU393" s="211">
        <v>384</v>
      </c>
      <c r="CV393" s="211">
        <v>78</v>
      </c>
      <c r="CW393" s="211">
        <v>176</v>
      </c>
      <c r="CX393" s="211">
        <v>38</v>
      </c>
      <c r="CY393" s="211">
        <v>122</v>
      </c>
      <c r="CZ393" s="211">
        <v>16</v>
      </c>
      <c r="DA393" s="211">
        <v>85</v>
      </c>
      <c r="DB393" s="211">
        <v>23</v>
      </c>
      <c r="DC393" s="211">
        <v>1</v>
      </c>
      <c r="DD393" s="211">
        <v>1</v>
      </c>
      <c r="DE393" s="211">
        <v>230</v>
      </c>
      <c r="DF393" s="211">
        <v>367</v>
      </c>
      <c r="DG393" s="211">
        <v>961</v>
      </c>
      <c r="DH393" s="211">
        <v>190</v>
      </c>
      <c r="DI393" s="211">
        <v>657</v>
      </c>
      <c r="DJ393" s="211">
        <v>325</v>
      </c>
      <c r="DK393" s="211">
        <v>24</v>
      </c>
      <c r="DL393" s="211">
        <v>237</v>
      </c>
      <c r="DM393" s="211">
        <v>661</v>
      </c>
      <c r="DN393" s="211">
        <v>1861</v>
      </c>
      <c r="DO393" s="211">
        <v>409</v>
      </c>
      <c r="DP393" s="211">
        <v>486</v>
      </c>
      <c r="DQ393" s="211">
        <v>442</v>
      </c>
      <c r="DR393" s="211">
        <v>296</v>
      </c>
      <c r="DS393" s="211">
        <v>234</v>
      </c>
      <c r="DT393" s="211">
        <v>632</v>
      </c>
      <c r="DU393" s="211">
        <v>6381</v>
      </c>
      <c r="DV393" s="211">
        <v>2960</v>
      </c>
      <c r="DW393" s="211">
        <v>857</v>
      </c>
      <c r="DX393" s="211">
        <v>532</v>
      </c>
      <c r="DY393" s="211">
        <v>254</v>
      </c>
      <c r="DZ393" s="211">
        <v>1101</v>
      </c>
      <c r="EA393" s="211">
        <v>88</v>
      </c>
      <c r="EB393" s="211">
        <v>795</v>
      </c>
      <c r="EC393" s="211">
        <v>1788</v>
      </c>
      <c r="ED393" s="211">
        <v>279</v>
      </c>
      <c r="EE393" s="211">
        <v>1113</v>
      </c>
      <c r="EF393" s="211">
        <v>1712</v>
      </c>
      <c r="EG393" s="211">
        <v>13469</v>
      </c>
      <c r="EH393" s="211">
        <v>1486</v>
      </c>
      <c r="EI393" s="211">
        <v>4867</v>
      </c>
      <c r="EJ393" s="211">
        <v>1514</v>
      </c>
      <c r="EK393" s="211">
        <v>182</v>
      </c>
      <c r="EL393" s="211">
        <v>239</v>
      </c>
      <c r="EM393" s="211">
        <v>308</v>
      </c>
      <c r="EN393" s="211">
        <v>127</v>
      </c>
      <c r="EO393" s="211">
        <v>164</v>
      </c>
      <c r="EP393" s="211">
        <v>319</v>
      </c>
      <c r="EQ393" s="211">
        <v>5398</v>
      </c>
      <c r="ER393" s="211">
        <v>6381</v>
      </c>
      <c r="ES393" s="211">
        <v>373</v>
      </c>
      <c r="ET393" s="211">
        <v>1866</v>
      </c>
      <c r="EU393" s="211">
        <v>2292</v>
      </c>
      <c r="EV393" s="211">
        <v>1850</v>
      </c>
      <c r="EW393" s="211">
        <f t="shared" si="6"/>
        <v>6008</v>
      </c>
      <c r="EX393" s="211">
        <v>6381</v>
      </c>
      <c r="EZ393" s="211"/>
    </row>
    <row r="394" spans="1:156" x14ac:dyDescent="0.25">
      <c r="A394">
        <v>56347</v>
      </c>
      <c r="B394" t="s">
        <v>580</v>
      </c>
      <c r="C394" t="s">
        <v>829</v>
      </c>
      <c r="D394" t="s">
        <v>310</v>
      </c>
      <c r="E394" t="s">
        <v>325</v>
      </c>
      <c r="F394" s="234" t="s">
        <v>343</v>
      </c>
      <c r="G394" s="234" t="s">
        <v>343</v>
      </c>
      <c r="H394" s="211">
        <v>7912</v>
      </c>
      <c r="I394" s="211">
        <v>903</v>
      </c>
      <c r="J394" s="211">
        <v>1385</v>
      </c>
      <c r="K394" s="211">
        <v>434</v>
      </c>
      <c r="L394" s="211">
        <v>931</v>
      </c>
      <c r="M394" s="211">
        <v>215</v>
      </c>
      <c r="N394" s="211">
        <v>4596</v>
      </c>
      <c r="O394" s="211">
        <v>372</v>
      </c>
      <c r="P394" s="211">
        <v>1801</v>
      </c>
      <c r="Q394" s="211">
        <v>97</v>
      </c>
      <c r="R394" s="211">
        <v>6262</v>
      </c>
      <c r="S394" s="211">
        <v>793</v>
      </c>
      <c r="T394" s="211">
        <v>74</v>
      </c>
      <c r="U394" s="211">
        <v>19</v>
      </c>
      <c r="V394" s="211">
        <v>4</v>
      </c>
      <c r="W394" s="211">
        <v>0</v>
      </c>
      <c r="X394" s="211">
        <v>83</v>
      </c>
      <c r="Y394" s="211">
        <v>0</v>
      </c>
      <c r="Z394" s="211">
        <v>231</v>
      </c>
      <c r="AA394" s="211">
        <v>38</v>
      </c>
      <c r="AB394" s="211">
        <v>1203</v>
      </c>
      <c r="AC394" s="211">
        <v>53</v>
      </c>
      <c r="AD394" s="211">
        <v>1648</v>
      </c>
      <c r="AE394" s="211">
        <v>62</v>
      </c>
      <c r="AF394" s="211">
        <v>5917</v>
      </c>
      <c r="AG394" s="211">
        <v>790</v>
      </c>
      <c r="AH394" s="211">
        <v>6951</v>
      </c>
      <c r="AI394" s="211">
        <v>811</v>
      </c>
      <c r="AJ394" s="211">
        <v>961</v>
      </c>
      <c r="AK394" s="211">
        <v>92</v>
      </c>
      <c r="AL394" s="211">
        <v>375</v>
      </c>
      <c r="AM394" s="211">
        <v>11</v>
      </c>
      <c r="AN394" s="211">
        <v>586</v>
      </c>
      <c r="AO394" s="211">
        <v>81</v>
      </c>
      <c r="AP394" s="211">
        <v>3741</v>
      </c>
      <c r="AQ394" s="211">
        <v>438</v>
      </c>
      <c r="AR394" s="211">
        <v>4171</v>
      </c>
      <c r="AS394" s="211">
        <v>465</v>
      </c>
      <c r="AT394" s="211">
        <v>816</v>
      </c>
      <c r="AU394" s="211">
        <v>37</v>
      </c>
      <c r="AV394" s="211">
        <v>7096</v>
      </c>
      <c r="AW394" s="211">
        <v>866</v>
      </c>
      <c r="AX394" s="211">
        <v>927</v>
      </c>
      <c r="AY394" s="211">
        <v>222</v>
      </c>
      <c r="AZ394" s="211">
        <v>2217</v>
      </c>
      <c r="BA394" s="211">
        <v>128</v>
      </c>
      <c r="BB394" s="211">
        <v>1560</v>
      </c>
      <c r="BC394" s="211">
        <v>46</v>
      </c>
      <c r="BD394" s="211">
        <v>561</v>
      </c>
      <c r="BE394" s="211">
        <v>24</v>
      </c>
      <c r="BF394" s="211">
        <v>953</v>
      </c>
      <c r="BG394" s="211">
        <v>183</v>
      </c>
      <c r="BH394" s="211">
        <v>3297</v>
      </c>
      <c r="BI394" s="211">
        <v>325</v>
      </c>
      <c r="BJ394" s="211">
        <v>3119</v>
      </c>
      <c r="BK394" s="211">
        <v>324</v>
      </c>
      <c r="BL394" s="211">
        <v>178</v>
      </c>
      <c r="BM394" s="211">
        <v>1</v>
      </c>
      <c r="BN394" s="211">
        <v>2413</v>
      </c>
      <c r="BO394" s="211">
        <v>236</v>
      </c>
      <c r="BP394" s="211">
        <v>998</v>
      </c>
      <c r="BQ394" s="211">
        <v>110</v>
      </c>
      <c r="BR394" s="211">
        <v>839</v>
      </c>
      <c r="BS394" s="211">
        <v>162</v>
      </c>
      <c r="BT394" s="211">
        <v>2198</v>
      </c>
      <c r="BU394" s="211">
        <v>379</v>
      </c>
      <c r="BV394" s="211">
        <v>4250</v>
      </c>
      <c r="BW394" s="211">
        <v>508</v>
      </c>
      <c r="BX394" s="211">
        <v>1464</v>
      </c>
      <c r="BY394" s="211">
        <v>16</v>
      </c>
      <c r="BZ394" s="211">
        <v>735</v>
      </c>
      <c r="CA394" s="211">
        <v>129</v>
      </c>
      <c r="CB394" s="211">
        <v>1463</v>
      </c>
      <c r="CC394" s="211">
        <v>250</v>
      </c>
      <c r="CD394" s="211">
        <v>449</v>
      </c>
      <c r="CE394" s="211">
        <v>104</v>
      </c>
      <c r="CF394" s="211">
        <v>1073</v>
      </c>
      <c r="CG394" s="211">
        <v>111</v>
      </c>
      <c r="CH394" s="211">
        <v>777</v>
      </c>
      <c r="CI394" s="211">
        <v>147</v>
      </c>
      <c r="CJ394" s="211">
        <v>664</v>
      </c>
      <c r="CK394" s="211">
        <v>100</v>
      </c>
      <c r="CL394" s="211">
        <v>1287</v>
      </c>
      <c r="CM394" s="211">
        <v>46</v>
      </c>
      <c r="CN394" s="211">
        <v>1464</v>
      </c>
      <c r="CO394" s="211">
        <v>16</v>
      </c>
      <c r="CP394" s="211">
        <v>903</v>
      </c>
      <c r="CQ394" s="211">
        <v>7009</v>
      </c>
      <c r="CR394" s="211">
        <v>4931</v>
      </c>
      <c r="CS394" s="211">
        <v>3167</v>
      </c>
      <c r="CT394" s="211">
        <v>5613</v>
      </c>
      <c r="CU394" s="211">
        <v>1811</v>
      </c>
      <c r="CV394" s="211">
        <v>847</v>
      </c>
      <c r="CW394" s="211">
        <v>1248</v>
      </c>
      <c r="CX394" s="211">
        <v>653</v>
      </c>
      <c r="CY394" s="211">
        <v>481</v>
      </c>
      <c r="CZ394" s="211">
        <v>171</v>
      </c>
      <c r="DA394" s="211">
        <v>63</v>
      </c>
      <c r="DB394" s="211">
        <v>23</v>
      </c>
      <c r="DC394" s="211">
        <v>19</v>
      </c>
      <c r="DD394" s="211">
        <v>0</v>
      </c>
      <c r="DE394" s="211">
        <v>254</v>
      </c>
      <c r="DF394" s="211">
        <v>173</v>
      </c>
      <c r="DG394" s="211">
        <v>1184</v>
      </c>
      <c r="DH394" s="211">
        <v>83</v>
      </c>
      <c r="DI394" s="211">
        <v>213</v>
      </c>
      <c r="DJ394" s="211">
        <v>235</v>
      </c>
      <c r="DK394" s="211">
        <v>46</v>
      </c>
      <c r="DL394" s="211">
        <v>72</v>
      </c>
      <c r="DM394" s="211">
        <v>140</v>
      </c>
      <c r="DN394" s="211">
        <v>778</v>
      </c>
      <c r="DO394" s="211">
        <v>178</v>
      </c>
      <c r="DP394" s="211">
        <v>85</v>
      </c>
      <c r="DQ394" s="211">
        <v>53</v>
      </c>
      <c r="DR394" s="211">
        <v>177</v>
      </c>
      <c r="DS394" s="211">
        <v>68</v>
      </c>
      <c r="DT394" s="211">
        <v>129</v>
      </c>
      <c r="DU394" s="211">
        <v>2929</v>
      </c>
      <c r="DV394" s="211">
        <v>1613</v>
      </c>
      <c r="DW394" s="211">
        <v>593</v>
      </c>
      <c r="DX394" s="211">
        <v>308</v>
      </c>
      <c r="DY394" s="211">
        <v>163</v>
      </c>
      <c r="DZ394" s="211">
        <v>344</v>
      </c>
      <c r="EA394" s="211">
        <v>27</v>
      </c>
      <c r="EB394" s="211">
        <v>285</v>
      </c>
      <c r="EC394" s="211">
        <v>664</v>
      </c>
      <c r="ED394" s="211">
        <v>159</v>
      </c>
      <c r="EE394" s="211">
        <v>443</v>
      </c>
      <c r="EF394" s="211">
        <v>990</v>
      </c>
      <c r="EG394" s="211">
        <v>7268</v>
      </c>
      <c r="EH394" s="211">
        <v>661</v>
      </c>
      <c r="EI394" s="211">
        <v>2302</v>
      </c>
      <c r="EJ394" s="211">
        <v>627</v>
      </c>
      <c r="EK394" s="211">
        <v>70</v>
      </c>
      <c r="EL394" s="211">
        <v>93</v>
      </c>
      <c r="EM394" s="211">
        <v>83</v>
      </c>
      <c r="EN394" s="211">
        <v>104</v>
      </c>
      <c r="EO394" s="211">
        <v>55</v>
      </c>
      <c r="EP394" s="211">
        <v>188</v>
      </c>
      <c r="EQ394" s="211">
        <v>2260</v>
      </c>
      <c r="ER394" s="211">
        <v>2929</v>
      </c>
      <c r="ES394" s="211">
        <v>275</v>
      </c>
      <c r="ET394" s="211">
        <v>636</v>
      </c>
      <c r="EU394" s="211">
        <v>1085</v>
      </c>
      <c r="EV394" s="211">
        <v>933</v>
      </c>
      <c r="EW394" s="211">
        <f t="shared" si="6"/>
        <v>2654</v>
      </c>
      <c r="EX394" s="211">
        <v>2929</v>
      </c>
      <c r="EZ394" s="211"/>
    </row>
    <row r="395" spans="1:156" x14ac:dyDescent="0.25">
      <c r="A395">
        <v>56364</v>
      </c>
      <c r="B395" t="s">
        <v>580</v>
      </c>
      <c r="C395" t="s">
        <v>836</v>
      </c>
      <c r="D395" t="s">
        <v>282</v>
      </c>
      <c r="E395" t="s">
        <v>325</v>
      </c>
      <c r="F395" s="234" t="s">
        <v>342</v>
      </c>
      <c r="G395" s="234" t="s">
        <v>342</v>
      </c>
      <c r="H395" s="211">
        <v>5713</v>
      </c>
      <c r="I395" s="211">
        <v>237</v>
      </c>
      <c r="J395" s="211">
        <v>880</v>
      </c>
      <c r="K395" s="211">
        <v>58</v>
      </c>
      <c r="L395" s="211">
        <v>492</v>
      </c>
      <c r="M395" s="211">
        <v>37</v>
      </c>
      <c r="N395" s="211">
        <v>2489</v>
      </c>
      <c r="O395" s="211">
        <v>134</v>
      </c>
      <c r="P395" s="211">
        <v>2273</v>
      </c>
      <c r="Q395" s="211">
        <v>45</v>
      </c>
      <c r="R395" s="211">
        <v>5478</v>
      </c>
      <c r="S395" s="211">
        <v>219</v>
      </c>
      <c r="T395" s="211">
        <v>21</v>
      </c>
      <c r="U395" s="211">
        <v>0</v>
      </c>
      <c r="V395" s="211">
        <v>13</v>
      </c>
      <c r="W395" s="211">
        <v>0</v>
      </c>
      <c r="X395" s="211">
        <v>15</v>
      </c>
      <c r="Y395" s="211">
        <v>0</v>
      </c>
      <c r="Z395" s="211">
        <v>14</v>
      </c>
      <c r="AA395" s="211">
        <v>5</v>
      </c>
      <c r="AB395" s="211">
        <v>171</v>
      </c>
      <c r="AC395" s="211">
        <v>12</v>
      </c>
      <c r="AD395" s="211">
        <v>85</v>
      </c>
      <c r="AE395" s="211">
        <v>13</v>
      </c>
      <c r="AF395" s="211">
        <v>5448</v>
      </c>
      <c r="AG395" s="211">
        <v>212</v>
      </c>
      <c r="AH395" s="211">
        <v>5678</v>
      </c>
      <c r="AI395" s="211">
        <v>231</v>
      </c>
      <c r="AJ395" s="211">
        <v>35</v>
      </c>
      <c r="AK395" s="211">
        <v>6</v>
      </c>
      <c r="AL395" s="211">
        <v>26</v>
      </c>
      <c r="AM395" s="211">
        <v>1</v>
      </c>
      <c r="AN395" s="211">
        <v>9</v>
      </c>
      <c r="AO395" s="211">
        <v>5</v>
      </c>
      <c r="AP395" s="211">
        <v>2922</v>
      </c>
      <c r="AQ395" s="211">
        <v>143</v>
      </c>
      <c r="AR395" s="211">
        <v>2791</v>
      </c>
      <c r="AS395" s="211">
        <v>94</v>
      </c>
      <c r="AT395" s="211">
        <v>569</v>
      </c>
      <c r="AU395" s="211">
        <v>3</v>
      </c>
      <c r="AV395" s="211">
        <v>5144</v>
      </c>
      <c r="AW395" s="211">
        <v>234</v>
      </c>
      <c r="AX395" s="211">
        <v>218</v>
      </c>
      <c r="AY395" s="211">
        <v>26</v>
      </c>
      <c r="AZ395" s="211">
        <v>1573</v>
      </c>
      <c r="BA395" s="211">
        <v>80</v>
      </c>
      <c r="BB395" s="211">
        <v>1309</v>
      </c>
      <c r="BC395" s="211">
        <v>51</v>
      </c>
      <c r="BD395" s="211">
        <v>580</v>
      </c>
      <c r="BE395" s="211">
        <v>19</v>
      </c>
      <c r="BF395" s="211">
        <v>462</v>
      </c>
      <c r="BG395" s="211">
        <v>41</v>
      </c>
      <c r="BH395" s="211">
        <v>2685</v>
      </c>
      <c r="BI395" s="211">
        <v>144</v>
      </c>
      <c r="BJ395" s="211">
        <v>2619</v>
      </c>
      <c r="BK395" s="211">
        <v>143</v>
      </c>
      <c r="BL395" s="211">
        <v>66</v>
      </c>
      <c r="BM395" s="211">
        <v>1</v>
      </c>
      <c r="BN395" s="211">
        <v>1983</v>
      </c>
      <c r="BO395" s="211">
        <v>80</v>
      </c>
      <c r="BP395" s="211">
        <v>808</v>
      </c>
      <c r="BQ395" s="211">
        <v>75</v>
      </c>
      <c r="BR395" s="211">
        <v>356</v>
      </c>
      <c r="BS395" s="211">
        <v>30</v>
      </c>
      <c r="BT395" s="211">
        <v>1607</v>
      </c>
      <c r="BU395" s="211">
        <v>40</v>
      </c>
      <c r="BV395" s="211">
        <v>3147</v>
      </c>
      <c r="BW395" s="211">
        <v>185</v>
      </c>
      <c r="BX395" s="211">
        <v>959</v>
      </c>
      <c r="BY395" s="211">
        <v>12</v>
      </c>
      <c r="BZ395" s="211">
        <v>515</v>
      </c>
      <c r="CA395" s="211">
        <v>13</v>
      </c>
      <c r="CB395" s="211">
        <v>1092</v>
      </c>
      <c r="CC395" s="211">
        <v>27</v>
      </c>
      <c r="CD395" s="211">
        <v>426</v>
      </c>
      <c r="CE395" s="211">
        <v>21</v>
      </c>
      <c r="CF395" s="211">
        <v>551</v>
      </c>
      <c r="CG395" s="211">
        <v>50</v>
      </c>
      <c r="CH395" s="211">
        <v>750</v>
      </c>
      <c r="CI395" s="211">
        <v>40</v>
      </c>
      <c r="CJ395" s="211">
        <v>721</v>
      </c>
      <c r="CK395" s="211">
        <v>42</v>
      </c>
      <c r="CL395" s="211">
        <v>699</v>
      </c>
      <c r="CM395" s="211">
        <v>32</v>
      </c>
      <c r="CN395" s="211">
        <v>959</v>
      </c>
      <c r="CO395" s="211">
        <v>12</v>
      </c>
      <c r="CP395" s="211">
        <v>237</v>
      </c>
      <c r="CQ395" s="211">
        <v>5476</v>
      </c>
      <c r="CR395" s="211">
        <v>4225</v>
      </c>
      <c r="CS395" s="211">
        <v>2197</v>
      </c>
      <c r="CT395" s="211">
        <v>5294</v>
      </c>
      <c r="CU395" s="211">
        <v>113</v>
      </c>
      <c r="CV395" s="211">
        <v>14</v>
      </c>
      <c r="CW395" s="211">
        <v>56</v>
      </c>
      <c r="CX395" s="211">
        <v>8</v>
      </c>
      <c r="CY395" s="211">
        <v>46</v>
      </c>
      <c r="CZ395" s="211">
        <v>1</v>
      </c>
      <c r="DA395" s="211">
        <v>6</v>
      </c>
      <c r="DB395" s="211">
        <v>3</v>
      </c>
      <c r="DC395" s="211">
        <v>5</v>
      </c>
      <c r="DD395" s="211">
        <v>2</v>
      </c>
      <c r="DE395" s="211">
        <v>222</v>
      </c>
      <c r="DF395" s="211">
        <v>332</v>
      </c>
      <c r="DG395" s="211">
        <v>488</v>
      </c>
      <c r="DH395" s="211">
        <v>46</v>
      </c>
      <c r="DI395" s="211">
        <v>338</v>
      </c>
      <c r="DJ395" s="211">
        <v>130</v>
      </c>
      <c r="DK395" s="211">
        <v>14</v>
      </c>
      <c r="DL395" s="211">
        <v>119</v>
      </c>
      <c r="DM395" s="211">
        <v>181</v>
      </c>
      <c r="DN395" s="211">
        <v>719</v>
      </c>
      <c r="DO395" s="211">
        <v>100</v>
      </c>
      <c r="DP395" s="211">
        <v>123</v>
      </c>
      <c r="DQ395" s="211">
        <v>78</v>
      </c>
      <c r="DR395" s="211">
        <v>46</v>
      </c>
      <c r="DS395" s="211">
        <v>30</v>
      </c>
      <c r="DT395" s="211">
        <v>92</v>
      </c>
      <c r="DU395" s="211">
        <v>2140</v>
      </c>
      <c r="DV395" s="211">
        <v>1219</v>
      </c>
      <c r="DW395" s="211">
        <v>485</v>
      </c>
      <c r="DX395" s="211">
        <v>154</v>
      </c>
      <c r="DY395" s="211">
        <v>62</v>
      </c>
      <c r="DZ395" s="211">
        <v>411</v>
      </c>
      <c r="EA395" s="211">
        <v>31</v>
      </c>
      <c r="EB395" s="211">
        <v>292</v>
      </c>
      <c r="EC395" s="211">
        <v>356</v>
      </c>
      <c r="ED395" s="211">
        <v>38</v>
      </c>
      <c r="EE395" s="211">
        <v>256</v>
      </c>
      <c r="EF395" s="211">
        <v>666</v>
      </c>
      <c r="EG395" s="211">
        <v>5250</v>
      </c>
      <c r="EH395" s="211">
        <v>462</v>
      </c>
      <c r="EI395" s="211">
        <v>1812</v>
      </c>
      <c r="EJ395" s="211">
        <v>328</v>
      </c>
      <c r="EK395" s="211">
        <v>58</v>
      </c>
      <c r="EL395" s="211">
        <v>44</v>
      </c>
      <c r="EM395" s="211">
        <v>45</v>
      </c>
      <c r="EN395" s="211">
        <v>23</v>
      </c>
      <c r="EO395" s="211">
        <v>10</v>
      </c>
      <c r="EP395" s="211">
        <v>101</v>
      </c>
      <c r="EQ395" s="211">
        <v>1795</v>
      </c>
      <c r="ER395" s="211">
        <v>2140</v>
      </c>
      <c r="ES395" s="211">
        <v>63</v>
      </c>
      <c r="ET395" s="211">
        <v>373</v>
      </c>
      <c r="EU395" s="211">
        <v>803</v>
      </c>
      <c r="EV395" s="211">
        <v>901</v>
      </c>
      <c r="EW395" s="211">
        <f t="shared" si="6"/>
        <v>2077</v>
      </c>
      <c r="EX395" s="211">
        <v>2140</v>
      </c>
      <c r="EZ395" s="211"/>
    </row>
    <row r="396" spans="1:156" x14ac:dyDescent="0.25">
      <c r="A396">
        <v>56382</v>
      </c>
      <c r="B396" t="s">
        <v>580</v>
      </c>
      <c r="C396" t="s">
        <v>1220</v>
      </c>
      <c r="D396" t="s">
        <v>282</v>
      </c>
      <c r="E396" t="s">
        <v>325</v>
      </c>
      <c r="F396" s="234" t="s">
        <v>342</v>
      </c>
      <c r="G396" s="234" t="s">
        <v>342</v>
      </c>
      <c r="H396" s="211">
        <v>1360</v>
      </c>
      <c r="I396" s="211">
        <v>58</v>
      </c>
      <c r="J396" s="211">
        <v>134</v>
      </c>
      <c r="K396" s="211">
        <v>9</v>
      </c>
      <c r="L396" s="211">
        <v>101</v>
      </c>
      <c r="M396" s="211">
        <v>0</v>
      </c>
      <c r="N396" s="211">
        <v>690</v>
      </c>
      <c r="O396" s="211">
        <v>29</v>
      </c>
      <c r="P396" s="211">
        <v>526</v>
      </c>
      <c r="Q396" s="211">
        <v>20</v>
      </c>
      <c r="R396" s="211">
        <v>1322</v>
      </c>
      <c r="S396" s="211">
        <v>52</v>
      </c>
      <c r="T396" s="211">
        <v>0</v>
      </c>
      <c r="U396" s="211">
        <v>0</v>
      </c>
      <c r="V396" s="211">
        <v>7</v>
      </c>
      <c r="W396" s="211">
        <v>1</v>
      </c>
      <c r="X396" s="211">
        <v>3</v>
      </c>
      <c r="Y396" s="211">
        <v>2</v>
      </c>
      <c r="Z396" s="211">
        <v>5</v>
      </c>
      <c r="AA396" s="211">
        <v>2</v>
      </c>
      <c r="AB396" s="211">
        <v>23</v>
      </c>
      <c r="AC396" s="211">
        <v>1</v>
      </c>
      <c r="AD396" s="211">
        <v>17</v>
      </c>
      <c r="AE396" s="211">
        <v>2</v>
      </c>
      <c r="AF396" s="211">
        <v>1313</v>
      </c>
      <c r="AG396" s="211">
        <v>52</v>
      </c>
      <c r="AH396" s="211">
        <v>1353</v>
      </c>
      <c r="AI396" s="211">
        <v>56</v>
      </c>
      <c r="AJ396" s="211">
        <v>7</v>
      </c>
      <c r="AK396" s="211">
        <v>2</v>
      </c>
      <c r="AL396" s="211">
        <v>4</v>
      </c>
      <c r="AM396" s="211">
        <v>2</v>
      </c>
      <c r="AN396" s="211">
        <v>3</v>
      </c>
      <c r="AO396" s="211">
        <v>0</v>
      </c>
      <c r="AP396" s="211">
        <v>720</v>
      </c>
      <c r="AQ396" s="211">
        <v>33</v>
      </c>
      <c r="AR396" s="211">
        <v>640</v>
      </c>
      <c r="AS396" s="211">
        <v>25</v>
      </c>
      <c r="AT396" s="211">
        <v>161</v>
      </c>
      <c r="AU396" s="211">
        <v>5</v>
      </c>
      <c r="AV396" s="211">
        <v>1199</v>
      </c>
      <c r="AW396" s="211">
        <v>53</v>
      </c>
      <c r="AX396" s="211">
        <v>36</v>
      </c>
      <c r="AY396" s="211">
        <v>1</v>
      </c>
      <c r="AZ396" s="211">
        <v>433</v>
      </c>
      <c r="BA396" s="211">
        <v>15</v>
      </c>
      <c r="BB396" s="211">
        <v>362</v>
      </c>
      <c r="BC396" s="211">
        <v>22</v>
      </c>
      <c r="BD396" s="211">
        <v>145</v>
      </c>
      <c r="BE396" s="211">
        <v>8</v>
      </c>
      <c r="BF396" s="211">
        <v>58</v>
      </c>
      <c r="BG396" s="211">
        <v>2</v>
      </c>
      <c r="BH396" s="211">
        <v>686</v>
      </c>
      <c r="BI396" s="211">
        <v>44</v>
      </c>
      <c r="BJ396" s="211">
        <v>676</v>
      </c>
      <c r="BK396" s="211">
        <v>44</v>
      </c>
      <c r="BL396" s="211">
        <v>10</v>
      </c>
      <c r="BM396" s="211">
        <v>0</v>
      </c>
      <c r="BN396" s="211">
        <v>524</v>
      </c>
      <c r="BO396" s="211">
        <v>26</v>
      </c>
      <c r="BP396" s="211">
        <v>169</v>
      </c>
      <c r="BQ396" s="211">
        <v>18</v>
      </c>
      <c r="BR396" s="211">
        <v>51</v>
      </c>
      <c r="BS396" s="211">
        <v>2</v>
      </c>
      <c r="BT396" s="211">
        <v>303</v>
      </c>
      <c r="BU396" s="211">
        <v>12</v>
      </c>
      <c r="BV396" s="211">
        <v>744</v>
      </c>
      <c r="BW396" s="211">
        <v>46</v>
      </c>
      <c r="BX396" s="211">
        <v>313</v>
      </c>
      <c r="BY396" s="211">
        <v>0</v>
      </c>
      <c r="BZ396" s="211">
        <v>87</v>
      </c>
      <c r="CA396" s="211">
        <v>6</v>
      </c>
      <c r="CB396" s="211">
        <v>216</v>
      </c>
      <c r="CC396" s="211">
        <v>6</v>
      </c>
      <c r="CD396" s="211">
        <v>81</v>
      </c>
      <c r="CE396" s="211">
        <v>0</v>
      </c>
      <c r="CF396" s="211">
        <v>157</v>
      </c>
      <c r="CG396" s="211">
        <v>19</v>
      </c>
      <c r="CH396" s="211">
        <v>149</v>
      </c>
      <c r="CI396" s="211">
        <v>8</v>
      </c>
      <c r="CJ396" s="211">
        <v>179</v>
      </c>
      <c r="CK396" s="211">
        <v>13</v>
      </c>
      <c r="CL396" s="211">
        <v>178</v>
      </c>
      <c r="CM396" s="211">
        <v>6</v>
      </c>
      <c r="CN396" s="211">
        <v>313</v>
      </c>
      <c r="CO396" s="211">
        <v>0</v>
      </c>
      <c r="CP396" s="211">
        <v>58</v>
      </c>
      <c r="CQ396" s="211">
        <v>1302</v>
      </c>
      <c r="CR396" s="211">
        <v>1057</v>
      </c>
      <c r="CS396" s="211">
        <v>520</v>
      </c>
      <c r="CT396" s="211">
        <v>1253</v>
      </c>
      <c r="CU396" s="211">
        <v>42</v>
      </c>
      <c r="CV396" s="211">
        <v>9</v>
      </c>
      <c r="CW396" s="211">
        <v>26</v>
      </c>
      <c r="CX396" s="211">
        <v>1</v>
      </c>
      <c r="CY396" s="211">
        <v>14</v>
      </c>
      <c r="CZ396" s="211">
        <v>6</v>
      </c>
      <c r="DA396" s="211">
        <v>2</v>
      </c>
      <c r="DB396" s="211">
        <v>2</v>
      </c>
      <c r="DC396" s="211">
        <v>0</v>
      </c>
      <c r="DD396" s="211">
        <v>0</v>
      </c>
      <c r="DE396" s="211">
        <v>80</v>
      </c>
      <c r="DF396" s="211">
        <v>92</v>
      </c>
      <c r="DG396" s="211">
        <v>117</v>
      </c>
      <c r="DH396" s="211">
        <v>17</v>
      </c>
      <c r="DI396" s="211">
        <v>74</v>
      </c>
      <c r="DJ396" s="211">
        <v>53</v>
      </c>
      <c r="DK396" s="211">
        <v>4</v>
      </c>
      <c r="DL396" s="211">
        <v>35</v>
      </c>
      <c r="DM396" s="211">
        <v>38</v>
      </c>
      <c r="DN396" s="211">
        <v>134</v>
      </c>
      <c r="DO396" s="211">
        <v>41</v>
      </c>
      <c r="DP396" s="211">
        <v>43</v>
      </c>
      <c r="DQ396" s="211">
        <v>23</v>
      </c>
      <c r="DR396" s="211">
        <v>10</v>
      </c>
      <c r="DS396" s="211">
        <v>1</v>
      </c>
      <c r="DT396" s="211">
        <v>15</v>
      </c>
      <c r="DU396" s="211">
        <v>564</v>
      </c>
      <c r="DV396" s="211">
        <v>340</v>
      </c>
      <c r="DW396" s="211">
        <v>108</v>
      </c>
      <c r="DX396" s="211">
        <v>23</v>
      </c>
      <c r="DY396" s="211">
        <v>10</v>
      </c>
      <c r="DZ396" s="211">
        <v>131</v>
      </c>
      <c r="EA396" s="211">
        <v>6</v>
      </c>
      <c r="EB396" s="211">
        <v>101</v>
      </c>
      <c r="EC396" s="211">
        <v>70</v>
      </c>
      <c r="ED396" s="211">
        <v>5</v>
      </c>
      <c r="EE396" s="211">
        <v>50</v>
      </c>
      <c r="EF396" s="211">
        <v>141</v>
      </c>
      <c r="EG396" s="211">
        <v>1274</v>
      </c>
      <c r="EH396" s="211">
        <v>77</v>
      </c>
      <c r="EI396" s="211">
        <v>483</v>
      </c>
      <c r="EJ396" s="211">
        <v>81</v>
      </c>
      <c r="EK396" s="211">
        <v>17</v>
      </c>
      <c r="EL396" s="211">
        <v>12</v>
      </c>
      <c r="EM396" s="211">
        <v>10</v>
      </c>
      <c r="EN396" s="211">
        <v>10</v>
      </c>
      <c r="EO396" s="211">
        <v>3</v>
      </c>
      <c r="EP396" s="211">
        <v>10</v>
      </c>
      <c r="EQ396" s="211">
        <v>441</v>
      </c>
      <c r="ER396" s="211">
        <v>564</v>
      </c>
      <c r="ES396" s="211">
        <v>3</v>
      </c>
      <c r="ET396" s="211">
        <v>111</v>
      </c>
      <c r="EU396" s="211">
        <v>243</v>
      </c>
      <c r="EV396" s="211">
        <v>207</v>
      </c>
      <c r="EW396" s="211">
        <f t="shared" si="6"/>
        <v>561</v>
      </c>
      <c r="EX396" s="211">
        <v>564</v>
      </c>
      <c r="EZ396" s="211"/>
    </row>
    <row r="397" spans="1:156" x14ac:dyDescent="0.25">
      <c r="A397">
        <v>56401</v>
      </c>
      <c r="B397" t="s">
        <v>580</v>
      </c>
      <c r="C397" t="s">
        <v>842</v>
      </c>
      <c r="D397" t="s">
        <v>251</v>
      </c>
      <c r="E397" t="s">
        <v>325</v>
      </c>
      <c r="F397" s="234" t="s">
        <v>343</v>
      </c>
      <c r="G397" s="234" t="s">
        <v>342</v>
      </c>
      <c r="H397" s="211">
        <v>31267</v>
      </c>
      <c r="I397" s="211">
        <v>1771</v>
      </c>
      <c r="J397" s="211">
        <v>5094</v>
      </c>
      <c r="K397" s="211">
        <v>365</v>
      </c>
      <c r="L397" s="211">
        <v>3179</v>
      </c>
      <c r="M397" s="211">
        <v>259</v>
      </c>
      <c r="N397" s="211">
        <v>14450</v>
      </c>
      <c r="O397" s="211">
        <v>1112</v>
      </c>
      <c r="P397" s="211">
        <v>11546</v>
      </c>
      <c r="Q397" s="211">
        <v>294</v>
      </c>
      <c r="R397" s="211">
        <v>29476</v>
      </c>
      <c r="S397" s="211">
        <v>1673</v>
      </c>
      <c r="T397" s="211">
        <v>224</v>
      </c>
      <c r="U397" s="211">
        <v>3</v>
      </c>
      <c r="V397" s="211">
        <v>294</v>
      </c>
      <c r="W397" s="211">
        <v>19</v>
      </c>
      <c r="X397" s="211">
        <v>125</v>
      </c>
      <c r="Y397" s="211">
        <v>0</v>
      </c>
      <c r="Z397" s="211">
        <v>408</v>
      </c>
      <c r="AA397" s="211">
        <v>20</v>
      </c>
      <c r="AB397" s="211">
        <v>740</v>
      </c>
      <c r="AC397" s="211">
        <v>56</v>
      </c>
      <c r="AD397" s="211">
        <v>485</v>
      </c>
      <c r="AE397" s="211">
        <v>27</v>
      </c>
      <c r="AF397" s="211">
        <v>29237</v>
      </c>
      <c r="AG397" s="211">
        <v>1673</v>
      </c>
      <c r="AH397" s="211">
        <v>30896</v>
      </c>
      <c r="AI397" s="211">
        <v>1753</v>
      </c>
      <c r="AJ397" s="211">
        <v>371</v>
      </c>
      <c r="AK397" s="211">
        <v>18</v>
      </c>
      <c r="AL397" s="211">
        <v>239</v>
      </c>
      <c r="AM397" s="211">
        <v>5</v>
      </c>
      <c r="AN397" s="211">
        <v>132</v>
      </c>
      <c r="AO397" s="211">
        <v>13</v>
      </c>
      <c r="AP397" s="211">
        <v>15462</v>
      </c>
      <c r="AQ397" s="211">
        <v>1116</v>
      </c>
      <c r="AR397" s="211">
        <v>15805</v>
      </c>
      <c r="AS397" s="211">
        <v>655</v>
      </c>
      <c r="AT397" s="211">
        <v>4764</v>
      </c>
      <c r="AU397" s="211">
        <v>124</v>
      </c>
      <c r="AV397" s="211">
        <v>26503</v>
      </c>
      <c r="AW397" s="211">
        <v>1647</v>
      </c>
      <c r="AX397" s="211">
        <v>1213</v>
      </c>
      <c r="AY397" s="211">
        <v>141</v>
      </c>
      <c r="AZ397" s="211">
        <v>6482</v>
      </c>
      <c r="BA397" s="211">
        <v>444</v>
      </c>
      <c r="BB397" s="211">
        <v>8321</v>
      </c>
      <c r="BC397" s="211">
        <v>462</v>
      </c>
      <c r="BD397" s="211">
        <v>5317</v>
      </c>
      <c r="BE397" s="211">
        <v>282</v>
      </c>
      <c r="BF397" s="211">
        <v>3113</v>
      </c>
      <c r="BG397" s="211">
        <v>150</v>
      </c>
      <c r="BH397" s="211">
        <v>14944</v>
      </c>
      <c r="BI397" s="211">
        <v>1411</v>
      </c>
      <c r="BJ397" s="211">
        <v>14103</v>
      </c>
      <c r="BK397" s="211">
        <v>1289</v>
      </c>
      <c r="BL397" s="211">
        <v>841</v>
      </c>
      <c r="BM397" s="211">
        <v>122</v>
      </c>
      <c r="BN397" s="211">
        <v>10237</v>
      </c>
      <c r="BO397" s="211">
        <v>924</v>
      </c>
      <c r="BP397" s="211">
        <v>5067</v>
      </c>
      <c r="BQ397" s="211">
        <v>487</v>
      </c>
      <c r="BR397" s="211">
        <v>2753</v>
      </c>
      <c r="BS397" s="211">
        <v>150</v>
      </c>
      <c r="BT397" s="211">
        <v>7250</v>
      </c>
      <c r="BU397" s="211">
        <v>176</v>
      </c>
      <c r="BV397" s="211">
        <v>18057</v>
      </c>
      <c r="BW397" s="211">
        <v>1561</v>
      </c>
      <c r="BX397" s="211">
        <v>5960</v>
      </c>
      <c r="BY397" s="211">
        <v>34</v>
      </c>
      <c r="BZ397" s="211">
        <v>2235</v>
      </c>
      <c r="CA397" s="211">
        <v>20</v>
      </c>
      <c r="CB397" s="211">
        <v>5015</v>
      </c>
      <c r="CC397" s="211">
        <v>156</v>
      </c>
      <c r="CD397" s="211">
        <v>2684</v>
      </c>
      <c r="CE397" s="211">
        <v>266</v>
      </c>
      <c r="CF397" s="211">
        <v>3479</v>
      </c>
      <c r="CG397" s="211">
        <v>343</v>
      </c>
      <c r="CH397" s="211">
        <v>4127</v>
      </c>
      <c r="CI397" s="211">
        <v>424</v>
      </c>
      <c r="CJ397" s="211">
        <v>3277</v>
      </c>
      <c r="CK397" s="211">
        <v>196</v>
      </c>
      <c r="CL397" s="211">
        <v>4490</v>
      </c>
      <c r="CM397" s="211">
        <v>332</v>
      </c>
      <c r="CN397" s="211">
        <v>5960</v>
      </c>
      <c r="CO397" s="211">
        <v>34</v>
      </c>
      <c r="CP397" s="211">
        <v>1771</v>
      </c>
      <c r="CQ397" s="211">
        <v>29496</v>
      </c>
      <c r="CR397" s="211">
        <v>20561</v>
      </c>
      <c r="CS397" s="211">
        <v>14763</v>
      </c>
      <c r="CT397" s="211">
        <v>29282</v>
      </c>
      <c r="CU397" s="211">
        <v>602</v>
      </c>
      <c r="CV397" s="211">
        <v>262</v>
      </c>
      <c r="CW397" s="211">
        <v>208</v>
      </c>
      <c r="CX397" s="211">
        <v>91</v>
      </c>
      <c r="CY397" s="211">
        <v>151</v>
      </c>
      <c r="CZ397" s="211">
        <v>86</v>
      </c>
      <c r="DA397" s="211">
        <v>163</v>
      </c>
      <c r="DB397" s="211">
        <v>38</v>
      </c>
      <c r="DC397" s="211">
        <v>80</v>
      </c>
      <c r="DD397" s="211">
        <v>47</v>
      </c>
      <c r="DE397" s="211">
        <v>187</v>
      </c>
      <c r="DF397" s="211">
        <v>1645</v>
      </c>
      <c r="DG397" s="211">
        <v>1452</v>
      </c>
      <c r="DH397" s="211">
        <v>322</v>
      </c>
      <c r="DI397" s="211">
        <v>1800</v>
      </c>
      <c r="DJ397" s="211">
        <v>761</v>
      </c>
      <c r="DK397" s="211">
        <v>209</v>
      </c>
      <c r="DL397" s="211">
        <v>1026</v>
      </c>
      <c r="DM397" s="211">
        <v>1082</v>
      </c>
      <c r="DN397" s="211">
        <v>4016</v>
      </c>
      <c r="DO397" s="211">
        <v>1774</v>
      </c>
      <c r="DP397" s="211">
        <v>701</v>
      </c>
      <c r="DQ397" s="211">
        <v>650</v>
      </c>
      <c r="DR397" s="211">
        <v>768</v>
      </c>
      <c r="DS397" s="211">
        <v>667</v>
      </c>
      <c r="DT397" s="211">
        <v>1495</v>
      </c>
      <c r="DU397" s="211">
        <v>12990</v>
      </c>
      <c r="DV397" s="211">
        <v>6709</v>
      </c>
      <c r="DW397" s="211">
        <v>2430</v>
      </c>
      <c r="DX397" s="211">
        <v>1161</v>
      </c>
      <c r="DY397" s="211">
        <v>419</v>
      </c>
      <c r="DZ397" s="211">
        <v>2259</v>
      </c>
      <c r="EA397" s="211">
        <v>222</v>
      </c>
      <c r="EB397" s="211">
        <v>1731</v>
      </c>
      <c r="EC397" s="211">
        <v>2861</v>
      </c>
      <c r="ED397" s="211">
        <v>411</v>
      </c>
      <c r="EE397" s="211">
        <v>1780</v>
      </c>
      <c r="EF397" s="211">
        <v>3667</v>
      </c>
      <c r="EG397" s="211">
        <v>28628</v>
      </c>
      <c r="EH397" s="211">
        <v>2915</v>
      </c>
      <c r="EI397" s="211">
        <v>9607</v>
      </c>
      <c r="EJ397" s="211">
        <v>3383</v>
      </c>
      <c r="EK397" s="211">
        <v>572</v>
      </c>
      <c r="EL397" s="211">
        <v>455</v>
      </c>
      <c r="EM397" s="211">
        <v>365</v>
      </c>
      <c r="EN397" s="211">
        <v>439</v>
      </c>
      <c r="EO397" s="211">
        <v>303</v>
      </c>
      <c r="EP397" s="211">
        <v>987</v>
      </c>
      <c r="EQ397" s="211">
        <v>11477</v>
      </c>
      <c r="ER397" s="211">
        <v>12990</v>
      </c>
      <c r="ES397" s="211">
        <v>814</v>
      </c>
      <c r="ET397" s="211">
        <v>3545</v>
      </c>
      <c r="EU397" s="211">
        <v>5478</v>
      </c>
      <c r="EV397" s="211">
        <v>3153</v>
      </c>
      <c r="EW397" s="211">
        <f t="shared" si="6"/>
        <v>12176</v>
      </c>
      <c r="EX397" s="211">
        <v>12990</v>
      </c>
      <c r="EZ397" s="211"/>
    </row>
    <row r="398" spans="1:156" x14ac:dyDescent="0.25">
      <c r="A398">
        <v>56425</v>
      </c>
      <c r="B398" t="s">
        <v>580</v>
      </c>
      <c r="C398" t="s">
        <v>843</v>
      </c>
      <c r="D398" t="s">
        <v>251</v>
      </c>
      <c r="E398" t="s">
        <v>325</v>
      </c>
      <c r="F398" s="234" t="s">
        <v>342</v>
      </c>
      <c r="G398" s="234" t="s">
        <v>342</v>
      </c>
      <c r="H398" s="211">
        <v>8615</v>
      </c>
      <c r="I398" s="211">
        <v>643</v>
      </c>
      <c r="J398" s="211">
        <v>1268</v>
      </c>
      <c r="K398" s="211">
        <v>47</v>
      </c>
      <c r="L398" s="211">
        <v>940</v>
      </c>
      <c r="M398" s="211">
        <v>47</v>
      </c>
      <c r="N398" s="211">
        <v>3576</v>
      </c>
      <c r="O398" s="211">
        <v>241</v>
      </c>
      <c r="P398" s="211">
        <v>3771</v>
      </c>
      <c r="Q398" s="211">
        <v>355</v>
      </c>
      <c r="R398" s="211">
        <v>8249</v>
      </c>
      <c r="S398" s="211">
        <v>470</v>
      </c>
      <c r="T398" s="211">
        <v>7</v>
      </c>
      <c r="U398" s="211">
        <v>0</v>
      </c>
      <c r="V398" s="211">
        <v>20</v>
      </c>
      <c r="W398" s="211">
        <v>0</v>
      </c>
      <c r="X398" s="211">
        <v>51</v>
      </c>
      <c r="Y398" s="211">
        <v>0</v>
      </c>
      <c r="Z398" s="211">
        <v>0</v>
      </c>
      <c r="AA398" s="211">
        <v>0</v>
      </c>
      <c r="AB398" s="211">
        <v>288</v>
      </c>
      <c r="AC398" s="211">
        <v>173</v>
      </c>
      <c r="AD398" s="211">
        <v>317</v>
      </c>
      <c r="AE398" s="211">
        <v>173</v>
      </c>
      <c r="AF398" s="211">
        <v>8203</v>
      </c>
      <c r="AG398" s="211">
        <v>470</v>
      </c>
      <c r="AH398" s="211">
        <v>8466</v>
      </c>
      <c r="AI398" s="211">
        <v>643</v>
      </c>
      <c r="AJ398" s="211">
        <v>149</v>
      </c>
      <c r="AK398" s="211">
        <v>0</v>
      </c>
      <c r="AL398" s="211">
        <v>131</v>
      </c>
      <c r="AM398" s="211">
        <v>0</v>
      </c>
      <c r="AN398" s="211">
        <v>18</v>
      </c>
      <c r="AO398" s="211">
        <v>0</v>
      </c>
      <c r="AP398" s="211">
        <v>4175</v>
      </c>
      <c r="AQ398" s="211">
        <v>397</v>
      </c>
      <c r="AR398" s="211">
        <v>4440</v>
      </c>
      <c r="AS398" s="211">
        <v>246</v>
      </c>
      <c r="AT398" s="211">
        <v>1418</v>
      </c>
      <c r="AU398" s="211">
        <v>22</v>
      </c>
      <c r="AV398" s="211">
        <v>7197</v>
      </c>
      <c r="AW398" s="211">
        <v>621</v>
      </c>
      <c r="AX398" s="211">
        <v>148</v>
      </c>
      <c r="AY398" s="211">
        <v>0</v>
      </c>
      <c r="AZ398" s="211">
        <v>1176</v>
      </c>
      <c r="BA398" s="211">
        <v>64</v>
      </c>
      <c r="BB398" s="211">
        <v>2341</v>
      </c>
      <c r="BC398" s="211">
        <v>134</v>
      </c>
      <c r="BD398" s="211">
        <v>2312</v>
      </c>
      <c r="BE398" s="211">
        <v>206</v>
      </c>
      <c r="BF398" s="211">
        <v>876</v>
      </c>
      <c r="BG398" s="211">
        <v>28</v>
      </c>
      <c r="BH398" s="211">
        <v>3759</v>
      </c>
      <c r="BI398" s="211">
        <v>394</v>
      </c>
      <c r="BJ398" s="211">
        <v>3688</v>
      </c>
      <c r="BK398" s="211">
        <v>394</v>
      </c>
      <c r="BL398" s="211">
        <v>71</v>
      </c>
      <c r="BM398" s="211">
        <v>0</v>
      </c>
      <c r="BN398" s="211">
        <v>2724</v>
      </c>
      <c r="BO398" s="211">
        <v>273</v>
      </c>
      <c r="BP398" s="211">
        <v>1203</v>
      </c>
      <c r="BQ398" s="211">
        <v>121</v>
      </c>
      <c r="BR398" s="211">
        <v>708</v>
      </c>
      <c r="BS398" s="211">
        <v>28</v>
      </c>
      <c r="BT398" s="211">
        <v>1990</v>
      </c>
      <c r="BU398" s="211">
        <v>221</v>
      </c>
      <c r="BV398" s="211">
        <v>4635</v>
      </c>
      <c r="BW398" s="211">
        <v>422</v>
      </c>
      <c r="BX398" s="211">
        <v>1990</v>
      </c>
      <c r="BY398" s="211">
        <v>0</v>
      </c>
      <c r="BZ398" s="211">
        <v>387</v>
      </c>
      <c r="CA398" s="211">
        <v>130</v>
      </c>
      <c r="CB398" s="211">
        <v>1603</v>
      </c>
      <c r="CC398" s="211">
        <v>91</v>
      </c>
      <c r="CD398" s="211">
        <v>648</v>
      </c>
      <c r="CE398" s="211">
        <v>18</v>
      </c>
      <c r="CF398" s="211">
        <v>762</v>
      </c>
      <c r="CG398" s="211">
        <v>127</v>
      </c>
      <c r="CH398" s="211">
        <v>1105</v>
      </c>
      <c r="CI398" s="211">
        <v>199</v>
      </c>
      <c r="CJ398" s="211">
        <v>1071</v>
      </c>
      <c r="CK398" s="211">
        <v>33</v>
      </c>
      <c r="CL398" s="211">
        <v>1049</v>
      </c>
      <c r="CM398" s="211">
        <v>45</v>
      </c>
      <c r="CN398" s="211">
        <v>1990</v>
      </c>
      <c r="CO398" s="211">
        <v>0</v>
      </c>
      <c r="CP398" s="211">
        <v>643</v>
      </c>
      <c r="CQ398" s="211">
        <v>7972</v>
      </c>
      <c r="CR398" s="211">
        <v>6217</v>
      </c>
      <c r="CS398" s="211">
        <v>3866</v>
      </c>
      <c r="CT398" s="211">
        <v>8274</v>
      </c>
      <c r="CU398" s="211">
        <v>135</v>
      </c>
      <c r="CV398" s="211">
        <v>34</v>
      </c>
      <c r="CW398" s="211">
        <v>62</v>
      </c>
      <c r="CX398" s="211">
        <v>0</v>
      </c>
      <c r="CY398" s="211">
        <v>58</v>
      </c>
      <c r="CZ398" s="211">
        <v>34</v>
      </c>
      <c r="DA398" s="211">
        <v>15</v>
      </c>
      <c r="DB398" s="211">
        <v>0</v>
      </c>
      <c r="DC398" s="211">
        <v>0</v>
      </c>
      <c r="DD398" s="211">
        <v>0</v>
      </c>
      <c r="DE398" s="211">
        <v>28</v>
      </c>
      <c r="DF398" s="211">
        <v>209</v>
      </c>
      <c r="DG398" s="211">
        <v>273</v>
      </c>
      <c r="DH398" s="211">
        <v>22</v>
      </c>
      <c r="DI398" s="211">
        <v>742</v>
      </c>
      <c r="DJ398" s="211">
        <v>207</v>
      </c>
      <c r="DK398" s="211">
        <v>68</v>
      </c>
      <c r="DL398" s="211">
        <v>340</v>
      </c>
      <c r="DM398" s="211">
        <v>320</v>
      </c>
      <c r="DN398" s="211">
        <v>1303</v>
      </c>
      <c r="DO398" s="211">
        <v>392</v>
      </c>
      <c r="DP398" s="211">
        <v>205</v>
      </c>
      <c r="DQ398" s="211">
        <v>166</v>
      </c>
      <c r="DR398" s="211">
        <v>224</v>
      </c>
      <c r="DS398" s="211">
        <v>58</v>
      </c>
      <c r="DT398" s="211">
        <v>242</v>
      </c>
      <c r="DU398" s="211">
        <v>3749</v>
      </c>
      <c r="DV398" s="211">
        <v>1690</v>
      </c>
      <c r="DW398" s="211">
        <v>646</v>
      </c>
      <c r="DX398" s="211">
        <v>278</v>
      </c>
      <c r="DY398" s="211">
        <v>108</v>
      </c>
      <c r="DZ398" s="211">
        <v>574</v>
      </c>
      <c r="EA398" s="211">
        <v>54</v>
      </c>
      <c r="EB398" s="211">
        <v>392</v>
      </c>
      <c r="EC398" s="211">
        <v>1207</v>
      </c>
      <c r="ED398" s="211">
        <v>219</v>
      </c>
      <c r="EE398" s="211">
        <v>802</v>
      </c>
      <c r="EF398" s="211">
        <v>1061</v>
      </c>
      <c r="EG398" s="211">
        <v>7752</v>
      </c>
      <c r="EH398" s="211">
        <v>954</v>
      </c>
      <c r="EI398" s="211">
        <v>2343</v>
      </c>
      <c r="EJ398" s="211">
        <v>1406</v>
      </c>
      <c r="EK398" s="211">
        <v>228</v>
      </c>
      <c r="EL398" s="211">
        <v>115</v>
      </c>
      <c r="EM398" s="211">
        <v>130</v>
      </c>
      <c r="EN398" s="211">
        <v>127</v>
      </c>
      <c r="EO398" s="211">
        <v>230</v>
      </c>
      <c r="EP398" s="211">
        <v>537</v>
      </c>
      <c r="EQ398" s="211">
        <v>3209</v>
      </c>
      <c r="ER398" s="211">
        <v>3749</v>
      </c>
      <c r="ES398" s="211">
        <v>231</v>
      </c>
      <c r="ET398" s="211">
        <v>1430</v>
      </c>
      <c r="EU398" s="211">
        <v>1406</v>
      </c>
      <c r="EV398" s="211">
        <v>682</v>
      </c>
      <c r="EW398" s="211">
        <f t="shared" si="6"/>
        <v>3518</v>
      </c>
      <c r="EX398" s="211">
        <v>3749</v>
      </c>
      <c r="EZ398" s="211"/>
    </row>
    <row r="399" spans="1:156" x14ac:dyDescent="0.25">
      <c r="A399">
        <v>56435</v>
      </c>
      <c r="B399" t="s">
        <v>580</v>
      </c>
      <c r="C399" t="s">
        <v>846</v>
      </c>
      <c r="D399" t="s">
        <v>244</v>
      </c>
      <c r="E399" t="s">
        <v>325</v>
      </c>
      <c r="F399" s="234" t="s">
        <v>342</v>
      </c>
      <c r="G399" s="234" t="s">
        <v>342</v>
      </c>
      <c r="H399" s="211">
        <v>2869</v>
      </c>
      <c r="I399" s="211">
        <v>264</v>
      </c>
      <c r="J399" s="211">
        <v>518</v>
      </c>
      <c r="K399" s="211">
        <v>53</v>
      </c>
      <c r="L399" s="211">
        <v>366</v>
      </c>
      <c r="M399" s="211">
        <v>40</v>
      </c>
      <c r="N399" s="211">
        <v>1449</v>
      </c>
      <c r="O399" s="211">
        <v>152</v>
      </c>
      <c r="P399" s="211">
        <v>886</v>
      </c>
      <c r="Q399" s="211">
        <v>59</v>
      </c>
      <c r="R399" s="211">
        <v>2581</v>
      </c>
      <c r="S399" s="211">
        <v>245</v>
      </c>
      <c r="T399" s="211">
        <v>24</v>
      </c>
      <c r="U399" s="211">
        <v>0</v>
      </c>
      <c r="V399" s="211">
        <v>26</v>
      </c>
      <c r="W399" s="211">
        <v>0</v>
      </c>
      <c r="X399" s="211">
        <v>40</v>
      </c>
      <c r="Y399" s="211">
        <v>0</v>
      </c>
      <c r="Z399" s="211">
        <v>8</v>
      </c>
      <c r="AA399" s="211">
        <v>0</v>
      </c>
      <c r="AB399" s="211">
        <v>190</v>
      </c>
      <c r="AC399" s="211">
        <v>19</v>
      </c>
      <c r="AD399" s="211">
        <v>17</v>
      </c>
      <c r="AE399" s="211">
        <v>4</v>
      </c>
      <c r="AF399" s="211">
        <v>2573</v>
      </c>
      <c r="AG399" s="211">
        <v>245</v>
      </c>
      <c r="AH399" s="211">
        <v>2830</v>
      </c>
      <c r="AI399" s="211">
        <v>262</v>
      </c>
      <c r="AJ399" s="211">
        <v>39</v>
      </c>
      <c r="AK399" s="211">
        <v>2</v>
      </c>
      <c r="AL399" s="211">
        <v>18</v>
      </c>
      <c r="AM399" s="211">
        <v>2</v>
      </c>
      <c r="AN399" s="211">
        <v>21</v>
      </c>
      <c r="AO399" s="211">
        <v>0</v>
      </c>
      <c r="AP399" s="211">
        <v>1497</v>
      </c>
      <c r="AQ399" s="211">
        <v>170</v>
      </c>
      <c r="AR399" s="211">
        <v>1372</v>
      </c>
      <c r="AS399" s="211">
        <v>94</v>
      </c>
      <c r="AT399" s="211">
        <v>430</v>
      </c>
      <c r="AU399" s="211">
        <v>59</v>
      </c>
      <c r="AV399" s="211">
        <v>2439</v>
      </c>
      <c r="AW399" s="211">
        <v>205</v>
      </c>
      <c r="AX399" s="211">
        <v>138</v>
      </c>
      <c r="AY399" s="211">
        <v>26</v>
      </c>
      <c r="AZ399" s="211">
        <v>742</v>
      </c>
      <c r="BA399" s="211">
        <v>86</v>
      </c>
      <c r="BB399" s="211">
        <v>900</v>
      </c>
      <c r="BC399" s="211">
        <v>62</v>
      </c>
      <c r="BD399" s="211">
        <v>352</v>
      </c>
      <c r="BE399" s="211">
        <v>12</v>
      </c>
      <c r="BF399" s="211">
        <v>387</v>
      </c>
      <c r="BG399" s="211">
        <v>35</v>
      </c>
      <c r="BH399" s="211">
        <v>1164</v>
      </c>
      <c r="BI399" s="211">
        <v>202</v>
      </c>
      <c r="BJ399" s="211">
        <v>1114</v>
      </c>
      <c r="BK399" s="211">
        <v>193</v>
      </c>
      <c r="BL399" s="211">
        <v>50</v>
      </c>
      <c r="BM399" s="211">
        <v>9</v>
      </c>
      <c r="BN399" s="211">
        <v>805</v>
      </c>
      <c r="BO399" s="211">
        <v>135</v>
      </c>
      <c r="BP399" s="211">
        <v>469</v>
      </c>
      <c r="BQ399" s="211">
        <v>81</v>
      </c>
      <c r="BR399" s="211">
        <v>277</v>
      </c>
      <c r="BS399" s="211">
        <v>21</v>
      </c>
      <c r="BT399" s="211">
        <v>586</v>
      </c>
      <c r="BU399" s="211">
        <v>27</v>
      </c>
      <c r="BV399" s="211">
        <v>1551</v>
      </c>
      <c r="BW399" s="211">
        <v>237</v>
      </c>
      <c r="BX399" s="211">
        <v>732</v>
      </c>
      <c r="BY399" s="211">
        <v>0</v>
      </c>
      <c r="BZ399" s="211">
        <v>148</v>
      </c>
      <c r="CA399" s="211">
        <v>23</v>
      </c>
      <c r="CB399" s="211">
        <v>438</v>
      </c>
      <c r="CC399" s="211">
        <v>4</v>
      </c>
      <c r="CD399" s="211">
        <v>151</v>
      </c>
      <c r="CE399" s="211">
        <v>51</v>
      </c>
      <c r="CF399" s="211">
        <v>223</v>
      </c>
      <c r="CG399" s="211">
        <v>22</v>
      </c>
      <c r="CH399" s="211">
        <v>334</v>
      </c>
      <c r="CI399" s="211">
        <v>33</v>
      </c>
      <c r="CJ399" s="211">
        <v>276</v>
      </c>
      <c r="CK399" s="211">
        <v>63</v>
      </c>
      <c r="CL399" s="211">
        <v>567</v>
      </c>
      <c r="CM399" s="211">
        <v>68</v>
      </c>
      <c r="CN399" s="211">
        <v>732</v>
      </c>
      <c r="CO399" s="211">
        <v>0</v>
      </c>
      <c r="CP399" s="211">
        <v>264</v>
      </c>
      <c r="CQ399" s="211">
        <v>2605</v>
      </c>
      <c r="CR399" s="211">
        <v>1599</v>
      </c>
      <c r="CS399" s="211">
        <v>1565</v>
      </c>
      <c r="CT399" s="211">
        <v>2691</v>
      </c>
      <c r="CU399" s="211">
        <v>94</v>
      </c>
      <c r="CV399" s="211">
        <v>24</v>
      </c>
      <c r="CW399" s="211">
        <v>23</v>
      </c>
      <c r="CX399" s="211">
        <v>12</v>
      </c>
      <c r="CY399" s="211">
        <v>50</v>
      </c>
      <c r="CZ399" s="211">
        <v>11</v>
      </c>
      <c r="DA399" s="211">
        <v>10</v>
      </c>
      <c r="DB399" s="211">
        <v>1</v>
      </c>
      <c r="DC399" s="211">
        <v>11</v>
      </c>
      <c r="DD399" s="211">
        <v>0</v>
      </c>
      <c r="DE399" s="211">
        <v>89</v>
      </c>
      <c r="DF399" s="211">
        <v>155</v>
      </c>
      <c r="DG399" s="211">
        <v>204</v>
      </c>
      <c r="DH399" s="211">
        <v>56</v>
      </c>
      <c r="DI399" s="211">
        <v>134</v>
      </c>
      <c r="DJ399" s="211">
        <v>45</v>
      </c>
      <c r="DK399" s="211">
        <v>37</v>
      </c>
      <c r="DL399" s="211">
        <v>52</v>
      </c>
      <c r="DM399" s="211">
        <v>98</v>
      </c>
      <c r="DN399" s="211">
        <v>187</v>
      </c>
      <c r="DO399" s="211">
        <v>136</v>
      </c>
      <c r="DP399" s="211">
        <v>63</v>
      </c>
      <c r="DQ399" s="211">
        <v>21</v>
      </c>
      <c r="DR399" s="211">
        <v>60</v>
      </c>
      <c r="DS399" s="211">
        <v>40</v>
      </c>
      <c r="DT399" s="211">
        <v>140</v>
      </c>
      <c r="DU399" s="211">
        <v>1225</v>
      </c>
      <c r="DV399" s="211">
        <v>676</v>
      </c>
      <c r="DW399" s="211">
        <v>226</v>
      </c>
      <c r="DX399" s="211">
        <v>133</v>
      </c>
      <c r="DY399" s="211">
        <v>26</v>
      </c>
      <c r="DZ399" s="211">
        <v>237</v>
      </c>
      <c r="EA399" s="211">
        <v>3</v>
      </c>
      <c r="EB399" s="211">
        <v>192</v>
      </c>
      <c r="EC399" s="211">
        <v>179</v>
      </c>
      <c r="ED399" s="211">
        <v>1</v>
      </c>
      <c r="EE399" s="211">
        <v>137</v>
      </c>
      <c r="EF399" s="211">
        <v>278</v>
      </c>
      <c r="EG399" s="211">
        <v>2630</v>
      </c>
      <c r="EH399" s="211">
        <v>271</v>
      </c>
      <c r="EI399" s="211">
        <v>1122</v>
      </c>
      <c r="EJ399" s="211">
        <v>103</v>
      </c>
      <c r="EK399" s="211">
        <v>26</v>
      </c>
      <c r="EL399" s="211">
        <v>6</v>
      </c>
      <c r="EM399" s="211">
        <v>15</v>
      </c>
      <c r="EN399" s="211">
        <v>7</v>
      </c>
      <c r="EO399" s="211">
        <v>7</v>
      </c>
      <c r="EP399" s="211">
        <v>14</v>
      </c>
      <c r="EQ399" s="211">
        <v>1024</v>
      </c>
      <c r="ER399" s="211">
        <v>1225</v>
      </c>
      <c r="ES399" s="211">
        <v>45</v>
      </c>
      <c r="ET399" s="211">
        <v>268</v>
      </c>
      <c r="EU399" s="211">
        <v>535</v>
      </c>
      <c r="EV399" s="211">
        <v>377</v>
      </c>
      <c r="EW399" s="211">
        <f t="shared" si="6"/>
        <v>1180</v>
      </c>
      <c r="EX399" s="211">
        <v>1225</v>
      </c>
      <c r="EZ399" s="211"/>
    </row>
    <row r="400" spans="1:156" x14ac:dyDescent="0.25">
      <c r="A400">
        <v>56437</v>
      </c>
      <c r="B400" t="s">
        <v>580</v>
      </c>
      <c r="C400" t="s">
        <v>847</v>
      </c>
      <c r="D400" t="s">
        <v>310</v>
      </c>
      <c r="E400" t="s">
        <v>325</v>
      </c>
      <c r="F400" s="234" t="s">
        <v>342</v>
      </c>
      <c r="G400" s="234" t="s">
        <v>343</v>
      </c>
      <c r="H400" s="211">
        <v>1409</v>
      </c>
      <c r="I400" s="211">
        <v>365</v>
      </c>
      <c r="J400" s="211">
        <v>266</v>
      </c>
      <c r="K400" s="211">
        <v>133</v>
      </c>
      <c r="L400" s="211">
        <v>126</v>
      </c>
      <c r="M400" s="211">
        <v>49</v>
      </c>
      <c r="N400" s="211">
        <v>836</v>
      </c>
      <c r="O400" s="211">
        <v>172</v>
      </c>
      <c r="P400" s="211">
        <v>301</v>
      </c>
      <c r="Q400" s="211">
        <v>60</v>
      </c>
      <c r="R400" s="211">
        <v>1340</v>
      </c>
      <c r="S400" s="211">
        <v>365</v>
      </c>
      <c r="T400" s="211">
        <v>5</v>
      </c>
      <c r="U400" s="211">
        <v>0</v>
      </c>
      <c r="V400" s="211">
        <v>12</v>
      </c>
      <c r="W400" s="211">
        <v>0</v>
      </c>
      <c r="X400" s="211">
        <v>0</v>
      </c>
      <c r="Y400" s="211">
        <v>0</v>
      </c>
      <c r="Z400" s="211">
        <v>0</v>
      </c>
      <c r="AA400" s="211">
        <v>0</v>
      </c>
      <c r="AB400" s="211">
        <v>52</v>
      </c>
      <c r="AC400" s="211">
        <v>0</v>
      </c>
      <c r="AD400" s="211">
        <v>8</v>
      </c>
      <c r="AE400" s="211">
        <v>0</v>
      </c>
      <c r="AF400" s="211">
        <v>1337</v>
      </c>
      <c r="AG400" s="211">
        <v>365</v>
      </c>
      <c r="AH400" s="211">
        <v>1409</v>
      </c>
      <c r="AI400" s="211">
        <v>365</v>
      </c>
      <c r="AJ400" s="211">
        <v>0</v>
      </c>
      <c r="AK400" s="211">
        <v>0</v>
      </c>
      <c r="AL400" s="211">
        <v>0</v>
      </c>
      <c r="AM400" s="211">
        <v>0</v>
      </c>
      <c r="AN400" s="211">
        <v>0</v>
      </c>
      <c r="AO400" s="211">
        <v>0</v>
      </c>
      <c r="AP400" s="211">
        <v>721</v>
      </c>
      <c r="AQ400" s="211">
        <v>200</v>
      </c>
      <c r="AR400" s="211">
        <v>688</v>
      </c>
      <c r="AS400" s="211">
        <v>165</v>
      </c>
      <c r="AT400" s="211">
        <v>178</v>
      </c>
      <c r="AU400" s="211">
        <v>4</v>
      </c>
      <c r="AV400" s="211">
        <v>1231</v>
      </c>
      <c r="AW400" s="211">
        <v>361</v>
      </c>
      <c r="AX400" s="211">
        <v>185</v>
      </c>
      <c r="AY400" s="211">
        <v>102</v>
      </c>
      <c r="AZ400" s="211">
        <v>261</v>
      </c>
      <c r="BA400" s="211">
        <v>28</v>
      </c>
      <c r="BB400" s="211">
        <v>270</v>
      </c>
      <c r="BC400" s="211">
        <v>23</v>
      </c>
      <c r="BD400" s="211">
        <v>134</v>
      </c>
      <c r="BE400" s="211">
        <v>4</v>
      </c>
      <c r="BF400" s="211">
        <v>227</v>
      </c>
      <c r="BG400" s="211">
        <v>76</v>
      </c>
      <c r="BH400" s="211">
        <v>544</v>
      </c>
      <c r="BI400" s="211">
        <v>124</v>
      </c>
      <c r="BJ400" s="211">
        <v>524</v>
      </c>
      <c r="BK400" s="211">
        <v>115</v>
      </c>
      <c r="BL400" s="211">
        <v>20</v>
      </c>
      <c r="BM400" s="211">
        <v>9</v>
      </c>
      <c r="BN400" s="211">
        <v>387</v>
      </c>
      <c r="BO400" s="211">
        <v>95</v>
      </c>
      <c r="BP400" s="211">
        <v>182</v>
      </c>
      <c r="BQ400" s="211">
        <v>28</v>
      </c>
      <c r="BR400" s="211">
        <v>202</v>
      </c>
      <c r="BS400" s="211">
        <v>77</v>
      </c>
      <c r="BT400" s="211">
        <v>441</v>
      </c>
      <c r="BU400" s="211">
        <v>161</v>
      </c>
      <c r="BV400" s="211">
        <v>771</v>
      </c>
      <c r="BW400" s="211">
        <v>200</v>
      </c>
      <c r="BX400" s="211">
        <v>197</v>
      </c>
      <c r="BY400" s="211">
        <v>4</v>
      </c>
      <c r="BZ400" s="211">
        <v>129</v>
      </c>
      <c r="CA400" s="211">
        <v>50</v>
      </c>
      <c r="CB400" s="211">
        <v>312</v>
      </c>
      <c r="CC400" s="211">
        <v>111</v>
      </c>
      <c r="CD400" s="211">
        <v>118</v>
      </c>
      <c r="CE400" s="211">
        <v>47</v>
      </c>
      <c r="CF400" s="211">
        <v>124</v>
      </c>
      <c r="CG400" s="211">
        <v>61</v>
      </c>
      <c r="CH400" s="211">
        <v>177</v>
      </c>
      <c r="CI400" s="211">
        <v>21</v>
      </c>
      <c r="CJ400" s="211">
        <v>206</v>
      </c>
      <c r="CK400" s="211">
        <v>54</v>
      </c>
      <c r="CL400" s="211">
        <v>146</v>
      </c>
      <c r="CM400" s="211">
        <v>17</v>
      </c>
      <c r="CN400" s="211">
        <v>197</v>
      </c>
      <c r="CO400" s="211">
        <v>4</v>
      </c>
      <c r="CP400" s="211">
        <v>365</v>
      </c>
      <c r="CQ400" s="211">
        <v>1044</v>
      </c>
      <c r="CR400" s="211">
        <v>714</v>
      </c>
      <c r="CS400" s="211">
        <v>507</v>
      </c>
      <c r="CT400" s="211">
        <v>1035</v>
      </c>
      <c r="CU400" s="211">
        <v>259</v>
      </c>
      <c r="CV400" s="211">
        <v>45</v>
      </c>
      <c r="CW400" s="211">
        <v>5</v>
      </c>
      <c r="CX400" s="211">
        <v>1</v>
      </c>
      <c r="CY400" s="211">
        <v>254</v>
      </c>
      <c r="CZ400" s="211">
        <v>44</v>
      </c>
      <c r="DA400" s="211">
        <v>0</v>
      </c>
      <c r="DB400" s="211">
        <v>0</v>
      </c>
      <c r="DC400" s="211">
        <v>0</v>
      </c>
      <c r="DD400" s="211">
        <v>0</v>
      </c>
      <c r="DE400" s="211">
        <v>59</v>
      </c>
      <c r="DF400" s="211">
        <v>54</v>
      </c>
      <c r="DG400" s="211">
        <v>156</v>
      </c>
      <c r="DH400" s="211">
        <v>22</v>
      </c>
      <c r="DI400" s="211">
        <v>59</v>
      </c>
      <c r="DJ400" s="211">
        <v>34</v>
      </c>
      <c r="DK400" s="211">
        <v>10</v>
      </c>
      <c r="DL400" s="211">
        <v>8</v>
      </c>
      <c r="DM400" s="211">
        <v>27</v>
      </c>
      <c r="DN400" s="211">
        <v>122</v>
      </c>
      <c r="DO400" s="211">
        <v>18</v>
      </c>
      <c r="DP400" s="211">
        <v>16</v>
      </c>
      <c r="DQ400" s="211">
        <v>1</v>
      </c>
      <c r="DR400" s="211">
        <v>50</v>
      </c>
      <c r="DS400" s="211">
        <v>49</v>
      </c>
      <c r="DT400" s="211">
        <v>55</v>
      </c>
      <c r="DU400" s="211">
        <v>497</v>
      </c>
      <c r="DV400" s="211">
        <v>247</v>
      </c>
      <c r="DW400" s="211">
        <v>128</v>
      </c>
      <c r="DX400" s="211">
        <v>24</v>
      </c>
      <c r="DY400" s="211">
        <v>16</v>
      </c>
      <c r="DZ400" s="211">
        <v>89</v>
      </c>
      <c r="EA400" s="211">
        <v>4</v>
      </c>
      <c r="EB400" s="211">
        <v>70</v>
      </c>
      <c r="EC400" s="211">
        <v>137</v>
      </c>
      <c r="ED400" s="211">
        <v>12</v>
      </c>
      <c r="EE400" s="211">
        <v>79</v>
      </c>
      <c r="EF400" s="211">
        <v>178</v>
      </c>
      <c r="EG400" s="211">
        <v>1252</v>
      </c>
      <c r="EH400" s="211">
        <v>129</v>
      </c>
      <c r="EI400" s="211">
        <v>415</v>
      </c>
      <c r="EJ400" s="211">
        <v>82</v>
      </c>
      <c r="EK400" s="211">
        <v>12</v>
      </c>
      <c r="EL400" s="211">
        <v>7</v>
      </c>
      <c r="EM400" s="211">
        <v>8</v>
      </c>
      <c r="EN400" s="211">
        <v>11</v>
      </c>
      <c r="EO400" s="211">
        <v>4</v>
      </c>
      <c r="EP400" s="211">
        <v>21</v>
      </c>
      <c r="EQ400" s="211">
        <v>342</v>
      </c>
      <c r="ER400" s="211">
        <v>497</v>
      </c>
      <c r="ES400" s="211">
        <v>81</v>
      </c>
      <c r="ET400" s="211">
        <v>101</v>
      </c>
      <c r="EU400" s="211">
        <v>174</v>
      </c>
      <c r="EV400" s="211">
        <v>141</v>
      </c>
      <c r="EW400" s="211">
        <f t="shared" si="6"/>
        <v>416</v>
      </c>
      <c r="EX400" s="211">
        <v>497</v>
      </c>
      <c r="EZ400" s="211"/>
    </row>
    <row r="401" spans="1:156" x14ac:dyDescent="0.25">
      <c r="A401">
        <v>56438</v>
      </c>
      <c r="B401" t="s">
        <v>580</v>
      </c>
      <c r="C401" t="s">
        <v>848</v>
      </c>
      <c r="D401" t="s">
        <v>310</v>
      </c>
      <c r="E401" t="s">
        <v>325</v>
      </c>
      <c r="F401" s="234" t="s">
        <v>342</v>
      </c>
      <c r="G401" s="234" t="s">
        <v>342</v>
      </c>
      <c r="H401" s="211">
        <v>2795</v>
      </c>
      <c r="I401" s="211">
        <v>207</v>
      </c>
      <c r="J401" s="211">
        <v>623</v>
      </c>
      <c r="K401" s="211">
        <v>86</v>
      </c>
      <c r="L401" s="211">
        <v>341</v>
      </c>
      <c r="M401" s="211">
        <v>86</v>
      </c>
      <c r="N401" s="211">
        <v>1437</v>
      </c>
      <c r="O401" s="211">
        <v>107</v>
      </c>
      <c r="P401" s="211">
        <v>732</v>
      </c>
      <c r="Q401" s="211">
        <v>14</v>
      </c>
      <c r="R401" s="211">
        <v>2467</v>
      </c>
      <c r="S401" s="211">
        <v>185</v>
      </c>
      <c r="T401" s="211">
        <v>8</v>
      </c>
      <c r="U401" s="211">
        <v>0</v>
      </c>
      <c r="V401" s="211">
        <v>0</v>
      </c>
      <c r="W401" s="211">
        <v>0</v>
      </c>
      <c r="X401" s="211">
        <v>4</v>
      </c>
      <c r="Y401" s="211">
        <v>2</v>
      </c>
      <c r="Z401" s="211">
        <v>62</v>
      </c>
      <c r="AA401" s="211">
        <v>5</v>
      </c>
      <c r="AB401" s="211">
        <v>254</v>
      </c>
      <c r="AC401" s="211">
        <v>15</v>
      </c>
      <c r="AD401" s="211">
        <v>272</v>
      </c>
      <c r="AE401" s="211">
        <v>4</v>
      </c>
      <c r="AF401" s="211">
        <v>2408</v>
      </c>
      <c r="AG401" s="211">
        <v>185</v>
      </c>
      <c r="AH401" s="211">
        <v>2715</v>
      </c>
      <c r="AI401" s="211">
        <v>205</v>
      </c>
      <c r="AJ401" s="211">
        <v>80</v>
      </c>
      <c r="AK401" s="211">
        <v>2</v>
      </c>
      <c r="AL401" s="211">
        <v>54</v>
      </c>
      <c r="AM401" s="211">
        <v>2</v>
      </c>
      <c r="AN401" s="211">
        <v>26</v>
      </c>
      <c r="AO401" s="211">
        <v>0</v>
      </c>
      <c r="AP401" s="211">
        <v>1488</v>
      </c>
      <c r="AQ401" s="211">
        <v>101</v>
      </c>
      <c r="AR401" s="211">
        <v>1307</v>
      </c>
      <c r="AS401" s="211">
        <v>106</v>
      </c>
      <c r="AT401" s="211">
        <v>338</v>
      </c>
      <c r="AU401" s="211">
        <v>7</v>
      </c>
      <c r="AV401" s="211">
        <v>2457</v>
      </c>
      <c r="AW401" s="211">
        <v>200</v>
      </c>
      <c r="AX401" s="211">
        <v>156</v>
      </c>
      <c r="AY401" s="211">
        <v>34</v>
      </c>
      <c r="AZ401" s="211">
        <v>750</v>
      </c>
      <c r="BA401" s="211">
        <v>31</v>
      </c>
      <c r="BB401" s="211">
        <v>648</v>
      </c>
      <c r="BC401" s="211">
        <v>12</v>
      </c>
      <c r="BD401" s="211">
        <v>357</v>
      </c>
      <c r="BE401" s="211">
        <v>10</v>
      </c>
      <c r="BF401" s="211">
        <v>271</v>
      </c>
      <c r="BG401" s="211">
        <v>54</v>
      </c>
      <c r="BH401" s="211">
        <v>1112</v>
      </c>
      <c r="BI401" s="211">
        <v>61</v>
      </c>
      <c r="BJ401" s="211">
        <v>1070</v>
      </c>
      <c r="BK401" s="211">
        <v>55</v>
      </c>
      <c r="BL401" s="211">
        <v>42</v>
      </c>
      <c r="BM401" s="211">
        <v>6</v>
      </c>
      <c r="BN401" s="211">
        <v>825</v>
      </c>
      <c r="BO401" s="211">
        <v>48</v>
      </c>
      <c r="BP401" s="211">
        <v>345</v>
      </c>
      <c r="BQ401" s="211">
        <v>20</v>
      </c>
      <c r="BR401" s="211">
        <v>213</v>
      </c>
      <c r="BS401" s="211">
        <v>47</v>
      </c>
      <c r="BT401" s="211">
        <v>715</v>
      </c>
      <c r="BU401" s="211">
        <v>91</v>
      </c>
      <c r="BV401" s="211">
        <v>1383</v>
      </c>
      <c r="BW401" s="211">
        <v>115</v>
      </c>
      <c r="BX401" s="211">
        <v>697</v>
      </c>
      <c r="BY401" s="211">
        <v>1</v>
      </c>
      <c r="BZ401" s="211">
        <v>187</v>
      </c>
      <c r="CA401" s="211">
        <v>17</v>
      </c>
      <c r="CB401" s="211">
        <v>528</v>
      </c>
      <c r="CC401" s="211">
        <v>74</v>
      </c>
      <c r="CD401" s="211">
        <v>169</v>
      </c>
      <c r="CE401" s="211">
        <v>29</v>
      </c>
      <c r="CF401" s="211">
        <v>194</v>
      </c>
      <c r="CG401" s="211">
        <v>17</v>
      </c>
      <c r="CH401" s="211">
        <v>328</v>
      </c>
      <c r="CI401" s="211">
        <v>16</v>
      </c>
      <c r="CJ401" s="211">
        <v>361</v>
      </c>
      <c r="CK401" s="211">
        <v>41</v>
      </c>
      <c r="CL401" s="211">
        <v>331</v>
      </c>
      <c r="CM401" s="211">
        <v>12</v>
      </c>
      <c r="CN401" s="211">
        <v>697</v>
      </c>
      <c r="CO401" s="211">
        <v>1</v>
      </c>
      <c r="CP401" s="211">
        <v>207</v>
      </c>
      <c r="CQ401" s="211">
        <v>2588</v>
      </c>
      <c r="CR401" s="211">
        <v>1772</v>
      </c>
      <c r="CS401" s="211">
        <v>1448</v>
      </c>
      <c r="CT401" s="211">
        <v>2435</v>
      </c>
      <c r="CU401" s="211">
        <v>240</v>
      </c>
      <c r="CV401" s="211">
        <v>128</v>
      </c>
      <c r="CW401" s="211">
        <v>132</v>
      </c>
      <c r="CX401" s="211">
        <v>76</v>
      </c>
      <c r="CY401" s="211">
        <v>98</v>
      </c>
      <c r="CZ401" s="211">
        <v>51</v>
      </c>
      <c r="DA401" s="211">
        <v>8</v>
      </c>
      <c r="DB401" s="211">
        <v>1</v>
      </c>
      <c r="DC401" s="211">
        <v>2</v>
      </c>
      <c r="DD401" s="211">
        <v>0</v>
      </c>
      <c r="DE401" s="211">
        <v>90</v>
      </c>
      <c r="DF401" s="211">
        <v>117</v>
      </c>
      <c r="DG401" s="211">
        <v>225</v>
      </c>
      <c r="DH401" s="211">
        <v>31</v>
      </c>
      <c r="DI401" s="211">
        <v>146</v>
      </c>
      <c r="DJ401" s="211">
        <v>60</v>
      </c>
      <c r="DK401" s="211">
        <v>11</v>
      </c>
      <c r="DL401" s="211">
        <v>52</v>
      </c>
      <c r="DM401" s="211">
        <v>59</v>
      </c>
      <c r="DN401" s="211">
        <v>309</v>
      </c>
      <c r="DO401" s="211">
        <v>50</v>
      </c>
      <c r="DP401" s="211">
        <v>66</v>
      </c>
      <c r="DQ401" s="211">
        <v>39</v>
      </c>
      <c r="DR401" s="211">
        <v>104</v>
      </c>
      <c r="DS401" s="211">
        <v>52</v>
      </c>
      <c r="DT401" s="211">
        <v>119</v>
      </c>
      <c r="DU401" s="211">
        <v>1194</v>
      </c>
      <c r="DV401" s="211">
        <v>597</v>
      </c>
      <c r="DW401" s="211">
        <v>211</v>
      </c>
      <c r="DX401" s="211">
        <v>95</v>
      </c>
      <c r="DY401" s="211">
        <v>25</v>
      </c>
      <c r="DZ401" s="211">
        <v>250</v>
      </c>
      <c r="EA401" s="211">
        <v>20</v>
      </c>
      <c r="EB401" s="211">
        <v>211</v>
      </c>
      <c r="EC401" s="211">
        <v>252</v>
      </c>
      <c r="ED401" s="211">
        <v>22</v>
      </c>
      <c r="EE401" s="211">
        <v>215</v>
      </c>
      <c r="EF401" s="211">
        <v>321</v>
      </c>
      <c r="EG401" s="211">
        <v>2651</v>
      </c>
      <c r="EH401" s="211">
        <v>166</v>
      </c>
      <c r="EI401" s="211">
        <v>931</v>
      </c>
      <c r="EJ401" s="211">
        <v>263</v>
      </c>
      <c r="EK401" s="211">
        <v>35</v>
      </c>
      <c r="EL401" s="211">
        <v>44</v>
      </c>
      <c r="EM401" s="211">
        <v>14</v>
      </c>
      <c r="EN401" s="211">
        <v>23</v>
      </c>
      <c r="EO401" s="211">
        <v>28</v>
      </c>
      <c r="EP401" s="211">
        <v>88</v>
      </c>
      <c r="EQ401" s="211">
        <v>929</v>
      </c>
      <c r="ER401" s="211">
        <v>1194</v>
      </c>
      <c r="ES401" s="211">
        <v>49</v>
      </c>
      <c r="ET401" s="211">
        <v>352</v>
      </c>
      <c r="EU401" s="211">
        <v>429</v>
      </c>
      <c r="EV401" s="211">
        <v>364</v>
      </c>
      <c r="EW401" s="211">
        <f t="shared" si="6"/>
        <v>1145</v>
      </c>
      <c r="EX401" s="211">
        <v>1194</v>
      </c>
      <c r="EZ401" s="211"/>
    </row>
    <row r="402" spans="1:156" x14ac:dyDescent="0.25">
      <c r="A402">
        <v>56441</v>
      </c>
      <c r="B402" t="s">
        <v>580</v>
      </c>
      <c r="C402" t="s">
        <v>850</v>
      </c>
      <c r="D402" t="s">
        <v>251</v>
      </c>
      <c r="E402" t="s">
        <v>325</v>
      </c>
      <c r="F402" s="234" t="s">
        <v>342</v>
      </c>
      <c r="G402" s="234" t="s">
        <v>342</v>
      </c>
      <c r="H402" s="211">
        <v>3202</v>
      </c>
      <c r="I402" s="211">
        <v>303</v>
      </c>
      <c r="J402" s="211">
        <v>608</v>
      </c>
      <c r="K402" s="211">
        <v>40</v>
      </c>
      <c r="L402" s="211">
        <v>437</v>
      </c>
      <c r="M402" s="211">
        <v>19</v>
      </c>
      <c r="N402" s="211">
        <v>1818</v>
      </c>
      <c r="O402" s="211">
        <v>215</v>
      </c>
      <c r="P402" s="211">
        <v>767</v>
      </c>
      <c r="Q402" s="211">
        <v>41</v>
      </c>
      <c r="R402" s="211">
        <v>2976</v>
      </c>
      <c r="S402" s="211">
        <v>282</v>
      </c>
      <c r="T402" s="211">
        <v>10</v>
      </c>
      <c r="U402" s="211">
        <v>0</v>
      </c>
      <c r="V402" s="211">
        <v>4</v>
      </c>
      <c r="W402" s="211">
        <v>3</v>
      </c>
      <c r="X402" s="211">
        <v>0</v>
      </c>
      <c r="Y402" s="211">
        <v>0</v>
      </c>
      <c r="Z402" s="211">
        <v>37</v>
      </c>
      <c r="AA402" s="211">
        <v>0</v>
      </c>
      <c r="AB402" s="211">
        <v>175</v>
      </c>
      <c r="AC402" s="211">
        <v>18</v>
      </c>
      <c r="AD402" s="211">
        <v>13</v>
      </c>
      <c r="AE402" s="211">
        <v>10</v>
      </c>
      <c r="AF402" s="211">
        <v>2971</v>
      </c>
      <c r="AG402" s="211">
        <v>280</v>
      </c>
      <c r="AH402" s="211">
        <v>3175</v>
      </c>
      <c r="AI402" s="211">
        <v>290</v>
      </c>
      <c r="AJ402" s="211">
        <v>27</v>
      </c>
      <c r="AK402" s="211">
        <v>13</v>
      </c>
      <c r="AL402" s="211">
        <v>5</v>
      </c>
      <c r="AM402" s="211">
        <v>3</v>
      </c>
      <c r="AN402" s="211">
        <v>22</v>
      </c>
      <c r="AO402" s="211">
        <v>10</v>
      </c>
      <c r="AP402" s="211">
        <v>1539</v>
      </c>
      <c r="AQ402" s="211">
        <v>171</v>
      </c>
      <c r="AR402" s="211">
        <v>1663</v>
      </c>
      <c r="AS402" s="211">
        <v>132</v>
      </c>
      <c r="AT402" s="211">
        <v>847</v>
      </c>
      <c r="AU402" s="211">
        <v>26</v>
      </c>
      <c r="AV402" s="211">
        <v>2355</v>
      </c>
      <c r="AW402" s="211">
        <v>277</v>
      </c>
      <c r="AX402" s="211">
        <v>216</v>
      </c>
      <c r="AY402" s="211">
        <v>29</v>
      </c>
      <c r="AZ402" s="211">
        <v>925</v>
      </c>
      <c r="BA402" s="211">
        <v>58</v>
      </c>
      <c r="BB402" s="211">
        <v>877</v>
      </c>
      <c r="BC402" s="211">
        <v>122</v>
      </c>
      <c r="BD402" s="211">
        <v>446</v>
      </c>
      <c r="BE402" s="211">
        <v>13</v>
      </c>
      <c r="BF402" s="211">
        <v>536</v>
      </c>
      <c r="BG402" s="211">
        <v>49</v>
      </c>
      <c r="BH402" s="211">
        <v>1171</v>
      </c>
      <c r="BI402" s="211">
        <v>222</v>
      </c>
      <c r="BJ402" s="211">
        <v>1093</v>
      </c>
      <c r="BK402" s="211">
        <v>216</v>
      </c>
      <c r="BL402" s="211">
        <v>78</v>
      </c>
      <c r="BM402" s="211">
        <v>6</v>
      </c>
      <c r="BN402" s="211">
        <v>780</v>
      </c>
      <c r="BO402" s="211">
        <v>145</v>
      </c>
      <c r="BP402" s="211">
        <v>514</v>
      </c>
      <c r="BQ402" s="211">
        <v>104</v>
      </c>
      <c r="BR402" s="211">
        <v>413</v>
      </c>
      <c r="BS402" s="211">
        <v>22</v>
      </c>
      <c r="BT402" s="211">
        <v>538</v>
      </c>
      <c r="BU402" s="211">
        <v>32</v>
      </c>
      <c r="BV402" s="211">
        <v>1707</v>
      </c>
      <c r="BW402" s="211">
        <v>271</v>
      </c>
      <c r="BX402" s="211">
        <v>957</v>
      </c>
      <c r="BY402" s="211">
        <v>0</v>
      </c>
      <c r="BZ402" s="211">
        <v>138</v>
      </c>
      <c r="CA402" s="211">
        <v>9</v>
      </c>
      <c r="CB402" s="211">
        <v>400</v>
      </c>
      <c r="CC402" s="211">
        <v>23</v>
      </c>
      <c r="CD402" s="211">
        <v>200</v>
      </c>
      <c r="CE402" s="211">
        <v>49</v>
      </c>
      <c r="CF402" s="211">
        <v>263</v>
      </c>
      <c r="CG402" s="211">
        <v>18</v>
      </c>
      <c r="CH402" s="211">
        <v>342</v>
      </c>
      <c r="CI402" s="211">
        <v>114</v>
      </c>
      <c r="CJ402" s="211">
        <v>291</v>
      </c>
      <c r="CK402" s="211">
        <v>58</v>
      </c>
      <c r="CL402" s="211">
        <v>611</v>
      </c>
      <c r="CM402" s="211">
        <v>32</v>
      </c>
      <c r="CN402" s="211">
        <v>957</v>
      </c>
      <c r="CO402" s="211">
        <v>0</v>
      </c>
      <c r="CP402" s="211">
        <v>303</v>
      </c>
      <c r="CQ402" s="211">
        <v>2899</v>
      </c>
      <c r="CR402" s="211">
        <v>1772</v>
      </c>
      <c r="CS402" s="211">
        <v>1887</v>
      </c>
      <c r="CT402" s="211">
        <v>3213</v>
      </c>
      <c r="CU402" s="211">
        <v>37</v>
      </c>
      <c r="CV402" s="211">
        <v>15</v>
      </c>
      <c r="CW402" s="211">
        <v>1</v>
      </c>
      <c r="CX402" s="211">
        <v>0</v>
      </c>
      <c r="CY402" s="211">
        <v>24</v>
      </c>
      <c r="CZ402" s="211">
        <v>3</v>
      </c>
      <c r="DA402" s="211">
        <v>11</v>
      </c>
      <c r="DB402" s="211">
        <v>11</v>
      </c>
      <c r="DC402" s="211">
        <v>1</v>
      </c>
      <c r="DD402" s="211">
        <v>1</v>
      </c>
      <c r="DE402" s="211">
        <v>15</v>
      </c>
      <c r="DF402" s="211">
        <v>127</v>
      </c>
      <c r="DG402" s="211">
        <v>145</v>
      </c>
      <c r="DH402" s="211">
        <v>14</v>
      </c>
      <c r="DI402" s="211">
        <v>122</v>
      </c>
      <c r="DJ402" s="211">
        <v>47</v>
      </c>
      <c r="DK402" s="211">
        <v>6</v>
      </c>
      <c r="DL402" s="211">
        <v>73</v>
      </c>
      <c r="DM402" s="211">
        <v>89</v>
      </c>
      <c r="DN402" s="211">
        <v>397</v>
      </c>
      <c r="DO402" s="211">
        <v>104</v>
      </c>
      <c r="DP402" s="211">
        <v>97</v>
      </c>
      <c r="DQ402" s="211">
        <v>48</v>
      </c>
      <c r="DR402" s="211">
        <v>182</v>
      </c>
      <c r="DS402" s="211">
        <v>98</v>
      </c>
      <c r="DT402" s="211">
        <v>192</v>
      </c>
      <c r="DU402" s="211">
        <v>1664</v>
      </c>
      <c r="DV402" s="211">
        <v>631</v>
      </c>
      <c r="DW402" s="211">
        <v>133</v>
      </c>
      <c r="DX402" s="211">
        <v>113</v>
      </c>
      <c r="DY402" s="211">
        <v>15</v>
      </c>
      <c r="DZ402" s="211">
        <v>368</v>
      </c>
      <c r="EA402" s="211">
        <v>8</v>
      </c>
      <c r="EB402" s="211">
        <v>331</v>
      </c>
      <c r="EC402" s="211">
        <v>552</v>
      </c>
      <c r="ED402" s="211">
        <v>65</v>
      </c>
      <c r="EE402" s="211">
        <v>426</v>
      </c>
      <c r="EF402" s="211">
        <v>254</v>
      </c>
      <c r="EG402" s="211">
        <v>2988</v>
      </c>
      <c r="EH402" s="211">
        <v>320</v>
      </c>
      <c r="EI402" s="211">
        <v>1109</v>
      </c>
      <c r="EJ402" s="211">
        <v>555</v>
      </c>
      <c r="EK402" s="211">
        <v>68</v>
      </c>
      <c r="EL402" s="211">
        <v>70</v>
      </c>
      <c r="EM402" s="211">
        <v>92</v>
      </c>
      <c r="EN402" s="211">
        <v>50</v>
      </c>
      <c r="EO402" s="211">
        <v>88</v>
      </c>
      <c r="EP402" s="211">
        <v>148</v>
      </c>
      <c r="EQ402" s="211">
        <v>1400</v>
      </c>
      <c r="ER402" s="211">
        <v>1664</v>
      </c>
      <c r="ES402" s="211">
        <v>135</v>
      </c>
      <c r="ET402" s="211">
        <v>730</v>
      </c>
      <c r="EU402" s="211">
        <v>442</v>
      </c>
      <c r="EV402" s="211">
        <v>357</v>
      </c>
      <c r="EW402" s="211">
        <f t="shared" si="6"/>
        <v>1529</v>
      </c>
      <c r="EX402" s="211">
        <v>1664</v>
      </c>
      <c r="EZ402" s="211"/>
    </row>
    <row r="403" spans="1:156" x14ac:dyDescent="0.25">
      <c r="A403">
        <v>56442</v>
      </c>
      <c r="B403" t="s">
        <v>580</v>
      </c>
      <c r="C403" t="s">
        <v>1226</v>
      </c>
      <c r="D403" t="s">
        <v>251</v>
      </c>
      <c r="E403" t="s">
        <v>325</v>
      </c>
      <c r="F403" s="234" t="s">
        <v>342</v>
      </c>
      <c r="G403" s="234" t="s">
        <v>342</v>
      </c>
      <c r="H403" s="211">
        <v>2888</v>
      </c>
      <c r="I403" s="211">
        <v>91</v>
      </c>
      <c r="J403" s="211">
        <v>329</v>
      </c>
      <c r="K403" s="211">
        <v>33</v>
      </c>
      <c r="L403" s="211">
        <v>238</v>
      </c>
      <c r="M403" s="211">
        <v>10</v>
      </c>
      <c r="N403" s="211">
        <v>840</v>
      </c>
      <c r="O403" s="211">
        <v>52</v>
      </c>
      <c r="P403" s="211">
        <v>1714</v>
      </c>
      <c r="Q403" s="211">
        <v>6</v>
      </c>
      <c r="R403" s="211">
        <v>2813</v>
      </c>
      <c r="S403" s="211">
        <v>89</v>
      </c>
      <c r="T403" s="211">
        <v>0</v>
      </c>
      <c r="U403" s="211">
        <v>0</v>
      </c>
      <c r="V403" s="211">
        <v>0</v>
      </c>
      <c r="W403" s="211">
        <v>0</v>
      </c>
      <c r="X403" s="211">
        <v>2</v>
      </c>
      <c r="Y403" s="211">
        <v>2</v>
      </c>
      <c r="Z403" s="211">
        <v>0</v>
      </c>
      <c r="AA403" s="211">
        <v>0</v>
      </c>
      <c r="AB403" s="211">
        <v>73</v>
      </c>
      <c r="AC403" s="211">
        <v>0</v>
      </c>
      <c r="AD403" s="211">
        <v>0</v>
      </c>
      <c r="AE403" s="211">
        <v>0</v>
      </c>
      <c r="AF403" s="211">
        <v>2813</v>
      </c>
      <c r="AG403" s="211">
        <v>89</v>
      </c>
      <c r="AH403" s="211">
        <v>2798</v>
      </c>
      <c r="AI403" s="211">
        <v>89</v>
      </c>
      <c r="AJ403" s="211">
        <v>90</v>
      </c>
      <c r="AK403" s="211">
        <v>2</v>
      </c>
      <c r="AL403" s="211">
        <v>26</v>
      </c>
      <c r="AM403" s="211">
        <v>2</v>
      </c>
      <c r="AN403" s="211">
        <v>64</v>
      </c>
      <c r="AO403" s="211">
        <v>0</v>
      </c>
      <c r="AP403" s="211">
        <v>1466</v>
      </c>
      <c r="AQ403" s="211">
        <v>60</v>
      </c>
      <c r="AR403" s="211">
        <v>1422</v>
      </c>
      <c r="AS403" s="211">
        <v>31</v>
      </c>
      <c r="AT403" s="211">
        <v>422</v>
      </c>
      <c r="AU403" s="211">
        <v>0</v>
      </c>
      <c r="AV403" s="211">
        <v>2466</v>
      </c>
      <c r="AW403" s="211">
        <v>91</v>
      </c>
      <c r="AX403" s="211">
        <v>100</v>
      </c>
      <c r="AY403" s="211">
        <v>5</v>
      </c>
      <c r="AZ403" s="211">
        <v>581</v>
      </c>
      <c r="BA403" s="211">
        <v>38</v>
      </c>
      <c r="BB403" s="211">
        <v>915</v>
      </c>
      <c r="BC403" s="211">
        <v>24</v>
      </c>
      <c r="BD403" s="211">
        <v>819</v>
      </c>
      <c r="BE403" s="211">
        <v>15</v>
      </c>
      <c r="BF403" s="211">
        <v>306</v>
      </c>
      <c r="BG403" s="211">
        <v>15</v>
      </c>
      <c r="BH403" s="211">
        <v>985</v>
      </c>
      <c r="BI403" s="211">
        <v>67</v>
      </c>
      <c r="BJ403" s="211">
        <v>976</v>
      </c>
      <c r="BK403" s="211">
        <v>61</v>
      </c>
      <c r="BL403" s="211">
        <v>9</v>
      </c>
      <c r="BM403" s="211">
        <v>6</v>
      </c>
      <c r="BN403" s="211">
        <v>621</v>
      </c>
      <c r="BO403" s="211">
        <v>52</v>
      </c>
      <c r="BP403" s="211">
        <v>389</v>
      </c>
      <c r="BQ403" s="211">
        <v>17</v>
      </c>
      <c r="BR403" s="211">
        <v>281</v>
      </c>
      <c r="BS403" s="211">
        <v>13</v>
      </c>
      <c r="BT403" s="211">
        <v>453</v>
      </c>
      <c r="BU403" s="211">
        <v>9</v>
      </c>
      <c r="BV403" s="211">
        <v>1291</v>
      </c>
      <c r="BW403" s="211">
        <v>82</v>
      </c>
      <c r="BX403" s="211">
        <v>1144</v>
      </c>
      <c r="BY403" s="211">
        <v>0</v>
      </c>
      <c r="BZ403" s="211">
        <v>68</v>
      </c>
      <c r="CA403" s="211">
        <v>0</v>
      </c>
      <c r="CB403" s="211">
        <v>385</v>
      </c>
      <c r="CC403" s="211">
        <v>9</v>
      </c>
      <c r="CD403" s="211">
        <v>20</v>
      </c>
      <c r="CE403" s="211">
        <v>0</v>
      </c>
      <c r="CF403" s="211">
        <v>222</v>
      </c>
      <c r="CG403" s="211">
        <v>8</v>
      </c>
      <c r="CH403" s="211">
        <v>215</v>
      </c>
      <c r="CI403" s="211">
        <v>35</v>
      </c>
      <c r="CJ403" s="211">
        <v>220</v>
      </c>
      <c r="CK403" s="211">
        <v>12</v>
      </c>
      <c r="CL403" s="211">
        <v>614</v>
      </c>
      <c r="CM403" s="211">
        <v>27</v>
      </c>
      <c r="CN403" s="211">
        <v>1144</v>
      </c>
      <c r="CO403" s="211">
        <v>0</v>
      </c>
      <c r="CP403" s="211">
        <v>91</v>
      </c>
      <c r="CQ403" s="211">
        <v>2797</v>
      </c>
      <c r="CR403" s="211">
        <v>2243</v>
      </c>
      <c r="CS403" s="211">
        <v>1525</v>
      </c>
      <c r="CT403" s="211">
        <v>2778</v>
      </c>
      <c r="CU403" s="211">
        <v>77</v>
      </c>
      <c r="CV403" s="211">
        <v>12</v>
      </c>
      <c r="CW403" s="211">
        <v>16</v>
      </c>
      <c r="CX403" s="211">
        <v>12</v>
      </c>
      <c r="CY403" s="211">
        <v>61</v>
      </c>
      <c r="CZ403" s="211">
        <v>0</v>
      </c>
      <c r="DA403" s="211">
        <v>0</v>
      </c>
      <c r="DB403" s="211">
        <v>0</v>
      </c>
      <c r="DC403" s="211">
        <v>0</v>
      </c>
      <c r="DD403" s="211">
        <v>0</v>
      </c>
      <c r="DE403" s="211">
        <v>27</v>
      </c>
      <c r="DF403" s="211">
        <v>271</v>
      </c>
      <c r="DG403" s="211">
        <v>64</v>
      </c>
      <c r="DH403" s="211">
        <v>16</v>
      </c>
      <c r="DI403" s="211">
        <v>102</v>
      </c>
      <c r="DJ403" s="211">
        <v>3</v>
      </c>
      <c r="DK403" s="211">
        <v>16</v>
      </c>
      <c r="DL403" s="211">
        <v>128</v>
      </c>
      <c r="DM403" s="211">
        <v>112</v>
      </c>
      <c r="DN403" s="211">
        <v>167</v>
      </c>
      <c r="DO403" s="211">
        <v>144</v>
      </c>
      <c r="DP403" s="211">
        <v>42</v>
      </c>
      <c r="DQ403" s="211">
        <v>12</v>
      </c>
      <c r="DR403" s="211">
        <v>71</v>
      </c>
      <c r="DS403" s="211">
        <v>27</v>
      </c>
      <c r="DT403" s="211">
        <v>41</v>
      </c>
      <c r="DU403" s="211">
        <v>1400</v>
      </c>
      <c r="DV403" s="211">
        <v>771</v>
      </c>
      <c r="DW403" s="211">
        <v>124</v>
      </c>
      <c r="DX403" s="211">
        <v>112</v>
      </c>
      <c r="DY403" s="211">
        <v>22</v>
      </c>
      <c r="DZ403" s="211">
        <v>288</v>
      </c>
      <c r="EA403" s="211">
        <v>17</v>
      </c>
      <c r="EB403" s="211">
        <v>232</v>
      </c>
      <c r="EC403" s="211">
        <v>229</v>
      </c>
      <c r="ED403" s="211">
        <v>31</v>
      </c>
      <c r="EE403" s="211">
        <v>173</v>
      </c>
      <c r="EF403" s="211">
        <v>206</v>
      </c>
      <c r="EG403" s="211">
        <v>2506</v>
      </c>
      <c r="EH403" s="211">
        <v>366</v>
      </c>
      <c r="EI403" s="211">
        <v>1210</v>
      </c>
      <c r="EJ403" s="211">
        <v>190</v>
      </c>
      <c r="EK403" s="211">
        <v>48</v>
      </c>
      <c r="EL403" s="211">
        <v>13</v>
      </c>
      <c r="EM403" s="211">
        <v>22</v>
      </c>
      <c r="EN403" s="211">
        <v>6</v>
      </c>
      <c r="EO403" s="211">
        <v>8</v>
      </c>
      <c r="EP403" s="211">
        <v>67</v>
      </c>
      <c r="EQ403" s="211">
        <v>1263</v>
      </c>
      <c r="ER403" s="211">
        <v>1400</v>
      </c>
      <c r="ES403" s="211">
        <v>45</v>
      </c>
      <c r="ET403" s="211">
        <v>393</v>
      </c>
      <c r="EU403" s="211">
        <v>610</v>
      </c>
      <c r="EV403" s="211">
        <v>352</v>
      </c>
      <c r="EW403" s="211">
        <f t="shared" si="6"/>
        <v>1355</v>
      </c>
      <c r="EX403" s="211">
        <v>1400</v>
      </c>
      <c r="EZ403" s="211"/>
    </row>
    <row r="404" spans="1:156" x14ac:dyDescent="0.25">
      <c r="A404">
        <v>56449</v>
      </c>
      <c r="B404" t="s">
        <v>580</v>
      </c>
      <c r="C404" t="s">
        <v>1231</v>
      </c>
      <c r="D404" t="s">
        <v>251</v>
      </c>
      <c r="E404" t="s">
        <v>325</v>
      </c>
      <c r="F404" s="234" t="s">
        <v>342</v>
      </c>
      <c r="G404" s="234" t="s">
        <v>342</v>
      </c>
      <c r="H404" s="211">
        <v>1812</v>
      </c>
      <c r="I404" s="211">
        <v>134</v>
      </c>
      <c r="J404" s="211">
        <v>235</v>
      </c>
      <c r="K404" s="211">
        <v>19</v>
      </c>
      <c r="L404" s="211">
        <v>151</v>
      </c>
      <c r="M404" s="211">
        <v>0</v>
      </c>
      <c r="N404" s="211">
        <v>851</v>
      </c>
      <c r="O404" s="211">
        <v>108</v>
      </c>
      <c r="P404" s="211">
        <v>699</v>
      </c>
      <c r="Q404" s="211">
        <v>7</v>
      </c>
      <c r="R404" s="211">
        <v>1650</v>
      </c>
      <c r="S404" s="211">
        <v>92</v>
      </c>
      <c r="T404" s="211">
        <v>0</v>
      </c>
      <c r="U404" s="211">
        <v>0</v>
      </c>
      <c r="V404" s="211">
        <v>7</v>
      </c>
      <c r="W404" s="211">
        <v>0</v>
      </c>
      <c r="X404" s="211">
        <v>4</v>
      </c>
      <c r="Y404" s="211">
        <v>0</v>
      </c>
      <c r="Z404" s="211">
        <v>79</v>
      </c>
      <c r="AA404" s="211">
        <v>40</v>
      </c>
      <c r="AB404" s="211">
        <v>69</v>
      </c>
      <c r="AC404" s="211">
        <v>2</v>
      </c>
      <c r="AD404" s="211">
        <v>79</v>
      </c>
      <c r="AE404" s="211">
        <v>40</v>
      </c>
      <c r="AF404" s="211">
        <v>1643</v>
      </c>
      <c r="AG404" s="211">
        <v>92</v>
      </c>
      <c r="AH404" s="211">
        <v>1776</v>
      </c>
      <c r="AI404" s="211">
        <v>108</v>
      </c>
      <c r="AJ404" s="211">
        <v>36</v>
      </c>
      <c r="AK404" s="211">
        <v>26</v>
      </c>
      <c r="AL404" s="211">
        <v>2</v>
      </c>
      <c r="AM404" s="211">
        <v>0</v>
      </c>
      <c r="AN404" s="211">
        <v>34</v>
      </c>
      <c r="AO404" s="211">
        <v>26</v>
      </c>
      <c r="AP404" s="211">
        <v>1035</v>
      </c>
      <c r="AQ404" s="211">
        <v>108</v>
      </c>
      <c r="AR404" s="211">
        <v>777</v>
      </c>
      <c r="AS404" s="211">
        <v>26</v>
      </c>
      <c r="AT404" s="211">
        <v>171</v>
      </c>
      <c r="AU404" s="211">
        <v>2</v>
      </c>
      <c r="AV404" s="211">
        <v>1641</v>
      </c>
      <c r="AW404" s="211">
        <v>132</v>
      </c>
      <c r="AX404" s="211">
        <v>123</v>
      </c>
      <c r="AY404" s="211">
        <v>49</v>
      </c>
      <c r="AZ404" s="211">
        <v>403</v>
      </c>
      <c r="BA404" s="211">
        <v>24</v>
      </c>
      <c r="BB404" s="211">
        <v>509</v>
      </c>
      <c r="BC404" s="211">
        <v>6</v>
      </c>
      <c r="BD404" s="211">
        <v>234</v>
      </c>
      <c r="BE404" s="211">
        <v>7</v>
      </c>
      <c r="BF404" s="211">
        <v>210</v>
      </c>
      <c r="BG404" s="211">
        <v>7</v>
      </c>
      <c r="BH404" s="211">
        <v>846</v>
      </c>
      <c r="BI404" s="211">
        <v>93</v>
      </c>
      <c r="BJ404" s="211">
        <v>830</v>
      </c>
      <c r="BK404" s="211">
        <v>90</v>
      </c>
      <c r="BL404" s="211">
        <v>16</v>
      </c>
      <c r="BM404" s="211">
        <v>3</v>
      </c>
      <c r="BN404" s="211">
        <v>608</v>
      </c>
      <c r="BO404" s="211">
        <v>41</v>
      </c>
      <c r="BP404" s="211">
        <v>263</v>
      </c>
      <c r="BQ404" s="211">
        <v>52</v>
      </c>
      <c r="BR404" s="211">
        <v>185</v>
      </c>
      <c r="BS404" s="211">
        <v>7</v>
      </c>
      <c r="BT404" s="211">
        <v>430</v>
      </c>
      <c r="BU404" s="211">
        <v>34</v>
      </c>
      <c r="BV404" s="211">
        <v>1056</v>
      </c>
      <c r="BW404" s="211">
        <v>100</v>
      </c>
      <c r="BX404" s="211">
        <v>326</v>
      </c>
      <c r="BY404" s="211">
        <v>0</v>
      </c>
      <c r="BZ404" s="211">
        <v>120</v>
      </c>
      <c r="CA404" s="211">
        <v>9</v>
      </c>
      <c r="CB404" s="211">
        <v>310</v>
      </c>
      <c r="CC404" s="211">
        <v>25</v>
      </c>
      <c r="CD404" s="211">
        <v>113</v>
      </c>
      <c r="CE404" s="211">
        <v>14</v>
      </c>
      <c r="CF404" s="211">
        <v>173</v>
      </c>
      <c r="CG404" s="211">
        <v>50</v>
      </c>
      <c r="CH404" s="211">
        <v>226</v>
      </c>
      <c r="CI404" s="211">
        <v>15</v>
      </c>
      <c r="CJ404" s="211">
        <v>240</v>
      </c>
      <c r="CK404" s="211">
        <v>12</v>
      </c>
      <c r="CL404" s="211">
        <v>304</v>
      </c>
      <c r="CM404" s="211">
        <v>9</v>
      </c>
      <c r="CN404" s="211">
        <v>326</v>
      </c>
      <c r="CO404" s="211">
        <v>0</v>
      </c>
      <c r="CP404" s="211">
        <v>134</v>
      </c>
      <c r="CQ404" s="211">
        <v>1678</v>
      </c>
      <c r="CR404" s="211">
        <v>1309</v>
      </c>
      <c r="CS404" s="211">
        <v>669</v>
      </c>
      <c r="CT404" s="211">
        <v>1641</v>
      </c>
      <c r="CU404" s="211">
        <v>79</v>
      </c>
      <c r="CV404" s="211">
        <v>23</v>
      </c>
      <c r="CW404" s="211">
        <v>68</v>
      </c>
      <c r="CX404" s="211">
        <v>21</v>
      </c>
      <c r="CY404" s="211">
        <v>9</v>
      </c>
      <c r="CZ404" s="211">
        <v>2</v>
      </c>
      <c r="DA404" s="211">
        <v>2</v>
      </c>
      <c r="DB404" s="211">
        <v>0</v>
      </c>
      <c r="DC404" s="211">
        <v>0</v>
      </c>
      <c r="DD404" s="211">
        <v>0</v>
      </c>
      <c r="DE404" s="211">
        <v>62</v>
      </c>
      <c r="DF404" s="211">
        <v>100</v>
      </c>
      <c r="DG404" s="211">
        <v>88</v>
      </c>
      <c r="DH404" s="211">
        <v>15</v>
      </c>
      <c r="DI404" s="211">
        <v>83</v>
      </c>
      <c r="DJ404" s="211">
        <v>37</v>
      </c>
      <c r="DK404" s="211">
        <v>7</v>
      </c>
      <c r="DL404" s="211">
        <v>45</v>
      </c>
      <c r="DM404" s="211">
        <v>39</v>
      </c>
      <c r="DN404" s="211">
        <v>228</v>
      </c>
      <c r="DO404" s="211">
        <v>73</v>
      </c>
      <c r="DP404" s="211">
        <v>73</v>
      </c>
      <c r="DQ404" s="211">
        <v>55</v>
      </c>
      <c r="DR404" s="211">
        <v>23</v>
      </c>
      <c r="DS404" s="211">
        <v>15</v>
      </c>
      <c r="DT404" s="211">
        <v>33</v>
      </c>
      <c r="DU404" s="211">
        <v>733</v>
      </c>
      <c r="DV404" s="211">
        <v>438</v>
      </c>
      <c r="DW404" s="211">
        <v>152</v>
      </c>
      <c r="DX404" s="211">
        <v>57</v>
      </c>
      <c r="DY404" s="211">
        <v>10</v>
      </c>
      <c r="DZ404" s="211">
        <v>165</v>
      </c>
      <c r="EA404" s="211">
        <v>5</v>
      </c>
      <c r="EB404" s="211">
        <v>138</v>
      </c>
      <c r="EC404" s="211">
        <v>73</v>
      </c>
      <c r="ED404" s="211">
        <v>6</v>
      </c>
      <c r="EE404" s="211">
        <v>62</v>
      </c>
      <c r="EF404" s="211">
        <v>184</v>
      </c>
      <c r="EG404" s="211">
        <v>1617</v>
      </c>
      <c r="EH404" s="211">
        <v>182</v>
      </c>
      <c r="EI404" s="211">
        <v>707</v>
      </c>
      <c r="EJ404" s="211">
        <v>26</v>
      </c>
      <c r="EK404" s="211">
        <v>6</v>
      </c>
      <c r="EL404" s="211">
        <v>0</v>
      </c>
      <c r="EM404" s="211">
        <v>3</v>
      </c>
      <c r="EN404" s="211">
        <v>0</v>
      </c>
      <c r="EO404" s="211">
        <v>4</v>
      </c>
      <c r="EP404" s="211">
        <v>6</v>
      </c>
      <c r="EQ404" s="211">
        <v>612</v>
      </c>
      <c r="ER404" s="211">
        <v>733</v>
      </c>
      <c r="ES404" s="211">
        <v>2</v>
      </c>
      <c r="ET404" s="211">
        <v>125</v>
      </c>
      <c r="EU404" s="211">
        <v>278</v>
      </c>
      <c r="EV404" s="211">
        <v>328</v>
      </c>
      <c r="EW404" s="211">
        <f t="shared" si="6"/>
        <v>731</v>
      </c>
      <c r="EX404" s="211">
        <v>733</v>
      </c>
      <c r="EZ404" s="211"/>
    </row>
    <row r="405" spans="1:156" x14ac:dyDescent="0.25">
      <c r="A405">
        <v>56455</v>
      </c>
      <c r="B405" t="s">
        <v>580</v>
      </c>
      <c r="C405" t="s">
        <v>1234</v>
      </c>
      <c r="D405" t="s">
        <v>251</v>
      </c>
      <c r="E405" t="s">
        <v>325</v>
      </c>
      <c r="F405" s="234" t="s">
        <v>342</v>
      </c>
      <c r="G405" s="234" t="s">
        <v>342</v>
      </c>
      <c r="H405" s="211">
        <v>1670</v>
      </c>
      <c r="I405" s="211">
        <v>133</v>
      </c>
      <c r="J405" s="211">
        <v>315</v>
      </c>
      <c r="K405" s="211">
        <v>49</v>
      </c>
      <c r="L405" s="211">
        <v>155</v>
      </c>
      <c r="M405" s="211">
        <v>26</v>
      </c>
      <c r="N405" s="211">
        <v>887</v>
      </c>
      <c r="O405" s="211">
        <v>34</v>
      </c>
      <c r="P405" s="211">
        <v>454</v>
      </c>
      <c r="Q405" s="211">
        <v>36</v>
      </c>
      <c r="R405" s="211">
        <v>1539</v>
      </c>
      <c r="S405" s="211">
        <v>107</v>
      </c>
      <c r="T405" s="211">
        <v>4</v>
      </c>
      <c r="U405" s="211">
        <v>0</v>
      </c>
      <c r="V405" s="211">
        <v>2</v>
      </c>
      <c r="W405" s="211">
        <v>0</v>
      </c>
      <c r="X405" s="211">
        <v>0</v>
      </c>
      <c r="Y405" s="211">
        <v>0</v>
      </c>
      <c r="Z405" s="211">
        <v>54</v>
      </c>
      <c r="AA405" s="211">
        <v>14</v>
      </c>
      <c r="AB405" s="211">
        <v>71</v>
      </c>
      <c r="AC405" s="211">
        <v>12</v>
      </c>
      <c r="AD405" s="211">
        <v>17</v>
      </c>
      <c r="AE405" s="211">
        <v>9</v>
      </c>
      <c r="AF405" s="211">
        <v>1539</v>
      </c>
      <c r="AG405" s="211">
        <v>107</v>
      </c>
      <c r="AH405" s="211">
        <v>1646</v>
      </c>
      <c r="AI405" s="211">
        <v>124</v>
      </c>
      <c r="AJ405" s="211">
        <v>24</v>
      </c>
      <c r="AK405" s="211">
        <v>9</v>
      </c>
      <c r="AL405" s="211">
        <v>2</v>
      </c>
      <c r="AM405" s="211">
        <v>0</v>
      </c>
      <c r="AN405" s="211">
        <v>22</v>
      </c>
      <c r="AO405" s="211">
        <v>9</v>
      </c>
      <c r="AP405" s="211">
        <v>817</v>
      </c>
      <c r="AQ405" s="211">
        <v>58</v>
      </c>
      <c r="AR405" s="211">
        <v>853</v>
      </c>
      <c r="AS405" s="211">
        <v>75</v>
      </c>
      <c r="AT405" s="211">
        <v>251</v>
      </c>
      <c r="AU405" s="211">
        <v>13</v>
      </c>
      <c r="AV405" s="211">
        <v>1419</v>
      </c>
      <c r="AW405" s="211">
        <v>120</v>
      </c>
      <c r="AX405" s="211">
        <v>96</v>
      </c>
      <c r="AY405" s="211">
        <v>3</v>
      </c>
      <c r="AZ405" s="211">
        <v>310</v>
      </c>
      <c r="BA405" s="211">
        <v>20</v>
      </c>
      <c r="BB405" s="211">
        <v>441</v>
      </c>
      <c r="BC405" s="211">
        <v>57</v>
      </c>
      <c r="BD405" s="211">
        <v>232</v>
      </c>
      <c r="BE405" s="211">
        <v>26</v>
      </c>
      <c r="BF405" s="211">
        <v>121</v>
      </c>
      <c r="BG405" s="211">
        <v>21</v>
      </c>
      <c r="BH405" s="211">
        <v>703</v>
      </c>
      <c r="BI405" s="211">
        <v>98</v>
      </c>
      <c r="BJ405" s="211">
        <v>651</v>
      </c>
      <c r="BK405" s="211">
        <v>82</v>
      </c>
      <c r="BL405" s="211">
        <v>52</v>
      </c>
      <c r="BM405" s="211">
        <v>16</v>
      </c>
      <c r="BN405" s="211">
        <v>428</v>
      </c>
      <c r="BO405" s="211">
        <v>29</v>
      </c>
      <c r="BP405" s="211">
        <v>316</v>
      </c>
      <c r="BQ405" s="211">
        <v>75</v>
      </c>
      <c r="BR405" s="211">
        <v>80</v>
      </c>
      <c r="BS405" s="211">
        <v>15</v>
      </c>
      <c r="BT405" s="211">
        <v>514</v>
      </c>
      <c r="BU405" s="211">
        <v>14</v>
      </c>
      <c r="BV405" s="211">
        <v>824</v>
      </c>
      <c r="BW405" s="211">
        <v>119</v>
      </c>
      <c r="BX405" s="211">
        <v>332</v>
      </c>
      <c r="BY405" s="211">
        <v>0</v>
      </c>
      <c r="BZ405" s="211">
        <v>105</v>
      </c>
      <c r="CA405" s="211">
        <v>0</v>
      </c>
      <c r="CB405" s="211">
        <v>409</v>
      </c>
      <c r="CC405" s="211">
        <v>14</v>
      </c>
      <c r="CD405" s="211">
        <v>77</v>
      </c>
      <c r="CE405" s="211">
        <v>13</v>
      </c>
      <c r="CF405" s="211">
        <v>188</v>
      </c>
      <c r="CG405" s="211">
        <v>62</v>
      </c>
      <c r="CH405" s="211">
        <v>227</v>
      </c>
      <c r="CI405" s="211">
        <v>12</v>
      </c>
      <c r="CJ405" s="211">
        <v>199</v>
      </c>
      <c r="CK405" s="211">
        <v>26</v>
      </c>
      <c r="CL405" s="211">
        <v>133</v>
      </c>
      <c r="CM405" s="211">
        <v>6</v>
      </c>
      <c r="CN405" s="211">
        <v>332</v>
      </c>
      <c r="CO405" s="211">
        <v>0</v>
      </c>
      <c r="CP405" s="211">
        <v>133</v>
      </c>
      <c r="CQ405" s="211">
        <v>1537</v>
      </c>
      <c r="CR405" s="211">
        <v>1087</v>
      </c>
      <c r="CS405" s="211">
        <v>780</v>
      </c>
      <c r="CT405" s="211">
        <v>1554</v>
      </c>
      <c r="CU405" s="211">
        <v>25</v>
      </c>
      <c r="CV405" s="211">
        <v>13</v>
      </c>
      <c r="CW405" s="211">
        <v>17</v>
      </c>
      <c r="CX405" s="211">
        <v>13</v>
      </c>
      <c r="CY405" s="211">
        <v>6</v>
      </c>
      <c r="CZ405" s="211">
        <v>0</v>
      </c>
      <c r="DA405" s="211">
        <v>1</v>
      </c>
      <c r="DB405" s="211">
        <v>0</v>
      </c>
      <c r="DC405" s="211">
        <v>1</v>
      </c>
      <c r="DD405" s="211">
        <v>0</v>
      </c>
      <c r="DE405" s="211">
        <v>23</v>
      </c>
      <c r="DF405" s="211">
        <v>37</v>
      </c>
      <c r="DG405" s="211">
        <v>102</v>
      </c>
      <c r="DH405" s="211">
        <v>27</v>
      </c>
      <c r="DI405" s="211">
        <v>83</v>
      </c>
      <c r="DJ405" s="211">
        <v>33</v>
      </c>
      <c r="DK405" s="211">
        <v>9</v>
      </c>
      <c r="DL405" s="211">
        <v>17</v>
      </c>
      <c r="DM405" s="211">
        <v>49</v>
      </c>
      <c r="DN405" s="211">
        <v>267</v>
      </c>
      <c r="DO405" s="211">
        <v>76</v>
      </c>
      <c r="DP405" s="211">
        <v>16</v>
      </c>
      <c r="DQ405" s="211">
        <v>26</v>
      </c>
      <c r="DR405" s="211">
        <v>58</v>
      </c>
      <c r="DS405" s="211">
        <v>26</v>
      </c>
      <c r="DT405" s="211">
        <v>55</v>
      </c>
      <c r="DU405" s="211">
        <v>650</v>
      </c>
      <c r="DV405" s="211">
        <v>294</v>
      </c>
      <c r="DW405" s="211">
        <v>134</v>
      </c>
      <c r="DX405" s="211">
        <v>93</v>
      </c>
      <c r="DY405" s="211">
        <v>22</v>
      </c>
      <c r="DZ405" s="211">
        <v>119</v>
      </c>
      <c r="EA405" s="211">
        <v>23</v>
      </c>
      <c r="EB405" s="211">
        <v>87</v>
      </c>
      <c r="EC405" s="211">
        <v>144</v>
      </c>
      <c r="ED405" s="211">
        <v>33</v>
      </c>
      <c r="EE405" s="211">
        <v>84</v>
      </c>
      <c r="EF405" s="211">
        <v>222</v>
      </c>
      <c r="EG405" s="211">
        <v>1476</v>
      </c>
      <c r="EH405" s="211">
        <v>179</v>
      </c>
      <c r="EI405" s="211">
        <v>502</v>
      </c>
      <c r="EJ405" s="211">
        <v>148</v>
      </c>
      <c r="EK405" s="211">
        <v>19</v>
      </c>
      <c r="EL405" s="211">
        <v>42</v>
      </c>
      <c r="EM405" s="211">
        <v>24</v>
      </c>
      <c r="EN405" s="211">
        <v>11</v>
      </c>
      <c r="EO405" s="211">
        <v>23</v>
      </c>
      <c r="EP405" s="211">
        <v>24</v>
      </c>
      <c r="EQ405" s="211">
        <v>581</v>
      </c>
      <c r="ER405" s="211">
        <v>650</v>
      </c>
      <c r="ES405" s="211">
        <v>28</v>
      </c>
      <c r="ET405" s="211">
        <v>149</v>
      </c>
      <c r="EU405" s="211">
        <v>220</v>
      </c>
      <c r="EV405" s="211">
        <v>253</v>
      </c>
      <c r="EW405" s="211">
        <f t="shared" si="6"/>
        <v>622</v>
      </c>
      <c r="EX405" s="211">
        <v>650</v>
      </c>
      <c r="EZ405" s="211"/>
    </row>
    <row r="406" spans="1:156" x14ac:dyDescent="0.25">
      <c r="A406">
        <v>56464</v>
      </c>
      <c r="B406" t="s">
        <v>580</v>
      </c>
      <c r="C406" t="s">
        <v>854</v>
      </c>
      <c r="D406" t="s">
        <v>313</v>
      </c>
      <c r="E406" t="s">
        <v>325</v>
      </c>
      <c r="F406" s="234" t="s">
        <v>342</v>
      </c>
      <c r="G406" s="234" t="s">
        <v>342</v>
      </c>
      <c r="H406" s="211">
        <v>4996</v>
      </c>
      <c r="I406" s="211">
        <v>206</v>
      </c>
      <c r="J406" s="211">
        <v>1213</v>
      </c>
      <c r="K406" s="211">
        <v>53</v>
      </c>
      <c r="L406" s="211">
        <v>648</v>
      </c>
      <c r="M406" s="211">
        <v>53</v>
      </c>
      <c r="N406" s="211">
        <v>2462</v>
      </c>
      <c r="O406" s="211">
        <v>98</v>
      </c>
      <c r="P406" s="211">
        <v>1266</v>
      </c>
      <c r="Q406" s="211">
        <v>55</v>
      </c>
      <c r="R406" s="211">
        <v>4726</v>
      </c>
      <c r="S406" s="211">
        <v>191</v>
      </c>
      <c r="T406" s="211">
        <v>6</v>
      </c>
      <c r="U406" s="211">
        <v>0</v>
      </c>
      <c r="V406" s="211">
        <v>34</v>
      </c>
      <c r="W406" s="211">
        <v>0</v>
      </c>
      <c r="X406" s="211">
        <v>37</v>
      </c>
      <c r="Y406" s="211">
        <v>9</v>
      </c>
      <c r="Z406" s="211">
        <v>0</v>
      </c>
      <c r="AA406" s="211">
        <v>0</v>
      </c>
      <c r="AB406" s="211">
        <v>193</v>
      </c>
      <c r="AC406" s="211">
        <v>6</v>
      </c>
      <c r="AD406" s="211">
        <v>84</v>
      </c>
      <c r="AE406" s="211">
        <v>0</v>
      </c>
      <c r="AF406" s="211">
        <v>4703</v>
      </c>
      <c r="AG406" s="211">
        <v>191</v>
      </c>
      <c r="AH406" s="211">
        <v>4933</v>
      </c>
      <c r="AI406" s="211">
        <v>202</v>
      </c>
      <c r="AJ406" s="211">
        <v>63</v>
      </c>
      <c r="AK406" s="211">
        <v>4</v>
      </c>
      <c r="AL406" s="211">
        <v>27</v>
      </c>
      <c r="AM406" s="211">
        <v>0</v>
      </c>
      <c r="AN406" s="211">
        <v>36</v>
      </c>
      <c r="AO406" s="211">
        <v>4</v>
      </c>
      <c r="AP406" s="211">
        <v>2492</v>
      </c>
      <c r="AQ406" s="211">
        <v>115</v>
      </c>
      <c r="AR406" s="211">
        <v>2504</v>
      </c>
      <c r="AS406" s="211">
        <v>91</v>
      </c>
      <c r="AT406" s="211">
        <v>717</v>
      </c>
      <c r="AU406" s="211">
        <v>20</v>
      </c>
      <c r="AV406" s="211">
        <v>4279</v>
      </c>
      <c r="AW406" s="211">
        <v>186</v>
      </c>
      <c r="AX406" s="211">
        <v>221</v>
      </c>
      <c r="AY406" s="211">
        <v>9</v>
      </c>
      <c r="AZ406" s="211">
        <v>996</v>
      </c>
      <c r="BA406" s="211">
        <v>62</v>
      </c>
      <c r="BB406" s="211">
        <v>1157</v>
      </c>
      <c r="BC406" s="211">
        <v>37</v>
      </c>
      <c r="BD406" s="211">
        <v>636</v>
      </c>
      <c r="BE406" s="211">
        <v>10</v>
      </c>
      <c r="BF406" s="211">
        <v>569</v>
      </c>
      <c r="BG406" s="211">
        <v>39</v>
      </c>
      <c r="BH406" s="211">
        <v>1754</v>
      </c>
      <c r="BI406" s="211">
        <v>94</v>
      </c>
      <c r="BJ406" s="211">
        <v>1688</v>
      </c>
      <c r="BK406" s="211">
        <v>78</v>
      </c>
      <c r="BL406" s="211">
        <v>66</v>
      </c>
      <c r="BM406" s="211">
        <v>16</v>
      </c>
      <c r="BN406" s="211">
        <v>1149</v>
      </c>
      <c r="BO406" s="211">
        <v>64</v>
      </c>
      <c r="BP406" s="211">
        <v>725</v>
      </c>
      <c r="BQ406" s="211">
        <v>34</v>
      </c>
      <c r="BR406" s="211">
        <v>449</v>
      </c>
      <c r="BS406" s="211">
        <v>35</v>
      </c>
      <c r="BT406" s="211">
        <v>1741</v>
      </c>
      <c r="BU406" s="211">
        <v>65</v>
      </c>
      <c r="BV406" s="211">
        <v>2323</v>
      </c>
      <c r="BW406" s="211">
        <v>133</v>
      </c>
      <c r="BX406" s="211">
        <v>932</v>
      </c>
      <c r="BY406" s="211">
        <v>8</v>
      </c>
      <c r="BZ406" s="211">
        <v>425</v>
      </c>
      <c r="CA406" s="211">
        <v>14</v>
      </c>
      <c r="CB406" s="211">
        <v>1316</v>
      </c>
      <c r="CC406" s="211">
        <v>51</v>
      </c>
      <c r="CD406" s="211">
        <v>245</v>
      </c>
      <c r="CE406" s="211">
        <v>23</v>
      </c>
      <c r="CF406" s="211">
        <v>399</v>
      </c>
      <c r="CG406" s="211">
        <v>25</v>
      </c>
      <c r="CH406" s="211">
        <v>578</v>
      </c>
      <c r="CI406" s="211">
        <v>31</v>
      </c>
      <c r="CJ406" s="211">
        <v>513</v>
      </c>
      <c r="CK406" s="211">
        <v>13</v>
      </c>
      <c r="CL406" s="211">
        <v>588</v>
      </c>
      <c r="CM406" s="211">
        <v>41</v>
      </c>
      <c r="CN406" s="211">
        <v>932</v>
      </c>
      <c r="CO406" s="211">
        <v>8</v>
      </c>
      <c r="CP406" s="211">
        <v>206</v>
      </c>
      <c r="CQ406" s="211">
        <v>4790</v>
      </c>
      <c r="CR406" s="211">
        <v>3087</v>
      </c>
      <c r="CS406" s="211">
        <v>2789</v>
      </c>
      <c r="CT406" s="211">
        <v>4620</v>
      </c>
      <c r="CU406" s="211">
        <v>147</v>
      </c>
      <c r="CV406" s="211">
        <v>67</v>
      </c>
      <c r="CW406" s="211">
        <v>35</v>
      </c>
      <c r="CX406" s="211">
        <v>28</v>
      </c>
      <c r="CY406" s="211">
        <v>29</v>
      </c>
      <c r="CZ406" s="211">
        <v>22</v>
      </c>
      <c r="DA406" s="211">
        <v>0</v>
      </c>
      <c r="DB406" s="211">
        <v>0</v>
      </c>
      <c r="DC406" s="211">
        <v>83</v>
      </c>
      <c r="DD406" s="211">
        <v>17</v>
      </c>
      <c r="DE406" s="211">
        <v>177</v>
      </c>
      <c r="DF406" s="211">
        <v>197</v>
      </c>
      <c r="DG406" s="211">
        <v>223</v>
      </c>
      <c r="DH406" s="211">
        <v>41</v>
      </c>
      <c r="DI406" s="211">
        <v>267</v>
      </c>
      <c r="DJ406" s="211">
        <v>95</v>
      </c>
      <c r="DK406" s="211">
        <v>20</v>
      </c>
      <c r="DL406" s="211">
        <v>85</v>
      </c>
      <c r="DM406" s="211">
        <v>99</v>
      </c>
      <c r="DN406" s="211">
        <v>456</v>
      </c>
      <c r="DO406" s="211">
        <v>120</v>
      </c>
      <c r="DP406" s="211">
        <v>62</v>
      </c>
      <c r="DQ406" s="211">
        <v>117</v>
      </c>
      <c r="DR406" s="211">
        <v>90</v>
      </c>
      <c r="DS406" s="211">
        <v>95</v>
      </c>
      <c r="DT406" s="211">
        <v>151</v>
      </c>
      <c r="DU406" s="211">
        <v>1755</v>
      </c>
      <c r="DV406" s="211">
        <v>970</v>
      </c>
      <c r="DW406" s="211">
        <v>403</v>
      </c>
      <c r="DX406" s="211">
        <v>110</v>
      </c>
      <c r="DY406" s="211">
        <v>4</v>
      </c>
      <c r="DZ406" s="211">
        <v>338</v>
      </c>
      <c r="EA406" s="211">
        <v>30</v>
      </c>
      <c r="EB406" s="211">
        <v>253</v>
      </c>
      <c r="EC406" s="211">
        <v>337</v>
      </c>
      <c r="ED406" s="211">
        <v>58</v>
      </c>
      <c r="EE406" s="211">
        <v>215</v>
      </c>
      <c r="EF406" s="211">
        <v>539</v>
      </c>
      <c r="EG406" s="211">
        <v>4618</v>
      </c>
      <c r="EH406" s="211">
        <v>415</v>
      </c>
      <c r="EI406" s="211">
        <v>1435</v>
      </c>
      <c r="EJ406" s="211">
        <v>320</v>
      </c>
      <c r="EK406" s="211">
        <v>74</v>
      </c>
      <c r="EL406" s="211">
        <v>24</v>
      </c>
      <c r="EM406" s="211">
        <v>70</v>
      </c>
      <c r="EN406" s="211">
        <v>34</v>
      </c>
      <c r="EO406" s="211">
        <v>4</v>
      </c>
      <c r="EP406" s="211">
        <v>77</v>
      </c>
      <c r="EQ406" s="211">
        <v>1515</v>
      </c>
      <c r="ER406" s="211">
        <v>1755</v>
      </c>
      <c r="ES406" s="211">
        <v>62</v>
      </c>
      <c r="ET406" s="211">
        <v>392</v>
      </c>
      <c r="EU406" s="211">
        <v>588</v>
      </c>
      <c r="EV406" s="211">
        <v>713</v>
      </c>
      <c r="EW406" s="211">
        <f t="shared" si="6"/>
        <v>1693</v>
      </c>
      <c r="EX406" s="211">
        <v>1755</v>
      </c>
      <c r="EZ406" s="211"/>
    </row>
    <row r="407" spans="1:156" x14ac:dyDescent="0.25">
      <c r="A407">
        <v>56465</v>
      </c>
      <c r="B407" t="s">
        <v>580</v>
      </c>
      <c r="C407" t="s">
        <v>855</v>
      </c>
      <c r="D407" t="s">
        <v>251</v>
      </c>
      <c r="E407" t="s">
        <v>325</v>
      </c>
      <c r="F407" s="234" t="s">
        <v>342</v>
      </c>
      <c r="G407" s="234" t="s">
        <v>342</v>
      </c>
      <c r="H407" s="211">
        <v>2311</v>
      </c>
      <c r="I407" s="211">
        <v>84</v>
      </c>
      <c r="J407" s="211">
        <v>268</v>
      </c>
      <c r="K407" s="211">
        <v>33</v>
      </c>
      <c r="L407" s="211">
        <v>161</v>
      </c>
      <c r="M407" s="211">
        <v>14</v>
      </c>
      <c r="N407" s="211">
        <v>1167</v>
      </c>
      <c r="O407" s="211">
        <v>35</v>
      </c>
      <c r="P407" s="211">
        <v>876</v>
      </c>
      <c r="Q407" s="211">
        <v>16</v>
      </c>
      <c r="R407" s="211">
        <v>2158</v>
      </c>
      <c r="S407" s="211">
        <v>70</v>
      </c>
      <c r="T407" s="211">
        <v>46</v>
      </c>
      <c r="U407" s="211">
        <v>14</v>
      </c>
      <c r="V407" s="211">
        <v>0</v>
      </c>
      <c r="W407" s="211">
        <v>0</v>
      </c>
      <c r="X407" s="211">
        <v>0</v>
      </c>
      <c r="Y407" s="211">
        <v>0</v>
      </c>
      <c r="Z407" s="211">
        <v>0</v>
      </c>
      <c r="AA407" s="211">
        <v>0</v>
      </c>
      <c r="AB407" s="211">
        <v>107</v>
      </c>
      <c r="AC407" s="211">
        <v>0</v>
      </c>
      <c r="AD407" s="211">
        <v>67</v>
      </c>
      <c r="AE407" s="211">
        <v>0</v>
      </c>
      <c r="AF407" s="211">
        <v>2137</v>
      </c>
      <c r="AG407" s="211">
        <v>70</v>
      </c>
      <c r="AH407" s="211">
        <v>2263</v>
      </c>
      <c r="AI407" s="211">
        <v>70</v>
      </c>
      <c r="AJ407" s="211">
        <v>48</v>
      </c>
      <c r="AK407" s="211">
        <v>14</v>
      </c>
      <c r="AL407" s="211">
        <v>20</v>
      </c>
      <c r="AM407" s="211">
        <v>0</v>
      </c>
      <c r="AN407" s="211">
        <v>28</v>
      </c>
      <c r="AO407" s="211">
        <v>14</v>
      </c>
      <c r="AP407" s="211">
        <v>1180</v>
      </c>
      <c r="AQ407" s="211">
        <v>57</v>
      </c>
      <c r="AR407" s="211">
        <v>1131</v>
      </c>
      <c r="AS407" s="211">
        <v>27</v>
      </c>
      <c r="AT407" s="211">
        <v>309</v>
      </c>
      <c r="AU407" s="211">
        <v>4</v>
      </c>
      <c r="AV407" s="211">
        <v>2002</v>
      </c>
      <c r="AW407" s="211">
        <v>80</v>
      </c>
      <c r="AX407" s="211">
        <v>97</v>
      </c>
      <c r="AY407" s="211">
        <v>4</v>
      </c>
      <c r="AZ407" s="211">
        <v>417</v>
      </c>
      <c r="BA407" s="211">
        <v>24</v>
      </c>
      <c r="BB407" s="211">
        <v>704</v>
      </c>
      <c r="BC407" s="211">
        <v>27</v>
      </c>
      <c r="BD407" s="211">
        <v>569</v>
      </c>
      <c r="BE407" s="211">
        <v>15</v>
      </c>
      <c r="BF407" s="211">
        <v>307</v>
      </c>
      <c r="BG407" s="211">
        <v>30</v>
      </c>
      <c r="BH407" s="211">
        <v>996</v>
      </c>
      <c r="BI407" s="211">
        <v>53</v>
      </c>
      <c r="BJ407" s="211">
        <v>846</v>
      </c>
      <c r="BK407" s="211">
        <v>53</v>
      </c>
      <c r="BL407" s="211">
        <v>150</v>
      </c>
      <c r="BM407" s="211">
        <v>0</v>
      </c>
      <c r="BN407" s="211">
        <v>585</v>
      </c>
      <c r="BO407" s="211">
        <v>29</v>
      </c>
      <c r="BP407" s="211">
        <v>484</v>
      </c>
      <c r="BQ407" s="211">
        <v>33</v>
      </c>
      <c r="BR407" s="211">
        <v>234</v>
      </c>
      <c r="BS407" s="211">
        <v>21</v>
      </c>
      <c r="BT407" s="211">
        <v>402</v>
      </c>
      <c r="BU407" s="211">
        <v>0</v>
      </c>
      <c r="BV407" s="211">
        <v>1303</v>
      </c>
      <c r="BW407" s="211">
        <v>83</v>
      </c>
      <c r="BX407" s="211">
        <v>606</v>
      </c>
      <c r="BY407" s="211">
        <v>1</v>
      </c>
      <c r="BZ407" s="211">
        <v>138</v>
      </c>
      <c r="CA407" s="211">
        <v>0</v>
      </c>
      <c r="CB407" s="211">
        <v>264</v>
      </c>
      <c r="CC407" s="211">
        <v>0</v>
      </c>
      <c r="CD407" s="211">
        <v>122</v>
      </c>
      <c r="CE407" s="211">
        <v>14</v>
      </c>
      <c r="CF407" s="211">
        <v>147</v>
      </c>
      <c r="CG407" s="211">
        <v>13</v>
      </c>
      <c r="CH407" s="211">
        <v>202</v>
      </c>
      <c r="CI407" s="211">
        <v>15</v>
      </c>
      <c r="CJ407" s="211">
        <v>315</v>
      </c>
      <c r="CK407" s="211">
        <v>8</v>
      </c>
      <c r="CL407" s="211">
        <v>517</v>
      </c>
      <c r="CM407" s="211">
        <v>33</v>
      </c>
      <c r="CN407" s="211">
        <v>606</v>
      </c>
      <c r="CO407" s="211">
        <v>1</v>
      </c>
      <c r="CP407" s="211">
        <v>84</v>
      </c>
      <c r="CQ407" s="211">
        <v>2227</v>
      </c>
      <c r="CR407" s="211">
        <v>1565</v>
      </c>
      <c r="CS407" s="211">
        <v>1182</v>
      </c>
      <c r="CT407" s="211">
        <v>2155</v>
      </c>
      <c r="CU407" s="211">
        <v>52</v>
      </c>
      <c r="CV407" s="211">
        <v>0</v>
      </c>
      <c r="CW407" s="211">
        <v>4</v>
      </c>
      <c r="CX407" s="211">
        <v>0</v>
      </c>
      <c r="CY407" s="211">
        <v>0</v>
      </c>
      <c r="CZ407" s="211">
        <v>0</v>
      </c>
      <c r="DA407" s="211">
        <v>2</v>
      </c>
      <c r="DB407" s="211">
        <v>0</v>
      </c>
      <c r="DC407" s="211">
        <v>46</v>
      </c>
      <c r="DD407" s="211">
        <v>0</v>
      </c>
      <c r="DE407" s="211">
        <v>22</v>
      </c>
      <c r="DF407" s="211">
        <v>85</v>
      </c>
      <c r="DG407" s="211">
        <v>133</v>
      </c>
      <c r="DH407" s="211">
        <v>11</v>
      </c>
      <c r="DI407" s="211">
        <v>131</v>
      </c>
      <c r="DJ407" s="211">
        <v>25</v>
      </c>
      <c r="DK407" s="211">
        <v>0</v>
      </c>
      <c r="DL407" s="211">
        <v>45</v>
      </c>
      <c r="DM407" s="211">
        <v>84</v>
      </c>
      <c r="DN407" s="211">
        <v>261</v>
      </c>
      <c r="DO407" s="211">
        <v>93</v>
      </c>
      <c r="DP407" s="211">
        <v>35</v>
      </c>
      <c r="DQ407" s="211">
        <v>43</v>
      </c>
      <c r="DR407" s="211">
        <v>60</v>
      </c>
      <c r="DS407" s="211">
        <v>57</v>
      </c>
      <c r="DT407" s="211">
        <v>63</v>
      </c>
      <c r="DU407" s="211">
        <v>1013</v>
      </c>
      <c r="DV407" s="211">
        <v>599</v>
      </c>
      <c r="DW407" s="211">
        <v>97</v>
      </c>
      <c r="DX407" s="211">
        <v>78</v>
      </c>
      <c r="DY407" s="211">
        <v>33</v>
      </c>
      <c r="DZ407" s="211">
        <v>184</v>
      </c>
      <c r="EA407" s="211">
        <v>2</v>
      </c>
      <c r="EB407" s="211">
        <v>160</v>
      </c>
      <c r="EC407" s="211">
        <v>152</v>
      </c>
      <c r="ED407" s="211">
        <v>4</v>
      </c>
      <c r="EE407" s="211">
        <v>107</v>
      </c>
      <c r="EF407" s="211">
        <v>150</v>
      </c>
      <c r="EG407" s="211">
        <v>2091</v>
      </c>
      <c r="EH407" s="211">
        <v>186</v>
      </c>
      <c r="EI407" s="211">
        <v>959</v>
      </c>
      <c r="EJ407" s="211">
        <v>54</v>
      </c>
      <c r="EK407" s="211">
        <v>13</v>
      </c>
      <c r="EL407" s="211">
        <v>0</v>
      </c>
      <c r="EM407" s="211">
        <v>23</v>
      </c>
      <c r="EN407" s="211">
        <v>0</v>
      </c>
      <c r="EO407" s="211">
        <v>0</v>
      </c>
      <c r="EP407" s="211">
        <v>7</v>
      </c>
      <c r="EQ407" s="211">
        <v>967</v>
      </c>
      <c r="ER407" s="211">
        <v>1013</v>
      </c>
      <c r="ES407" s="211">
        <v>14</v>
      </c>
      <c r="ET407" s="211">
        <v>256</v>
      </c>
      <c r="EU407" s="211">
        <v>421</v>
      </c>
      <c r="EV407" s="211">
        <v>322</v>
      </c>
      <c r="EW407" s="211">
        <f t="shared" si="6"/>
        <v>999</v>
      </c>
      <c r="EX407" s="211">
        <v>1013</v>
      </c>
      <c r="EZ407" s="211"/>
    </row>
    <row r="408" spans="1:156" x14ac:dyDescent="0.25">
      <c r="A408">
        <v>56466</v>
      </c>
      <c r="B408" t="s">
        <v>580</v>
      </c>
      <c r="C408" t="s">
        <v>856</v>
      </c>
      <c r="D408" t="s">
        <v>282</v>
      </c>
      <c r="E408" t="s">
        <v>325</v>
      </c>
      <c r="F408" s="234" t="s">
        <v>342</v>
      </c>
      <c r="G408" s="234" t="s">
        <v>342</v>
      </c>
      <c r="H408" s="211">
        <v>3108</v>
      </c>
      <c r="I408" s="211">
        <v>189</v>
      </c>
      <c r="J408" s="211">
        <v>594</v>
      </c>
      <c r="K408" s="211">
        <v>54</v>
      </c>
      <c r="L408" s="211">
        <v>376</v>
      </c>
      <c r="M408" s="211">
        <v>48</v>
      </c>
      <c r="N408" s="211">
        <v>1783</v>
      </c>
      <c r="O408" s="211">
        <v>106</v>
      </c>
      <c r="P408" s="211">
        <v>709</v>
      </c>
      <c r="Q408" s="211">
        <v>29</v>
      </c>
      <c r="R408" s="211">
        <v>2782</v>
      </c>
      <c r="S408" s="211">
        <v>164</v>
      </c>
      <c r="T408" s="211">
        <v>12</v>
      </c>
      <c r="U408" s="211">
        <v>0</v>
      </c>
      <c r="V408" s="211">
        <v>3</v>
      </c>
      <c r="W408" s="211">
        <v>0</v>
      </c>
      <c r="X408" s="211">
        <v>1</v>
      </c>
      <c r="Y408" s="211">
        <v>0</v>
      </c>
      <c r="Z408" s="211">
        <v>17</v>
      </c>
      <c r="AA408" s="211">
        <v>13</v>
      </c>
      <c r="AB408" s="211">
        <v>289</v>
      </c>
      <c r="AC408" s="211">
        <v>12</v>
      </c>
      <c r="AD408" s="211">
        <v>48</v>
      </c>
      <c r="AE408" s="211">
        <v>10</v>
      </c>
      <c r="AF408" s="211">
        <v>2781</v>
      </c>
      <c r="AG408" s="211">
        <v>164</v>
      </c>
      <c r="AH408" s="211">
        <v>3079</v>
      </c>
      <c r="AI408" s="211">
        <v>189</v>
      </c>
      <c r="AJ408" s="211">
        <v>29</v>
      </c>
      <c r="AK408" s="211">
        <v>0</v>
      </c>
      <c r="AL408" s="211">
        <v>25</v>
      </c>
      <c r="AM408" s="211">
        <v>0</v>
      </c>
      <c r="AN408" s="211">
        <v>4</v>
      </c>
      <c r="AO408" s="211">
        <v>0</v>
      </c>
      <c r="AP408" s="211">
        <v>1626</v>
      </c>
      <c r="AQ408" s="211">
        <v>139</v>
      </c>
      <c r="AR408" s="211">
        <v>1482</v>
      </c>
      <c r="AS408" s="211">
        <v>50</v>
      </c>
      <c r="AT408" s="211">
        <v>444</v>
      </c>
      <c r="AU408" s="211">
        <v>13</v>
      </c>
      <c r="AV408" s="211">
        <v>2664</v>
      </c>
      <c r="AW408" s="211">
        <v>176</v>
      </c>
      <c r="AX408" s="211">
        <v>150</v>
      </c>
      <c r="AY408" s="211">
        <v>23</v>
      </c>
      <c r="AZ408" s="211">
        <v>812</v>
      </c>
      <c r="BA408" s="211">
        <v>75</v>
      </c>
      <c r="BB408" s="211">
        <v>882</v>
      </c>
      <c r="BC408" s="211">
        <v>51</v>
      </c>
      <c r="BD408" s="211">
        <v>371</v>
      </c>
      <c r="BE408" s="211">
        <v>1</v>
      </c>
      <c r="BF408" s="211">
        <v>360</v>
      </c>
      <c r="BG408" s="211">
        <v>15</v>
      </c>
      <c r="BH408" s="211">
        <v>1307</v>
      </c>
      <c r="BI408" s="211">
        <v>150</v>
      </c>
      <c r="BJ408" s="211">
        <v>1276</v>
      </c>
      <c r="BK408" s="211">
        <v>136</v>
      </c>
      <c r="BL408" s="211">
        <v>31</v>
      </c>
      <c r="BM408" s="211">
        <v>14</v>
      </c>
      <c r="BN408" s="211">
        <v>954</v>
      </c>
      <c r="BO408" s="211">
        <v>78</v>
      </c>
      <c r="BP408" s="211">
        <v>424</v>
      </c>
      <c r="BQ408" s="211">
        <v>73</v>
      </c>
      <c r="BR408" s="211">
        <v>289</v>
      </c>
      <c r="BS408" s="211">
        <v>14</v>
      </c>
      <c r="BT408" s="211">
        <v>685</v>
      </c>
      <c r="BU408" s="211">
        <v>14</v>
      </c>
      <c r="BV408" s="211">
        <v>1667</v>
      </c>
      <c r="BW408" s="211">
        <v>165</v>
      </c>
      <c r="BX408" s="211">
        <v>756</v>
      </c>
      <c r="BY408" s="211">
        <v>10</v>
      </c>
      <c r="BZ408" s="211">
        <v>163</v>
      </c>
      <c r="CA408" s="211">
        <v>3</v>
      </c>
      <c r="CB408" s="211">
        <v>522</v>
      </c>
      <c r="CC408" s="211">
        <v>11</v>
      </c>
      <c r="CD408" s="211">
        <v>208</v>
      </c>
      <c r="CE408" s="211">
        <v>25</v>
      </c>
      <c r="CF408" s="211">
        <v>256</v>
      </c>
      <c r="CG408" s="211">
        <v>30</v>
      </c>
      <c r="CH408" s="211">
        <v>364</v>
      </c>
      <c r="CI408" s="211">
        <v>53</v>
      </c>
      <c r="CJ408" s="211">
        <v>390</v>
      </c>
      <c r="CK408" s="211">
        <v>31</v>
      </c>
      <c r="CL408" s="211">
        <v>449</v>
      </c>
      <c r="CM408" s="211">
        <v>26</v>
      </c>
      <c r="CN408" s="211">
        <v>756</v>
      </c>
      <c r="CO408" s="211">
        <v>10</v>
      </c>
      <c r="CP408" s="211">
        <v>189</v>
      </c>
      <c r="CQ408" s="211">
        <v>2919</v>
      </c>
      <c r="CR408" s="211">
        <v>1980</v>
      </c>
      <c r="CS408" s="211">
        <v>1564</v>
      </c>
      <c r="CT408" s="211">
        <v>2898</v>
      </c>
      <c r="CU408" s="211">
        <v>78</v>
      </c>
      <c r="CV408" s="211">
        <v>9</v>
      </c>
      <c r="CW408" s="211">
        <v>17</v>
      </c>
      <c r="CX408" s="211">
        <v>0</v>
      </c>
      <c r="CY408" s="211">
        <v>60</v>
      </c>
      <c r="CZ408" s="211">
        <v>8</v>
      </c>
      <c r="DA408" s="211">
        <v>1</v>
      </c>
      <c r="DB408" s="211">
        <v>1</v>
      </c>
      <c r="DC408" s="211">
        <v>0</v>
      </c>
      <c r="DD408" s="211">
        <v>0</v>
      </c>
      <c r="DE408" s="211">
        <v>74</v>
      </c>
      <c r="DF408" s="211">
        <v>135</v>
      </c>
      <c r="DG408" s="211">
        <v>195</v>
      </c>
      <c r="DH408" s="211">
        <v>35</v>
      </c>
      <c r="DI408" s="211">
        <v>176</v>
      </c>
      <c r="DJ408" s="211">
        <v>32</v>
      </c>
      <c r="DK408" s="211">
        <v>5</v>
      </c>
      <c r="DL408" s="211">
        <v>39</v>
      </c>
      <c r="DM408" s="211">
        <v>77</v>
      </c>
      <c r="DN408" s="211">
        <v>389</v>
      </c>
      <c r="DO408" s="211">
        <v>107</v>
      </c>
      <c r="DP408" s="211">
        <v>115</v>
      </c>
      <c r="DQ408" s="211">
        <v>80</v>
      </c>
      <c r="DR408" s="211">
        <v>80</v>
      </c>
      <c r="DS408" s="211">
        <v>38</v>
      </c>
      <c r="DT408" s="211">
        <v>123</v>
      </c>
      <c r="DU408" s="211">
        <v>1349</v>
      </c>
      <c r="DV408" s="211">
        <v>614</v>
      </c>
      <c r="DW408" s="211">
        <v>172</v>
      </c>
      <c r="DX408" s="211">
        <v>171</v>
      </c>
      <c r="DY408" s="211">
        <v>49</v>
      </c>
      <c r="DZ408" s="211">
        <v>294</v>
      </c>
      <c r="EA408" s="211">
        <v>36</v>
      </c>
      <c r="EB408" s="211">
        <v>210</v>
      </c>
      <c r="EC408" s="211">
        <v>270</v>
      </c>
      <c r="ED408" s="211">
        <v>26</v>
      </c>
      <c r="EE408" s="211">
        <v>209</v>
      </c>
      <c r="EF408" s="211">
        <v>302</v>
      </c>
      <c r="EG408" s="211">
        <v>2815</v>
      </c>
      <c r="EH408" s="211">
        <v>288</v>
      </c>
      <c r="EI408" s="211">
        <v>1143</v>
      </c>
      <c r="EJ408" s="211">
        <v>206</v>
      </c>
      <c r="EK408" s="211">
        <v>39</v>
      </c>
      <c r="EL408" s="211">
        <v>34</v>
      </c>
      <c r="EM408" s="211">
        <v>19</v>
      </c>
      <c r="EN408" s="211">
        <v>20</v>
      </c>
      <c r="EO408" s="211">
        <v>21</v>
      </c>
      <c r="EP408" s="211">
        <v>48</v>
      </c>
      <c r="EQ408" s="211">
        <v>1140</v>
      </c>
      <c r="ER408" s="211">
        <v>1349</v>
      </c>
      <c r="ES408" s="211">
        <v>61</v>
      </c>
      <c r="ET408" s="211">
        <v>362</v>
      </c>
      <c r="EU408" s="211">
        <v>467</v>
      </c>
      <c r="EV408" s="211">
        <v>459</v>
      </c>
      <c r="EW408" s="211">
        <f t="shared" si="6"/>
        <v>1288</v>
      </c>
      <c r="EX408" s="211">
        <v>1349</v>
      </c>
      <c r="EZ408" s="211"/>
    </row>
    <row r="409" spans="1:156" x14ac:dyDescent="0.25">
      <c r="A409">
        <v>56468</v>
      </c>
      <c r="B409" t="s">
        <v>580</v>
      </c>
      <c r="C409" t="s">
        <v>858</v>
      </c>
      <c r="D409" t="s">
        <v>251</v>
      </c>
      <c r="E409" t="s">
        <v>325</v>
      </c>
      <c r="F409" s="234" t="s">
        <v>342</v>
      </c>
      <c r="G409" s="234" t="s">
        <v>342</v>
      </c>
      <c r="H409" s="211">
        <v>4367</v>
      </c>
      <c r="I409" s="211">
        <v>211</v>
      </c>
      <c r="J409" s="211">
        <v>376</v>
      </c>
      <c r="K409" s="211">
        <v>35</v>
      </c>
      <c r="L409" s="211">
        <v>253</v>
      </c>
      <c r="M409" s="211">
        <v>11</v>
      </c>
      <c r="N409" s="211">
        <v>1492</v>
      </c>
      <c r="O409" s="211">
        <v>95</v>
      </c>
      <c r="P409" s="211">
        <v>2498</v>
      </c>
      <c r="Q409" s="211">
        <v>81</v>
      </c>
      <c r="R409" s="211">
        <v>4144</v>
      </c>
      <c r="S409" s="211">
        <v>178</v>
      </c>
      <c r="T409" s="211">
        <v>27</v>
      </c>
      <c r="U409" s="211">
        <v>0</v>
      </c>
      <c r="V409" s="211">
        <v>14</v>
      </c>
      <c r="W409" s="211">
        <v>12</v>
      </c>
      <c r="X409" s="211">
        <v>6</v>
      </c>
      <c r="Y409" s="211">
        <v>0</v>
      </c>
      <c r="Z409" s="211">
        <v>5</v>
      </c>
      <c r="AA409" s="211">
        <v>0</v>
      </c>
      <c r="AB409" s="211">
        <v>171</v>
      </c>
      <c r="AC409" s="211">
        <v>21</v>
      </c>
      <c r="AD409" s="211">
        <v>75</v>
      </c>
      <c r="AE409" s="211">
        <v>6</v>
      </c>
      <c r="AF409" s="211">
        <v>4087</v>
      </c>
      <c r="AG409" s="211">
        <v>172</v>
      </c>
      <c r="AH409" s="211">
        <v>4245</v>
      </c>
      <c r="AI409" s="211">
        <v>205</v>
      </c>
      <c r="AJ409" s="211">
        <v>122</v>
      </c>
      <c r="AK409" s="211">
        <v>6</v>
      </c>
      <c r="AL409" s="211">
        <v>62</v>
      </c>
      <c r="AM409" s="211">
        <v>0</v>
      </c>
      <c r="AN409" s="211">
        <v>60</v>
      </c>
      <c r="AO409" s="211">
        <v>6</v>
      </c>
      <c r="AP409" s="211">
        <v>2280</v>
      </c>
      <c r="AQ409" s="211">
        <v>96</v>
      </c>
      <c r="AR409" s="211">
        <v>2087</v>
      </c>
      <c r="AS409" s="211">
        <v>115</v>
      </c>
      <c r="AT409" s="211">
        <v>464</v>
      </c>
      <c r="AU409" s="211">
        <v>5</v>
      </c>
      <c r="AV409" s="211">
        <v>3903</v>
      </c>
      <c r="AW409" s="211">
        <v>206</v>
      </c>
      <c r="AX409" s="211">
        <v>131</v>
      </c>
      <c r="AY409" s="211">
        <v>0</v>
      </c>
      <c r="AZ409" s="211">
        <v>784</v>
      </c>
      <c r="BA409" s="211">
        <v>57</v>
      </c>
      <c r="BB409" s="211">
        <v>1071</v>
      </c>
      <c r="BC409" s="211">
        <v>33</v>
      </c>
      <c r="BD409" s="211">
        <v>1468</v>
      </c>
      <c r="BE409" s="211">
        <v>48</v>
      </c>
      <c r="BF409" s="211">
        <v>387</v>
      </c>
      <c r="BG409" s="211">
        <v>37</v>
      </c>
      <c r="BH409" s="211">
        <v>2056</v>
      </c>
      <c r="BI409" s="211">
        <v>104</v>
      </c>
      <c r="BJ409" s="211">
        <v>2011</v>
      </c>
      <c r="BK409" s="211">
        <v>87</v>
      </c>
      <c r="BL409" s="211">
        <v>45</v>
      </c>
      <c r="BM409" s="211">
        <v>17</v>
      </c>
      <c r="BN409" s="211">
        <v>1362</v>
      </c>
      <c r="BO409" s="211">
        <v>37</v>
      </c>
      <c r="BP409" s="211">
        <v>751</v>
      </c>
      <c r="BQ409" s="211">
        <v>75</v>
      </c>
      <c r="BR409" s="211">
        <v>330</v>
      </c>
      <c r="BS409" s="211">
        <v>29</v>
      </c>
      <c r="BT409" s="211">
        <v>731</v>
      </c>
      <c r="BU409" s="211">
        <v>55</v>
      </c>
      <c r="BV409" s="211">
        <v>2443</v>
      </c>
      <c r="BW409" s="211">
        <v>141</v>
      </c>
      <c r="BX409" s="211">
        <v>1193</v>
      </c>
      <c r="BY409" s="211">
        <v>15</v>
      </c>
      <c r="BZ409" s="211">
        <v>192</v>
      </c>
      <c r="CA409" s="211">
        <v>0</v>
      </c>
      <c r="CB409" s="211">
        <v>539</v>
      </c>
      <c r="CC409" s="211">
        <v>55</v>
      </c>
      <c r="CD409" s="211">
        <v>182</v>
      </c>
      <c r="CE409" s="211">
        <v>18</v>
      </c>
      <c r="CF409" s="211">
        <v>304</v>
      </c>
      <c r="CG409" s="211">
        <v>6</v>
      </c>
      <c r="CH409" s="211">
        <v>405</v>
      </c>
      <c r="CI409" s="211">
        <v>30</v>
      </c>
      <c r="CJ409" s="211">
        <v>680</v>
      </c>
      <c r="CK409" s="211">
        <v>35</v>
      </c>
      <c r="CL409" s="211">
        <v>872</v>
      </c>
      <c r="CM409" s="211">
        <v>52</v>
      </c>
      <c r="CN409" s="211">
        <v>1193</v>
      </c>
      <c r="CO409" s="211">
        <v>15</v>
      </c>
      <c r="CP409" s="211">
        <v>211</v>
      </c>
      <c r="CQ409" s="211">
        <v>4156</v>
      </c>
      <c r="CR409" s="211">
        <v>3425</v>
      </c>
      <c r="CS409" s="211">
        <v>1718</v>
      </c>
      <c r="CT409" s="211">
        <v>4055</v>
      </c>
      <c r="CU409" s="211">
        <v>154</v>
      </c>
      <c r="CV409" s="211">
        <v>33</v>
      </c>
      <c r="CW409" s="211">
        <v>12</v>
      </c>
      <c r="CX409" s="211">
        <v>9</v>
      </c>
      <c r="CY409" s="211">
        <v>101</v>
      </c>
      <c r="CZ409" s="211">
        <v>15</v>
      </c>
      <c r="DA409" s="211">
        <v>16</v>
      </c>
      <c r="DB409" s="211">
        <v>3</v>
      </c>
      <c r="DC409" s="211">
        <v>25</v>
      </c>
      <c r="DD409" s="211">
        <v>6</v>
      </c>
      <c r="DE409" s="211">
        <v>58</v>
      </c>
      <c r="DF409" s="211">
        <v>152</v>
      </c>
      <c r="DG409" s="211">
        <v>137</v>
      </c>
      <c r="DH409" s="211">
        <v>52</v>
      </c>
      <c r="DI409" s="211">
        <v>318</v>
      </c>
      <c r="DJ409" s="211">
        <v>171</v>
      </c>
      <c r="DK409" s="211">
        <v>46</v>
      </c>
      <c r="DL409" s="211">
        <v>232</v>
      </c>
      <c r="DM409" s="211">
        <v>237</v>
      </c>
      <c r="DN409" s="211">
        <v>440</v>
      </c>
      <c r="DO409" s="211">
        <v>212</v>
      </c>
      <c r="DP409" s="211">
        <v>106</v>
      </c>
      <c r="DQ409" s="211">
        <v>114</v>
      </c>
      <c r="DR409" s="211">
        <v>65</v>
      </c>
      <c r="DS409" s="211">
        <v>18</v>
      </c>
      <c r="DT409" s="211">
        <v>25</v>
      </c>
      <c r="DU409" s="211">
        <v>1909</v>
      </c>
      <c r="DV409" s="211">
        <v>1251</v>
      </c>
      <c r="DW409" s="211">
        <v>317</v>
      </c>
      <c r="DX409" s="211">
        <v>126</v>
      </c>
      <c r="DY409" s="211">
        <v>37</v>
      </c>
      <c r="DZ409" s="211">
        <v>242</v>
      </c>
      <c r="EA409" s="211">
        <v>10</v>
      </c>
      <c r="EB409" s="211">
        <v>199</v>
      </c>
      <c r="EC409" s="211">
        <v>290</v>
      </c>
      <c r="ED409" s="211">
        <v>17</v>
      </c>
      <c r="EE409" s="211">
        <v>232</v>
      </c>
      <c r="EF409" s="211">
        <v>401</v>
      </c>
      <c r="EG409" s="211">
        <v>3828</v>
      </c>
      <c r="EH409" s="211">
        <v>485</v>
      </c>
      <c r="EI409" s="211">
        <v>1808</v>
      </c>
      <c r="EJ409" s="211">
        <v>101</v>
      </c>
      <c r="EK409" s="211">
        <v>41</v>
      </c>
      <c r="EL409" s="211">
        <v>7</v>
      </c>
      <c r="EM409" s="211">
        <v>10</v>
      </c>
      <c r="EN409" s="211">
        <v>15</v>
      </c>
      <c r="EO409" s="211">
        <v>3</v>
      </c>
      <c r="EP409" s="211">
        <v>5</v>
      </c>
      <c r="EQ409" s="211">
        <v>1704</v>
      </c>
      <c r="ER409" s="211">
        <v>1909</v>
      </c>
      <c r="ES409" s="211">
        <v>14</v>
      </c>
      <c r="ET409" s="211">
        <v>453</v>
      </c>
      <c r="EU409" s="211">
        <v>898</v>
      </c>
      <c r="EV409" s="211">
        <v>544</v>
      </c>
      <c r="EW409" s="211">
        <f t="shared" si="6"/>
        <v>1895</v>
      </c>
      <c r="EX409" s="211">
        <v>1909</v>
      </c>
      <c r="EZ409" s="211"/>
    </row>
    <row r="410" spans="1:156" x14ac:dyDescent="0.25">
      <c r="A410">
        <v>56472</v>
      </c>
      <c r="B410" t="s">
        <v>580</v>
      </c>
      <c r="C410" t="s">
        <v>860</v>
      </c>
      <c r="D410" t="s">
        <v>251</v>
      </c>
      <c r="E410" t="s">
        <v>325</v>
      </c>
      <c r="F410" s="234" t="s">
        <v>342</v>
      </c>
      <c r="G410" s="234" t="s">
        <v>342</v>
      </c>
      <c r="H410" s="211">
        <v>8673</v>
      </c>
      <c r="I410" s="211">
        <v>492</v>
      </c>
      <c r="J410" s="211">
        <v>880</v>
      </c>
      <c r="K410" s="211">
        <v>42</v>
      </c>
      <c r="L410" s="211">
        <v>516</v>
      </c>
      <c r="M410" s="211">
        <v>22</v>
      </c>
      <c r="N410" s="211">
        <v>3865</v>
      </c>
      <c r="O410" s="211">
        <v>322</v>
      </c>
      <c r="P410" s="211">
        <v>3889</v>
      </c>
      <c r="Q410" s="211">
        <v>121</v>
      </c>
      <c r="R410" s="211">
        <v>8119</v>
      </c>
      <c r="S410" s="211">
        <v>476</v>
      </c>
      <c r="T410" s="211">
        <v>3</v>
      </c>
      <c r="U410" s="211">
        <v>0</v>
      </c>
      <c r="V410" s="211">
        <v>37</v>
      </c>
      <c r="W410" s="211">
        <v>0</v>
      </c>
      <c r="X410" s="211">
        <v>38</v>
      </c>
      <c r="Y410" s="211">
        <v>0</v>
      </c>
      <c r="Z410" s="211">
        <v>4</v>
      </c>
      <c r="AA410" s="211">
        <v>0</v>
      </c>
      <c r="AB410" s="211">
        <v>472</v>
      </c>
      <c r="AC410" s="211">
        <v>16</v>
      </c>
      <c r="AD410" s="211">
        <v>136</v>
      </c>
      <c r="AE410" s="211">
        <v>2</v>
      </c>
      <c r="AF410" s="211">
        <v>8045</v>
      </c>
      <c r="AG410" s="211">
        <v>474</v>
      </c>
      <c r="AH410" s="211">
        <v>8596</v>
      </c>
      <c r="AI410" s="211">
        <v>490</v>
      </c>
      <c r="AJ410" s="211">
        <v>77</v>
      </c>
      <c r="AK410" s="211">
        <v>2</v>
      </c>
      <c r="AL410" s="211">
        <v>44</v>
      </c>
      <c r="AM410" s="211">
        <v>0</v>
      </c>
      <c r="AN410" s="211">
        <v>33</v>
      </c>
      <c r="AO410" s="211">
        <v>2</v>
      </c>
      <c r="AP410" s="211">
        <v>4434</v>
      </c>
      <c r="AQ410" s="211">
        <v>276</v>
      </c>
      <c r="AR410" s="211">
        <v>4239</v>
      </c>
      <c r="AS410" s="211">
        <v>216</v>
      </c>
      <c r="AT410" s="211">
        <v>1043</v>
      </c>
      <c r="AU410" s="211">
        <v>57</v>
      </c>
      <c r="AV410" s="211">
        <v>7630</v>
      </c>
      <c r="AW410" s="211">
        <v>435</v>
      </c>
      <c r="AX410" s="211">
        <v>242</v>
      </c>
      <c r="AY410" s="211">
        <v>67</v>
      </c>
      <c r="AZ410" s="211">
        <v>1579</v>
      </c>
      <c r="BA410" s="211">
        <v>148</v>
      </c>
      <c r="BB410" s="211">
        <v>2240</v>
      </c>
      <c r="BC410" s="211">
        <v>89</v>
      </c>
      <c r="BD410" s="211">
        <v>2087</v>
      </c>
      <c r="BE410" s="211">
        <v>23</v>
      </c>
      <c r="BF410" s="211">
        <v>897</v>
      </c>
      <c r="BG410" s="211">
        <v>108</v>
      </c>
      <c r="BH410" s="211">
        <v>3609</v>
      </c>
      <c r="BI410" s="211">
        <v>245</v>
      </c>
      <c r="BJ410" s="211">
        <v>3375</v>
      </c>
      <c r="BK410" s="211">
        <v>181</v>
      </c>
      <c r="BL410" s="211">
        <v>234</v>
      </c>
      <c r="BM410" s="211">
        <v>64</v>
      </c>
      <c r="BN410" s="211">
        <v>2540</v>
      </c>
      <c r="BO410" s="211">
        <v>125</v>
      </c>
      <c r="BP410" s="211">
        <v>1202</v>
      </c>
      <c r="BQ410" s="211">
        <v>158</v>
      </c>
      <c r="BR410" s="211">
        <v>764</v>
      </c>
      <c r="BS410" s="211">
        <v>70</v>
      </c>
      <c r="BT410" s="211">
        <v>2163</v>
      </c>
      <c r="BU410" s="211">
        <v>133</v>
      </c>
      <c r="BV410" s="211">
        <v>4506</v>
      </c>
      <c r="BW410" s="211">
        <v>353</v>
      </c>
      <c r="BX410" s="211">
        <v>2004</v>
      </c>
      <c r="BY410" s="211">
        <v>6</v>
      </c>
      <c r="BZ410" s="211">
        <v>694</v>
      </c>
      <c r="CA410" s="211">
        <v>5</v>
      </c>
      <c r="CB410" s="211">
        <v>1469</v>
      </c>
      <c r="CC410" s="211">
        <v>128</v>
      </c>
      <c r="CD410" s="211">
        <v>362</v>
      </c>
      <c r="CE410" s="211">
        <v>32</v>
      </c>
      <c r="CF410" s="211">
        <v>859</v>
      </c>
      <c r="CG410" s="211">
        <v>68</v>
      </c>
      <c r="CH410" s="211">
        <v>1089</v>
      </c>
      <c r="CI410" s="211">
        <v>129</v>
      </c>
      <c r="CJ410" s="211">
        <v>867</v>
      </c>
      <c r="CK410" s="211">
        <v>31</v>
      </c>
      <c r="CL410" s="211">
        <v>1329</v>
      </c>
      <c r="CM410" s="211">
        <v>93</v>
      </c>
      <c r="CN410" s="211">
        <v>2004</v>
      </c>
      <c r="CO410" s="211">
        <v>6</v>
      </c>
      <c r="CP410" s="211">
        <v>492</v>
      </c>
      <c r="CQ410" s="211">
        <v>8181</v>
      </c>
      <c r="CR410" s="211">
        <v>6272</v>
      </c>
      <c r="CS410" s="211">
        <v>3498</v>
      </c>
      <c r="CT410" s="211">
        <v>8078</v>
      </c>
      <c r="CU410" s="211">
        <v>119</v>
      </c>
      <c r="CV410" s="211">
        <v>21</v>
      </c>
      <c r="CW410" s="211">
        <v>52</v>
      </c>
      <c r="CX410" s="211">
        <v>10</v>
      </c>
      <c r="CY410" s="211">
        <v>58</v>
      </c>
      <c r="CZ410" s="211">
        <v>11</v>
      </c>
      <c r="DA410" s="211">
        <v>6</v>
      </c>
      <c r="DB410" s="211">
        <v>0</v>
      </c>
      <c r="DC410" s="211">
        <v>3</v>
      </c>
      <c r="DD410" s="211">
        <v>0</v>
      </c>
      <c r="DE410" s="211">
        <v>51</v>
      </c>
      <c r="DF410" s="211">
        <v>466</v>
      </c>
      <c r="DG410" s="211">
        <v>349</v>
      </c>
      <c r="DH410" s="211">
        <v>91</v>
      </c>
      <c r="DI410" s="211">
        <v>445</v>
      </c>
      <c r="DJ410" s="211">
        <v>172</v>
      </c>
      <c r="DK410" s="211">
        <v>123</v>
      </c>
      <c r="DL410" s="211">
        <v>318</v>
      </c>
      <c r="DM410" s="211">
        <v>449</v>
      </c>
      <c r="DN410" s="211">
        <v>840</v>
      </c>
      <c r="DO410" s="211">
        <v>353</v>
      </c>
      <c r="DP410" s="211">
        <v>158</v>
      </c>
      <c r="DQ410" s="211">
        <v>79</v>
      </c>
      <c r="DR410" s="211">
        <v>103</v>
      </c>
      <c r="DS410" s="211">
        <v>93</v>
      </c>
      <c r="DT410" s="211">
        <v>133</v>
      </c>
      <c r="DU410" s="211">
        <v>3585</v>
      </c>
      <c r="DV410" s="211">
        <v>2165</v>
      </c>
      <c r="DW410" s="211">
        <v>710</v>
      </c>
      <c r="DX410" s="211">
        <v>198</v>
      </c>
      <c r="DY410" s="211">
        <v>48</v>
      </c>
      <c r="DZ410" s="211">
        <v>658</v>
      </c>
      <c r="EA410" s="211">
        <v>57</v>
      </c>
      <c r="EB410" s="211">
        <v>516</v>
      </c>
      <c r="EC410" s="211">
        <v>564</v>
      </c>
      <c r="ED410" s="211">
        <v>74</v>
      </c>
      <c r="EE410" s="211">
        <v>416</v>
      </c>
      <c r="EF410" s="211">
        <v>958</v>
      </c>
      <c r="EG410" s="211">
        <v>7760</v>
      </c>
      <c r="EH410" s="211">
        <v>918</v>
      </c>
      <c r="EI410" s="211">
        <v>3087</v>
      </c>
      <c r="EJ410" s="211">
        <v>498</v>
      </c>
      <c r="EK410" s="211">
        <v>80</v>
      </c>
      <c r="EL410" s="211">
        <v>60</v>
      </c>
      <c r="EM410" s="211">
        <v>42</v>
      </c>
      <c r="EN410" s="211">
        <v>90</v>
      </c>
      <c r="EO410" s="211">
        <v>38</v>
      </c>
      <c r="EP410" s="211">
        <v>128</v>
      </c>
      <c r="EQ410" s="211">
        <v>3244</v>
      </c>
      <c r="ER410" s="211">
        <v>3585</v>
      </c>
      <c r="ES410" s="211">
        <v>59</v>
      </c>
      <c r="ET410" s="211">
        <v>898</v>
      </c>
      <c r="EU410" s="211">
        <v>1768</v>
      </c>
      <c r="EV410" s="211">
        <v>860</v>
      </c>
      <c r="EW410" s="211">
        <f t="shared" si="6"/>
        <v>3526</v>
      </c>
      <c r="EX410" s="211">
        <v>3585</v>
      </c>
      <c r="EZ410" s="211"/>
    </row>
    <row r="411" spans="1:156" x14ac:dyDescent="0.25">
      <c r="A411">
        <v>56473</v>
      </c>
      <c r="B411" t="s">
        <v>580</v>
      </c>
      <c r="C411" t="s">
        <v>861</v>
      </c>
      <c r="D411" t="s">
        <v>244</v>
      </c>
      <c r="E411" t="s">
        <v>325</v>
      </c>
      <c r="F411" s="234" t="s">
        <v>342</v>
      </c>
      <c r="G411" s="234" t="s">
        <v>342</v>
      </c>
      <c r="H411" s="211">
        <v>3452</v>
      </c>
      <c r="I411" s="211">
        <v>204</v>
      </c>
      <c r="J411" s="211">
        <v>381</v>
      </c>
      <c r="K411" s="211">
        <v>53</v>
      </c>
      <c r="L411" s="211">
        <v>229</v>
      </c>
      <c r="M411" s="211">
        <v>46</v>
      </c>
      <c r="N411" s="211">
        <v>1603</v>
      </c>
      <c r="O411" s="211">
        <v>109</v>
      </c>
      <c r="P411" s="211">
        <v>1466</v>
      </c>
      <c r="Q411" s="211">
        <v>42</v>
      </c>
      <c r="R411" s="211">
        <v>3308</v>
      </c>
      <c r="S411" s="211">
        <v>197</v>
      </c>
      <c r="T411" s="211">
        <v>0</v>
      </c>
      <c r="U411" s="211">
        <v>0</v>
      </c>
      <c r="V411" s="211">
        <v>14</v>
      </c>
      <c r="W411" s="211">
        <v>0</v>
      </c>
      <c r="X411" s="211">
        <v>6</v>
      </c>
      <c r="Y411" s="211">
        <v>0</v>
      </c>
      <c r="Z411" s="211">
        <v>0</v>
      </c>
      <c r="AA411" s="211">
        <v>0</v>
      </c>
      <c r="AB411" s="211">
        <v>124</v>
      </c>
      <c r="AC411" s="211">
        <v>7</v>
      </c>
      <c r="AD411" s="211">
        <v>7</v>
      </c>
      <c r="AE411" s="211">
        <v>2</v>
      </c>
      <c r="AF411" s="211">
        <v>3305</v>
      </c>
      <c r="AG411" s="211">
        <v>197</v>
      </c>
      <c r="AH411" s="211">
        <v>3429</v>
      </c>
      <c r="AI411" s="211">
        <v>204</v>
      </c>
      <c r="AJ411" s="211">
        <v>23</v>
      </c>
      <c r="AK411" s="211">
        <v>0</v>
      </c>
      <c r="AL411" s="211">
        <v>15</v>
      </c>
      <c r="AM411" s="211">
        <v>0</v>
      </c>
      <c r="AN411" s="211">
        <v>8</v>
      </c>
      <c r="AO411" s="211">
        <v>0</v>
      </c>
      <c r="AP411" s="211">
        <v>1780</v>
      </c>
      <c r="AQ411" s="211">
        <v>118</v>
      </c>
      <c r="AR411" s="211">
        <v>1672</v>
      </c>
      <c r="AS411" s="211">
        <v>86</v>
      </c>
      <c r="AT411" s="211">
        <v>479</v>
      </c>
      <c r="AU411" s="211">
        <v>7</v>
      </c>
      <c r="AV411" s="211">
        <v>2973</v>
      </c>
      <c r="AW411" s="211">
        <v>197</v>
      </c>
      <c r="AX411" s="211">
        <v>99</v>
      </c>
      <c r="AY411" s="211">
        <v>4</v>
      </c>
      <c r="AZ411" s="211">
        <v>739</v>
      </c>
      <c r="BA411" s="211">
        <v>63</v>
      </c>
      <c r="BB411" s="211">
        <v>996</v>
      </c>
      <c r="BC411" s="211">
        <v>62</v>
      </c>
      <c r="BD411" s="211">
        <v>566</v>
      </c>
      <c r="BE411" s="211">
        <v>8</v>
      </c>
      <c r="BF411" s="211">
        <v>291</v>
      </c>
      <c r="BG411" s="211">
        <v>38</v>
      </c>
      <c r="BH411" s="211">
        <v>1718</v>
      </c>
      <c r="BI411" s="211">
        <v>105</v>
      </c>
      <c r="BJ411" s="211">
        <v>1636</v>
      </c>
      <c r="BK411" s="211">
        <v>105</v>
      </c>
      <c r="BL411" s="211">
        <v>82</v>
      </c>
      <c r="BM411" s="211">
        <v>0</v>
      </c>
      <c r="BN411" s="211">
        <v>1140</v>
      </c>
      <c r="BO411" s="211">
        <v>83</v>
      </c>
      <c r="BP411" s="211">
        <v>597</v>
      </c>
      <c r="BQ411" s="211">
        <v>36</v>
      </c>
      <c r="BR411" s="211">
        <v>272</v>
      </c>
      <c r="BS411" s="211">
        <v>24</v>
      </c>
      <c r="BT411" s="211">
        <v>780</v>
      </c>
      <c r="BU411" s="211">
        <v>61</v>
      </c>
      <c r="BV411" s="211">
        <v>2009</v>
      </c>
      <c r="BW411" s="211">
        <v>143</v>
      </c>
      <c r="BX411" s="211">
        <v>663</v>
      </c>
      <c r="BY411" s="211">
        <v>0</v>
      </c>
      <c r="BZ411" s="211">
        <v>224</v>
      </c>
      <c r="CA411" s="211">
        <v>10</v>
      </c>
      <c r="CB411" s="211">
        <v>556</v>
      </c>
      <c r="CC411" s="211">
        <v>51</v>
      </c>
      <c r="CD411" s="211">
        <v>272</v>
      </c>
      <c r="CE411" s="211">
        <v>6</v>
      </c>
      <c r="CF411" s="211">
        <v>255</v>
      </c>
      <c r="CG411" s="211">
        <v>30</v>
      </c>
      <c r="CH411" s="211">
        <v>393</v>
      </c>
      <c r="CI411" s="211">
        <v>48</v>
      </c>
      <c r="CJ411" s="211">
        <v>476</v>
      </c>
      <c r="CK411" s="211">
        <v>18</v>
      </c>
      <c r="CL411" s="211">
        <v>613</v>
      </c>
      <c r="CM411" s="211">
        <v>41</v>
      </c>
      <c r="CN411" s="211">
        <v>663</v>
      </c>
      <c r="CO411" s="211">
        <v>0</v>
      </c>
      <c r="CP411" s="211">
        <v>204</v>
      </c>
      <c r="CQ411" s="211">
        <v>3248</v>
      </c>
      <c r="CR411" s="211">
        <v>2369</v>
      </c>
      <c r="CS411" s="211">
        <v>1403</v>
      </c>
      <c r="CT411" s="211">
        <v>3231</v>
      </c>
      <c r="CU411" s="211">
        <v>38</v>
      </c>
      <c r="CV411" s="211">
        <v>9</v>
      </c>
      <c r="CW411" s="211">
        <v>5</v>
      </c>
      <c r="CX411" s="211">
        <v>5</v>
      </c>
      <c r="CY411" s="211">
        <v>16</v>
      </c>
      <c r="CZ411" s="211">
        <v>0</v>
      </c>
      <c r="DA411" s="211">
        <v>9</v>
      </c>
      <c r="DB411" s="211">
        <v>4</v>
      </c>
      <c r="DC411" s="211">
        <v>8</v>
      </c>
      <c r="DD411" s="211">
        <v>0</v>
      </c>
      <c r="DE411" s="211">
        <v>34</v>
      </c>
      <c r="DF411" s="211">
        <v>182</v>
      </c>
      <c r="DG411" s="211">
        <v>295</v>
      </c>
      <c r="DH411" s="211">
        <v>44</v>
      </c>
      <c r="DI411" s="211">
        <v>248</v>
      </c>
      <c r="DJ411" s="211">
        <v>62</v>
      </c>
      <c r="DK411" s="211">
        <v>8</v>
      </c>
      <c r="DL411" s="211">
        <v>68</v>
      </c>
      <c r="DM411" s="211">
        <v>80</v>
      </c>
      <c r="DN411" s="211">
        <v>446</v>
      </c>
      <c r="DO411" s="211">
        <v>118</v>
      </c>
      <c r="DP411" s="211">
        <v>87</v>
      </c>
      <c r="DQ411" s="211">
        <v>118</v>
      </c>
      <c r="DR411" s="211">
        <v>52</v>
      </c>
      <c r="DS411" s="211">
        <v>21</v>
      </c>
      <c r="DT411" s="211">
        <v>69</v>
      </c>
      <c r="DU411" s="211">
        <v>1397</v>
      </c>
      <c r="DV411" s="211">
        <v>824</v>
      </c>
      <c r="DW411" s="211">
        <v>254</v>
      </c>
      <c r="DX411" s="211">
        <v>103</v>
      </c>
      <c r="DY411" s="211">
        <v>20</v>
      </c>
      <c r="DZ411" s="211">
        <v>238</v>
      </c>
      <c r="EA411" s="211">
        <v>41</v>
      </c>
      <c r="EB411" s="211">
        <v>178</v>
      </c>
      <c r="EC411" s="211">
        <v>232</v>
      </c>
      <c r="ED411" s="211">
        <v>16</v>
      </c>
      <c r="EE411" s="211">
        <v>189</v>
      </c>
      <c r="EF411" s="211">
        <v>368</v>
      </c>
      <c r="EG411" s="211">
        <v>3134</v>
      </c>
      <c r="EH411" s="211">
        <v>298</v>
      </c>
      <c r="EI411" s="211">
        <v>1228</v>
      </c>
      <c r="EJ411" s="211">
        <v>169</v>
      </c>
      <c r="EK411" s="211">
        <v>26</v>
      </c>
      <c r="EL411" s="211">
        <v>39</v>
      </c>
      <c r="EM411" s="211">
        <v>26</v>
      </c>
      <c r="EN411" s="211">
        <v>19</v>
      </c>
      <c r="EO411" s="211">
        <v>3</v>
      </c>
      <c r="EP411" s="211">
        <v>22</v>
      </c>
      <c r="EQ411" s="211">
        <v>1244</v>
      </c>
      <c r="ER411" s="211">
        <v>1397</v>
      </c>
      <c r="ES411" s="211">
        <v>26</v>
      </c>
      <c r="ET411" s="211">
        <v>343</v>
      </c>
      <c r="EU411" s="211">
        <v>514</v>
      </c>
      <c r="EV411" s="211">
        <v>514</v>
      </c>
      <c r="EW411" s="211">
        <f t="shared" si="6"/>
        <v>1371</v>
      </c>
      <c r="EX411" s="211">
        <v>1397</v>
      </c>
      <c r="EZ411" s="211"/>
    </row>
    <row r="412" spans="1:156" x14ac:dyDescent="0.25">
      <c r="A412">
        <v>56474</v>
      </c>
      <c r="B412" t="s">
        <v>580</v>
      </c>
      <c r="C412" t="s">
        <v>862</v>
      </c>
      <c r="D412" t="s">
        <v>244</v>
      </c>
      <c r="E412" t="s">
        <v>325</v>
      </c>
      <c r="F412" s="234" t="s">
        <v>342</v>
      </c>
      <c r="G412" s="234" t="s">
        <v>342</v>
      </c>
      <c r="H412" s="211">
        <v>4417</v>
      </c>
      <c r="I412" s="211">
        <v>228</v>
      </c>
      <c r="J412" s="211">
        <v>934</v>
      </c>
      <c r="K412" s="211">
        <v>48</v>
      </c>
      <c r="L412" s="211">
        <v>512</v>
      </c>
      <c r="M412" s="211">
        <v>15</v>
      </c>
      <c r="N412" s="211">
        <v>2189</v>
      </c>
      <c r="O412" s="211">
        <v>144</v>
      </c>
      <c r="P412" s="211">
        <v>1286</v>
      </c>
      <c r="Q412" s="211">
        <v>36</v>
      </c>
      <c r="R412" s="211">
        <v>3959</v>
      </c>
      <c r="S412" s="211">
        <v>211</v>
      </c>
      <c r="T412" s="211">
        <v>20</v>
      </c>
      <c r="U412" s="211">
        <v>0</v>
      </c>
      <c r="V412" s="211">
        <v>48</v>
      </c>
      <c r="W412" s="211">
        <v>4</v>
      </c>
      <c r="X412" s="211">
        <v>63</v>
      </c>
      <c r="Y412" s="211">
        <v>0</v>
      </c>
      <c r="Z412" s="211">
        <v>27</v>
      </c>
      <c r="AA412" s="211">
        <v>0</v>
      </c>
      <c r="AB412" s="211">
        <v>298</v>
      </c>
      <c r="AC412" s="211">
        <v>13</v>
      </c>
      <c r="AD412" s="211">
        <v>74</v>
      </c>
      <c r="AE412" s="211">
        <v>1</v>
      </c>
      <c r="AF412" s="211">
        <v>3927</v>
      </c>
      <c r="AG412" s="211">
        <v>210</v>
      </c>
      <c r="AH412" s="211">
        <v>4326</v>
      </c>
      <c r="AI412" s="211">
        <v>228</v>
      </c>
      <c r="AJ412" s="211">
        <v>91</v>
      </c>
      <c r="AK412" s="211">
        <v>0</v>
      </c>
      <c r="AL412" s="211">
        <v>78</v>
      </c>
      <c r="AM412" s="211">
        <v>0</v>
      </c>
      <c r="AN412" s="211">
        <v>13</v>
      </c>
      <c r="AO412" s="211">
        <v>0</v>
      </c>
      <c r="AP412" s="211">
        <v>2357</v>
      </c>
      <c r="AQ412" s="211">
        <v>148</v>
      </c>
      <c r="AR412" s="211">
        <v>2060</v>
      </c>
      <c r="AS412" s="211">
        <v>80</v>
      </c>
      <c r="AT412" s="211">
        <v>733</v>
      </c>
      <c r="AU412" s="211">
        <v>30</v>
      </c>
      <c r="AV412" s="211">
        <v>3684</v>
      </c>
      <c r="AW412" s="211">
        <v>198</v>
      </c>
      <c r="AX412" s="211">
        <v>166</v>
      </c>
      <c r="AY412" s="211">
        <v>6</v>
      </c>
      <c r="AZ412" s="211">
        <v>1082</v>
      </c>
      <c r="BA412" s="211">
        <v>55</v>
      </c>
      <c r="BB412" s="211">
        <v>1242</v>
      </c>
      <c r="BC412" s="211">
        <v>65</v>
      </c>
      <c r="BD412" s="211">
        <v>685</v>
      </c>
      <c r="BE412" s="211">
        <v>13</v>
      </c>
      <c r="BF412" s="211">
        <v>412</v>
      </c>
      <c r="BG412" s="211">
        <v>28</v>
      </c>
      <c r="BH412" s="211">
        <v>1969</v>
      </c>
      <c r="BI412" s="211">
        <v>161</v>
      </c>
      <c r="BJ412" s="211">
        <v>1904</v>
      </c>
      <c r="BK412" s="211">
        <v>149</v>
      </c>
      <c r="BL412" s="211">
        <v>65</v>
      </c>
      <c r="BM412" s="211">
        <v>12</v>
      </c>
      <c r="BN412" s="211">
        <v>1287</v>
      </c>
      <c r="BO412" s="211">
        <v>104</v>
      </c>
      <c r="BP412" s="211">
        <v>751</v>
      </c>
      <c r="BQ412" s="211">
        <v>50</v>
      </c>
      <c r="BR412" s="211">
        <v>343</v>
      </c>
      <c r="BS412" s="211">
        <v>35</v>
      </c>
      <c r="BT412" s="211">
        <v>973</v>
      </c>
      <c r="BU412" s="211">
        <v>34</v>
      </c>
      <c r="BV412" s="211">
        <v>2381</v>
      </c>
      <c r="BW412" s="211">
        <v>189</v>
      </c>
      <c r="BX412" s="211">
        <v>1063</v>
      </c>
      <c r="BY412" s="211">
        <v>5</v>
      </c>
      <c r="BZ412" s="211">
        <v>285</v>
      </c>
      <c r="CA412" s="211">
        <v>13</v>
      </c>
      <c r="CB412" s="211">
        <v>688</v>
      </c>
      <c r="CC412" s="211">
        <v>21</v>
      </c>
      <c r="CD412" s="211">
        <v>269</v>
      </c>
      <c r="CE412" s="211">
        <v>55</v>
      </c>
      <c r="CF412" s="211">
        <v>429</v>
      </c>
      <c r="CG412" s="211">
        <v>50</v>
      </c>
      <c r="CH412" s="211">
        <v>497</v>
      </c>
      <c r="CI412" s="211">
        <v>20</v>
      </c>
      <c r="CJ412" s="211">
        <v>528</v>
      </c>
      <c r="CK412" s="211">
        <v>35</v>
      </c>
      <c r="CL412" s="211">
        <v>658</v>
      </c>
      <c r="CM412" s="211">
        <v>29</v>
      </c>
      <c r="CN412" s="211">
        <v>1063</v>
      </c>
      <c r="CO412" s="211">
        <v>5</v>
      </c>
      <c r="CP412" s="211">
        <v>228</v>
      </c>
      <c r="CQ412" s="211">
        <v>4189</v>
      </c>
      <c r="CR412" s="211">
        <v>2648</v>
      </c>
      <c r="CS412" s="211">
        <v>2475</v>
      </c>
      <c r="CT412" s="211">
        <v>4110</v>
      </c>
      <c r="CU412" s="211">
        <v>121</v>
      </c>
      <c r="CV412" s="211">
        <v>54</v>
      </c>
      <c r="CW412" s="211">
        <v>52</v>
      </c>
      <c r="CX412" s="211">
        <v>12</v>
      </c>
      <c r="CY412" s="211">
        <v>16</v>
      </c>
      <c r="CZ412" s="211">
        <v>0</v>
      </c>
      <c r="DA412" s="211">
        <v>48</v>
      </c>
      <c r="DB412" s="211">
        <v>42</v>
      </c>
      <c r="DC412" s="211">
        <v>5</v>
      </c>
      <c r="DD412" s="211">
        <v>0</v>
      </c>
      <c r="DE412" s="211">
        <v>56</v>
      </c>
      <c r="DF412" s="211">
        <v>275</v>
      </c>
      <c r="DG412" s="211">
        <v>308</v>
      </c>
      <c r="DH412" s="211">
        <v>24</v>
      </c>
      <c r="DI412" s="211">
        <v>276</v>
      </c>
      <c r="DJ412" s="211">
        <v>59</v>
      </c>
      <c r="DK412" s="211">
        <v>25</v>
      </c>
      <c r="DL412" s="211">
        <v>74</v>
      </c>
      <c r="DM412" s="211">
        <v>138</v>
      </c>
      <c r="DN412" s="211">
        <v>490</v>
      </c>
      <c r="DO412" s="211">
        <v>239</v>
      </c>
      <c r="DP412" s="211">
        <v>58</v>
      </c>
      <c r="DQ412" s="211">
        <v>73</v>
      </c>
      <c r="DR412" s="211">
        <v>74</v>
      </c>
      <c r="DS412" s="211">
        <v>99</v>
      </c>
      <c r="DT412" s="211">
        <v>191</v>
      </c>
      <c r="DU412" s="211">
        <v>1936</v>
      </c>
      <c r="DV412" s="211">
        <v>951</v>
      </c>
      <c r="DW412" s="211">
        <v>233</v>
      </c>
      <c r="DX412" s="211">
        <v>126</v>
      </c>
      <c r="DY412" s="211">
        <v>68</v>
      </c>
      <c r="DZ412" s="211">
        <v>510</v>
      </c>
      <c r="EA412" s="211">
        <v>59</v>
      </c>
      <c r="EB412" s="211">
        <v>402</v>
      </c>
      <c r="EC412" s="211">
        <v>349</v>
      </c>
      <c r="ED412" s="211">
        <v>57</v>
      </c>
      <c r="EE412" s="211">
        <v>227</v>
      </c>
      <c r="EF412" s="211">
        <v>466</v>
      </c>
      <c r="EG412" s="211">
        <v>3893</v>
      </c>
      <c r="EH412" s="211">
        <v>525</v>
      </c>
      <c r="EI412" s="211">
        <v>1524</v>
      </c>
      <c r="EJ412" s="211">
        <v>412</v>
      </c>
      <c r="EK412" s="211">
        <v>51</v>
      </c>
      <c r="EL412" s="211">
        <v>28</v>
      </c>
      <c r="EM412" s="211">
        <v>54</v>
      </c>
      <c r="EN412" s="211">
        <v>68</v>
      </c>
      <c r="EO412" s="211">
        <v>48</v>
      </c>
      <c r="EP412" s="211">
        <v>109</v>
      </c>
      <c r="EQ412" s="211">
        <v>1594</v>
      </c>
      <c r="ER412" s="211">
        <v>1936</v>
      </c>
      <c r="ES412" s="211">
        <v>102</v>
      </c>
      <c r="ET412" s="211">
        <v>590</v>
      </c>
      <c r="EU412" s="211">
        <v>765</v>
      </c>
      <c r="EV412" s="211">
        <v>479</v>
      </c>
      <c r="EW412" s="211">
        <f t="shared" si="6"/>
        <v>1834</v>
      </c>
      <c r="EX412" s="211">
        <v>1936</v>
      </c>
      <c r="EZ412" s="211"/>
    </row>
    <row r="413" spans="1:156" x14ac:dyDescent="0.25">
      <c r="A413">
        <v>56475</v>
      </c>
      <c r="B413" t="s">
        <v>580</v>
      </c>
      <c r="C413" t="s">
        <v>863</v>
      </c>
      <c r="D413" t="s">
        <v>282</v>
      </c>
      <c r="E413" t="s">
        <v>325</v>
      </c>
      <c r="F413" s="234" t="s">
        <v>342</v>
      </c>
      <c r="G413" s="234" t="s">
        <v>342</v>
      </c>
      <c r="H413" s="211">
        <v>1657</v>
      </c>
      <c r="I413" s="211">
        <v>75</v>
      </c>
      <c r="J413" s="211">
        <v>323</v>
      </c>
      <c r="K413" s="211">
        <v>9</v>
      </c>
      <c r="L413" s="211">
        <v>185</v>
      </c>
      <c r="M413" s="211">
        <v>9</v>
      </c>
      <c r="N413" s="211">
        <v>818</v>
      </c>
      <c r="O413" s="211">
        <v>42</v>
      </c>
      <c r="P413" s="211">
        <v>514</v>
      </c>
      <c r="Q413" s="211">
        <v>24</v>
      </c>
      <c r="R413" s="211">
        <v>1603</v>
      </c>
      <c r="S413" s="211">
        <v>75</v>
      </c>
      <c r="T413" s="211">
        <v>3</v>
      </c>
      <c r="U413" s="211">
        <v>0</v>
      </c>
      <c r="V413" s="211">
        <v>1</v>
      </c>
      <c r="W413" s="211">
        <v>0</v>
      </c>
      <c r="X413" s="211">
        <v>0</v>
      </c>
      <c r="Y413" s="211">
        <v>0</v>
      </c>
      <c r="Z413" s="211">
        <v>0</v>
      </c>
      <c r="AA413" s="211">
        <v>0</v>
      </c>
      <c r="AB413" s="211">
        <v>50</v>
      </c>
      <c r="AC413" s="211">
        <v>0</v>
      </c>
      <c r="AD413" s="211">
        <v>10</v>
      </c>
      <c r="AE413" s="211">
        <v>0</v>
      </c>
      <c r="AF413" s="211">
        <v>1597</v>
      </c>
      <c r="AG413" s="211">
        <v>75</v>
      </c>
      <c r="AH413" s="211">
        <v>1653</v>
      </c>
      <c r="AI413" s="211">
        <v>75</v>
      </c>
      <c r="AJ413" s="211">
        <v>4</v>
      </c>
      <c r="AK413" s="211">
        <v>0</v>
      </c>
      <c r="AL413" s="211">
        <v>4</v>
      </c>
      <c r="AM413" s="211">
        <v>0</v>
      </c>
      <c r="AN413" s="211">
        <v>0</v>
      </c>
      <c r="AO413" s="211">
        <v>0</v>
      </c>
      <c r="AP413" s="211">
        <v>922</v>
      </c>
      <c r="AQ413" s="211">
        <v>45</v>
      </c>
      <c r="AR413" s="211">
        <v>735</v>
      </c>
      <c r="AS413" s="211">
        <v>30</v>
      </c>
      <c r="AT413" s="211">
        <v>255</v>
      </c>
      <c r="AU413" s="211">
        <v>2</v>
      </c>
      <c r="AV413" s="211">
        <v>1402</v>
      </c>
      <c r="AW413" s="211">
        <v>73</v>
      </c>
      <c r="AX413" s="211">
        <v>100</v>
      </c>
      <c r="AY413" s="211">
        <v>5</v>
      </c>
      <c r="AZ413" s="211">
        <v>469</v>
      </c>
      <c r="BA413" s="211">
        <v>35</v>
      </c>
      <c r="BB413" s="211">
        <v>460</v>
      </c>
      <c r="BC413" s="211">
        <v>24</v>
      </c>
      <c r="BD413" s="211">
        <v>157</v>
      </c>
      <c r="BE413" s="211">
        <v>0</v>
      </c>
      <c r="BF413" s="211">
        <v>208</v>
      </c>
      <c r="BG413" s="211">
        <v>5</v>
      </c>
      <c r="BH413" s="211">
        <v>787</v>
      </c>
      <c r="BI413" s="211">
        <v>62</v>
      </c>
      <c r="BJ413" s="211">
        <v>746</v>
      </c>
      <c r="BK413" s="211">
        <v>48</v>
      </c>
      <c r="BL413" s="211">
        <v>41</v>
      </c>
      <c r="BM413" s="211">
        <v>14</v>
      </c>
      <c r="BN413" s="211">
        <v>523</v>
      </c>
      <c r="BO413" s="211">
        <v>41</v>
      </c>
      <c r="BP413" s="211">
        <v>281</v>
      </c>
      <c r="BQ413" s="211">
        <v>17</v>
      </c>
      <c r="BR413" s="211">
        <v>191</v>
      </c>
      <c r="BS413" s="211">
        <v>9</v>
      </c>
      <c r="BT413" s="211">
        <v>366</v>
      </c>
      <c r="BU413" s="211">
        <v>7</v>
      </c>
      <c r="BV413" s="211">
        <v>995</v>
      </c>
      <c r="BW413" s="211">
        <v>67</v>
      </c>
      <c r="BX413" s="211">
        <v>296</v>
      </c>
      <c r="BY413" s="211">
        <v>1</v>
      </c>
      <c r="BZ413" s="211">
        <v>143</v>
      </c>
      <c r="CA413" s="211">
        <v>0</v>
      </c>
      <c r="CB413" s="211">
        <v>223</v>
      </c>
      <c r="CC413" s="211">
        <v>7</v>
      </c>
      <c r="CD413" s="211">
        <v>105</v>
      </c>
      <c r="CE413" s="211">
        <v>4</v>
      </c>
      <c r="CF413" s="211">
        <v>165</v>
      </c>
      <c r="CG413" s="211">
        <v>21</v>
      </c>
      <c r="CH413" s="211">
        <v>179</v>
      </c>
      <c r="CI413" s="211">
        <v>9</v>
      </c>
      <c r="CJ413" s="211">
        <v>267</v>
      </c>
      <c r="CK413" s="211">
        <v>20</v>
      </c>
      <c r="CL413" s="211">
        <v>279</v>
      </c>
      <c r="CM413" s="211">
        <v>13</v>
      </c>
      <c r="CN413" s="211">
        <v>296</v>
      </c>
      <c r="CO413" s="211">
        <v>1</v>
      </c>
      <c r="CP413" s="211">
        <v>75</v>
      </c>
      <c r="CQ413" s="211">
        <v>1582</v>
      </c>
      <c r="CR413" s="211">
        <v>1051</v>
      </c>
      <c r="CS413" s="211">
        <v>849</v>
      </c>
      <c r="CT413" s="211">
        <v>1549</v>
      </c>
      <c r="CU413" s="211">
        <v>5</v>
      </c>
      <c r="CV413" s="211">
        <v>3</v>
      </c>
      <c r="CW413" s="211">
        <v>2</v>
      </c>
      <c r="CX413" s="211">
        <v>2</v>
      </c>
      <c r="CY413" s="211">
        <v>1</v>
      </c>
      <c r="CZ413" s="211">
        <v>1</v>
      </c>
      <c r="DA413" s="211">
        <v>0</v>
      </c>
      <c r="DB413" s="211">
        <v>0</v>
      </c>
      <c r="DC413" s="211">
        <v>2</v>
      </c>
      <c r="DD413" s="211">
        <v>0</v>
      </c>
      <c r="DE413" s="211">
        <v>52</v>
      </c>
      <c r="DF413" s="211">
        <v>74</v>
      </c>
      <c r="DG413" s="211">
        <v>147</v>
      </c>
      <c r="DH413" s="211">
        <v>10</v>
      </c>
      <c r="DI413" s="211">
        <v>172</v>
      </c>
      <c r="DJ413" s="211">
        <v>75</v>
      </c>
      <c r="DK413" s="211">
        <v>0</v>
      </c>
      <c r="DL413" s="211">
        <v>29</v>
      </c>
      <c r="DM413" s="211">
        <v>34</v>
      </c>
      <c r="DN413" s="211">
        <v>145</v>
      </c>
      <c r="DO413" s="211">
        <v>41</v>
      </c>
      <c r="DP413" s="211">
        <v>24</v>
      </c>
      <c r="DQ413" s="211">
        <v>63</v>
      </c>
      <c r="DR413" s="211">
        <v>28</v>
      </c>
      <c r="DS413" s="211">
        <v>25</v>
      </c>
      <c r="DT413" s="211">
        <v>58</v>
      </c>
      <c r="DU413" s="211">
        <v>689</v>
      </c>
      <c r="DV413" s="211">
        <v>382</v>
      </c>
      <c r="DW413" s="211">
        <v>111</v>
      </c>
      <c r="DX413" s="211">
        <v>45</v>
      </c>
      <c r="DY413" s="211">
        <v>16</v>
      </c>
      <c r="DZ413" s="211">
        <v>180</v>
      </c>
      <c r="EA413" s="211">
        <v>10</v>
      </c>
      <c r="EB413" s="211">
        <v>146</v>
      </c>
      <c r="EC413" s="211">
        <v>82</v>
      </c>
      <c r="ED413" s="211">
        <v>8</v>
      </c>
      <c r="EE413" s="211">
        <v>52</v>
      </c>
      <c r="EF413" s="211">
        <v>169</v>
      </c>
      <c r="EG413" s="211">
        <v>1489</v>
      </c>
      <c r="EH413" s="211">
        <v>164</v>
      </c>
      <c r="EI413" s="211">
        <v>605</v>
      </c>
      <c r="EJ413" s="211">
        <v>84</v>
      </c>
      <c r="EK413" s="211">
        <v>6</v>
      </c>
      <c r="EL413" s="211">
        <v>6</v>
      </c>
      <c r="EM413" s="211">
        <v>15</v>
      </c>
      <c r="EN413" s="211">
        <v>0</v>
      </c>
      <c r="EO413" s="211">
        <v>22</v>
      </c>
      <c r="EP413" s="211">
        <v>27</v>
      </c>
      <c r="EQ413" s="211">
        <v>595</v>
      </c>
      <c r="ER413" s="211">
        <v>689</v>
      </c>
      <c r="ES413" s="211">
        <v>19</v>
      </c>
      <c r="ET413" s="211">
        <v>133</v>
      </c>
      <c r="EU413" s="211">
        <v>215</v>
      </c>
      <c r="EV413" s="211">
        <v>322</v>
      </c>
      <c r="EW413" s="211">
        <f t="shared" si="6"/>
        <v>670</v>
      </c>
      <c r="EX413" s="211">
        <v>689</v>
      </c>
      <c r="EZ413" s="211"/>
    </row>
    <row r="414" spans="1:156" x14ac:dyDescent="0.25">
      <c r="A414">
        <v>56477</v>
      </c>
      <c r="B414" t="s">
        <v>580</v>
      </c>
      <c r="C414" t="s">
        <v>864</v>
      </c>
      <c r="D414" t="s">
        <v>313</v>
      </c>
      <c r="E414" t="s">
        <v>325</v>
      </c>
      <c r="F414" s="234" t="s">
        <v>342</v>
      </c>
      <c r="G414" s="234" t="s">
        <v>342</v>
      </c>
      <c r="H414" s="211">
        <v>2498</v>
      </c>
      <c r="I414" s="211">
        <v>155</v>
      </c>
      <c r="J414" s="211">
        <v>494</v>
      </c>
      <c r="K414" s="211">
        <v>50</v>
      </c>
      <c r="L414" s="211">
        <v>274</v>
      </c>
      <c r="M414" s="211">
        <v>47</v>
      </c>
      <c r="N414" s="211">
        <v>1238</v>
      </c>
      <c r="O414" s="211">
        <v>94</v>
      </c>
      <c r="P414" s="211">
        <v>757</v>
      </c>
      <c r="Q414" s="211">
        <v>11</v>
      </c>
      <c r="R414" s="211">
        <v>2292</v>
      </c>
      <c r="S414" s="211">
        <v>148</v>
      </c>
      <c r="T414" s="211">
        <v>3</v>
      </c>
      <c r="U414" s="211">
        <v>0</v>
      </c>
      <c r="V414" s="211">
        <v>8</v>
      </c>
      <c r="W414" s="211">
        <v>1</v>
      </c>
      <c r="X414" s="211">
        <v>17</v>
      </c>
      <c r="Y414" s="211">
        <v>1</v>
      </c>
      <c r="Z414" s="211">
        <v>1</v>
      </c>
      <c r="AA414" s="211">
        <v>0</v>
      </c>
      <c r="AB414" s="211">
        <v>177</v>
      </c>
      <c r="AC414" s="211">
        <v>5</v>
      </c>
      <c r="AD414" s="211">
        <v>3</v>
      </c>
      <c r="AE414" s="211">
        <v>0</v>
      </c>
      <c r="AF414" s="211">
        <v>2290</v>
      </c>
      <c r="AG414" s="211">
        <v>148</v>
      </c>
      <c r="AH414" s="211">
        <v>2480</v>
      </c>
      <c r="AI414" s="211">
        <v>155</v>
      </c>
      <c r="AJ414" s="211">
        <v>18</v>
      </c>
      <c r="AK414" s="211">
        <v>0</v>
      </c>
      <c r="AL414" s="211">
        <v>8</v>
      </c>
      <c r="AM414" s="211">
        <v>0</v>
      </c>
      <c r="AN414" s="211">
        <v>10</v>
      </c>
      <c r="AO414" s="211">
        <v>0</v>
      </c>
      <c r="AP414" s="211">
        <v>1227</v>
      </c>
      <c r="AQ414" s="211">
        <v>84</v>
      </c>
      <c r="AR414" s="211">
        <v>1271</v>
      </c>
      <c r="AS414" s="211">
        <v>71</v>
      </c>
      <c r="AT414" s="211">
        <v>298</v>
      </c>
      <c r="AU414" s="211">
        <v>9</v>
      </c>
      <c r="AV414" s="211">
        <v>2200</v>
      </c>
      <c r="AW414" s="211">
        <v>146</v>
      </c>
      <c r="AX414" s="211">
        <v>143</v>
      </c>
      <c r="AY414" s="211">
        <v>11</v>
      </c>
      <c r="AZ414" s="211">
        <v>622</v>
      </c>
      <c r="BA414" s="211">
        <v>32</v>
      </c>
      <c r="BB414" s="211">
        <v>710</v>
      </c>
      <c r="BC414" s="211">
        <v>31</v>
      </c>
      <c r="BD414" s="211">
        <v>235</v>
      </c>
      <c r="BE414" s="211">
        <v>10</v>
      </c>
      <c r="BF414" s="211">
        <v>250</v>
      </c>
      <c r="BG414" s="211">
        <v>17</v>
      </c>
      <c r="BH414" s="211">
        <v>1127</v>
      </c>
      <c r="BI414" s="211">
        <v>85</v>
      </c>
      <c r="BJ414" s="211">
        <v>1100</v>
      </c>
      <c r="BK414" s="211">
        <v>84</v>
      </c>
      <c r="BL414" s="211">
        <v>27</v>
      </c>
      <c r="BM414" s="211">
        <v>1</v>
      </c>
      <c r="BN414" s="211">
        <v>754</v>
      </c>
      <c r="BO414" s="211">
        <v>40</v>
      </c>
      <c r="BP414" s="211">
        <v>401</v>
      </c>
      <c r="BQ414" s="211">
        <v>48</v>
      </c>
      <c r="BR414" s="211">
        <v>222</v>
      </c>
      <c r="BS414" s="211">
        <v>14</v>
      </c>
      <c r="BT414" s="211">
        <v>636</v>
      </c>
      <c r="BU414" s="211">
        <v>53</v>
      </c>
      <c r="BV414" s="211">
        <v>1377</v>
      </c>
      <c r="BW414" s="211">
        <v>102</v>
      </c>
      <c r="BX414" s="211">
        <v>485</v>
      </c>
      <c r="BY414" s="211">
        <v>0</v>
      </c>
      <c r="BZ414" s="211">
        <v>171</v>
      </c>
      <c r="CA414" s="211">
        <v>10</v>
      </c>
      <c r="CB414" s="211">
        <v>465</v>
      </c>
      <c r="CC414" s="211">
        <v>43</v>
      </c>
      <c r="CD414" s="211">
        <v>152</v>
      </c>
      <c r="CE414" s="211">
        <v>18</v>
      </c>
      <c r="CF414" s="211">
        <v>193</v>
      </c>
      <c r="CG414" s="211">
        <v>17</v>
      </c>
      <c r="CH414" s="211">
        <v>341</v>
      </c>
      <c r="CI414" s="211">
        <v>33</v>
      </c>
      <c r="CJ414" s="211">
        <v>309</v>
      </c>
      <c r="CK414" s="211">
        <v>22</v>
      </c>
      <c r="CL414" s="211">
        <v>382</v>
      </c>
      <c r="CM414" s="211">
        <v>12</v>
      </c>
      <c r="CN414" s="211">
        <v>485</v>
      </c>
      <c r="CO414" s="211">
        <v>0</v>
      </c>
      <c r="CP414" s="211">
        <v>155</v>
      </c>
      <c r="CQ414" s="211">
        <v>2343</v>
      </c>
      <c r="CR414" s="211">
        <v>1681</v>
      </c>
      <c r="CS414" s="211">
        <v>1108</v>
      </c>
      <c r="CT414" s="211">
        <v>2253</v>
      </c>
      <c r="CU414" s="211">
        <v>90</v>
      </c>
      <c r="CV414" s="211">
        <v>15</v>
      </c>
      <c r="CW414" s="211">
        <v>13</v>
      </c>
      <c r="CX414" s="211">
        <v>0</v>
      </c>
      <c r="CY414" s="211">
        <v>54</v>
      </c>
      <c r="CZ414" s="211">
        <v>8</v>
      </c>
      <c r="DA414" s="211">
        <v>0</v>
      </c>
      <c r="DB414" s="211">
        <v>0</v>
      </c>
      <c r="DC414" s="211">
        <v>23</v>
      </c>
      <c r="DD414" s="211">
        <v>7</v>
      </c>
      <c r="DE414" s="211">
        <v>128</v>
      </c>
      <c r="DF414" s="211">
        <v>172</v>
      </c>
      <c r="DG414" s="211">
        <v>148</v>
      </c>
      <c r="DH414" s="211">
        <v>55</v>
      </c>
      <c r="DI414" s="211">
        <v>104</v>
      </c>
      <c r="DJ414" s="211">
        <v>95</v>
      </c>
      <c r="DK414" s="211">
        <v>11</v>
      </c>
      <c r="DL414" s="211">
        <v>51</v>
      </c>
      <c r="DM414" s="211">
        <v>41</v>
      </c>
      <c r="DN414" s="211">
        <v>350</v>
      </c>
      <c r="DO414" s="211">
        <v>57</v>
      </c>
      <c r="DP414" s="211">
        <v>33</v>
      </c>
      <c r="DQ414" s="211">
        <v>19</v>
      </c>
      <c r="DR414" s="211">
        <v>54</v>
      </c>
      <c r="DS414" s="211">
        <v>44</v>
      </c>
      <c r="DT414" s="211">
        <v>93</v>
      </c>
      <c r="DU414" s="211">
        <v>1111</v>
      </c>
      <c r="DV414" s="211">
        <v>538</v>
      </c>
      <c r="DW414" s="211">
        <v>167</v>
      </c>
      <c r="DX414" s="211">
        <v>63</v>
      </c>
      <c r="DY414" s="211">
        <v>24</v>
      </c>
      <c r="DZ414" s="211">
        <v>250</v>
      </c>
      <c r="EA414" s="211">
        <v>8</v>
      </c>
      <c r="EB414" s="211">
        <v>206</v>
      </c>
      <c r="EC414" s="211">
        <v>260</v>
      </c>
      <c r="ED414" s="211">
        <v>64</v>
      </c>
      <c r="EE414" s="211">
        <v>158</v>
      </c>
      <c r="EF414" s="211">
        <v>297</v>
      </c>
      <c r="EG414" s="211">
        <v>2243</v>
      </c>
      <c r="EH414" s="211">
        <v>209</v>
      </c>
      <c r="EI414" s="211">
        <v>895</v>
      </c>
      <c r="EJ414" s="211">
        <v>216</v>
      </c>
      <c r="EK414" s="211">
        <v>50</v>
      </c>
      <c r="EL414" s="211">
        <v>24</v>
      </c>
      <c r="EM414" s="211">
        <v>10</v>
      </c>
      <c r="EN414" s="211">
        <v>31</v>
      </c>
      <c r="EO414" s="211">
        <v>6</v>
      </c>
      <c r="EP414" s="211">
        <v>47</v>
      </c>
      <c r="EQ414" s="211">
        <v>931</v>
      </c>
      <c r="ER414" s="211">
        <v>1111</v>
      </c>
      <c r="ES414" s="211">
        <v>57</v>
      </c>
      <c r="ET414" s="211">
        <v>299</v>
      </c>
      <c r="EU414" s="211">
        <v>348</v>
      </c>
      <c r="EV414" s="211">
        <v>407</v>
      </c>
      <c r="EW414" s="211">
        <f t="shared" si="6"/>
        <v>1054</v>
      </c>
      <c r="EX414" s="211">
        <v>1111</v>
      </c>
      <c r="EZ414" s="211"/>
    </row>
    <row r="415" spans="1:156" x14ac:dyDescent="0.25">
      <c r="A415">
        <v>56479</v>
      </c>
      <c r="B415" t="s">
        <v>580</v>
      </c>
      <c r="C415" t="s">
        <v>865</v>
      </c>
      <c r="D415" t="s">
        <v>310</v>
      </c>
      <c r="E415" t="s">
        <v>325</v>
      </c>
      <c r="F415" s="234" t="s">
        <v>342</v>
      </c>
      <c r="G415" s="234" t="s">
        <v>342</v>
      </c>
      <c r="H415" s="211">
        <v>4904</v>
      </c>
      <c r="I415" s="211">
        <v>151</v>
      </c>
      <c r="J415" s="211">
        <v>949</v>
      </c>
      <c r="K415" s="211">
        <v>26</v>
      </c>
      <c r="L415" s="211">
        <v>672</v>
      </c>
      <c r="M415" s="211">
        <v>15</v>
      </c>
      <c r="N415" s="211">
        <v>2469</v>
      </c>
      <c r="O415" s="211">
        <v>83</v>
      </c>
      <c r="P415" s="211">
        <v>1469</v>
      </c>
      <c r="Q415" s="211">
        <v>42</v>
      </c>
      <c r="R415" s="211">
        <v>4436</v>
      </c>
      <c r="S415" s="211">
        <v>141</v>
      </c>
      <c r="T415" s="211">
        <v>64</v>
      </c>
      <c r="U415" s="211">
        <v>0</v>
      </c>
      <c r="V415" s="211">
        <v>15</v>
      </c>
      <c r="W415" s="211">
        <v>0</v>
      </c>
      <c r="X415" s="211">
        <v>0</v>
      </c>
      <c r="Y415" s="211">
        <v>0</v>
      </c>
      <c r="Z415" s="211">
        <v>59</v>
      </c>
      <c r="AA415" s="211">
        <v>0</v>
      </c>
      <c r="AB415" s="211">
        <v>330</v>
      </c>
      <c r="AC415" s="211">
        <v>10</v>
      </c>
      <c r="AD415" s="211">
        <v>325</v>
      </c>
      <c r="AE415" s="211">
        <v>11</v>
      </c>
      <c r="AF415" s="211">
        <v>4207</v>
      </c>
      <c r="AG415" s="211">
        <v>137</v>
      </c>
      <c r="AH415" s="211">
        <v>4882</v>
      </c>
      <c r="AI415" s="211">
        <v>151</v>
      </c>
      <c r="AJ415" s="211">
        <v>22</v>
      </c>
      <c r="AK415" s="211">
        <v>0</v>
      </c>
      <c r="AL415" s="211">
        <v>11</v>
      </c>
      <c r="AM415" s="211">
        <v>0</v>
      </c>
      <c r="AN415" s="211">
        <v>11</v>
      </c>
      <c r="AO415" s="211">
        <v>0</v>
      </c>
      <c r="AP415" s="211">
        <v>2599</v>
      </c>
      <c r="AQ415" s="211">
        <v>66</v>
      </c>
      <c r="AR415" s="211">
        <v>2305</v>
      </c>
      <c r="AS415" s="211">
        <v>85</v>
      </c>
      <c r="AT415" s="211">
        <v>829</v>
      </c>
      <c r="AU415" s="211">
        <v>14</v>
      </c>
      <c r="AV415" s="211">
        <v>4075</v>
      </c>
      <c r="AW415" s="211">
        <v>137</v>
      </c>
      <c r="AX415" s="211">
        <v>204</v>
      </c>
      <c r="AY415" s="211">
        <v>10</v>
      </c>
      <c r="AZ415" s="211">
        <v>1060</v>
      </c>
      <c r="BA415" s="211">
        <v>36</v>
      </c>
      <c r="BB415" s="211">
        <v>1239</v>
      </c>
      <c r="BC415" s="211">
        <v>39</v>
      </c>
      <c r="BD415" s="211">
        <v>751</v>
      </c>
      <c r="BE415" s="211">
        <v>20</v>
      </c>
      <c r="BF415" s="211">
        <v>469</v>
      </c>
      <c r="BG415" s="211">
        <v>25</v>
      </c>
      <c r="BH415" s="211">
        <v>1927</v>
      </c>
      <c r="BI415" s="211">
        <v>117</v>
      </c>
      <c r="BJ415" s="211">
        <v>1858</v>
      </c>
      <c r="BK415" s="211">
        <v>113</v>
      </c>
      <c r="BL415" s="211">
        <v>69</v>
      </c>
      <c r="BM415" s="211">
        <v>4</v>
      </c>
      <c r="BN415" s="211">
        <v>1440</v>
      </c>
      <c r="BO415" s="211">
        <v>75</v>
      </c>
      <c r="BP415" s="211">
        <v>584</v>
      </c>
      <c r="BQ415" s="211">
        <v>40</v>
      </c>
      <c r="BR415" s="211">
        <v>372</v>
      </c>
      <c r="BS415" s="211">
        <v>27</v>
      </c>
      <c r="BT415" s="211">
        <v>1402</v>
      </c>
      <c r="BU415" s="211">
        <v>9</v>
      </c>
      <c r="BV415" s="211">
        <v>2396</v>
      </c>
      <c r="BW415" s="211">
        <v>142</v>
      </c>
      <c r="BX415" s="211">
        <v>1106</v>
      </c>
      <c r="BY415" s="211">
        <v>0</v>
      </c>
      <c r="BZ415" s="211">
        <v>464</v>
      </c>
      <c r="CA415" s="211">
        <v>7</v>
      </c>
      <c r="CB415" s="211">
        <v>938</v>
      </c>
      <c r="CC415" s="211">
        <v>2</v>
      </c>
      <c r="CD415" s="211">
        <v>248</v>
      </c>
      <c r="CE415" s="211">
        <v>37</v>
      </c>
      <c r="CF415" s="211">
        <v>402</v>
      </c>
      <c r="CG415" s="211">
        <v>27</v>
      </c>
      <c r="CH415" s="211">
        <v>543</v>
      </c>
      <c r="CI415" s="211">
        <v>21</v>
      </c>
      <c r="CJ415" s="211">
        <v>500</v>
      </c>
      <c r="CK415" s="211">
        <v>30</v>
      </c>
      <c r="CL415" s="211">
        <v>703</v>
      </c>
      <c r="CM415" s="211">
        <v>27</v>
      </c>
      <c r="CN415" s="211">
        <v>1106</v>
      </c>
      <c r="CO415" s="211">
        <v>0</v>
      </c>
      <c r="CP415" s="211">
        <v>151</v>
      </c>
      <c r="CQ415" s="211">
        <v>4753</v>
      </c>
      <c r="CR415" s="211">
        <v>3319</v>
      </c>
      <c r="CS415" s="211">
        <v>2419</v>
      </c>
      <c r="CT415" s="211">
        <v>4526</v>
      </c>
      <c r="CU415" s="211">
        <v>140</v>
      </c>
      <c r="CV415" s="211">
        <v>11</v>
      </c>
      <c r="CW415" s="211">
        <v>61</v>
      </c>
      <c r="CX415" s="211">
        <v>6</v>
      </c>
      <c r="CY415" s="211">
        <v>79</v>
      </c>
      <c r="CZ415" s="211">
        <v>5</v>
      </c>
      <c r="DA415" s="211">
        <v>0</v>
      </c>
      <c r="DB415" s="211">
        <v>0</v>
      </c>
      <c r="DC415" s="211">
        <v>0</v>
      </c>
      <c r="DD415" s="211">
        <v>0</v>
      </c>
      <c r="DE415" s="211">
        <v>143</v>
      </c>
      <c r="DF415" s="211">
        <v>110</v>
      </c>
      <c r="DG415" s="211">
        <v>342</v>
      </c>
      <c r="DH415" s="211">
        <v>110</v>
      </c>
      <c r="DI415" s="211">
        <v>206</v>
      </c>
      <c r="DJ415" s="211">
        <v>99</v>
      </c>
      <c r="DK415" s="211">
        <v>28</v>
      </c>
      <c r="DL415" s="211">
        <v>95</v>
      </c>
      <c r="DM415" s="211">
        <v>116</v>
      </c>
      <c r="DN415" s="211">
        <v>642</v>
      </c>
      <c r="DO415" s="211">
        <v>137</v>
      </c>
      <c r="DP415" s="211">
        <v>75</v>
      </c>
      <c r="DQ415" s="211">
        <v>96</v>
      </c>
      <c r="DR415" s="211">
        <v>157</v>
      </c>
      <c r="DS415" s="211">
        <v>154</v>
      </c>
      <c r="DT415" s="211">
        <v>245</v>
      </c>
      <c r="DU415" s="211">
        <v>2001</v>
      </c>
      <c r="DV415" s="211">
        <v>972</v>
      </c>
      <c r="DW415" s="211">
        <v>303</v>
      </c>
      <c r="DX415" s="211">
        <v>130</v>
      </c>
      <c r="DY415" s="211">
        <v>57</v>
      </c>
      <c r="DZ415" s="211">
        <v>427</v>
      </c>
      <c r="EA415" s="211">
        <v>103</v>
      </c>
      <c r="EB415" s="211">
        <v>266</v>
      </c>
      <c r="EC415" s="211">
        <v>472</v>
      </c>
      <c r="ED415" s="211">
        <v>99</v>
      </c>
      <c r="EE415" s="211">
        <v>282</v>
      </c>
      <c r="EF415" s="211">
        <v>610</v>
      </c>
      <c r="EG415" s="211">
        <v>4242</v>
      </c>
      <c r="EH415" s="211">
        <v>675</v>
      </c>
      <c r="EI415" s="211">
        <v>1572</v>
      </c>
      <c r="EJ415" s="211">
        <v>429</v>
      </c>
      <c r="EK415" s="211">
        <v>91</v>
      </c>
      <c r="EL415" s="211">
        <v>81</v>
      </c>
      <c r="EM415" s="211">
        <v>9</v>
      </c>
      <c r="EN415" s="211">
        <v>10</v>
      </c>
      <c r="EO415" s="211">
        <v>79</v>
      </c>
      <c r="EP415" s="211">
        <v>112</v>
      </c>
      <c r="EQ415" s="211">
        <v>1720</v>
      </c>
      <c r="ER415" s="211">
        <v>2001</v>
      </c>
      <c r="ES415" s="211">
        <v>119</v>
      </c>
      <c r="ET415" s="211">
        <v>547</v>
      </c>
      <c r="EU415" s="211">
        <v>707</v>
      </c>
      <c r="EV415" s="211">
        <v>628</v>
      </c>
      <c r="EW415" s="211">
        <f t="shared" si="6"/>
        <v>1882</v>
      </c>
      <c r="EX415" s="211">
        <v>2001</v>
      </c>
      <c r="EZ415" s="211"/>
    </row>
    <row r="416" spans="1:156" x14ac:dyDescent="0.25">
      <c r="A416">
        <v>56481</v>
      </c>
      <c r="B416" t="s">
        <v>580</v>
      </c>
      <c r="C416" t="s">
        <v>866</v>
      </c>
      <c r="D416" t="s">
        <v>313</v>
      </c>
      <c r="E416" t="s">
        <v>325</v>
      </c>
      <c r="F416" s="234" t="s">
        <v>342</v>
      </c>
      <c r="G416" s="234" t="s">
        <v>342</v>
      </c>
      <c r="H416" s="211">
        <v>2328</v>
      </c>
      <c r="I416" s="211">
        <v>191</v>
      </c>
      <c r="J416" s="211">
        <v>256</v>
      </c>
      <c r="K416" s="211">
        <v>6</v>
      </c>
      <c r="L416" s="211">
        <v>112</v>
      </c>
      <c r="M416" s="211">
        <v>0</v>
      </c>
      <c r="N416" s="211">
        <v>1526</v>
      </c>
      <c r="O416" s="211">
        <v>119</v>
      </c>
      <c r="P416" s="211">
        <v>543</v>
      </c>
      <c r="Q416" s="211">
        <v>66</v>
      </c>
      <c r="R416" s="211">
        <v>2049</v>
      </c>
      <c r="S416" s="211">
        <v>174</v>
      </c>
      <c r="T416" s="211">
        <v>12</v>
      </c>
      <c r="U416" s="211">
        <v>0</v>
      </c>
      <c r="V416" s="211">
        <v>8</v>
      </c>
      <c r="W416" s="211">
        <v>8</v>
      </c>
      <c r="X416" s="211">
        <v>12</v>
      </c>
      <c r="Y416" s="211">
        <v>3</v>
      </c>
      <c r="Z416" s="211">
        <v>0</v>
      </c>
      <c r="AA416" s="211">
        <v>0</v>
      </c>
      <c r="AB416" s="211">
        <v>247</v>
      </c>
      <c r="AC416" s="211">
        <v>6</v>
      </c>
      <c r="AD416" s="211">
        <v>19</v>
      </c>
      <c r="AE416" s="211">
        <v>3</v>
      </c>
      <c r="AF416" s="211">
        <v>2030</v>
      </c>
      <c r="AG416" s="211">
        <v>171</v>
      </c>
      <c r="AH416" s="211">
        <v>2314</v>
      </c>
      <c r="AI416" s="211">
        <v>188</v>
      </c>
      <c r="AJ416" s="211">
        <v>14</v>
      </c>
      <c r="AK416" s="211">
        <v>3</v>
      </c>
      <c r="AL416" s="211">
        <v>14</v>
      </c>
      <c r="AM416" s="211">
        <v>3</v>
      </c>
      <c r="AN416" s="211">
        <v>0</v>
      </c>
      <c r="AO416" s="211">
        <v>0</v>
      </c>
      <c r="AP416" s="211">
        <v>1191</v>
      </c>
      <c r="AQ416" s="211">
        <v>102</v>
      </c>
      <c r="AR416" s="211">
        <v>1137</v>
      </c>
      <c r="AS416" s="211">
        <v>89</v>
      </c>
      <c r="AT416" s="211">
        <v>231</v>
      </c>
      <c r="AU416" s="211">
        <v>5</v>
      </c>
      <c r="AV416" s="211">
        <v>2097</v>
      </c>
      <c r="AW416" s="211">
        <v>186</v>
      </c>
      <c r="AX416" s="211">
        <v>110</v>
      </c>
      <c r="AY416" s="211">
        <v>15</v>
      </c>
      <c r="AZ416" s="211">
        <v>561</v>
      </c>
      <c r="BA416" s="211">
        <v>85</v>
      </c>
      <c r="BB416" s="211">
        <v>583</v>
      </c>
      <c r="BC416" s="211">
        <v>16</v>
      </c>
      <c r="BD416" s="211">
        <v>245</v>
      </c>
      <c r="BE416" s="211">
        <v>19</v>
      </c>
      <c r="BF416" s="211">
        <v>221</v>
      </c>
      <c r="BG416" s="211">
        <v>9</v>
      </c>
      <c r="BH416" s="211">
        <v>997</v>
      </c>
      <c r="BI416" s="211">
        <v>144</v>
      </c>
      <c r="BJ416" s="211">
        <v>929</v>
      </c>
      <c r="BK416" s="211">
        <v>124</v>
      </c>
      <c r="BL416" s="211">
        <v>68</v>
      </c>
      <c r="BM416" s="211">
        <v>20</v>
      </c>
      <c r="BN416" s="211">
        <v>690</v>
      </c>
      <c r="BO416" s="211">
        <v>95</v>
      </c>
      <c r="BP416" s="211">
        <v>334</v>
      </c>
      <c r="BQ416" s="211">
        <v>49</v>
      </c>
      <c r="BR416" s="211">
        <v>194</v>
      </c>
      <c r="BS416" s="211">
        <v>9</v>
      </c>
      <c r="BT416" s="211">
        <v>704</v>
      </c>
      <c r="BU416" s="211">
        <v>38</v>
      </c>
      <c r="BV416" s="211">
        <v>1218</v>
      </c>
      <c r="BW416" s="211">
        <v>153</v>
      </c>
      <c r="BX416" s="211">
        <v>406</v>
      </c>
      <c r="BY416" s="211">
        <v>0</v>
      </c>
      <c r="BZ416" s="211">
        <v>185</v>
      </c>
      <c r="CA416" s="211">
        <v>8</v>
      </c>
      <c r="CB416" s="211">
        <v>519</v>
      </c>
      <c r="CC416" s="211">
        <v>30</v>
      </c>
      <c r="CD416" s="211">
        <v>125</v>
      </c>
      <c r="CE416" s="211">
        <v>18</v>
      </c>
      <c r="CF416" s="211">
        <v>273</v>
      </c>
      <c r="CG416" s="211">
        <v>19</v>
      </c>
      <c r="CH416" s="211">
        <v>262</v>
      </c>
      <c r="CI416" s="211">
        <v>25</v>
      </c>
      <c r="CJ416" s="211">
        <v>242</v>
      </c>
      <c r="CK416" s="211">
        <v>9</v>
      </c>
      <c r="CL416" s="211">
        <v>316</v>
      </c>
      <c r="CM416" s="211">
        <v>82</v>
      </c>
      <c r="CN416" s="211">
        <v>406</v>
      </c>
      <c r="CO416" s="211">
        <v>0</v>
      </c>
      <c r="CP416" s="211">
        <v>191</v>
      </c>
      <c r="CQ416" s="211">
        <v>2137</v>
      </c>
      <c r="CR416" s="211">
        <v>1437</v>
      </c>
      <c r="CS416" s="211">
        <v>1084</v>
      </c>
      <c r="CT416" s="211">
        <v>2167</v>
      </c>
      <c r="CU416" s="211">
        <v>31</v>
      </c>
      <c r="CV416" s="211">
        <v>9</v>
      </c>
      <c r="CW416" s="211">
        <v>8</v>
      </c>
      <c r="CX416" s="211">
        <v>0</v>
      </c>
      <c r="CY416" s="211">
        <v>14</v>
      </c>
      <c r="CZ416" s="211">
        <v>0</v>
      </c>
      <c r="DA416" s="211">
        <v>9</v>
      </c>
      <c r="DB416" s="211">
        <v>9</v>
      </c>
      <c r="DC416" s="211">
        <v>0</v>
      </c>
      <c r="DD416" s="211">
        <v>0</v>
      </c>
      <c r="DE416" s="211">
        <v>92</v>
      </c>
      <c r="DF416" s="211">
        <v>69</v>
      </c>
      <c r="DG416" s="211">
        <v>229</v>
      </c>
      <c r="DH416" s="211">
        <v>50</v>
      </c>
      <c r="DI416" s="211">
        <v>123</v>
      </c>
      <c r="DJ416" s="211">
        <v>77</v>
      </c>
      <c r="DK416" s="211">
        <v>6</v>
      </c>
      <c r="DL416" s="211">
        <v>22</v>
      </c>
      <c r="DM416" s="211">
        <v>46</v>
      </c>
      <c r="DN416" s="211">
        <v>223</v>
      </c>
      <c r="DO416" s="211">
        <v>57</v>
      </c>
      <c r="DP416" s="211">
        <v>53</v>
      </c>
      <c r="DQ416" s="211">
        <v>23</v>
      </c>
      <c r="DR416" s="211">
        <v>60</v>
      </c>
      <c r="DS416" s="211">
        <v>65</v>
      </c>
      <c r="DT416" s="211">
        <v>87</v>
      </c>
      <c r="DU416" s="211">
        <v>921</v>
      </c>
      <c r="DV416" s="211">
        <v>475</v>
      </c>
      <c r="DW416" s="211">
        <v>209</v>
      </c>
      <c r="DX416" s="211">
        <v>88</v>
      </c>
      <c r="DY416" s="211">
        <v>43</v>
      </c>
      <c r="DZ416" s="211">
        <v>224</v>
      </c>
      <c r="EA416" s="211">
        <v>6</v>
      </c>
      <c r="EB416" s="211">
        <v>181</v>
      </c>
      <c r="EC416" s="211">
        <v>134</v>
      </c>
      <c r="ED416" s="211">
        <v>27</v>
      </c>
      <c r="EE416" s="211">
        <v>88</v>
      </c>
      <c r="EF416" s="211">
        <v>301</v>
      </c>
      <c r="EG416" s="211">
        <v>2200</v>
      </c>
      <c r="EH416" s="211">
        <v>125</v>
      </c>
      <c r="EI416" s="211">
        <v>804</v>
      </c>
      <c r="EJ416" s="211">
        <v>117</v>
      </c>
      <c r="EK416" s="211">
        <v>41</v>
      </c>
      <c r="EL416" s="211">
        <v>5</v>
      </c>
      <c r="EM416" s="211">
        <v>14</v>
      </c>
      <c r="EN416" s="211">
        <v>6</v>
      </c>
      <c r="EO416" s="211">
        <v>0</v>
      </c>
      <c r="EP416" s="211">
        <v>3</v>
      </c>
      <c r="EQ416" s="211">
        <v>756</v>
      </c>
      <c r="ER416" s="211">
        <v>921</v>
      </c>
      <c r="ES416" s="211">
        <v>27</v>
      </c>
      <c r="ET416" s="211">
        <v>191</v>
      </c>
      <c r="EU416" s="211">
        <v>348</v>
      </c>
      <c r="EV416" s="211">
        <v>355</v>
      </c>
      <c r="EW416" s="211">
        <f t="shared" si="6"/>
        <v>894</v>
      </c>
      <c r="EX416" s="211">
        <v>921</v>
      </c>
      <c r="EZ416" s="211"/>
    </row>
    <row r="417" spans="1:156" x14ac:dyDescent="0.25">
      <c r="A417">
        <v>56482</v>
      </c>
      <c r="B417" t="s">
        <v>580</v>
      </c>
      <c r="C417" t="s">
        <v>867</v>
      </c>
      <c r="D417" t="s">
        <v>313</v>
      </c>
      <c r="E417" t="s">
        <v>325</v>
      </c>
      <c r="F417" s="234" t="s">
        <v>342</v>
      </c>
      <c r="G417" s="234" t="s">
        <v>342</v>
      </c>
      <c r="H417" s="211">
        <v>7337</v>
      </c>
      <c r="I417" s="211">
        <v>631</v>
      </c>
      <c r="J417" s="211">
        <v>1622</v>
      </c>
      <c r="K417" s="211">
        <v>154</v>
      </c>
      <c r="L417" s="211">
        <v>863</v>
      </c>
      <c r="M417" s="211">
        <v>109</v>
      </c>
      <c r="N417" s="211">
        <v>3921</v>
      </c>
      <c r="O417" s="211">
        <v>399</v>
      </c>
      <c r="P417" s="211">
        <v>1784</v>
      </c>
      <c r="Q417" s="211">
        <v>78</v>
      </c>
      <c r="R417" s="211">
        <v>6731</v>
      </c>
      <c r="S417" s="211">
        <v>631</v>
      </c>
      <c r="T417" s="211">
        <v>44</v>
      </c>
      <c r="U417" s="211">
        <v>0</v>
      </c>
      <c r="V417" s="211">
        <v>29</v>
      </c>
      <c r="W417" s="211">
        <v>0</v>
      </c>
      <c r="X417" s="211">
        <v>21</v>
      </c>
      <c r="Y417" s="211">
        <v>0</v>
      </c>
      <c r="Z417" s="211">
        <v>6</v>
      </c>
      <c r="AA417" s="211">
        <v>0</v>
      </c>
      <c r="AB417" s="211">
        <v>506</v>
      </c>
      <c r="AC417" s="211">
        <v>0</v>
      </c>
      <c r="AD417" s="211">
        <v>238</v>
      </c>
      <c r="AE417" s="211">
        <v>0</v>
      </c>
      <c r="AF417" s="211">
        <v>6687</v>
      </c>
      <c r="AG417" s="211">
        <v>631</v>
      </c>
      <c r="AH417" s="211">
        <v>7146</v>
      </c>
      <c r="AI417" s="211">
        <v>531</v>
      </c>
      <c r="AJ417" s="211">
        <v>191</v>
      </c>
      <c r="AK417" s="211">
        <v>100</v>
      </c>
      <c r="AL417" s="211">
        <v>50</v>
      </c>
      <c r="AM417" s="211">
        <v>0</v>
      </c>
      <c r="AN417" s="211">
        <v>141</v>
      </c>
      <c r="AO417" s="211">
        <v>100</v>
      </c>
      <c r="AP417" s="211">
        <v>3750</v>
      </c>
      <c r="AQ417" s="211">
        <v>398</v>
      </c>
      <c r="AR417" s="211">
        <v>3587</v>
      </c>
      <c r="AS417" s="211">
        <v>233</v>
      </c>
      <c r="AT417" s="211">
        <v>1238</v>
      </c>
      <c r="AU417" s="211">
        <v>102</v>
      </c>
      <c r="AV417" s="211">
        <v>6099</v>
      </c>
      <c r="AW417" s="211">
        <v>529</v>
      </c>
      <c r="AX417" s="211">
        <v>489</v>
      </c>
      <c r="AY417" s="211">
        <v>48</v>
      </c>
      <c r="AZ417" s="211">
        <v>1667</v>
      </c>
      <c r="BA417" s="211">
        <v>106</v>
      </c>
      <c r="BB417" s="211">
        <v>1910</v>
      </c>
      <c r="BC417" s="211">
        <v>111</v>
      </c>
      <c r="BD417" s="211">
        <v>724</v>
      </c>
      <c r="BE417" s="211">
        <v>72</v>
      </c>
      <c r="BF417" s="211">
        <v>510</v>
      </c>
      <c r="BG417" s="211">
        <v>70</v>
      </c>
      <c r="BH417" s="211">
        <v>3615</v>
      </c>
      <c r="BI417" s="211">
        <v>445</v>
      </c>
      <c r="BJ417" s="211">
        <v>3378</v>
      </c>
      <c r="BK417" s="211">
        <v>387</v>
      </c>
      <c r="BL417" s="211">
        <v>237</v>
      </c>
      <c r="BM417" s="211">
        <v>58</v>
      </c>
      <c r="BN417" s="211">
        <v>2345</v>
      </c>
      <c r="BO417" s="211">
        <v>212</v>
      </c>
      <c r="BP417" s="211">
        <v>1190</v>
      </c>
      <c r="BQ417" s="211">
        <v>188</v>
      </c>
      <c r="BR417" s="211">
        <v>590</v>
      </c>
      <c r="BS417" s="211">
        <v>115</v>
      </c>
      <c r="BT417" s="211">
        <v>1918</v>
      </c>
      <c r="BU417" s="211">
        <v>101</v>
      </c>
      <c r="BV417" s="211">
        <v>4125</v>
      </c>
      <c r="BW417" s="211">
        <v>515</v>
      </c>
      <c r="BX417" s="211">
        <v>1294</v>
      </c>
      <c r="BY417" s="211">
        <v>15</v>
      </c>
      <c r="BZ417" s="211">
        <v>625</v>
      </c>
      <c r="CA417" s="211">
        <v>23</v>
      </c>
      <c r="CB417" s="211">
        <v>1293</v>
      </c>
      <c r="CC417" s="211">
        <v>78</v>
      </c>
      <c r="CD417" s="211">
        <v>629</v>
      </c>
      <c r="CE417" s="211">
        <v>193</v>
      </c>
      <c r="CF417" s="211">
        <v>857</v>
      </c>
      <c r="CG417" s="211">
        <v>113</v>
      </c>
      <c r="CH417" s="211">
        <v>676</v>
      </c>
      <c r="CI417" s="211">
        <v>30</v>
      </c>
      <c r="CJ417" s="211">
        <v>995</v>
      </c>
      <c r="CK417" s="211">
        <v>93</v>
      </c>
      <c r="CL417" s="211">
        <v>968</v>
      </c>
      <c r="CM417" s="211">
        <v>86</v>
      </c>
      <c r="CN417" s="211">
        <v>1294</v>
      </c>
      <c r="CO417" s="211">
        <v>15</v>
      </c>
      <c r="CP417" s="211">
        <v>631</v>
      </c>
      <c r="CQ417" s="211">
        <v>6706</v>
      </c>
      <c r="CR417" s="211">
        <v>3776</v>
      </c>
      <c r="CS417" s="211">
        <v>3913</v>
      </c>
      <c r="CT417" s="211">
        <v>6585</v>
      </c>
      <c r="CU417" s="211">
        <v>380</v>
      </c>
      <c r="CV417" s="211">
        <v>222</v>
      </c>
      <c r="CW417" s="211">
        <v>64</v>
      </c>
      <c r="CX417" s="211">
        <v>28</v>
      </c>
      <c r="CY417" s="211">
        <v>174</v>
      </c>
      <c r="CZ417" s="211">
        <v>80</v>
      </c>
      <c r="DA417" s="211">
        <v>14</v>
      </c>
      <c r="DB417" s="211">
        <v>14</v>
      </c>
      <c r="DC417" s="211">
        <v>128</v>
      </c>
      <c r="DD417" s="211">
        <v>100</v>
      </c>
      <c r="DE417" s="211">
        <v>267</v>
      </c>
      <c r="DF417" s="211">
        <v>353</v>
      </c>
      <c r="DG417" s="211">
        <v>683</v>
      </c>
      <c r="DH417" s="211">
        <v>213</v>
      </c>
      <c r="DI417" s="211">
        <v>433</v>
      </c>
      <c r="DJ417" s="211">
        <v>191</v>
      </c>
      <c r="DK417" s="211">
        <v>34</v>
      </c>
      <c r="DL417" s="211">
        <v>106</v>
      </c>
      <c r="DM417" s="211">
        <v>163</v>
      </c>
      <c r="DN417" s="211">
        <v>881</v>
      </c>
      <c r="DO417" s="211">
        <v>54</v>
      </c>
      <c r="DP417" s="211">
        <v>257</v>
      </c>
      <c r="DQ417" s="211">
        <v>109</v>
      </c>
      <c r="DR417" s="211">
        <v>164</v>
      </c>
      <c r="DS417" s="211">
        <v>293</v>
      </c>
      <c r="DT417" s="211">
        <v>649</v>
      </c>
      <c r="DU417" s="211">
        <v>3147</v>
      </c>
      <c r="DV417" s="211">
        <v>1441</v>
      </c>
      <c r="DW417" s="211">
        <v>518</v>
      </c>
      <c r="DX417" s="211">
        <v>230</v>
      </c>
      <c r="DY417" s="211">
        <v>109</v>
      </c>
      <c r="DZ417" s="211">
        <v>749</v>
      </c>
      <c r="EA417" s="211">
        <v>136</v>
      </c>
      <c r="EB417" s="211">
        <v>342</v>
      </c>
      <c r="EC417" s="211">
        <v>727</v>
      </c>
      <c r="ED417" s="211">
        <v>190</v>
      </c>
      <c r="EE417" s="211">
        <v>455</v>
      </c>
      <c r="EF417" s="211">
        <v>1012</v>
      </c>
      <c r="EG417" s="211">
        <v>6535</v>
      </c>
      <c r="EH417" s="211">
        <v>903</v>
      </c>
      <c r="EI417" s="211">
        <v>2076</v>
      </c>
      <c r="EJ417" s="211">
        <v>1071</v>
      </c>
      <c r="EK417" s="211">
        <v>235</v>
      </c>
      <c r="EL417" s="211">
        <v>108</v>
      </c>
      <c r="EM417" s="211">
        <v>126</v>
      </c>
      <c r="EN417" s="211">
        <v>54</v>
      </c>
      <c r="EO417" s="211">
        <v>165</v>
      </c>
      <c r="EP417" s="211">
        <v>282</v>
      </c>
      <c r="EQ417" s="211">
        <v>2618</v>
      </c>
      <c r="ER417" s="211">
        <v>3147</v>
      </c>
      <c r="ES417" s="211">
        <v>416</v>
      </c>
      <c r="ET417" s="211">
        <v>784</v>
      </c>
      <c r="EU417" s="211">
        <v>878</v>
      </c>
      <c r="EV417" s="211">
        <v>1069</v>
      </c>
      <c r="EW417" s="211">
        <f t="shared" si="6"/>
        <v>2731</v>
      </c>
      <c r="EX417" s="211">
        <v>3147</v>
      </c>
      <c r="EZ417" s="211"/>
    </row>
    <row r="418" spans="1:156" x14ac:dyDescent="0.25">
      <c r="A418">
        <v>56484</v>
      </c>
      <c r="B418" t="s">
        <v>580</v>
      </c>
      <c r="C418" t="s">
        <v>868</v>
      </c>
      <c r="D418" t="s">
        <v>244</v>
      </c>
      <c r="E418" t="s">
        <v>325</v>
      </c>
      <c r="F418" s="234" t="s">
        <v>342</v>
      </c>
      <c r="G418" s="234" t="s">
        <v>342</v>
      </c>
      <c r="H418" s="211">
        <v>3170</v>
      </c>
      <c r="I418" s="211">
        <v>172</v>
      </c>
      <c r="J418" s="211">
        <v>632</v>
      </c>
      <c r="K418" s="211">
        <v>73</v>
      </c>
      <c r="L418" s="211">
        <v>474</v>
      </c>
      <c r="M418" s="211">
        <v>59</v>
      </c>
      <c r="N418" s="211">
        <v>1333</v>
      </c>
      <c r="O418" s="211">
        <v>79</v>
      </c>
      <c r="P418" s="211">
        <v>1164</v>
      </c>
      <c r="Q418" s="211">
        <v>20</v>
      </c>
      <c r="R418" s="211">
        <v>2359</v>
      </c>
      <c r="S418" s="211">
        <v>82</v>
      </c>
      <c r="T418" s="211">
        <v>16</v>
      </c>
      <c r="U418" s="211">
        <v>0</v>
      </c>
      <c r="V418" s="211">
        <v>562</v>
      </c>
      <c r="W418" s="211">
        <v>86</v>
      </c>
      <c r="X418" s="211">
        <v>6</v>
      </c>
      <c r="Y418" s="211">
        <v>0</v>
      </c>
      <c r="Z418" s="211">
        <v>36</v>
      </c>
      <c r="AA418" s="211">
        <v>0</v>
      </c>
      <c r="AB418" s="211">
        <v>191</v>
      </c>
      <c r="AC418" s="211">
        <v>4</v>
      </c>
      <c r="AD418" s="211">
        <v>79</v>
      </c>
      <c r="AE418" s="211">
        <v>0</v>
      </c>
      <c r="AF418" s="211">
        <v>2356</v>
      </c>
      <c r="AG418" s="211">
        <v>82</v>
      </c>
      <c r="AH418" s="211">
        <v>3090</v>
      </c>
      <c r="AI418" s="211">
        <v>166</v>
      </c>
      <c r="AJ418" s="211">
        <v>80</v>
      </c>
      <c r="AK418" s="211">
        <v>6</v>
      </c>
      <c r="AL418" s="211">
        <v>77</v>
      </c>
      <c r="AM418" s="211">
        <v>6</v>
      </c>
      <c r="AN418" s="211">
        <v>3</v>
      </c>
      <c r="AO418" s="211">
        <v>0</v>
      </c>
      <c r="AP418" s="211">
        <v>1582</v>
      </c>
      <c r="AQ418" s="211">
        <v>112</v>
      </c>
      <c r="AR418" s="211">
        <v>1588</v>
      </c>
      <c r="AS418" s="211">
        <v>60</v>
      </c>
      <c r="AT418" s="211">
        <v>583</v>
      </c>
      <c r="AU418" s="211">
        <v>7</v>
      </c>
      <c r="AV418" s="211">
        <v>2587</v>
      </c>
      <c r="AW418" s="211">
        <v>165</v>
      </c>
      <c r="AX418" s="211">
        <v>124</v>
      </c>
      <c r="AY418" s="211">
        <v>26</v>
      </c>
      <c r="AZ418" s="211">
        <v>730</v>
      </c>
      <c r="BA418" s="211">
        <v>36</v>
      </c>
      <c r="BB418" s="211">
        <v>818</v>
      </c>
      <c r="BC418" s="211">
        <v>50</v>
      </c>
      <c r="BD418" s="211">
        <v>791</v>
      </c>
      <c r="BE418" s="211">
        <v>7</v>
      </c>
      <c r="BF418" s="211">
        <v>426</v>
      </c>
      <c r="BG418" s="211">
        <v>37</v>
      </c>
      <c r="BH418" s="211">
        <v>1107</v>
      </c>
      <c r="BI418" s="211">
        <v>105</v>
      </c>
      <c r="BJ418" s="211">
        <v>1037</v>
      </c>
      <c r="BK418" s="211">
        <v>86</v>
      </c>
      <c r="BL418" s="211">
        <v>70</v>
      </c>
      <c r="BM418" s="211">
        <v>19</v>
      </c>
      <c r="BN418" s="211">
        <v>760</v>
      </c>
      <c r="BO418" s="211">
        <v>45</v>
      </c>
      <c r="BP418" s="211">
        <v>427</v>
      </c>
      <c r="BQ418" s="211">
        <v>65</v>
      </c>
      <c r="BR418" s="211">
        <v>346</v>
      </c>
      <c r="BS418" s="211">
        <v>32</v>
      </c>
      <c r="BT418" s="211">
        <v>576</v>
      </c>
      <c r="BU418" s="211">
        <v>30</v>
      </c>
      <c r="BV418" s="211">
        <v>1533</v>
      </c>
      <c r="BW418" s="211">
        <v>142</v>
      </c>
      <c r="BX418" s="211">
        <v>1061</v>
      </c>
      <c r="BY418" s="211">
        <v>0</v>
      </c>
      <c r="BZ418" s="211">
        <v>149</v>
      </c>
      <c r="CA418" s="211">
        <v>23</v>
      </c>
      <c r="CB418" s="211">
        <v>427</v>
      </c>
      <c r="CC418" s="211">
        <v>7</v>
      </c>
      <c r="CD418" s="211">
        <v>131</v>
      </c>
      <c r="CE418" s="211">
        <v>23</v>
      </c>
      <c r="CF418" s="211">
        <v>267</v>
      </c>
      <c r="CG418" s="211">
        <v>46</v>
      </c>
      <c r="CH418" s="211">
        <v>248</v>
      </c>
      <c r="CI418" s="211">
        <v>16</v>
      </c>
      <c r="CJ418" s="211">
        <v>379</v>
      </c>
      <c r="CK418" s="211">
        <v>29</v>
      </c>
      <c r="CL418" s="211">
        <v>508</v>
      </c>
      <c r="CM418" s="211">
        <v>28</v>
      </c>
      <c r="CN418" s="211">
        <v>1061</v>
      </c>
      <c r="CO418" s="211">
        <v>0</v>
      </c>
      <c r="CP418" s="211">
        <v>172</v>
      </c>
      <c r="CQ418" s="211">
        <v>2998</v>
      </c>
      <c r="CR418" s="211">
        <v>1981</v>
      </c>
      <c r="CS418" s="211">
        <v>1876</v>
      </c>
      <c r="CT418" s="211">
        <v>2934</v>
      </c>
      <c r="CU418" s="211">
        <v>194</v>
      </c>
      <c r="CV418" s="211">
        <v>37</v>
      </c>
      <c r="CW418" s="211">
        <v>31</v>
      </c>
      <c r="CX418" s="211">
        <v>21</v>
      </c>
      <c r="CY418" s="211">
        <v>36</v>
      </c>
      <c r="CZ418" s="211">
        <v>4</v>
      </c>
      <c r="DA418" s="211">
        <v>19</v>
      </c>
      <c r="DB418" s="211">
        <v>2</v>
      </c>
      <c r="DC418" s="211">
        <v>108</v>
      </c>
      <c r="DD418" s="211">
        <v>10</v>
      </c>
      <c r="DE418" s="211">
        <v>35</v>
      </c>
      <c r="DF418" s="211">
        <v>123</v>
      </c>
      <c r="DG418" s="211">
        <v>107</v>
      </c>
      <c r="DH418" s="211">
        <v>14</v>
      </c>
      <c r="DI418" s="211">
        <v>134</v>
      </c>
      <c r="DJ418" s="211">
        <v>31</v>
      </c>
      <c r="DK418" s="211">
        <v>45</v>
      </c>
      <c r="DL418" s="211">
        <v>46</v>
      </c>
      <c r="DM418" s="211">
        <v>63</v>
      </c>
      <c r="DN418" s="211">
        <v>284</v>
      </c>
      <c r="DO418" s="211">
        <v>259</v>
      </c>
      <c r="DP418" s="211">
        <v>60</v>
      </c>
      <c r="DQ418" s="211">
        <v>81</v>
      </c>
      <c r="DR418" s="211">
        <v>79</v>
      </c>
      <c r="DS418" s="211">
        <v>63</v>
      </c>
      <c r="DT418" s="211">
        <v>192</v>
      </c>
      <c r="DU418" s="211">
        <v>1385</v>
      </c>
      <c r="DV418" s="211">
        <v>633</v>
      </c>
      <c r="DW418" s="211">
        <v>84</v>
      </c>
      <c r="DX418" s="211">
        <v>119</v>
      </c>
      <c r="DY418" s="211">
        <v>65</v>
      </c>
      <c r="DZ418" s="211">
        <v>268</v>
      </c>
      <c r="EA418" s="211">
        <v>31</v>
      </c>
      <c r="EB418" s="211">
        <v>211</v>
      </c>
      <c r="EC418" s="211">
        <v>365</v>
      </c>
      <c r="ED418" s="211">
        <v>36</v>
      </c>
      <c r="EE418" s="211">
        <v>278</v>
      </c>
      <c r="EF418" s="211">
        <v>269</v>
      </c>
      <c r="EG418" s="211">
        <v>2894</v>
      </c>
      <c r="EH418" s="211">
        <v>339</v>
      </c>
      <c r="EI418" s="211">
        <v>1091</v>
      </c>
      <c r="EJ418" s="211">
        <v>294</v>
      </c>
      <c r="EK418" s="211">
        <v>26</v>
      </c>
      <c r="EL418" s="211">
        <v>38</v>
      </c>
      <c r="EM418" s="211">
        <v>31</v>
      </c>
      <c r="EN418" s="211">
        <v>25</v>
      </c>
      <c r="EO418" s="211">
        <v>45</v>
      </c>
      <c r="EP418" s="211">
        <v>99</v>
      </c>
      <c r="EQ418" s="211">
        <v>1219</v>
      </c>
      <c r="ER418" s="211">
        <v>1385</v>
      </c>
      <c r="ES418" s="211">
        <v>138</v>
      </c>
      <c r="ET418" s="211">
        <v>432</v>
      </c>
      <c r="EU418" s="211">
        <v>482</v>
      </c>
      <c r="EV418" s="211">
        <v>333</v>
      </c>
      <c r="EW418" s="211">
        <f t="shared" si="6"/>
        <v>1247</v>
      </c>
      <c r="EX418" s="211">
        <v>1385</v>
      </c>
      <c r="EZ418" s="211"/>
    </row>
    <row r="419" spans="1:156" x14ac:dyDescent="0.25">
      <c r="A419">
        <v>56633</v>
      </c>
      <c r="B419" t="s">
        <v>580</v>
      </c>
      <c r="C419" t="s">
        <v>898</v>
      </c>
      <c r="D419" t="s">
        <v>244</v>
      </c>
      <c r="E419" t="s">
        <v>325</v>
      </c>
      <c r="F419" s="234" t="s">
        <v>343</v>
      </c>
      <c r="G419" s="234" t="s">
        <v>343</v>
      </c>
      <c r="H419" s="211">
        <v>4861</v>
      </c>
      <c r="I419" s="211">
        <v>670</v>
      </c>
      <c r="J419" s="211">
        <v>1556</v>
      </c>
      <c r="K419" s="211">
        <v>253</v>
      </c>
      <c r="L419" s="211">
        <v>1213</v>
      </c>
      <c r="M419" s="211">
        <v>221</v>
      </c>
      <c r="N419" s="211">
        <v>2165</v>
      </c>
      <c r="O419" s="211">
        <v>331</v>
      </c>
      <c r="P419" s="211">
        <v>1085</v>
      </c>
      <c r="Q419" s="211">
        <v>80</v>
      </c>
      <c r="R419" s="211">
        <v>1646</v>
      </c>
      <c r="S419" s="211">
        <v>85</v>
      </c>
      <c r="T419" s="211">
        <v>25</v>
      </c>
      <c r="U419" s="211">
        <v>6</v>
      </c>
      <c r="V419" s="211">
        <v>2457</v>
      </c>
      <c r="W419" s="211">
        <v>475</v>
      </c>
      <c r="X419" s="211">
        <v>62</v>
      </c>
      <c r="Y419" s="211">
        <v>0</v>
      </c>
      <c r="Z419" s="211">
        <v>46</v>
      </c>
      <c r="AA419" s="211">
        <v>0</v>
      </c>
      <c r="AB419" s="211">
        <v>603</v>
      </c>
      <c r="AC419" s="211">
        <v>90</v>
      </c>
      <c r="AD419" s="211">
        <v>213</v>
      </c>
      <c r="AE419" s="211">
        <v>0</v>
      </c>
      <c r="AF419" s="211">
        <v>1555</v>
      </c>
      <c r="AG419" s="211">
        <v>85</v>
      </c>
      <c r="AH419" s="211">
        <v>4766</v>
      </c>
      <c r="AI419" s="211">
        <v>652</v>
      </c>
      <c r="AJ419" s="211">
        <v>95</v>
      </c>
      <c r="AK419" s="211">
        <v>18</v>
      </c>
      <c r="AL419" s="211">
        <v>79</v>
      </c>
      <c r="AM419" s="211">
        <v>4</v>
      </c>
      <c r="AN419" s="211">
        <v>16</v>
      </c>
      <c r="AO419" s="211">
        <v>14</v>
      </c>
      <c r="AP419" s="211">
        <v>2506</v>
      </c>
      <c r="AQ419" s="211">
        <v>341</v>
      </c>
      <c r="AR419" s="211">
        <v>2355</v>
      </c>
      <c r="AS419" s="211">
        <v>329</v>
      </c>
      <c r="AT419" s="211">
        <v>904</v>
      </c>
      <c r="AU419" s="211">
        <v>64</v>
      </c>
      <c r="AV419" s="211">
        <v>3957</v>
      </c>
      <c r="AW419" s="211">
        <v>606</v>
      </c>
      <c r="AX419" s="211">
        <v>316</v>
      </c>
      <c r="AY419" s="211">
        <v>89</v>
      </c>
      <c r="AZ419" s="211">
        <v>885</v>
      </c>
      <c r="BA419" s="211">
        <v>153</v>
      </c>
      <c r="BB419" s="211">
        <v>1073</v>
      </c>
      <c r="BC419" s="211">
        <v>131</v>
      </c>
      <c r="BD419" s="211">
        <v>499</v>
      </c>
      <c r="BE419" s="211">
        <v>30</v>
      </c>
      <c r="BF419" s="211">
        <v>649</v>
      </c>
      <c r="BG419" s="211">
        <v>127</v>
      </c>
      <c r="BH419" s="211">
        <v>1666</v>
      </c>
      <c r="BI419" s="211">
        <v>308</v>
      </c>
      <c r="BJ419" s="211">
        <v>1461</v>
      </c>
      <c r="BK419" s="211">
        <v>243</v>
      </c>
      <c r="BL419" s="211">
        <v>205</v>
      </c>
      <c r="BM419" s="211">
        <v>65</v>
      </c>
      <c r="BN419" s="211">
        <v>1034</v>
      </c>
      <c r="BO419" s="211">
        <v>145</v>
      </c>
      <c r="BP419" s="211">
        <v>747</v>
      </c>
      <c r="BQ419" s="211">
        <v>182</v>
      </c>
      <c r="BR419" s="211">
        <v>534</v>
      </c>
      <c r="BS419" s="211">
        <v>108</v>
      </c>
      <c r="BT419" s="211">
        <v>1756</v>
      </c>
      <c r="BU419" s="211">
        <v>226</v>
      </c>
      <c r="BV419" s="211">
        <v>2315</v>
      </c>
      <c r="BW419" s="211">
        <v>435</v>
      </c>
      <c r="BX419" s="211">
        <v>790</v>
      </c>
      <c r="BY419" s="211">
        <v>9</v>
      </c>
      <c r="BZ419" s="211">
        <v>532</v>
      </c>
      <c r="CA419" s="211">
        <v>87</v>
      </c>
      <c r="CB419" s="211">
        <v>1224</v>
      </c>
      <c r="CC419" s="211">
        <v>139</v>
      </c>
      <c r="CD419" s="211">
        <v>332</v>
      </c>
      <c r="CE419" s="211">
        <v>41</v>
      </c>
      <c r="CF419" s="211">
        <v>547</v>
      </c>
      <c r="CG419" s="211">
        <v>115</v>
      </c>
      <c r="CH419" s="211">
        <v>499</v>
      </c>
      <c r="CI419" s="211">
        <v>111</v>
      </c>
      <c r="CJ419" s="211">
        <v>395</v>
      </c>
      <c r="CK419" s="211">
        <v>72</v>
      </c>
      <c r="CL419" s="211">
        <v>542</v>
      </c>
      <c r="CM419" s="211">
        <v>96</v>
      </c>
      <c r="CN419" s="211">
        <v>790</v>
      </c>
      <c r="CO419" s="211">
        <v>9</v>
      </c>
      <c r="CP419" s="211">
        <v>670</v>
      </c>
      <c r="CQ419" s="211">
        <v>4191</v>
      </c>
      <c r="CR419" s="211">
        <v>2232</v>
      </c>
      <c r="CS419" s="211">
        <v>2732</v>
      </c>
      <c r="CT419" s="211">
        <v>3888</v>
      </c>
      <c r="CU419" s="211">
        <v>545</v>
      </c>
      <c r="CV419" s="211">
        <v>100</v>
      </c>
      <c r="CW419" s="211">
        <v>18</v>
      </c>
      <c r="CX419" s="211">
        <v>3</v>
      </c>
      <c r="CY419" s="211">
        <v>35</v>
      </c>
      <c r="CZ419" s="211">
        <v>7</v>
      </c>
      <c r="DA419" s="211">
        <v>70</v>
      </c>
      <c r="DB419" s="211">
        <v>15</v>
      </c>
      <c r="DC419" s="211">
        <v>422</v>
      </c>
      <c r="DD419" s="211">
        <v>75</v>
      </c>
      <c r="DE419" s="211">
        <v>24</v>
      </c>
      <c r="DF419" s="211">
        <v>128</v>
      </c>
      <c r="DG419" s="211">
        <v>82</v>
      </c>
      <c r="DH419" s="211">
        <v>39</v>
      </c>
      <c r="DI419" s="211">
        <v>192</v>
      </c>
      <c r="DJ419" s="211">
        <v>65</v>
      </c>
      <c r="DK419" s="211">
        <v>15</v>
      </c>
      <c r="DL419" s="211">
        <v>52</v>
      </c>
      <c r="DM419" s="211">
        <v>101</v>
      </c>
      <c r="DN419" s="211">
        <v>534</v>
      </c>
      <c r="DO419" s="211">
        <v>313</v>
      </c>
      <c r="DP419" s="211">
        <v>47</v>
      </c>
      <c r="DQ419" s="211">
        <v>161</v>
      </c>
      <c r="DR419" s="211">
        <v>115</v>
      </c>
      <c r="DS419" s="211">
        <v>116</v>
      </c>
      <c r="DT419" s="211">
        <v>383</v>
      </c>
      <c r="DU419" s="211">
        <v>1577</v>
      </c>
      <c r="DV419" s="211">
        <v>581</v>
      </c>
      <c r="DW419" s="211">
        <v>174</v>
      </c>
      <c r="DX419" s="211">
        <v>212</v>
      </c>
      <c r="DY419" s="211">
        <v>148</v>
      </c>
      <c r="DZ419" s="211">
        <v>359</v>
      </c>
      <c r="EA419" s="211">
        <v>50</v>
      </c>
      <c r="EB419" s="211">
        <v>252</v>
      </c>
      <c r="EC419" s="211">
        <v>425</v>
      </c>
      <c r="ED419" s="211">
        <v>84</v>
      </c>
      <c r="EE419" s="211">
        <v>138</v>
      </c>
      <c r="EF419" s="211">
        <v>627</v>
      </c>
      <c r="EG419" s="211">
        <v>4075</v>
      </c>
      <c r="EH419" s="211">
        <v>727</v>
      </c>
      <c r="EI419" s="211">
        <v>1081</v>
      </c>
      <c r="EJ419" s="211">
        <v>496</v>
      </c>
      <c r="EK419" s="211">
        <v>81</v>
      </c>
      <c r="EL419" s="211">
        <v>101</v>
      </c>
      <c r="EM419" s="211">
        <v>44</v>
      </c>
      <c r="EN419" s="211">
        <v>27</v>
      </c>
      <c r="EO419" s="211">
        <v>12</v>
      </c>
      <c r="EP419" s="211">
        <v>181</v>
      </c>
      <c r="EQ419" s="211">
        <v>1272</v>
      </c>
      <c r="ER419" s="211">
        <v>1577</v>
      </c>
      <c r="ES419" s="211">
        <v>146</v>
      </c>
      <c r="ET419" s="211">
        <v>474</v>
      </c>
      <c r="EU419" s="211">
        <v>550</v>
      </c>
      <c r="EV419" s="211">
        <v>407</v>
      </c>
      <c r="EW419" s="211">
        <f t="shared" si="6"/>
        <v>1431</v>
      </c>
      <c r="EX419" s="211">
        <v>1577</v>
      </c>
      <c r="EZ419" s="211"/>
    </row>
    <row r="420" spans="1:156" x14ac:dyDescent="0.25">
      <c r="A420">
        <v>56655</v>
      </c>
      <c r="B420" t="s">
        <v>580</v>
      </c>
      <c r="C420" t="s">
        <v>904</v>
      </c>
      <c r="D420" t="s">
        <v>244</v>
      </c>
      <c r="E420" t="s">
        <v>325</v>
      </c>
      <c r="F420" s="234" t="s">
        <v>342</v>
      </c>
      <c r="G420" s="234" t="s">
        <v>342</v>
      </c>
      <c r="H420" s="211">
        <v>1328</v>
      </c>
      <c r="I420" s="211">
        <v>78</v>
      </c>
      <c r="J420" s="211">
        <v>270</v>
      </c>
      <c r="K420" s="211">
        <v>34</v>
      </c>
      <c r="L420" s="211">
        <v>179</v>
      </c>
      <c r="M420" s="211">
        <v>20</v>
      </c>
      <c r="N420" s="211">
        <v>605</v>
      </c>
      <c r="O420" s="211">
        <v>31</v>
      </c>
      <c r="P420" s="211">
        <v>449</v>
      </c>
      <c r="Q420" s="211">
        <v>9</v>
      </c>
      <c r="R420" s="211">
        <v>1122</v>
      </c>
      <c r="S420" s="211">
        <v>51</v>
      </c>
      <c r="T420" s="211">
        <v>4</v>
      </c>
      <c r="U420" s="211">
        <v>4</v>
      </c>
      <c r="V420" s="211">
        <v>70</v>
      </c>
      <c r="W420" s="211">
        <v>7</v>
      </c>
      <c r="X420" s="211">
        <v>0</v>
      </c>
      <c r="Y420" s="211">
        <v>0</v>
      </c>
      <c r="Z420" s="211">
        <v>50</v>
      </c>
      <c r="AA420" s="211">
        <v>0</v>
      </c>
      <c r="AB420" s="211">
        <v>82</v>
      </c>
      <c r="AC420" s="211">
        <v>16</v>
      </c>
      <c r="AD420" s="211">
        <v>2</v>
      </c>
      <c r="AE420" s="211">
        <v>1</v>
      </c>
      <c r="AF420" s="211">
        <v>1122</v>
      </c>
      <c r="AG420" s="211">
        <v>51</v>
      </c>
      <c r="AH420" s="211">
        <v>1310</v>
      </c>
      <c r="AI420" s="211">
        <v>73</v>
      </c>
      <c r="AJ420" s="211">
        <v>18</v>
      </c>
      <c r="AK420" s="211">
        <v>5</v>
      </c>
      <c r="AL420" s="211">
        <v>10</v>
      </c>
      <c r="AM420" s="211">
        <v>1</v>
      </c>
      <c r="AN420" s="211">
        <v>8</v>
      </c>
      <c r="AO420" s="211">
        <v>4</v>
      </c>
      <c r="AP420" s="211">
        <v>706</v>
      </c>
      <c r="AQ420" s="211">
        <v>42</v>
      </c>
      <c r="AR420" s="211">
        <v>622</v>
      </c>
      <c r="AS420" s="211">
        <v>36</v>
      </c>
      <c r="AT420" s="211">
        <v>238</v>
      </c>
      <c r="AU420" s="211">
        <v>10</v>
      </c>
      <c r="AV420" s="211">
        <v>1090</v>
      </c>
      <c r="AW420" s="211">
        <v>68</v>
      </c>
      <c r="AX420" s="211">
        <v>49</v>
      </c>
      <c r="AY420" s="211">
        <v>5</v>
      </c>
      <c r="AZ420" s="211">
        <v>401</v>
      </c>
      <c r="BA420" s="211">
        <v>19</v>
      </c>
      <c r="BB420" s="211">
        <v>380</v>
      </c>
      <c r="BC420" s="211">
        <v>41</v>
      </c>
      <c r="BD420" s="211">
        <v>353</v>
      </c>
      <c r="BE420" s="211">
        <v>9</v>
      </c>
      <c r="BF420" s="211">
        <v>187</v>
      </c>
      <c r="BG420" s="211">
        <v>15</v>
      </c>
      <c r="BH420" s="211">
        <v>365</v>
      </c>
      <c r="BI420" s="211">
        <v>58</v>
      </c>
      <c r="BJ420" s="211">
        <v>336</v>
      </c>
      <c r="BK420" s="211">
        <v>58</v>
      </c>
      <c r="BL420" s="211">
        <v>29</v>
      </c>
      <c r="BM420" s="211">
        <v>0</v>
      </c>
      <c r="BN420" s="211">
        <v>229</v>
      </c>
      <c r="BO420" s="211">
        <v>29</v>
      </c>
      <c r="BP420" s="211">
        <v>170</v>
      </c>
      <c r="BQ420" s="211">
        <v>34</v>
      </c>
      <c r="BR420" s="211">
        <v>153</v>
      </c>
      <c r="BS420" s="211">
        <v>10</v>
      </c>
      <c r="BT420" s="211">
        <v>107</v>
      </c>
      <c r="BU420" s="211">
        <v>4</v>
      </c>
      <c r="BV420" s="211">
        <v>552</v>
      </c>
      <c r="BW420" s="211">
        <v>73</v>
      </c>
      <c r="BX420" s="211">
        <v>669</v>
      </c>
      <c r="BY420" s="211">
        <v>1</v>
      </c>
      <c r="BZ420" s="211">
        <v>27</v>
      </c>
      <c r="CA420" s="211">
        <v>0</v>
      </c>
      <c r="CB420" s="211">
        <v>80</v>
      </c>
      <c r="CC420" s="211">
        <v>4</v>
      </c>
      <c r="CD420" s="211">
        <v>38</v>
      </c>
      <c r="CE420" s="211">
        <v>0</v>
      </c>
      <c r="CF420" s="211">
        <v>50</v>
      </c>
      <c r="CG420" s="211">
        <v>10</v>
      </c>
      <c r="CH420" s="211">
        <v>59</v>
      </c>
      <c r="CI420" s="211">
        <v>23</v>
      </c>
      <c r="CJ420" s="211">
        <v>93</v>
      </c>
      <c r="CK420" s="211">
        <v>6</v>
      </c>
      <c r="CL420" s="211">
        <v>312</v>
      </c>
      <c r="CM420" s="211">
        <v>34</v>
      </c>
      <c r="CN420" s="211">
        <v>669</v>
      </c>
      <c r="CO420" s="211">
        <v>1</v>
      </c>
      <c r="CP420" s="211">
        <v>78</v>
      </c>
      <c r="CQ420" s="211">
        <v>1250</v>
      </c>
      <c r="CR420" s="211">
        <v>914</v>
      </c>
      <c r="CS420" s="211">
        <v>853</v>
      </c>
      <c r="CT420" s="211">
        <v>1274</v>
      </c>
      <c r="CU420" s="211">
        <v>28</v>
      </c>
      <c r="CV420" s="211">
        <v>1</v>
      </c>
      <c r="CW420" s="211">
        <v>3</v>
      </c>
      <c r="CX420" s="211">
        <v>0</v>
      </c>
      <c r="CY420" s="211">
        <v>18</v>
      </c>
      <c r="CZ420" s="211">
        <v>1</v>
      </c>
      <c r="DA420" s="211">
        <v>0</v>
      </c>
      <c r="DB420" s="211">
        <v>0</v>
      </c>
      <c r="DC420" s="211">
        <v>7</v>
      </c>
      <c r="DD420" s="211">
        <v>0</v>
      </c>
      <c r="DE420" s="211">
        <v>4</v>
      </c>
      <c r="DF420" s="211">
        <v>64</v>
      </c>
      <c r="DG420" s="211">
        <v>20</v>
      </c>
      <c r="DH420" s="211">
        <v>4</v>
      </c>
      <c r="DI420" s="211">
        <v>63</v>
      </c>
      <c r="DJ420" s="211">
        <v>15</v>
      </c>
      <c r="DK420" s="211">
        <v>3</v>
      </c>
      <c r="DL420" s="211">
        <v>18</v>
      </c>
      <c r="DM420" s="211">
        <v>33</v>
      </c>
      <c r="DN420" s="211">
        <v>104</v>
      </c>
      <c r="DO420" s="211">
        <v>48</v>
      </c>
      <c r="DP420" s="211">
        <v>21</v>
      </c>
      <c r="DQ420" s="211">
        <v>27</v>
      </c>
      <c r="DR420" s="211">
        <v>28</v>
      </c>
      <c r="DS420" s="211">
        <v>20</v>
      </c>
      <c r="DT420" s="211">
        <v>48</v>
      </c>
      <c r="DU420" s="211">
        <v>709</v>
      </c>
      <c r="DV420" s="211">
        <v>343</v>
      </c>
      <c r="DW420" s="211">
        <v>25</v>
      </c>
      <c r="DX420" s="211">
        <v>25</v>
      </c>
      <c r="DY420" s="211">
        <v>0</v>
      </c>
      <c r="DZ420" s="211">
        <v>204</v>
      </c>
      <c r="EA420" s="211">
        <v>4</v>
      </c>
      <c r="EB420" s="211">
        <v>134</v>
      </c>
      <c r="EC420" s="211">
        <v>137</v>
      </c>
      <c r="ED420" s="211">
        <v>0</v>
      </c>
      <c r="EE420" s="211">
        <v>115</v>
      </c>
      <c r="EF420" s="211">
        <v>42</v>
      </c>
      <c r="EG420" s="211">
        <v>1164</v>
      </c>
      <c r="EH420" s="211">
        <v>155</v>
      </c>
      <c r="EI420" s="211">
        <v>662</v>
      </c>
      <c r="EJ420" s="211">
        <v>47</v>
      </c>
      <c r="EK420" s="211">
        <v>6</v>
      </c>
      <c r="EL420" s="211">
        <v>2</v>
      </c>
      <c r="EM420" s="211">
        <v>6</v>
      </c>
      <c r="EN420" s="211">
        <v>6</v>
      </c>
      <c r="EO420" s="211">
        <v>1</v>
      </c>
      <c r="EP420" s="211">
        <v>10</v>
      </c>
      <c r="EQ420" s="211">
        <v>620</v>
      </c>
      <c r="ER420" s="211">
        <v>709</v>
      </c>
      <c r="ES420" s="211">
        <v>40</v>
      </c>
      <c r="ET420" s="211">
        <v>249</v>
      </c>
      <c r="EU420" s="211">
        <v>288</v>
      </c>
      <c r="EV420" s="211">
        <v>132</v>
      </c>
      <c r="EW420" s="211">
        <f t="shared" si="6"/>
        <v>669</v>
      </c>
      <c r="EX420" s="211">
        <v>709</v>
      </c>
      <c r="EZ420" s="211"/>
    </row>
    <row r="421" spans="1:156" x14ac:dyDescent="0.25">
      <c r="A421">
        <v>56672</v>
      </c>
      <c r="B421" t="s">
        <v>580</v>
      </c>
      <c r="C421" t="s">
        <v>907</v>
      </c>
      <c r="D421" t="s">
        <v>244</v>
      </c>
      <c r="E421" t="s">
        <v>325</v>
      </c>
      <c r="F421" s="234" t="s">
        <v>342</v>
      </c>
      <c r="G421" s="234" t="s">
        <v>342</v>
      </c>
      <c r="H421" s="211">
        <v>1906</v>
      </c>
      <c r="I421" s="211">
        <v>151</v>
      </c>
      <c r="J421" s="211">
        <v>470</v>
      </c>
      <c r="K421" s="211">
        <v>23</v>
      </c>
      <c r="L421" s="211">
        <v>302</v>
      </c>
      <c r="M421" s="211">
        <v>14</v>
      </c>
      <c r="N421" s="211">
        <v>786</v>
      </c>
      <c r="O421" s="211">
        <v>86</v>
      </c>
      <c r="P421" s="211">
        <v>640</v>
      </c>
      <c r="Q421" s="211">
        <v>42</v>
      </c>
      <c r="R421" s="211">
        <v>1579</v>
      </c>
      <c r="S421" s="211">
        <v>105</v>
      </c>
      <c r="T421" s="211">
        <v>0</v>
      </c>
      <c r="U421" s="211">
        <v>0</v>
      </c>
      <c r="V421" s="211">
        <v>164</v>
      </c>
      <c r="W421" s="211">
        <v>30</v>
      </c>
      <c r="X421" s="211">
        <v>12</v>
      </c>
      <c r="Y421" s="211">
        <v>0</v>
      </c>
      <c r="Z421" s="211">
        <v>16</v>
      </c>
      <c r="AA421" s="211">
        <v>3</v>
      </c>
      <c r="AB421" s="211">
        <v>135</v>
      </c>
      <c r="AC421" s="211">
        <v>13</v>
      </c>
      <c r="AD421" s="211">
        <v>19</v>
      </c>
      <c r="AE421" s="211">
        <v>1</v>
      </c>
      <c r="AF421" s="211">
        <v>1572</v>
      </c>
      <c r="AG421" s="211">
        <v>105</v>
      </c>
      <c r="AH421" s="211">
        <v>1894</v>
      </c>
      <c r="AI421" s="211">
        <v>151</v>
      </c>
      <c r="AJ421" s="211">
        <v>12</v>
      </c>
      <c r="AK421" s="211">
        <v>0</v>
      </c>
      <c r="AL421" s="211">
        <v>8</v>
      </c>
      <c r="AM421" s="211">
        <v>0</v>
      </c>
      <c r="AN421" s="211">
        <v>4</v>
      </c>
      <c r="AO421" s="211">
        <v>0</v>
      </c>
      <c r="AP421" s="211">
        <v>953</v>
      </c>
      <c r="AQ421" s="211">
        <v>85</v>
      </c>
      <c r="AR421" s="211">
        <v>953</v>
      </c>
      <c r="AS421" s="211">
        <v>66</v>
      </c>
      <c r="AT421" s="211">
        <v>332</v>
      </c>
      <c r="AU421" s="211">
        <v>6</v>
      </c>
      <c r="AV421" s="211">
        <v>1574</v>
      </c>
      <c r="AW421" s="211">
        <v>145</v>
      </c>
      <c r="AX421" s="211">
        <v>60</v>
      </c>
      <c r="AY421" s="211">
        <v>7</v>
      </c>
      <c r="AZ421" s="211">
        <v>571</v>
      </c>
      <c r="BA421" s="211">
        <v>40</v>
      </c>
      <c r="BB421" s="211">
        <v>492</v>
      </c>
      <c r="BC421" s="211">
        <v>42</v>
      </c>
      <c r="BD421" s="211">
        <v>327</v>
      </c>
      <c r="BE421" s="211">
        <v>15</v>
      </c>
      <c r="BF421" s="211">
        <v>238</v>
      </c>
      <c r="BG421" s="211">
        <v>12</v>
      </c>
      <c r="BH421" s="211">
        <v>716</v>
      </c>
      <c r="BI421" s="211">
        <v>118</v>
      </c>
      <c r="BJ421" s="211">
        <v>667</v>
      </c>
      <c r="BK421" s="211">
        <v>118</v>
      </c>
      <c r="BL421" s="211">
        <v>49</v>
      </c>
      <c r="BM421" s="211">
        <v>0</v>
      </c>
      <c r="BN421" s="211">
        <v>429</v>
      </c>
      <c r="BO421" s="211">
        <v>71</v>
      </c>
      <c r="BP421" s="211">
        <v>319</v>
      </c>
      <c r="BQ421" s="211">
        <v>48</v>
      </c>
      <c r="BR421" s="211">
        <v>206</v>
      </c>
      <c r="BS421" s="211">
        <v>11</v>
      </c>
      <c r="BT421" s="211">
        <v>327</v>
      </c>
      <c r="BU421" s="211">
        <v>21</v>
      </c>
      <c r="BV421" s="211">
        <v>954</v>
      </c>
      <c r="BW421" s="211">
        <v>130</v>
      </c>
      <c r="BX421" s="211">
        <v>625</v>
      </c>
      <c r="BY421" s="211">
        <v>0</v>
      </c>
      <c r="BZ421" s="211">
        <v>108</v>
      </c>
      <c r="CA421" s="211">
        <v>10</v>
      </c>
      <c r="CB421" s="211">
        <v>219</v>
      </c>
      <c r="CC421" s="211">
        <v>11</v>
      </c>
      <c r="CD421" s="211">
        <v>129</v>
      </c>
      <c r="CE421" s="211">
        <v>26</v>
      </c>
      <c r="CF421" s="211">
        <v>125</v>
      </c>
      <c r="CG421" s="211">
        <v>29</v>
      </c>
      <c r="CH421" s="211">
        <v>154</v>
      </c>
      <c r="CI421" s="211">
        <v>27</v>
      </c>
      <c r="CJ421" s="211">
        <v>205</v>
      </c>
      <c r="CK421" s="211">
        <v>28</v>
      </c>
      <c r="CL421" s="211">
        <v>341</v>
      </c>
      <c r="CM421" s="211">
        <v>20</v>
      </c>
      <c r="CN421" s="211">
        <v>625</v>
      </c>
      <c r="CO421" s="211">
        <v>0</v>
      </c>
      <c r="CP421" s="211">
        <v>151</v>
      </c>
      <c r="CQ421" s="211">
        <v>1755</v>
      </c>
      <c r="CR421" s="211">
        <v>1086</v>
      </c>
      <c r="CS421" s="211">
        <v>1124</v>
      </c>
      <c r="CT421" s="211">
        <v>1791</v>
      </c>
      <c r="CU421" s="211">
        <v>69</v>
      </c>
      <c r="CV421" s="211">
        <v>12</v>
      </c>
      <c r="CW421" s="211">
        <v>28</v>
      </c>
      <c r="CX421" s="211">
        <v>10</v>
      </c>
      <c r="CY421" s="211">
        <v>7</v>
      </c>
      <c r="CZ421" s="211">
        <v>2</v>
      </c>
      <c r="DA421" s="211">
        <v>7</v>
      </c>
      <c r="DB421" s="211">
        <v>0</v>
      </c>
      <c r="DC421" s="211">
        <v>27</v>
      </c>
      <c r="DD421" s="211">
        <v>0</v>
      </c>
      <c r="DE421" s="211">
        <v>5</v>
      </c>
      <c r="DF421" s="211">
        <v>70</v>
      </c>
      <c r="DG421" s="211">
        <v>72</v>
      </c>
      <c r="DH421" s="211">
        <v>4</v>
      </c>
      <c r="DI421" s="211">
        <v>142</v>
      </c>
      <c r="DJ421" s="211">
        <v>37</v>
      </c>
      <c r="DK421" s="211">
        <v>16</v>
      </c>
      <c r="DL421" s="211">
        <v>44</v>
      </c>
      <c r="DM421" s="211">
        <v>59</v>
      </c>
      <c r="DN421" s="211">
        <v>175</v>
      </c>
      <c r="DO421" s="211">
        <v>85</v>
      </c>
      <c r="DP421" s="211">
        <v>18</v>
      </c>
      <c r="DQ421" s="211">
        <v>29</v>
      </c>
      <c r="DR421" s="211">
        <v>58</v>
      </c>
      <c r="DS421" s="211">
        <v>27</v>
      </c>
      <c r="DT421" s="211">
        <v>99</v>
      </c>
      <c r="DU421" s="211">
        <v>899</v>
      </c>
      <c r="DV421" s="211">
        <v>429</v>
      </c>
      <c r="DW421" s="211">
        <v>71</v>
      </c>
      <c r="DX421" s="211">
        <v>66</v>
      </c>
      <c r="DY421" s="211">
        <v>28</v>
      </c>
      <c r="DZ421" s="211">
        <v>199</v>
      </c>
      <c r="EA421" s="211">
        <v>1</v>
      </c>
      <c r="EB421" s="211">
        <v>189</v>
      </c>
      <c r="EC421" s="211">
        <v>205</v>
      </c>
      <c r="ED421" s="211">
        <v>11</v>
      </c>
      <c r="EE421" s="211">
        <v>133</v>
      </c>
      <c r="EF421" s="211">
        <v>136</v>
      </c>
      <c r="EG421" s="211">
        <v>1721</v>
      </c>
      <c r="EH421" s="211">
        <v>209</v>
      </c>
      <c r="EI421" s="211">
        <v>766</v>
      </c>
      <c r="EJ421" s="211">
        <v>133</v>
      </c>
      <c r="EK421" s="211">
        <v>14</v>
      </c>
      <c r="EL421" s="211">
        <v>11</v>
      </c>
      <c r="EM421" s="211">
        <v>17</v>
      </c>
      <c r="EN421" s="211">
        <v>30</v>
      </c>
      <c r="EO421" s="211">
        <v>9</v>
      </c>
      <c r="EP421" s="211">
        <v>27</v>
      </c>
      <c r="EQ421" s="211">
        <v>732</v>
      </c>
      <c r="ER421" s="211">
        <v>899</v>
      </c>
      <c r="ES421" s="211">
        <v>23</v>
      </c>
      <c r="ET421" s="211">
        <v>300</v>
      </c>
      <c r="EU421" s="211">
        <v>409</v>
      </c>
      <c r="EV421" s="211">
        <v>167</v>
      </c>
      <c r="EW421" s="211">
        <f t="shared" si="6"/>
        <v>876</v>
      </c>
      <c r="EX421" s="211">
        <v>899</v>
      </c>
      <c r="EZ421" s="211"/>
    </row>
    <row r="422" spans="1:156" x14ac:dyDescent="0.25">
      <c r="A422">
        <v>56510</v>
      </c>
      <c r="B422" t="s">
        <v>580</v>
      </c>
      <c r="C422" t="s">
        <v>870</v>
      </c>
      <c r="D422" t="s">
        <v>287</v>
      </c>
      <c r="E422" t="s">
        <v>326</v>
      </c>
      <c r="F422" s="234" t="s">
        <v>342</v>
      </c>
      <c r="G422" s="234" t="s">
        <v>342</v>
      </c>
      <c r="H422" s="211">
        <v>2250</v>
      </c>
      <c r="I422" s="211">
        <v>100</v>
      </c>
      <c r="J422" s="211">
        <v>475</v>
      </c>
      <c r="K422" s="211">
        <v>33</v>
      </c>
      <c r="L422" s="211">
        <v>331</v>
      </c>
      <c r="M422" s="211">
        <v>33</v>
      </c>
      <c r="N422" s="211">
        <v>869</v>
      </c>
      <c r="O422" s="211">
        <v>37</v>
      </c>
      <c r="P422" s="211">
        <v>906</v>
      </c>
      <c r="Q422" s="211">
        <v>30</v>
      </c>
      <c r="R422" s="211">
        <v>2085</v>
      </c>
      <c r="S422" s="211">
        <v>87</v>
      </c>
      <c r="T422" s="211">
        <v>14</v>
      </c>
      <c r="U422" s="211">
        <v>0</v>
      </c>
      <c r="V422" s="211">
        <v>10</v>
      </c>
      <c r="W422" s="211">
        <v>6</v>
      </c>
      <c r="X422" s="211">
        <v>40</v>
      </c>
      <c r="Y422" s="211">
        <v>0</v>
      </c>
      <c r="Z422" s="211">
        <v>1</v>
      </c>
      <c r="AA422" s="211">
        <v>1</v>
      </c>
      <c r="AB422" s="211">
        <v>100</v>
      </c>
      <c r="AC422" s="211">
        <v>6</v>
      </c>
      <c r="AD422" s="211">
        <v>81</v>
      </c>
      <c r="AE422" s="211">
        <v>6</v>
      </c>
      <c r="AF422" s="211">
        <v>2054</v>
      </c>
      <c r="AG422" s="211">
        <v>87</v>
      </c>
      <c r="AH422" s="211">
        <v>2193</v>
      </c>
      <c r="AI422" s="211">
        <v>91</v>
      </c>
      <c r="AJ422" s="211">
        <v>57</v>
      </c>
      <c r="AK422" s="211">
        <v>9</v>
      </c>
      <c r="AL422" s="211">
        <v>30</v>
      </c>
      <c r="AM422" s="211">
        <v>0</v>
      </c>
      <c r="AN422" s="211">
        <v>27</v>
      </c>
      <c r="AO422" s="211">
        <v>9</v>
      </c>
      <c r="AP422" s="211">
        <v>1099</v>
      </c>
      <c r="AQ422" s="211">
        <v>71</v>
      </c>
      <c r="AR422" s="211">
        <v>1151</v>
      </c>
      <c r="AS422" s="211">
        <v>29</v>
      </c>
      <c r="AT422" s="211">
        <v>311</v>
      </c>
      <c r="AU422" s="211">
        <v>12</v>
      </c>
      <c r="AV422" s="211">
        <v>1939</v>
      </c>
      <c r="AW422" s="211">
        <v>88</v>
      </c>
      <c r="AX422" s="211">
        <v>72</v>
      </c>
      <c r="AY422" s="211">
        <v>17</v>
      </c>
      <c r="AZ422" s="211">
        <v>446</v>
      </c>
      <c r="BA422" s="211">
        <v>38</v>
      </c>
      <c r="BB422" s="211">
        <v>531</v>
      </c>
      <c r="BC422" s="211">
        <v>7</v>
      </c>
      <c r="BD422" s="211">
        <v>426</v>
      </c>
      <c r="BE422" s="211">
        <v>5</v>
      </c>
      <c r="BF422" s="211">
        <v>244</v>
      </c>
      <c r="BG422" s="211">
        <v>35</v>
      </c>
      <c r="BH422" s="211">
        <v>1017</v>
      </c>
      <c r="BI422" s="211">
        <v>44</v>
      </c>
      <c r="BJ422" s="211">
        <v>934</v>
      </c>
      <c r="BK422" s="211">
        <v>40</v>
      </c>
      <c r="BL422" s="211">
        <v>83</v>
      </c>
      <c r="BM422" s="211">
        <v>4</v>
      </c>
      <c r="BN422" s="211">
        <v>679</v>
      </c>
      <c r="BO422" s="211">
        <v>29</v>
      </c>
      <c r="BP422" s="211">
        <v>320</v>
      </c>
      <c r="BQ422" s="211">
        <v>27</v>
      </c>
      <c r="BR422" s="211">
        <v>262</v>
      </c>
      <c r="BS422" s="211">
        <v>23</v>
      </c>
      <c r="BT422" s="211">
        <v>591</v>
      </c>
      <c r="BU422" s="211">
        <v>21</v>
      </c>
      <c r="BV422" s="211">
        <v>1261</v>
      </c>
      <c r="BW422" s="211">
        <v>79</v>
      </c>
      <c r="BX422" s="211">
        <v>398</v>
      </c>
      <c r="BY422" s="211">
        <v>0</v>
      </c>
      <c r="BZ422" s="211">
        <v>130</v>
      </c>
      <c r="CA422" s="211">
        <v>0</v>
      </c>
      <c r="CB422" s="211">
        <v>461</v>
      </c>
      <c r="CC422" s="211">
        <v>21</v>
      </c>
      <c r="CD422" s="211">
        <v>184</v>
      </c>
      <c r="CE422" s="211">
        <v>12</v>
      </c>
      <c r="CF422" s="211">
        <v>166</v>
      </c>
      <c r="CG422" s="211">
        <v>2</v>
      </c>
      <c r="CH422" s="211">
        <v>322</v>
      </c>
      <c r="CI422" s="211">
        <v>29</v>
      </c>
      <c r="CJ422" s="211">
        <v>253</v>
      </c>
      <c r="CK422" s="211">
        <v>12</v>
      </c>
      <c r="CL422" s="211">
        <v>336</v>
      </c>
      <c r="CM422" s="211">
        <v>24</v>
      </c>
      <c r="CN422" s="211">
        <v>398</v>
      </c>
      <c r="CO422" s="211">
        <v>0</v>
      </c>
      <c r="CP422" s="211">
        <v>100</v>
      </c>
      <c r="CQ422" s="211">
        <v>2150</v>
      </c>
      <c r="CR422" s="211">
        <v>1582</v>
      </c>
      <c r="CS422" s="211">
        <v>919</v>
      </c>
      <c r="CT422" s="211">
        <v>2139</v>
      </c>
      <c r="CU422" s="211">
        <v>68</v>
      </c>
      <c r="CV422" s="211">
        <v>18</v>
      </c>
      <c r="CW422" s="211">
        <v>57</v>
      </c>
      <c r="CX422" s="211">
        <v>11</v>
      </c>
      <c r="CY422" s="211">
        <v>8</v>
      </c>
      <c r="CZ422" s="211">
        <v>6</v>
      </c>
      <c r="DA422" s="211">
        <v>0</v>
      </c>
      <c r="DB422" s="211">
        <v>0</v>
      </c>
      <c r="DC422" s="211">
        <v>3</v>
      </c>
      <c r="DD422" s="211">
        <v>1</v>
      </c>
      <c r="DE422" s="211">
        <v>150</v>
      </c>
      <c r="DF422" s="211">
        <v>101</v>
      </c>
      <c r="DG422" s="211">
        <v>33</v>
      </c>
      <c r="DH422" s="211">
        <v>39</v>
      </c>
      <c r="DI422" s="211">
        <v>156</v>
      </c>
      <c r="DJ422" s="211">
        <v>61</v>
      </c>
      <c r="DK422" s="211">
        <v>35</v>
      </c>
      <c r="DL422" s="211">
        <v>44</v>
      </c>
      <c r="DM422" s="211">
        <v>42</v>
      </c>
      <c r="DN422" s="211">
        <v>319</v>
      </c>
      <c r="DO422" s="211">
        <v>43</v>
      </c>
      <c r="DP422" s="211">
        <v>45</v>
      </c>
      <c r="DQ422" s="211">
        <v>25</v>
      </c>
      <c r="DR422" s="211">
        <v>22</v>
      </c>
      <c r="DS422" s="211">
        <v>31</v>
      </c>
      <c r="DT422" s="211">
        <v>74</v>
      </c>
      <c r="DU422" s="211">
        <v>953</v>
      </c>
      <c r="DV422" s="211">
        <v>424</v>
      </c>
      <c r="DW422" s="211">
        <v>177</v>
      </c>
      <c r="DX422" s="211">
        <v>89</v>
      </c>
      <c r="DY422" s="211">
        <v>58</v>
      </c>
      <c r="DZ422" s="211">
        <v>193</v>
      </c>
      <c r="EA422" s="211">
        <v>32</v>
      </c>
      <c r="EB422" s="211">
        <v>128</v>
      </c>
      <c r="EC422" s="211">
        <v>247</v>
      </c>
      <c r="ED422" s="211">
        <v>26</v>
      </c>
      <c r="EE422" s="211">
        <v>194</v>
      </c>
      <c r="EF422" s="211">
        <v>308</v>
      </c>
      <c r="EG422" s="211">
        <v>2045</v>
      </c>
      <c r="EH422" s="211">
        <v>233</v>
      </c>
      <c r="EI422" s="211">
        <v>706</v>
      </c>
      <c r="EJ422" s="211">
        <v>247</v>
      </c>
      <c r="EK422" s="211">
        <v>71</v>
      </c>
      <c r="EL422" s="211">
        <v>18</v>
      </c>
      <c r="EM422" s="211">
        <v>16</v>
      </c>
      <c r="EN422" s="211">
        <v>23</v>
      </c>
      <c r="EO422" s="211">
        <v>21</v>
      </c>
      <c r="EP422" s="211">
        <v>67</v>
      </c>
      <c r="EQ422" s="211">
        <v>847</v>
      </c>
      <c r="ER422" s="211">
        <v>953</v>
      </c>
      <c r="ES422" s="211">
        <v>91</v>
      </c>
      <c r="ET422" s="211">
        <v>221</v>
      </c>
      <c r="EU422" s="211">
        <v>367</v>
      </c>
      <c r="EV422" s="211">
        <v>274</v>
      </c>
      <c r="EW422" s="211">
        <f t="shared" si="6"/>
        <v>862</v>
      </c>
      <c r="EX422" s="211">
        <v>953</v>
      </c>
      <c r="EZ422" s="211"/>
    </row>
    <row r="423" spans="1:156" x14ac:dyDescent="0.25">
      <c r="A423">
        <v>56542</v>
      </c>
      <c r="B423" t="s">
        <v>580</v>
      </c>
      <c r="C423" t="s">
        <v>878</v>
      </c>
      <c r="D423" t="s">
        <v>293</v>
      </c>
      <c r="E423" t="s">
        <v>326</v>
      </c>
      <c r="F423" s="234" t="s">
        <v>342</v>
      </c>
      <c r="G423" s="234" t="s">
        <v>343</v>
      </c>
      <c r="H423" s="211">
        <v>2327</v>
      </c>
      <c r="I423" s="211">
        <v>161</v>
      </c>
      <c r="J423" s="211">
        <v>515</v>
      </c>
      <c r="K423" s="211">
        <v>18</v>
      </c>
      <c r="L423" s="211">
        <v>386</v>
      </c>
      <c r="M423" s="211">
        <v>17</v>
      </c>
      <c r="N423" s="211">
        <v>1150</v>
      </c>
      <c r="O423" s="211">
        <v>113</v>
      </c>
      <c r="P423" s="211">
        <v>655</v>
      </c>
      <c r="Q423" s="211">
        <v>30</v>
      </c>
      <c r="R423" s="211">
        <v>2152</v>
      </c>
      <c r="S423" s="211">
        <v>160</v>
      </c>
      <c r="T423" s="211">
        <v>0</v>
      </c>
      <c r="U423" s="211">
        <v>0</v>
      </c>
      <c r="V423" s="211">
        <v>37</v>
      </c>
      <c r="W423" s="211">
        <v>1</v>
      </c>
      <c r="X423" s="211">
        <v>8</v>
      </c>
      <c r="Y423" s="211">
        <v>0</v>
      </c>
      <c r="Z423" s="211">
        <v>21</v>
      </c>
      <c r="AA423" s="211">
        <v>0</v>
      </c>
      <c r="AB423" s="211">
        <v>109</v>
      </c>
      <c r="AC423" s="211">
        <v>0</v>
      </c>
      <c r="AD423" s="211">
        <v>47</v>
      </c>
      <c r="AE423" s="211">
        <v>0</v>
      </c>
      <c r="AF423" s="211">
        <v>2147</v>
      </c>
      <c r="AG423" s="211">
        <v>160</v>
      </c>
      <c r="AH423" s="211">
        <v>2296</v>
      </c>
      <c r="AI423" s="211">
        <v>161</v>
      </c>
      <c r="AJ423" s="211">
        <v>31</v>
      </c>
      <c r="AK423" s="211">
        <v>0</v>
      </c>
      <c r="AL423" s="211">
        <v>12</v>
      </c>
      <c r="AM423" s="211">
        <v>0</v>
      </c>
      <c r="AN423" s="211">
        <v>19</v>
      </c>
      <c r="AO423" s="211">
        <v>0</v>
      </c>
      <c r="AP423" s="211">
        <v>1121</v>
      </c>
      <c r="AQ423" s="211">
        <v>79</v>
      </c>
      <c r="AR423" s="211">
        <v>1206</v>
      </c>
      <c r="AS423" s="211">
        <v>82</v>
      </c>
      <c r="AT423" s="211">
        <v>391</v>
      </c>
      <c r="AU423" s="211">
        <v>12</v>
      </c>
      <c r="AV423" s="211">
        <v>1936</v>
      </c>
      <c r="AW423" s="211">
        <v>149</v>
      </c>
      <c r="AX423" s="211">
        <v>209</v>
      </c>
      <c r="AY423" s="211">
        <v>3</v>
      </c>
      <c r="AZ423" s="211">
        <v>469</v>
      </c>
      <c r="BA423" s="211">
        <v>19</v>
      </c>
      <c r="BB423" s="211">
        <v>532</v>
      </c>
      <c r="BC423" s="211">
        <v>48</v>
      </c>
      <c r="BD423" s="211">
        <v>396</v>
      </c>
      <c r="BE423" s="211">
        <v>10</v>
      </c>
      <c r="BF423" s="211">
        <v>293</v>
      </c>
      <c r="BG423" s="211">
        <v>29</v>
      </c>
      <c r="BH423" s="211">
        <v>932</v>
      </c>
      <c r="BI423" s="211">
        <v>61</v>
      </c>
      <c r="BJ423" s="211">
        <v>869</v>
      </c>
      <c r="BK423" s="211">
        <v>50</v>
      </c>
      <c r="BL423" s="211">
        <v>63</v>
      </c>
      <c r="BM423" s="211">
        <v>11</v>
      </c>
      <c r="BN423" s="211">
        <v>615</v>
      </c>
      <c r="BO423" s="211">
        <v>36</v>
      </c>
      <c r="BP423" s="211">
        <v>348</v>
      </c>
      <c r="BQ423" s="211">
        <v>28</v>
      </c>
      <c r="BR423" s="211">
        <v>262</v>
      </c>
      <c r="BS423" s="211">
        <v>26</v>
      </c>
      <c r="BT423" s="211">
        <v>600</v>
      </c>
      <c r="BU423" s="211">
        <v>71</v>
      </c>
      <c r="BV423" s="211">
        <v>1225</v>
      </c>
      <c r="BW423" s="211">
        <v>90</v>
      </c>
      <c r="BX423" s="211">
        <v>502</v>
      </c>
      <c r="BY423" s="211">
        <v>0</v>
      </c>
      <c r="BZ423" s="211">
        <v>132</v>
      </c>
      <c r="CA423" s="211">
        <v>21</v>
      </c>
      <c r="CB423" s="211">
        <v>468</v>
      </c>
      <c r="CC423" s="211">
        <v>50</v>
      </c>
      <c r="CD423" s="211">
        <v>121</v>
      </c>
      <c r="CE423" s="211">
        <v>10</v>
      </c>
      <c r="CF423" s="211">
        <v>247</v>
      </c>
      <c r="CG423" s="211">
        <v>9</v>
      </c>
      <c r="CH423" s="211">
        <v>249</v>
      </c>
      <c r="CI423" s="211">
        <v>28</v>
      </c>
      <c r="CJ423" s="211">
        <v>220</v>
      </c>
      <c r="CK423" s="211">
        <v>5</v>
      </c>
      <c r="CL423" s="211">
        <v>388</v>
      </c>
      <c r="CM423" s="211">
        <v>38</v>
      </c>
      <c r="CN423" s="211">
        <v>502</v>
      </c>
      <c r="CO423" s="211">
        <v>0</v>
      </c>
      <c r="CP423" s="211">
        <v>161</v>
      </c>
      <c r="CQ423" s="211">
        <v>2166</v>
      </c>
      <c r="CR423" s="211">
        <v>1298</v>
      </c>
      <c r="CS423" s="211">
        <v>1273</v>
      </c>
      <c r="CT423" s="211">
        <v>2269</v>
      </c>
      <c r="CU423" s="211">
        <v>58</v>
      </c>
      <c r="CV423" s="211">
        <v>22</v>
      </c>
      <c r="CW423" s="211">
        <v>19</v>
      </c>
      <c r="CX423" s="211">
        <v>12</v>
      </c>
      <c r="CY423" s="211">
        <v>36</v>
      </c>
      <c r="CZ423" s="211">
        <v>10</v>
      </c>
      <c r="DA423" s="211">
        <v>3</v>
      </c>
      <c r="DB423" s="211">
        <v>0</v>
      </c>
      <c r="DC423" s="211">
        <v>0</v>
      </c>
      <c r="DD423" s="211">
        <v>0</v>
      </c>
      <c r="DE423" s="211">
        <v>59</v>
      </c>
      <c r="DF423" s="211">
        <v>59</v>
      </c>
      <c r="DG423" s="211">
        <v>132</v>
      </c>
      <c r="DH423" s="211">
        <v>23</v>
      </c>
      <c r="DI423" s="211">
        <v>114</v>
      </c>
      <c r="DJ423" s="211">
        <v>24</v>
      </c>
      <c r="DK423" s="211">
        <v>8</v>
      </c>
      <c r="DL423" s="211">
        <v>27</v>
      </c>
      <c r="DM423" s="211">
        <v>71</v>
      </c>
      <c r="DN423" s="211">
        <v>347</v>
      </c>
      <c r="DO423" s="211">
        <v>42</v>
      </c>
      <c r="DP423" s="211">
        <v>50</v>
      </c>
      <c r="DQ423" s="211">
        <v>43</v>
      </c>
      <c r="DR423" s="211">
        <v>54</v>
      </c>
      <c r="DS423" s="211">
        <v>73</v>
      </c>
      <c r="DT423" s="211">
        <v>158</v>
      </c>
      <c r="DU423" s="211">
        <v>1009</v>
      </c>
      <c r="DV423" s="211">
        <v>498</v>
      </c>
      <c r="DW423" s="211">
        <v>168</v>
      </c>
      <c r="DX423" s="211">
        <v>58</v>
      </c>
      <c r="DY423" s="211">
        <v>9</v>
      </c>
      <c r="DZ423" s="211">
        <v>190</v>
      </c>
      <c r="EA423" s="211">
        <v>7</v>
      </c>
      <c r="EB423" s="211">
        <v>160</v>
      </c>
      <c r="EC423" s="211">
        <v>263</v>
      </c>
      <c r="ED423" s="211">
        <v>54</v>
      </c>
      <c r="EE423" s="211">
        <v>188</v>
      </c>
      <c r="EF423" s="211">
        <v>261</v>
      </c>
      <c r="EG423" s="211">
        <v>2088</v>
      </c>
      <c r="EH423" s="211">
        <v>317</v>
      </c>
      <c r="EI423" s="211">
        <v>705</v>
      </c>
      <c r="EJ423" s="211">
        <v>304</v>
      </c>
      <c r="EK423" s="211">
        <v>80</v>
      </c>
      <c r="EL423" s="211">
        <v>16</v>
      </c>
      <c r="EM423" s="211">
        <v>29</v>
      </c>
      <c r="EN423" s="211">
        <v>27</v>
      </c>
      <c r="EO423" s="211">
        <v>8</v>
      </c>
      <c r="EP423" s="211">
        <v>95</v>
      </c>
      <c r="EQ423" s="211">
        <v>835</v>
      </c>
      <c r="ER423" s="211">
        <v>1009</v>
      </c>
      <c r="ES423" s="211">
        <v>65</v>
      </c>
      <c r="ET423" s="211">
        <v>278</v>
      </c>
      <c r="EU423" s="211">
        <v>365</v>
      </c>
      <c r="EV423" s="211">
        <v>301</v>
      </c>
      <c r="EW423" s="211">
        <f t="shared" si="6"/>
        <v>944</v>
      </c>
      <c r="EX423" s="211">
        <v>1009</v>
      </c>
      <c r="EZ423" s="211"/>
    </row>
    <row r="424" spans="1:156" x14ac:dyDescent="0.25">
      <c r="A424">
        <v>56584</v>
      </c>
      <c r="B424" t="s">
        <v>580</v>
      </c>
      <c r="C424" t="s">
        <v>893</v>
      </c>
      <c r="D424" t="s">
        <v>287</v>
      </c>
      <c r="E424" t="s">
        <v>326</v>
      </c>
      <c r="F424" s="234" t="s">
        <v>342</v>
      </c>
      <c r="G424" s="234" t="s">
        <v>343</v>
      </c>
      <c r="H424" s="211">
        <v>1332</v>
      </c>
      <c r="I424" s="211">
        <v>82</v>
      </c>
      <c r="J424" s="211">
        <v>212</v>
      </c>
      <c r="K424" s="211">
        <v>32</v>
      </c>
      <c r="L424" s="211">
        <v>91</v>
      </c>
      <c r="M424" s="211">
        <v>17</v>
      </c>
      <c r="N424" s="211">
        <v>673</v>
      </c>
      <c r="O424" s="211">
        <v>36</v>
      </c>
      <c r="P424" s="211">
        <v>437</v>
      </c>
      <c r="Q424" s="211">
        <v>14</v>
      </c>
      <c r="R424" s="211">
        <v>1180</v>
      </c>
      <c r="S424" s="211">
        <v>50</v>
      </c>
      <c r="T424" s="211">
        <v>20</v>
      </c>
      <c r="U424" s="211">
        <v>0</v>
      </c>
      <c r="V424" s="211">
        <v>45</v>
      </c>
      <c r="W424" s="211">
        <v>18</v>
      </c>
      <c r="X424" s="211">
        <v>12</v>
      </c>
      <c r="Y424" s="211">
        <v>5</v>
      </c>
      <c r="Z424" s="211">
        <v>29</v>
      </c>
      <c r="AA424" s="211">
        <v>6</v>
      </c>
      <c r="AB424" s="211">
        <v>46</v>
      </c>
      <c r="AC424" s="211">
        <v>3</v>
      </c>
      <c r="AD424" s="211">
        <v>30</v>
      </c>
      <c r="AE424" s="211">
        <v>6</v>
      </c>
      <c r="AF424" s="211">
        <v>1173</v>
      </c>
      <c r="AG424" s="211">
        <v>50</v>
      </c>
      <c r="AH424" s="211">
        <v>1313</v>
      </c>
      <c r="AI424" s="211">
        <v>71</v>
      </c>
      <c r="AJ424" s="211">
        <v>19</v>
      </c>
      <c r="AK424" s="211">
        <v>11</v>
      </c>
      <c r="AL424" s="211">
        <v>0</v>
      </c>
      <c r="AM424" s="211">
        <v>0</v>
      </c>
      <c r="AN424" s="211">
        <v>19</v>
      </c>
      <c r="AO424" s="211">
        <v>11</v>
      </c>
      <c r="AP424" s="211">
        <v>713</v>
      </c>
      <c r="AQ424" s="211">
        <v>52</v>
      </c>
      <c r="AR424" s="211">
        <v>619</v>
      </c>
      <c r="AS424" s="211">
        <v>30</v>
      </c>
      <c r="AT424" s="211">
        <v>213</v>
      </c>
      <c r="AU424" s="211">
        <v>9</v>
      </c>
      <c r="AV424" s="211">
        <v>1119</v>
      </c>
      <c r="AW424" s="211">
        <v>73</v>
      </c>
      <c r="AX424" s="211">
        <v>65</v>
      </c>
      <c r="AY424" s="211">
        <v>8</v>
      </c>
      <c r="AZ424" s="211">
        <v>351</v>
      </c>
      <c r="BA424" s="211">
        <v>28</v>
      </c>
      <c r="BB424" s="211">
        <v>356</v>
      </c>
      <c r="BC424" s="211">
        <v>15</v>
      </c>
      <c r="BD424" s="211">
        <v>182</v>
      </c>
      <c r="BE424" s="211">
        <v>5</v>
      </c>
      <c r="BF424" s="211">
        <v>127</v>
      </c>
      <c r="BG424" s="211">
        <v>21</v>
      </c>
      <c r="BH424" s="211">
        <v>603</v>
      </c>
      <c r="BI424" s="211">
        <v>40</v>
      </c>
      <c r="BJ424" s="211">
        <v>570</v>
      </c>
      <c r="BK424" s="211">
        <v>37</v>
      </c>
      <c r="BL424" s="211">
        <v>33</v>
      </c>
      <c r="BM424" s="211">
        <v>3</v>
      </c>
      <c r="BN424" s="211">
        <v>436</v>
      </c>
      <c r="BO424" s="211">
        <v>22</v>
      </c>
      <c r="BP424" s="211">
        <v>191</v>
      </c>
      <c r="BQ424" s="211">
        <v>19</v>
      </c>
      <c r="BR424" s="211">
        <v>103</v>
      </c>
      <c r="BS424" s="211">
        <v>20</v>
      </c>
      <c r="BT424" s="211">
        <v>316</v>
      </c>
      <c r="BU424" s="211">
        <v>19</v>
      </c>
      <c r="BV424" s="211">
        <v>730</v>
      </c>
      <c r="BW424" s="211">
        <v>61</v>
      </c>
      <c r="BX424" s="211">
        <v>286</v>
      </c>
      <c r="BY424" s="211">
        <v>2</v>
      </c>
      <c r="BZ424" s="211">
        <v>82</v>
      </c>
      <c r="CA424" s="211">
        <v>0</v>
      </c>
      <c r="CB424" s="211">
        <v>234</v>
      </c>
      <c r="CC424" s="211">
        <v>19</v>
      </c>
      <c r="CD424" s="211">
        <v>62</v>
      </c>
      <c r="CE424" s="211">
        <v>7</v>
      </c>
      <c r="CF424" s="211">
        <v>155</v>
      </c>
      <c r="CG424" s="211">
        <v>15</v>
      </c>
      <c r="CH424" s="211">
        <v>110</v>
      </c>
      <c r="CI424" s="211">
        <v>4</v>
      </c>
      <c r="CJ424" s="211">
        <v>180</v>
      </c>
      <c r="CK424" s="211">
        <v>16</v>
      </c>
      <c r="CL424" s="211">
        <v>223</v>
      </c>
      <c r="CM424" s="211">
        <v>19</v>
      </c>
      <c r="CN424" s="211">
        <v>286</v>
      </c>
      <c r="CO424" s="211">
        <v>2</v>
      </c>
      <c r="CP424" s="211">
        <v>82</v>
      </c>
      <c r="CQ424" s="211">
        <v>1250</v>
      </c>
      <c r="CR424" s="211">
        <v>877</v>
      </c>
      <c r="CS424" s="211">
        <v>613</v>
      </c>
      <c r="CT424" s="211">
        <v>1240</v>
      </c>
      <c r="CU424" s="211">
        <v>47</v>
      </c>
      <c r="CV424" s="211">
        <v>6</v>
      </c>
      <c r="CW424" s="211">
        <v>4</v>
      </c>
      <c r="CX424" s="211">
        <v>0</v>
      </c>
      <c r="CY424" s="211">
        <v>1</v>
      </c>
      <c r="CZ424" s="211">
        <v>1</v>
      </c>
      <c r="DA424" s="211">
        <v>37</v>
      </c>
      <c r="DB424" s="211">
        <v>5</v>
      </c>
      <c r="DC424" s="211">
        <v>5</v>
      </c>
      <c r="DD424" s="211">
        <v>0</v>
      </c>
      <c r="DE424" s="211">
        <v>72</v>
      </c>
      <c r="DF424" s="211">
        <v>37</v>
      </c>
      <c r="DG424" s="211">
        <v>66</v>
      </c>
      <c r="DH424" s="211">
        <v>22</v>
      </c>
      <c r="DI424" s="211">
        <v>77</v>
      </c>
      <c r="DJ424" s="211">
        <v>68</v>
      </c>
      <c r="DK424" s="211">
        <v>8</v>
      </c>
      <c r="DL424" s="211">
        <v>23</v>
      </c>
      <c r="DM424" s="211">
        <v>45</v>
      </c>
      <c r="DN424" s="211">
        <v>161</v>
      </c>
      <c r="DO424" s="211">
        <v>42</v>
      </c>
      <c r="DP424" s="211">
        <v>18</v>
      </c>
      <c r="DQ424" s="211">
        <v>13</v>
      </c>
      <c r="DR424" s="211">
        <v>21</v>
      </c>
      <c r="DS424" s="211">
        <v>8</v>
      </c>
      <c r="DT424" s="211">
        <v>47</v>
      </c>
      <c r="DU424" s="211">
        <v>573</v>
      </c>
      <c r="DV424" s="211">
        <v>310</v>
      </c>
      <c r="DW424" s="211">
        <v>77</v>
      </c>
      <c r="DX424" s="211">
        <v>31</v>
      </c>
      <c r="DY424" s="211">
        <v>13</v>
      </c>
      <c r="DZ424" s="211">
        <v>87</v>
      </c>
      <c r="EA424" s="211">
        <v>6</v>
      </c>
      <c r="EB424" s="211">
        <v>67</v>
      </c>
      <c r="EC424" s="211">
        <v>145</v>
      </c>
      <c r="ED424" s="211">
        <v>25</v>
      </c>
      <c r="EE424" s="211">
        <v>90</v>
      </c>
      <c r="EF424" s="211">
        <v>153</v>
      </c>
      <c r="EG424" s="211">
        <v>1276</v>
      </c>
      <c r="EH424" s="211">
        <v>84</v>
      </c>
      <c r="EI424" s="211">
        <v>463</v>
      </c>
      <c r="EJ424" s="211">
        <v>110</v>
      </c>
      <c r="EK424" s="211">
        <v>16</v>
      </c>
      <c r="EL424" s="211">
        <v>13</v>
      </c>
      <c r="EM424" s="211">
        <v>28</v>
      </c>
      <c r="EN424" s="211">
        <v>14</v>
      </c>
      <c r="EO424" s="211">
        <v>6</v>
      </c>
      <c r="EP424" s="211">
        <v>12</v>
      </c>
      <c r="EQ424" s="211">
        <v>476</v>
      </c>
      <c r="ER424" s="211">
        <v>573</v>
      </c>
      <c r="ES424" s="211">
        <v>13</v>
      </c>
      <c r="ET424" s="211">
        <v>181</v>
      </c>
      <c r="EU424" s="211">
        <v>177</v>
      </c>
      <c r="EV424" s="211">
        <v>202</v>
      </c>
      <c r="EW424" s="211">
        <f t="shared" si="6"/>
        <v>560</v>
      </c>
      <c r="EX424" s="211">
        <v>573</v>
      </c>
      <c r="EZ424" s="211"/>
    </row>
    <row r="425" spans="1:156" x14ac:dyDescent="0.25">
      <c r="A425">
        <v>56592</v>
      </c>
      <c r="B425" t="s">
        <v>580</v>
      </c>
      <c r="C425" t="s">
        <v>1274</v>
      </c>
      <c r="D425" t="s">
        <v>293</v>
      </c>
      <c r="E425" t="s">
        <v>326</v>
      </c>
      <c r="F425" s="234" t="s">
        <v>342</v>
      </c>
      <c r="G425" s="234" t="s">
        <v>343</v>
      </c>
      <c r="H425" s="211">
        <v>570</v>
      </c>
      <c r="I425" s="211">
        <v>198</v>
      </c>
      <c r="J425" s="211">
        <v>127</v>
      </c>
      <c r="K425" s="211">
        <v>35</v>
      </c>
      <c r="L425" s="211">
        <v>36</v>
      </c>
      <c r="M425" s="211">
        <v>12</v>
      </c>
      <c r="N425" s="211">
        <v>209</v>
      </c>
      <c r="O425" s="211">
        <v>47</v>
      </c>
      <c r="P425" s="211">
        <v>234</v>
      </c>
      <c r="Q425" s="211">
        <v>116</v>
      </c>
      <c r="R425" s="211">
        <v>530</v>
      </c>
      <c r="S425" s="211">
        <v>198</v>
      </c>
      <c r="T425" s="211">
        <v>0</v>
      </c>
      <c r="U425" s="211">
        <v>0</v>
      </c>
      <c r="V425" s="211">
        <v>7</v>
      </c>
      <c r="W425" s="211">
        <v>0</v>
      </c>
      <c r="X425" s="211">
        <v>10</v>
      </c>
      <c r="Y425" s="211">
        <v>0</v>
      </c>
      <c r="Z425" s="211">
        <v>0</v>
      </c>
      <c r="AA425" s="211">
        <v>0</v>
      </c>
      <c r="AB425" s="211">
        <v>23</v>
      </c>
      <c r="AC425" s="211">
        <v>0</v>
      </c>
      <c r="AD425" s="211">
        <v>0</v>
      </c>
      <c r="AE425" s="211">
        <v>0</v>
      </c>
      <c r="AF425" s="211">
        <v>530</v>
      </c>
      <c r="AG425" s="211">
        <v>198</v>
      </c>
      <c r="AH425" s="211">
        <v>561</v>
      </c>
      <c r="AI425" s="211">
        <v>198</v>
      </c>
      <c r="AJ425" s="211">
        <v>9</v>
      </c>
      <c r="AK425" s="211">
        <v>0</v>
      </c>
      <c r="AL425" s="211">
        <v>2</v>
      </c>
      <c r="AM425" s="211">
        <v>0</v>
      </c>
      <c r="AN425" s="211">
        <v>7</v>
      </c>
      <c r="AO425" s="211">
        <v>0</v>
      </c>
      <c r="AP425" s="211">
        <v>321</v>
      </c>
      <c r="AQ425" s="211">
        <v>120</v>
      </c>
      <c r="AR425" s="211">
        <v>249</v>
      </c>
      <c r="AS425" s="211">
        <v>78</v>
      </c>
      <c r="AT425" s="211">
        <v>48</v>
      </c>
      <c r="AU425" s="211">
        <v>3</v>
      </c>
      <c r="AV425" s="211">
        <v>522</v>
      </c>
      <c r="AW425" s="211">
        <v>195</v>
      </c>
      <c r="AX425" s="211">
        <v>60</v>
      </c>
      <c r="AY425" s="211">
        <v>27</v>
      </c>
      <c r="AZ425" s="211">
        <v>88</v>
      </c>
      <c r="BA425" s="211">
        <v>5</v>
      </c>
      <c r="BB425" s="211">
        <v>80</v>
      </c>
      <c r="BC425" s="211">
        <v>4</v>
      </c>
      <c r="BD425" s="211">
        <v>70</v>
      </c>
      <c r="BE425" s="211">
        <v>4</v>
      </c>
      <c r="BF425" s="211">
        <v>56</v>
      </c>
      <c r="BG425" s="211">
        <v>11</v>
      </c>
      <c r="BH425" s="211">
        <v>223</v>
      </c>
      <c r="BI425" s="211">
        <v>64</v>
      </c>
      <c r="BJ425" s="211">
        <v>222</v>
      </c>
      <c r="BK425" s="211">
        <v>64</v>
      </c>
      <c r="BL425" s="211">
        <v>1</v>
      </c>
      <c r="BM425" s="211">
        <v>0</v>
      </c>
      <c r="BN425" s="211">
        <v>164</v>
      </c>
      <c r="BO425" s="211">
        <v>56</v>
      </c>
      <c r="BP425" s="211">
        <v>74</v>
      </c>
      <c r="BQ425" s="211">
        <v>9</v>
      </c>
      <c r="BR425" s="211">
        <v>41</v>
      </c>
      <c r="BS425" s="211">
        <v>10</v>
      </c>
      <c r="BT425" s="211">
        <v>217</v>
      </c>
      <c r="BU425" s="211">
        <v>123</v>
      </c>
      <c r="BV425" s="211">
        <v>279</v>
      </c>
      <c r="BW425" s="211">
        <v>75</v>
      </c>
      <c r="BX425" s="211">
        <v>74</v>
      </c>
      <c r="BY425" s="211">
        <v>0</v>
      </c>
      <c r="BZ425" s="211">
        <v>40</v>
      </c>
      <c r="CA425" s="211">
        <v>24</v>
      </c>
      <c r="CB425" s="211">
        <v>177</v>
      </c>
      <c r="CC425" s="211">
        <v>99</v>
      </c>
      <c r="CD425" s="211">
        <v>55</v>
      </c>
      <c r="CE425" s="211">
        <v>35</v>
      </c>
      <c r="CF425" s="211">
        <v>31</v>
      </c>
      <c r="CG425" s="211">
        <v>1</v>
      </c>
      <c r="CH425" s="211">
        <v>55</v>
      </c>
      <c r="CI425" s="211">
        <v>17</v>
      </c>
      <c r="CJ425" s="211">
        <v>83</v>
      </c>
      <c r="CK425" s="211">
        <v>15</v>
      </c>
      <c r="CL425" s="211">
        <v>55</v>
      </c>
      <c r="CM425" s="211">
        <v>7</v>
      </c>
      <c r="CN425" s="211">
        <v>74</v>
      </c>
      <c r="CO425" s="211">
        <v>0</v>
      </c>
      <c r="CP425" s="211">
        <v>198</v>
      </c>
      <c r="CQ425" s="211">
        <v>372</v>
      </c>
      <c r="CR425" s="211">
        <v>219</v>
      </c>
      <c r="CS425" s="211">
        <v>213</v>
      </c>
      <c r="CT425" s="211">
        <v>365</v>
      </c>
      <c r="CU425" s="211">
        <v>173</v>
      </c>
      <c r="CV425" s="211">
        <v>58</v>
      </c>
      <c r="CW425" s="211">
        <v>0</v>
      </c>
      <c r="CX425" s="211">
        <v>0</v>
      </c>
      <c r="CY425" s="211">
        <v>165</v>
      </c>
      <c r="CZ425" s="211">
        <v>52</v>
      </c>
      <c r="DA425" s="211">
        <v>8</v>
      </c>
      <c r="DB425" s="211">
        <v>6</v>
      </c>
      <c r="DC425" s="211">
        <v>0</v>
      </c>
      <c r="DD425" s="211">
        <v>0</v>
      </c>
      <c r="DE425" s="211">
        <v>66</v>
      </c>
      <c r="DF425" s="211">
        <v>42</v>
      </c>
      <c r="DG425" s="211">
        <v>9</v>
      </c>
      <c r="DH425" s="211">
        <v>2</v>
      </c>
      <c r="DI425" s="211">
        <v>36</v>
      </c>
      <c r="DJ425" s="211">
        <v>8</v>
      </c>
      <c r="DK425" s="211">
        <v>2</v>
      </c>
      <c r="DL425" s="211">
        <v>10</v>
      </c>
      <c r="DM425" s="211">
        <v>15</v>
      </c>
      <c r="DN425" s="211">
        <v>52</v>
      </c>
      <c r="DO425" s="211">
        <v>21</v>
      </c>
      <c r="DP425" s="211">
        <v>2</v>
      </c>
      <c r="DQ425" s="211">
        <v>10</v>
      </c>
      <c r="DR425" s="211">
        <v>9</v>
      </c>
      <c r="DS425" s="211">
        <v>8</v>
      </c>
      <c r="DT425" s="211">
        <v>36</v>
      </c>
      <c r="DU425" s="211">
        <v>193</v>
      </c>
      <c r="DV425" s="211">
        <v>94</v>
      </c>
      <c r="DW425" s="211">
        <v>51</v>
      </c>
      <c r="DX425" s="211">
        <v>12</v>
      </c>
      <c r="DY425" s="211">
        <v>7</v>
      </c>
      <c r="DZ425" s="211">
        <v>66</v>
      </c>
      <c r="EA425" s="211">
        <v>11</v>
      </c>
      <c r="EB425" s="211">
        <v>49</v>
      </c>
      <c r="EC425" s="211">
        <v>21</v>
      </c>
      <c r="ED425" s="211">
        <v>1</v>
      </c>
      <c r="EE425" s="211">
        <v>19</v>
      </c>
      <c r="EF425" s="211">
        <v>71</v>
      </c>
      <c r="EG425" s="211">
        <v>521</v>
      </c>
      <c r="EH425" s="211">
        <v>48</v>
      </c>
      <c r="EI425" s="211">
        <v>158</v>
      </c>
      <c r="EJ425" s="211">
        <v>35</v>
      </c>
      <c r="EK425" s="211">
        <v>7</v>
      </c>
      <c r="EL425" s="211">
        <v>4</v>
      </c>
      <c r="EM425" s="211">
        <v>7</v>
      </c>
      <c r="EN425" s="211">
        <v>3</v>
      </c>
      <c r="EO425" s="211">
        <v>0</v>
      </c>
      <c r="EP425" s="211">
        <v>12</v>
      </c>
      <c r="EQ425" s="211">
        <v>161</v>
      </c>
      <c r="ER425" s="211">
        <v>193</v>
      </c>
      <c r="ES425" s="211">
        <v>14</v>
      </c>
      <c r="ET425" s="211">
        <v>66</v>
      </c>
      <c r="EU425" s="211">
        <v>54</v>
      </c>
      <c r="EV425" s="211">
        <v>59</v>
      </c>
      <c r="EW425" s="211">
        <f t="shared" si="6"/>
        <v>179</v>
      </c>
      <c r="EX425" s="211">
        <v>193</v>
      </c>
      <c r="EZ425" s="211"/>
    </row>
    <row r="426" spans="1:156" x14ac:dyDescent="0.25">
      <c r="A426">
        <v>56701</v>
      </c>
      <c r="B426" t="s">
        <v>580</v>
      </c>
      <c r="C426" t="s">
        <v>909</v>
      </c>
      <c r="D426" t="s">
        <v>290</v>
      </c>
      <c r="E426" t="s">
        <v>326</v>
      </c>
      <c r="F426" s="234" t="s">
        <v>343</v>
      </c>
      <c r="G426" s="234" t="s">
        <v>342</v>
      </c>
      <c r="H426" s="211">
        <v>12625</v>
      </c>
      <c r="I426" s="211">
        <v>502</v>
      </c>
      <c r="J426" s="211">
        <v>1745</v>
      </c>
      <c r="K426" s="211">
        <v>195</v>
      </c>
      <c r="L426" s="211">
        <v>1211</v>
      </c>
      <c r="M426" s="211">
        <v>162</v>
      </c>
      <c r="N426" s="211">
        <v>5663</v>
      </c>
      <c r="O426" s="211">
        <v>244</v>
      </c>
      <c r="P426" s="211">
        <v>5155</v>
      </c>
      <c r="Q426" s="211">
        <v>63</v>
      </c>
      <c r="R426" s="211">
        <v>11518</v>
      </c>
      <c r="S426" s="211">
        <v>444</v>
      </c>
      <c r="T426" s="211">
        <v>141</v>
      </c>
      <c r="U426" s="211">
        <v>0</v>
      </c>
      <c r="V426" s="211">
        <v>47</v>
      </c>
      <c r="W426" s="211">
        <v>3</v>
      </c>
      <c r="X426" s="211">
        <v>148</v>
      </c>
      <c r="Y426" s="211">
        <v>4</v>
      </c>
      <c r="Z426" s="211">
        <v>210</v>
      </c>
      <c r="AA426" s="211">
        <v>34</v>
      </c>
      <c r="AB426" s="211">
        <v>561</v>
      </c>
      <c r="AC426" s="211">
        <v>17</v>
      </c>
      <c r="AD426" s="211">
        <v>640</v>
      </c>
      <c r="AE426" s="211">
        <v>56</v>
      </c>
      <c r="AF426" s="211">
        <v>11137</v>
      </c>
      <c r="AG426" s="211">
        <v>439</v>
      </c>
      <c r="AH426" s="211">
        <v>12199</v>
      </c>
      <c r="AI426" s="211">
        <v>466</v>
      </c>
      <c r="AJ426" s="211">
        <v>426</v>
      </c>
      <c r="AK426" s="211">
        <v>36</v>
      </c>
      <c r="AL426" s="211">
        <v>251</v>
      </c>
      <c r="AM426" s="211">
        <v>21</v>
      </c>
      <c r="AN426" s="211">
        <v>175</v>
      </c>
      <c r="AO426" s="211">
        <v>15</v>
      </c>
      <c r="AP426" s="211">
        <v>6327</v>
      </c>
      <c r="AQ426" s="211">
        <v>327</v>
      </c>
      <c r="AR426" s="211">
        <v>6298</v>
      </c>
      <c r="AS426" s="211">
        <v>175</v>
      </c>
      <c r="AT426" s="211">
        <v>2007</v>
      </c>
      <c r="AU426" s="211">
        <v>17</v>
      </c>
      <c r="AV426" s="211">
        <v>10618</v>
      </c>
      <c r="AW426" s="211">
        <v>485</v>
      </c>
      <c r="AX426" s="211">
        <v>464</v>
      </c>
      <c r="AY426" s="211">
        <v>57</v>
      </c>
      <c r="AZ426" s="211">
        <v>2550</v>
      </c>
      <c r="BA426" s="211">
        <v>86</v>
      </c>
      <c r="BB426" s="211">
        <v>3852</v>
      </c>
      <c r="BC426" s="211">
        <v>199</v>
      </c>
      <c r="BD426" s="211">
        <v>1747</v>
      </c>
      <c r="BE426" s="211">
        <v>10</v>
      </c>
      <c r="BF426" s="211">
        <v>969</v>
      </c>
      <c r="BG426" s="211">
        <v>33</v>
      </c>
      <c r="BH426" s="211">
        <v>6443</v>
      </c>
      <c r="BI426" s="211">
        <v>376</v>
      </c>
      <c r="BJ426" s="211">
        <v>6281</v>
      </c>
      <c r="BK426" s="211">
        <v>350</v>
      </c>
      <c r="BL426" s="211">
        <v>162</v>
      </c>
      <c r="BM426" s="211">
        <v>26</v>
      </c>
      <c r="BN426" s="211">
        <v>4976</v>
      </c>
      <c r="BO426" s="211">
        <v>210</v>
      </c>
      <c r="BP426" s="211">
        <v>1667</v>
      </c>
      <c r="BQ426" s="211">
        <v>181</v>
      </c>
      <c r="BR426" s="211">
        <v>769</v>
      </c>
      <c r="BS426" s="211">
        <v>18</v>
      </c>
      <c r="BT426" s="211">
        <v>2877</v>
      </c>
      <c r="BU426" s="211">
        <v>65</v>
      </c>
      <c r="BV426" s="211">
        <v>7412</v>
      </c>
      <c r="BW426" s="211">
        <v>409</v>
      </c>
      <c r="BX426" s="211">
        <v>2336</v>
      </c>
      <c r="BY426" s="211">
        <v>28</v>
      </c>
      <c r="BZ426" s="211">
        <v>929</v>
      </c>
      <c r="CA426" s="211">
        <v>33</v>
      </c>
      <c r="CB426" s="211">
        <v>1948</v>
      </c>
      <c r="CC426" s="211">
        <v>32</v>
      </c>
      <c r="CD426" s="211">
        <v>1135</v>
      </c>
      <c r="CE426" s="211">
        <v>85</v>
      </c>
      <c r="CF426" s="211">
        <v>1377</v>
      </c>
      <c r="CG426" s="211">
        <v>115</v>
      </c>
      <c r="CH426" s="211">
        <v>1663</v>
      </c>
      <c r="CI426" s="211">
        <v>100</v>
      </c>
      <c r="CJ426" s="211">
        <v>1456</v>
      </c>
      <c r="CK426" s="211">
        <v>67</v>
      </c>
      <c r="CL426" s="211">
        <v>1781</v>
      </c>
      <c r="CM426" s="211">
        <v>42</v>
      </c>
      <c r="CN426" s="211">
        <v>2336</v>
      </c>
      <c r="CO426" s="211">
        <v>28</v>
      </c>
      <c r="CP426" s="211">
        <v>502</v>
      </c>
      <c r="CQ426" s="211">
        <v>12123</v>
      </c>
      <c r="CR426" s="211">
        <v>10011</v>
      </c>
      <c r="CS426" s="211">
        <v>4229</v>
      </c>
      <c r="CT426" s="211">
        <v>11332</v>
      </c>
      <c r="CU426" s="211">
        <v>742</v>
      </c>
      <c r="CV426" s="211">
        <v>107</v>
      </c>
      <c r="CW426" s="211">
        <v>414</v>
      </c>
      <c r="CX426" s="211">
        <v>81</v>
      </c>
      <c r="CY426" s="211">
        <v>226</v>
      </c>
      <c r="CZ426" s="211">
        <v>0</v>
      </c>
      <c r="DA426" s="211">
        <v>88</v>
      </c>
      <c r="DB426" s="211">
        <v>22</v>
      </c>
      <c r="DC426" s="211">
        <v>14</v>
      </c>
      <c r="DD426" s="211">
        <v>4</v>
      </c>
      <c r="DE426" s="211">
        <v>234</v>
      </c>
      <c r="DF426" s="211">
        <v>304</v>
      </c>
      <c r="DG426" s="211">
        <v>1190</v>
      </c>
      <c r="DH426" s="211">
        <v>1361</v>
      </c>
      <c r="DI426" s="211">
        <v>926</v>
      </c>
      <c r="DJ426" s="211">
        <v>296</v>
      </c>
      <c r="DK426" s="211">
        <v>75</v>
      </c>
      <c r="DL426" s="211">
        <v>263</v>
      </c>
      <c r="DM426" s="211">
        <v>184</v>
      </c>
      <c r="DN426" s="211">
        <v>1169</v>
      </c>
      <c r="DO426" s="211">
        <v>559</v>
      </c>
      <c r="DP426" s="211">
        <v>227</v>
      </c>
      <c r="DQ426" s="211">
        <v>148</v>
      </c>
      <c r="DR426" s="211">
        <v>193</v>
      </c>
      <c r="DS426" s="211">
        <v>126</v>
      </c>
      <c r="DT426" s="211">
        <v>472</v>
      </c>
      <c r="DU426" s="211">
        <v>5754</v>
      </c>
      <c r="DV426" s="211">
        <v>2551</v>
      </c>
      <c r="DW426" s="211">
        <v>1011</v>
      </c>
      <c r="DX426" s="211">
        <v>498</v>
      </c>
      <c r="DY426" s="211">
        <v>161</v>
      </c>
      <c r="DZ426" s="211">
        <v>1367</v>
      </c>
      <c r="EA426" s="211">
        <v>40</v>
      </c>
      <c r="EB426" s="211">
        <v>1213</v>
      </c>
      <c r="EC426" s="211">
        <v>1338</v>
      </c>
      <c r="ED426" s="211">
        <v>193</v>
      </c>
      <c r="EE426" s="211">
        <v>928</v>
      </c>
      <c r="EF426" s="211">
        <v>1525</v>
      </c>
      <c r="EG426" s="211">
        <v>11014</v>
      </c>
      <c r="EH426" s="211">
        <v>1686</v>
      </c>
      <c r="EI426" s="211">
        <v>4031</v>
      </c>
      <c r="EJ426" s="211">
        <v>1723</v>
      </c>
      <c r="EK426" s="211">
        <v>247</v>
      </c>
      <c r="EL426" s="211">
        <v>323</v>
      </c>
      <c r="EM426" s="211">
        <v>396</v>
      </c>
      <c r="EN426" s="211">
        <v>93</v>
      </c>
      <c r="EO426" s="211">
        <v>176</v>
      </c>
      <c r="EP426" s="211">
        <v>440</v>
      </c>
      <c r="EQ426" s="211">
        <v>5159</v>
      </c>
      <c r="ER426" s="211">
        <v>5754</v>
      </c>
      <c r="ES426" s="211">
        <v>366</v>
      </c>
      <c r="ET426" s="211">
        <v>1832</v>
      </c>
      <c r="EU426" s="211">
        <v>2324</v>
      </c>
      <c r="EV426" s="211">
        <v>1232</v>
      </c>
      <c r="EW426" s="211">
        <f t="shared" si="6"/>
        <v>5388</v>
      </c>
      <c r="EX426" s="211">
        <v>5754</v>
      </c>
      <c r="EZ426" s="211"/>
    </row>
    <row r="427" spans="1:156" x14ac:dyDescent="0.25">
      <c r="A427">
        <v>56721</v>
      </c>
      <c r="B427" t="s">
        <v>580</v>
      </c>
      <c r="C427" t="s">
        <v>910</v>
      </c>
      <c r="D427" t="s">
        <v>293</v>
      </c>
      <c r="E427" t="s">
        <v>326</v>
      </c>
      <c r="F427" s="234" t="s">
        <v>343</v>
      </c>
      <c r="G427" s="234" t="s">
        <v>342</v>
      </c>
      <c r="H427" s="211">
        <v>10758</v>
      </c>
      <c r="I427" s="211">
        <v>351</v>
      </c>
      <c r="J427" s="211">
        <v>1706</v>
      </c>
      <c r="K427" s="211">
        <v>107</v>
      </c>
      <c r="L427" s="211">
        <v>1027</v>
      </c>
      <c r="M427" s="211">
        <v>94</v>
      </c>
      <c r="N427" s="211">
        <v>4374</v>
      </c>
      <c r="O427" s="211">
        <v>184</v>
      </c>
      <c r="P427" s="211">
        <v>4627</v>
      </c>
      <c r="Q427" s="211">
        <v>60</v>
      </c>
      <c r="R427" s="211">
        <v>9060</v>
      </c>
      <c r="S427" s="211">
        <v>216</v>
      </c>
      <c r="T427" s="211">
        <v>429</v>
      </c>
      <c r="U427" s="211">
        <v>0</v>
      </c>
      <c r="V427" s="211">
        <v>111</v>
      </c>
      <c r="W427" s="211">
        <v>13</v>
      </c>
      <c r="X427" s="211">
        <v>56</v>
      </c>
      <c r="Y427" s="211">
        <v>0</v>
      </c>
      <c r="Z427" s="211">
        <v>191</v>
      </c>
      <c r="AA427" s="211">
        <v>14</v>
      </c>
      <c r="AB427" s="211">
        <v>907</v>
      </c>
      <c r="AC427" s="211">
        <v>108</v>
      </c>
      <c r="AD427" s="211">
        <v>737</v>
      </c>
      <c r="AE427" s="211">
        <v>51</v>
      </c>
      <c r="AF427" s="211">
        <v>8788</v>
      </c>
      <c r="AG427" s="211">
        <v>206</v>
      </c>
      <c r="AH427" s="211">
        <v>10446</v>
      </c>
      <c r="AI427" s="211">
        <v>339</v>
      </c>
      <c r="AJ427" s="211">
        <v>312</v>
      </c>
      <c r="AK427" s="211">
        <v>12</v>
      </c>
      <c r="AL427" s="211">
        <v>172</v>
      </c>
      <c r="AM427" s="211">
        <v>12</v>
      </c>
      <c r="AN427" s="211">
        <v>140</v>
      </c>
      <c r="AO427" s="211">
        <v>0</v>
      </c>
      <c r="AP427" s="211">
        <v>5537</v>
      </c>
      <c r="AQ427" s="211">
        <v>219</v>
      </c>
      <c r="AR427" s="211">
        <v>5221</v>
      </c>
      <c r="AS427" s="211">
        <v>132</v>
      </c>
      <c r="AT427" s="211">
        <v>1210</v>
      </c>
      <c r="AU427" s="211">
        <v>8</v>
      </c>
      <c r="AV427" s="211">
        <v>9548</v>
      </c>
      <c r="AW427" s="211">
        <v>343</v>
      </c>
      <c r="AX427" s="211">
        <v>354</v>
      </c>
      <c r="AY427" s="211">
        <v>43</v>
      </c>
      <c r="AZ427" s="211">
        <v>1536</v>
      </c>
      <c r="BA427" s="211">
        <v>100</v>
      </c>
      <c r="BB427" s="211">
        <v>2809</v>
      </c>
      <c r="BC427" s="211">
        <v>41</v>
      </c>
      <c r="BD427" s="211">
        <v>1906</v>
      </c>
      <c r="BE427" s="211">
        <v>29</v>
      </c>
      <c r="BF427" s="211">
        <v>743</v>
      </c>
      <c r="BG427" s="211">
        <v>22</v>
      </c>
      <c r="BH427" s="211">
        <v>5316</v>
      </c>
      <c r="BI427" s="211">
        <v>202</v>
      </c>
      <c r="BJ427" s="211">
        <v>5134</v>
      </c>
      <c r="BK427" s="211">
        <v>174</v>
      </c>
      <c r="BL427" s="211">
        <v>182</v>
      </c>
      <c r="BM427" s="211">
        <v>28</v>
      </c>
      <c r="BN427" s="211">
        <v>3832</v>
      </c>
      <c r="BO427" s="211">
        <v>100</v>
      </c>
      <c r="BP427" s="211">
        <v>1597</v>
      </c>
      <c r="BQ427" s="211">
        <v>102</v>
      </c>
      <c r="BR427" s="211">
        <v>630</v>
      </c>
      <c r="BS427" s="211">
        <v>22</v>
      </c>
      <c r="BT427" s="211">
        <v>3244</v>
      </c>
      <c r="BU427" s="211">
        <v>127</v>
      </c>
      <c r="BV427" s="211">
        <v>6059</v>
      </c>
      <c r="BW427" s="211">
        <v>224</v>
      </c>
      <c r="BX427" s="211">
        <v>1455</v>
      </c>
      <c r="BY427" s="211">
        <v>0</v>
      </c>
      <c r="BZ427" s="211">
        <v>1001</v>
      </c>
      <c r="CA427" s="211">
        <v>6</v>
      </c>
      <c r="CB427" s="211">
        <v>2243</v>
      </c>
      <c r="CC427" s="211">
        <v>121</v>
      </c>
      <c r="CD427" s="211">
        <v>909</v>
      </c>
      <c r="CE427" s="211">
        <v>11</v>
      </c>
      <c r="CF427" s="211">
        <v>1228</v>
      </c>
      <c r="CG427" s="211">
        <v>57</v>
      </c>
      <c r="CH427" s="211">
        <v>1456</v>
      </c>
      <c r="CI427" s="211">
        <v>75</v>
      </c>
      <c r="CJ427" s="211">
        <v>1197</v>
      </c>
      <c r="CK427" s="211">
        <v>28</v>
      </c>
      <c r="CL427" s="211">
        <v>1269</v>
      </c>
      <c r="CM427" s="211">
        <v>53</v>
      </c>
      <c r="CN427" s="211">
        <v>1455</v>
      </c>
      <c r="CO427" s="211">
        <v>0</v>
      </c>
      <c r="CP427" s="211">
        <v>351</v>
      </c>
      <c r="CQ427" s="211">
        <v>10407</v>
      </c>
      <c r="CR427" s="211">
        <v>8202</v>
      </c>
      <c r="CS427" s="211">
        <v>3715</v>
      </c>
      <c r="CT427" s="211">
        <v>9512</v>
      </c>
      <c r="CU427" s="211">
        <v>496</v>
      </c>
      <c r="CV427" s="211">
        <v>152</v>
      </c>
      <c r="CW427" s="211">
        <v>176</v>
      </c>
      <c r="CX427" s="211">
        <v>21</v>
      </c>
      <c r="CY427" s="211">
        <v>50</v>
      </c>
      <c r="CZ427" s="211">
        <v>7</v>
      </c>
      <c r="DA427" s="211">
        <v>23</v>
      </c>
      <c r="DB427" s="211">
        <v>6</v>
      </c>
      <c r="DC427" s="211">
        <v>247</v>
      </c>
      <c r="DD427" s="211">
        <v>118</v>
      </c>
      <c r="DE427" s="211">
        <v>265</v>
      </c>
      <c r="DF427" s="211">
        <v>370</v>
      </c>
      <c r="DG427" s="211">
        <v>514</v>
      </c>
      <c r="DH427" s="211">
        <v>82</v>
      </c>
      <c r="DI427" s="211">
        <v>891</v>
      </c>
      <c r="DJ427" s="211">
        <v>271</v>
      </c>
      <c r="DK427" s="211">
        <v>32</v>
      </c>
      <c r="DL427" s="211">
        <v>285</v>
      </c>
      <c r="DM427" s="211">
        <v>438</v>
      </c>
      <c r="DN427" s="211">
        <v>1520</v>
      </c>
      <c r="DO427" s="211">
        <v>298</v>
      </c>
      <c r="DP427" s="211">
        <v>444</v>
      </c>
      <c r="DQ427" s="211">
        <v>227</v>
      </c>
      <c r="DR427" s="211">
        <v>155</v>
      </c>
      <c r="DS427" s="211">
        <v>238</v>
      </c>
      <c r="DT427" s="211">
        <v>535</v>
      </c>
      <c r="DU427" s="211">
        <v>4112</v>
      </c>
      <c r="DV427" s="211">
        <v>2240</v>
      </c>
      <c r="DW427" s="211">
        <v>1056</v>
      </c>
      <c r="DX427" s="211">
        <v>226</v>
      </c>
      <c r="DY427" s="211">
        <v>89</v>
      </c>
      <c r="DZ427" s="211">
        <v>576</v>
      </c>
      <c r="EA427" s="211">
        <v>28</v>
      </c>
      <c r="EB427" s="211">
        <v>517</v>
      </c>
      <c r="EC427" s="211">
        <v>1070</v>
      </c>
      <c r="ED427" s="211">
        <v>315</v>
      </c>
      <c r="EE427" s="211">
        <v>520</v>
      </c>
      <c r="EF427" s="211">
        <v>1570</v>
      </c>
      <c r="EG427" s="211">
        <v>9313</v>
      </c>
      <c r="EH427" s="211">
        <v>1266</v>
      </c>
      <c r="EI427" s="211">
        <v>2962</v>
      </c>
      <c r="EJ427" s="211">
        <v>1150</v>
      </c>
      <c r="EK427" s="211">
        <v>165</v>
      </c>
      <c r="EL427" s="211">
        <v>139</v>
      </c>
      <c r="EM427" s="211">
        <v>62</v>
      </c>
      <c r="EN427" s="211">
        <v>113</v>
      </c>
      <c r="EO427" s="211">
        <v>92</v>
      </c>
      <c r="EP427" s="211">
        <v>483</v>
      </c>
      <c r="EQ427" s="211">
        <v>3827</v>
      </c>
      <c r="ER427" s="211">
        <v>4112</v>
      </c>
      <c r="ES427" s="211">
        <v>260</v>
      </c>
      <c r="ET427" s="211">
        <v>1049</v>
      </c>
      <c r="EU427" s="211">
        <v>1661</v>
      </c>
      <c r="EV427" s="211">
        <v>1142</v>
      </c>
      <c r="EW427" s="211">
        <f t="shared" ref="EW427:EW490" si="7">ET427+EU427+EV427</f>
        <v>3852</v>
      </c>
      <c r="EX427" s="211">
        <v>4112</v>
      </c>
      <c r="EZ427" s="211"/>
    </row>
    <row r="428" spans="1:156" x14ac:dyDescent="0.25">
      <c r="A428">
        <v>56750</v>
      </c>
      <c r="B428" t="s">
        <v>580</v>
      </c>
      <c r="C428" t="s">
        <v>1327</v>
      </c>
      <c r="D428" t="s">
        <v>296</v>
      </c>
      <c r="E428" t="s">
        <v>326</v>
      </c>
      <c r="F428" s="234" t="s">
        <v>342</v>
      </c>
      <c r="G428" s="234" t="s">
        <v>342</v>
      </c>
      <c r="H428" s="211">
        <v>2280</v>
      </c>
      <c r="I428" s="211">
        <v>54</v>
      </c>
      <c r="J428" s="211">
        <v>265</v>
      </c>
      <c r="K428" s="211">
        <v>6</v>
      </c>
      <c r="L428" s="211">
        <v>123</v>
      </c>
      <c r="M428" s="211">
        <v>2</v>
      </c>
      <c r="N428" s="211">
        <v>1068</v>
      </c>
      <c r="O428" s="211">
        <v>31</v>
      </c>
      <c r="P428" s="211">
        <v>944</v>
      </c>
      <c r="Q428" s="211">
        <v>17</v>
      </c>
      <c r="R428" s="211">
        <v>2111</v>
      </c>
      <c r="S428" s="211">
        <v>47</v>
      </c>
      <c r="T428" s="211">
        <v>9</v>
      </c>
      <c r="U428" s="211">
        <v>0</v>
      </c>
      <c r="V428" s="211">
        <v>53</v>
      </c>
      <c r="W428" s="211">
        <v>7</v>
      </c>
      <c r="X428" s="211">
        <v>12</v>
      </c>
      <c r="Y428" s="211">
        <v>0</v>
      </c>
      <c r="Z428" s="211">
        <v>4</v>
      </c>
      <c r="AA428" s="211">
        <v>0</v>
      </c>
      <c r="AB428" s="211">
        <v>91</v>
      </c>
      <c r="AC428" s="211">
        <v>0</v>
      </c>
      <c r="AD428" s="211">
        <v>77</v>
      </c>
      <c r="AE428" s="211">
        <v>4</v>
      </c>
      <c r="AF428" s="211">
        <v>2066</v>
      </c>
      <c r="AG428" s="211">
        <v>43</v>
      </c>
      <c r="AH428" s="211">
        <v>2256</v>
      </c>
      <c r="AI428" s="211">
        <v>54</v>
      </c>
      <c r="AJ428" s="211">
        <v>24</v>
      </c>
      <c r="AK428" s="211">
        <v>0</v>
      </c>
      <c r="AL428" s="211">
        <v>17</v>
      </c>
      <c r="AM428" s="211">
        <v>0</v>
      </c>
      <c r="AN428" s="211">
        <v>7</v>
      </c>
      <c r="AO428" s="211">
        <v>0</v>
      </c>
      <c r="AP428" s="211">
        <v>1174</v>
      </c>
      <c r="AQ428" s="211">
        <v>33</v>
      </c>
      <c r="AR428" s="211">
        <v>1106</v>
      </c>
      <c r="AS428" s="211">
        <v>21</v>
      </c>
      <c r="AT428" s="211">
        <v>268</v>
      </c>
      <c r="AU428" s="211">
        <v>2</v>
      </c>
      <c r="AV428" s="211">
        <v>2012</v>
      </c>
      <c r="AW428" s="211">
        <v>52</v>
      </c>
      <c r="AX428" s="211">
        <v>90</v>
      </c>
      <c r="AY428" s="211">
        <v>4</v>
      </c>
      <c r="AZ428" s="211">
        <v>561</v>
      </c>
      <c r="BA428" s="211">
        <v>25</v>
      </c>
      <c r="BB428" s="211">
        <v>681</v>
      </c>
      <c r="BC428" s="211">
        <v>21</v>
      </c>
      <c r="BD428" s="211">
        <v>301</v>
      </c>
      <c r="BE428" s="211">
        <v>0</v>
      </c>
      <c r="BF428" s="211">
        <v>149</v>
      </c>
      <c r="BG428" s="211">
        <v>3</v>
      </c>
      <c r="BH428" s="211">
        <v>1046</v>
      </c>
      <c r="BI428" s="211">
        <v>51</v>
      </c>
      <c r="BJ428" s="211">
        <v>1029</v>
      </c>
      <c r="BK428" s="211">
        <v>51</v>
      </c>
      <c r="BL428" s="211">
        <v>17</v>
      </c>
      <c r="BM428" s="211">
        <v>0</v>
      </c>
      <c r="BN428" s="211">
        <v>826</v>
      </c>
      <c r="BO428" s="211">
        <v>43</v>
      </c>
      <c r="BP428" s="211">
        <v>229</v>
      </c>
      <c r="BQ428" s="211">
        <v>8</v>
      </c>
      <c r="BR428" s="211">
        <v>140</v>
      </c>
      <c r="BS428" s="211">
        <v>3</v>
      </c>
      <c r="BT428" s="211">
        <v>541</v>
      </c>
      <c r="BU428" s="211">
        <v>0</v>
      </c>
      <c r="BV428" s="211">
        <v>1195</v>
      </c>
      <c r="BW428" s="211">
        <v>54</v>
      </c>
      <c r="BX428" s="211">
        <v>544</v>
      </c>
      <c r="BY428" s="211">
        <v>0</v>
      </c>
      <c r="BZ428" s="211">
        <v>179</v>
      </c>
      <c r="CA428" s="211">
        <v>0</v>
      </c>
      <c r="CB428" s="211">
        <v>362</v>
      </c>
      <c r="CC428" s="211">
        <v>0</v>
      </c>
      <c r="CD428" s="211">
        <v>106</v>
      </c>
      <c r="CE428" s="211">
        <v>4</v>
      </c>
      <c r="CF428" s="211">
        <v>213</v>
      </c>
      <c r="CG428" s="211">
        <v>13</v>
      </c>
      <c r="CH428" s="211">
        <v>258</v>
      </c>
      <c r="CI428" s="211">
        <v>21</v>
      </c>
      <c r="CJ428" s="211">
        <v>242</v>
      </c>
      <c r="CK428" s="211">
        <v>8</v>
      </c>
      <c r="CL428" s="211">
        <v>376</v>
      </c>
      <c r="CM428" s="211">
        <v>8</v>
      </c>
      <c r="CN428" s="211">
        <v>544</v>
      </c>
      <c r="CO428" s="211">
        <v>0</v>
      </c>
      <c r="CP428" s="211">
        <v>54</v>
      </c>
      <c r="CQ428" s="211">
        <v>2226</v>
      </c>
      <c r="CR428" s="211">
        <v>1795</v>
      </c>
      <c r="CS428" s="211">
        <v>920</v>
      </c>
      <c r="CT428" s="211">
        <v>2070</v>
      </c>
      <c r="CU428" s="211">
        <v>59</v>
      </c>
      <c r="CV428" s="211">
        <v>17</v>
      </c>
      <c r="CW428" s="211">
        <v>32</v>
      </c>
      <c r="CX428" s="211">
        <v>14</v>
      </c>
      <c r="CY428" s="211">
        <v>25</v>
      </c>
      <c r="CZ428" s="211">
        <v>3</v>
      </c>
      <c r="DA428" s="211">
        <v>2</v>
      </c>
      <c r="DB428" s="211">
        <v>0</v>
      </c>
      <c r="DC428" s="211">
        <v>0</v>
      </c>
      <c r="DD428" s="211">
        <v>0</v>
      </c>
      <c r="DE428" s="211">
        <v>88</v>
      </c>
      <c r="DF428" s="211">
        <v>81</v>
      </c>
      <c r="DG428" s="211">
        <v>204</v>
      </c>
      <c r="DH428" s="211">
        <v>128</v>
      </c>
      <c r="DI428" s="211">
        <v>153</v>
      </c>
      <c r="DJ428" s="211">
        <v>33</v>
      </c>
      <c r="DK428" s="211">
        <v>6</v>
      </c>
      <c r="DL428" s="211">
        <v>68</v>
      </c>
      <c r="DM428" s="211">
        <v>43</v>
      </c>
      <c r="DN428" s="211">
        <v>226</v>
      </c>
      <c r="DO428" s="211">
        <v>68</v>
      </c>
      <c r="DP428" s="211">
        <v>62</v>
      </c>
      <c r="DQ428" s="211">
        <v>43</v>
      </c>
      <c r="DR428" s="211">
        <v>30</v>
      </c>
      <c r="DS428" s="211">
        <v>14</v>
      </c>
      <c r="DT428" s="211">
        <v>62</v>
      </c>
      <c r="DU428" s="211">
        <v>965</v>
      </c>
      <c r="DV428" s="211">
        <v>505</v>
      </c>
      <c r="DW428" s="211">
        <v>166</v>
      </c>
      <c r="DX428" s="211">
        <v>68</v>
      </c>
      <c r="DY428" s="211">
        <v>23</v>
      </c>
      <c r="DZ428" s="211">
        <v>184</v>
      </c>
      <c r="EA428" s="211">
        <v>14</v>
      </c>
      <c r="EB428" s="211">
        <v>158</v>
      </c>
      <c r="EC428" s="211">
        <v>208</v>
      </c>
      <c r="ED428" s="211">
        <v>21</v>
      </c>
      <c r="EE428" s="211">
        <v>155</v>
      </c>
      <c r="EF428" s="211">
        <v>234</v>
      </c>
      <c r="EG428" s="211">
        <v>2090</v>
      </c>
      <c r="EH428" s="211">
        <v>149</v>
      </c>
      <c r="EI428" s="211">
        <v>820</v>
      </c>
      <c r="EJ428" s="211">
        <v>145</v>
      </c>
      <c r="EK428" s="211">
        <v>28</v>
      </c>
      <c r="EL428" s="211">
        <v>18</v>
      </c>
      <c r="EM428" s="211">
        <v>15</v>
      </c>
      <c r="EN428" s="211">
        <v>5</v>
      </c>
      <c r="EO428" s="211">
        <v>21</v>
      </c>
      <c r="EP428" s="211">
        <v>11</v>
      </c>
      <c r="EQ428" s="211">
        <v>796</v>
      </c>
      <c r="ER428" s="211">
        <v>965</v>
      </c>
      <c r="ES428" s="211">
        <v>33</v>
      </c>
      <c r="ET428" s="211">
        <v>212</v>
      </c>
      <c r="EU428" s="211">
        <v>405</v>
      </c>
      <c r="EV428" s="211">
        <v>315</v>
      </c>
      <c r="EW428" s="211">
        <f t="shared" si="7"/>
        <v>932</v>
      </c>
      <c r="EX428" s="211">
        <v>965</v>
      </c>
      <c r="EZ428" s="211"/>
    </row>
    <row r="429" spans="1:156" x14ac:dyDescent="0.25">
      <c r="A429">
        <v>56751</v>
      </c>
      <c r="B429" t="s">
        <v>580</v>
      </c>
      <c r="C429" t="s">
        <v>912</v>
      </c>
      <c r="D429" t="s">
        <v>301</v>
      </c>
      <c r="E429" t="s">
        <v>326</v>
      </c>
      <c r="F429" s="234" t="s">
        <v>342</v>
      </c>
      <c r="G429" s="234" t="s">
        <v>342</v>
      </c>
      <c r="H429" s="211">
        <v>5688</v>
      </c>
      <c r="I429" s="211">
        <v>243</v>
      </c>
      <c r="J429" s="211">
        <v>814</v>
      </c>
      <c r="K429" s="211">
        <v>48</v>
      </c>
      <c r="L429" s="211">
        <v>621</v>
      </c>
      <c r="M429" s="211">
        <v>32</v>
      </c>
      <c r="N429" s="211">
        <v>2488</v>
      </c>
      <c r="O429" s="211">
        <v>111</v>
      </c>
      <c r="P429" s="211">
        <v>2360</v>
      </c>
      <c r="Q429" s="211">
        <v>83</v>
      </c>
      <c r="R429" s="211">
        <v>5155</v>
      </c>
      <c r="S429" s="211">
        <v>177</v>
      </c>
      <c r="T429" s="211">
        <v>132</v>
      </c>
      <c r="U429" s="211">
        <v>51</v>
      </c>
      <c r="V429" s="211">
        <v>47</v>
      </c>
      <c r="W429" s="211">
        <v>0</v>
      </c>
      <c r="X429" s="211">
        <v>45</v>
      </c>
      <c r="Y429" s="211">
        <v>12</v>
      </c>
      <c r="Z429" s="211">
        <v>7</v>
      </c>
      <c r="AA429" s="211">
        <v>0</v>
      </c>
      <c r="AB429" s="211">
        <v>302</v>
      </c>
      <c r="AC429" s="211">
        <v>3</v>
      </c>
      <c r="AD429" s="211">
        <v>131</v>
      </c>
      <c r="AE429" s="211">
        <v>16</v>
      </c>
      <c r="AF429" s="211">
        <v>5139</v>
      </c>
      <c r="AG429" s="211">
        <v>177</v>
      </c>
      <c r="AH429" s="211">
        <v>5442</v>
      </c>
      <c r="AI429" s="211">
        <v>243</v>
      </c>
      <c r="AJ429" s="211">
        <v>246</v>
      </c>
      <c r="AK429" s="211">
        <v>0</v>
      </c>
      <c r="AL429" s="211">
        <v>123</v>
      </c>
      <c r="AM429" s="211">
        <v>0</v>
      </c>
      <c r="AN429" s="211">
        <v>123</v>
      </c>
      <c r="AO429" s="211">
        <v>0</v>
      </c>
      <c r="AP429" s="211">
        <v>2829</v>
      </c>
      <c r="AQ429" s="211">
        <v>141</v>
      </c>
      <c r="AR429" s="211">
        <v>2859</v>
      </c>
      <c r="AS429" s="211">
        <v>102</v>
      </c>
      <c r="AT429" s="211">
        <v>553</v>
      </c>
      <c r="AU429" s="211">
        <v>19</v>
      </c>
      <c r="AV429" s="211">
        <v>5135</v>
      </c>
      <c r="AW429" s="211">
        <v>224</v>
      </c>
      <c r="AX429" s="211">
        <v>318</v>
      </c>
      <c r="AY429" s="211">
        <v>46</v>
      </c>
      <c r="AZ429" s="211">
        <v>1257</v>
      </c>
      <c r="BA429" s="211">
        <v>42</v>
      </c>
      <c r="BB429" s="211">
        <v>1428</v>
      </c>
      <c r="BC429" s="211">
        <v>35</v>
      </c>
      <c r="BD429" s="211">
        <v>925</v>
      </c>
      <c r="BE429" s="211">
        <v>41</v>
      </c>
      <c r="BF429" s="211">
        <v>389</v>
      </c>
      <c r="BG429" s="211">
        <v>27</v>
      </c>
      <c r="BH429" s="211">
        <v>2770</v>
      </c>
      <c r="BI429" s="211">
        <v>150</v>
      </c>
      <c r="BJ429" s="211">
        <v>2698</v>
      </c>
      <c r="BK429" s="211">
        <v>126</v>
      </c>
      <c r="BL429" s="211">
        <v>72</v>
      </c>
      <c r="BM429" s="211">
        <v>24</v>
      </c>
      <c r="BN429" s="211">
        <v>2046</v>
      </c>
      <c r="BO429" s="211">
        <v>82</v>
      </c>
      <c r="BP429" s="211">
        <v>814</v>
      </c>
      <c r="BQ429" s="211">
        <v>81</v>
      </c>
      <c r="BR429" s="211">
        <v>299</v>
      </c>
      <c r="BS429" s="211">
        <v>14</v>
      </c>
      <c r="BT429" s="211">
        <v>1449</v>
      </c>
      <c r="BU429" s="211">
        <v>66</v>
      </c>
      <c r="BV429" s="211">
        <v>3159</v>
      </c>
      <c r="BW429" s="211">
        <v>177</v>
      </c>
      <c r="BX429" s="211">
        <v>1080</v>
      </c>
      <c r="BY429" s="211">
        <v>0</v>
      </c>
      <c r="BZ429" s="211">
        <v>432</v>
      </c>
      <c r="CA429" s="211">
        <v>8</v>
      </c>
      <c r="CB429" s="211">
        <v>1017</v>
      </c>
      <c r="CC429" s="211">
        <v>58</v>
      </c>
      <c r="CD429" s="211">
        <v>311</v>
      </c>
      <c r="CE429" s="211">
        <v>13</v>
      </c>
      <c r="CF429" s="211">
        <v>631</v>
      </c>
      <c r="CG429" s="211">
        <v>85</v>
      </c>
      <c r="CH429" s="211">
        <v>636</v>
      </c>
      <c r="CI429" s="211">
        <v>37</v>
      </c>
      <c r="CJ429" s="211">
        <v>658</v>
      </c>
      <c r="CK429" s="211">
        <v>5</v>
      </c>
      <c r="CL429" s="211">
        <v>923</v>
      </c>
      <c r="CM429" s="211">
        <v>37</v>
      </c>
      <c r="CN429" s="211">
        <v>1080</v>
      </c>
      <c r="CO429" s="211">
        <v>0</v>
      </c>
      <c r="CP429" s="211">
        <v>243</v>
      </c>
      <c r="CQ429" s="211">
        <v>5445</v>
      </c>
      <c r="CR429" s="211">
        <v>4445</v>
      </c>
      <c r="CS429" s="211">
        <v>1861</v>
      </c>
      <c r="CT429" s="211">
        <v>5224</v>
      </c>
      <c r="CU429" s="211">
        <v>209</v>
      </c>
      <c r="CV429" s="211">
        <v>62</v>
      </c>
      <c r="CW429" s="211">
        <v>94</v>
      </c>
      <c r="CX429" s="211">
        <v>55</v>
      </c>
      <c r="CY429" s="211">
        <v>30</v>
      </c>
      <c r="CZ429" s="211">
        <v>0</v>
      </c>
      <c r="DA429" s="211">
        <v>7</v>
      </c>
      <c r="DB429" s="211">
        <v>7</v>
      </c>
      <c r="DC429" s="211">
        <v>78</v>
      </c>
      <c r="DD429" s="211">
        <v>0</v>
      </c>
      <c r="DE429" s="211">
        <v>121</v>
      </c>
      <c r="DF429" s="211">
        <v>148</v>
      </c>
      <c r="DG429" s="211">
        <v>1119</v>
      </c>
      <c r="DH429" s="211">
        <v>57</v>
      </c>
      <c r="DI429" s="211">
        <v>234</v>
      </c>
      <c r="DJ429" s="211">
        <v>112</v>
      </c>
      <c r="DK429" s="211">
        <v>7</v>
      </c>
      <c r="DL429" s="211">
        <v>113</v>
      </c>
      <c r="DM429" s="211">
        <v>104</v>
      </c>
      <c r="DN429" s="211">
        <v>636</v>
      </c>
      <c r="DO429" s="211">
        <v>141</v>
      </c>
      <c r="DP429" s="211">
        <v>115</v>
      </c>
      <c r="DQ429" s="211">
        <v>86</v>
      </c>
      <c r="DR429" s="211">
        <v>93</v>
      </c>
      <c r="DS429" s="211">
        <v>68</v>
      </c>
      <c r="DT429" s="211">
        <v>116</v>
      </c>
      <c r="DU429" s="211">
        <v>2353</v>
      </c>
      <c r="DV429" s="211">
        <v>1323</v>
      </c>
      <c r="DW429" s="211">
        <v>423</v>
      </c>
      <c r="DX429" s="211">
        <v>168</v>
      </c>
      <c r="DY429" s="211">
        <v>74</v>
      </c>
      <c r="DZ429" s="211">
        <v>382</v>
      </c>
      <c r="EA429" s="211">
        <v>6</v>
      </c>
      <c r="EB429" s="211">
        <v>350</v>
      </c>
      <c r="EC429" s="211">
        <v>480</v>
      </c>
      <c r="ED429" s="211">
        <v>105</v>
      </c>
      <c r="EE429" s="211">
        <v>321</v>
      </c>
      <c r="EF429" s="211">
        <v>640</v>
      </c>
      <c r="EG429" s="211">
        <v>5170</v>
      </c>
      <c r="EH429" s="211">
        <v>520</v>
      </c>
      <c r="EI429" s="211">
        <v>1835</v>
      </c>
      <c r="EJ429" s="211">
        <v>518</v>
      </c>
      <c r="EK429" s="211">
        <v>166</v>
      </c>
      <c r="EL429" s="211">
        <v>27</v>
      </c>
      <c r="EM429" s="211">
        <v>32</v>
      </c>
      <c r="EN429" s="211">
        <v>35</v>
      </c>
      <c r="EO429" s="211">
        <v>19</v>
      </c>
      <c r="EP429" s="211">
        <v>198</v>
      </c>
      <c r="EQ429" s="211">
        <v>2028</v>
      </c>
      <c r="ER429" s="211">
        <v>2353</v>
      </c>
      <c r="ES429" s="211">
        <v>107</v>
      </c>
      <c r="ET429" s="211">
        <v>567</v>
      </c>
      <c r="EU429" s="211">
        <v>939</v>
      </c>
      <c r="EV429" s="211">
        <v>740</v>
      </c>
      <c r="EW429" s="211">
        <f t="shared" si="7"/>
        <v>2246</v>
      </c>
      <c r="EX429" s="211">
        <v>2353</v>
      </c>
      <c r="EZ429" s="211"/>
    </row>
    <row r="430" spans="1:156" x14ac:dyDescent="0.25">
      <c r="A430">
        <v>56762</v>
      </c>
      <c r="B430" t="s">
        <v>580</v>
      </c>
      <c r="C430" t="s">
        <v>913</v>
      </c>
      <c r="D430" t="s">
        <v>278</v>
      </c>
      <c r="E430" t="s">
        <v>326</v>
      </c>
      <c r="F430" s="234" t="s">
        <v>342</v>
      </c>
      <c r="G430" s="234" t="s">
        <v>342</v>
      </c>
      <c r="H430" s="211">
        <v>2280</v>
      </c>
      <c r="I430" s="211">
        <v>111</v>
      </c>
      <c r="J430" s="211">
        <v>451</v>
      </c>
      <c r="K430" s="211">
        <v>33</v>
      </c>
      <c r="L430" s="211">
        <v>273</v>
      </c>
      <c r="M430" s="211">
        <v>33</v>
      </c>
      <c r="N430" s="211">
        <v>973</v>
      </c>
      <c r="O430" s="211">
        <v>36</v>
      </c>
      <c r="P430" s="211">
        <v>856</v>
      </c>
      <c r="Q430" s="211">
        <v>42</v>
      </c>
      <c r="R430" s="211">
        <v>2134</v>
      </c>
      <c r="S430" s="211">
        <v>109</v>
      </c>
      <c r="T430" s="211">
        <v>0</v>
      </c>
      <c r="U430" s="211">
        <v>0</v>
      </c>
      <c r="V430" s="211">
        <v>0</v>
      </c>
      <c r="W430" s="211">
        <v>0</v>
      </c>
      <c r="X430" s="211">
        <v>9</v>
      </c>
      <c r="Y430" s="211">
        <v>0</v>
      </c>
      <c r="Z430" s="211">
        <v>13</v>
      </c>
      <c r="AA430" s="211">
        <v>0</v>
      </c>
      <c r="AB430" s="211">
        <v>124</v>
      </c>
      <c r="AC430" s="211">
        <v>2</v>
      </c>
      <c r="AD430" s="211">
        <v>74</v>
      </c>
      <c r="AE430" s="211">
        <v>0</v>
      </c>
      <c r="AF430" s="211">
        <v>2124</v>
      </c>
      <c r="AG430" s="211">
        <v>109</v>
      </c>
      <c r="AH430" s="211">
        <v>2263</v>
      </c>
      <c r="AI430" s="211">
        <v>111</v>
      </c>
      <c r="AJ430" s="211">
        <v>17</v>
      </c>
      <c r="AK430" s="211">
        <v>0</v>
      </c>
      <c r="AL430" s="211">
        <v>9</v>
      </c>
      <c r="AM430" s="211">
        <v>0</v>
      </c>
      <c r="AN430" s="211">
        <v>8</v>
      </c>
      <c r="AO430" s="211">
        <v>0</v>
      </c>
      <c r="AP430" s="211">
        <v>1066</v>
      </c>
      <c r="AQ430" s="211">
        <v>79</v>
      </c>
      <c r="AR430" s="211">
        <v>1214</v>
      </c>
      <c r="AS430" s="211">
        <v>32</v>
      </c>
      <c r="AT430" s="211">
        <v>389</v>
      </c>
      <c r="AU430" s="211">
        <v>0</v>
      </c>
      <c r="AV430" s="211">
        <v>1891</v>
      </c>
      <c r="AW430" s="211">
        <v>111</v>
      </c>
      <c r="AX430" s="211">
        <v>92</v>
      </c>
      <c r="AY430" s="211">
        <v>0</v>
      </c>
      <c r="AZ430" s="211">
        <v>566</v>
      </c>
      <c r="BA430" s="211">
        <v>47</v>
      </c>
      <c r="BB430" s="211">
        <v>569</v>
      </c>
      <c r="BC430" s="211">
        <v>16</v>
      </c>
      <c r="BD430" s="211">
        <v>306</v>
      </c>
      <c r="BE430" s="211">
        <v>14</v>
      </c>
      <c r="BF430" s="211">
        <v>268</v>
      </c>
      <c r="BG430" s="211">
        <v>44</v>
      </c>
      <c r="BH430" s="211">
        <v>894</v>
      </c>
      <c r="BI430" s="211">
        <v>51</v>
      </c>
      <c r="BJ430" s="211">
        <v>877</v>
      </c>
      <c r="BK430" s="211">
        <v>48</v>
      </c>
      <c r="BL430" s="211">
        <v>17</v>
      </c>
      <c r="BM430" s="211">
        <v>3</v>
      </c>
      <c r="BN430" s="211">
        <v>645</v>
      </c>
      <c r="BO430" s="211">
        <v>41</v>
      </c>
      <c r="BP430" s="211">
        <v>294</v>
      </c>
      <c r="BQ430" s="211">
        <v>28</v>
      </c>
      <c r="BR430" s="211">
        <v>223</v>
      </c>
      <c r="BS430" s="211">
        <v>26</v>
      </c>
      <c r="BT430" s="211">
        <v>636</v>
      </c>
      <c r="BU430" s="211">
        <v>16</v>
      </c>
      <c r="BV430" s="211">
        <v>1162</v>
      </c>
      <c r="BW430" s="211">
        <v>95</v>
      </c>
      <c r="BX430" s="211">
        <v>482</v>
      </c>
      <c r="BY430" s="211">
        <v>0</v>
      </c>
      <c r="BZ430" s="211">
        <v>194</v>
      </c>
      <c r="CA430" s="211">
        <v>10</v>
      </c>
      <c r="CB430" s="211">
        <v>442</v>
      </c>
      <c r="CC430" s="211">
        <v>6</v>
      </c>
      <c r="CD430" s="211">
        <v>111</v>
      </c>
      <c r="CE430" s="211">
        <v>18</v>
      </c>
      <c r="CF430" s="211">
        <v>245</v>
      </c>
      <c r="CG430" s="211">
        <v>49</v>
      </c>
      <c r="CH430" s="211">
        <v>266</v>
      </c>
      <c r="CI430" s="211">
        <v>12</v>
      </c>
      <c r="CJ430" s="211">
        <v>180</v>
      </c>
      <c r="CK430" s="211">
        <v>4</v>
      </c>
      <c r="CL430" s="211">
        <v>360</v>
      </c>
      <c r="CM430" s="211">
        <v>12</v>
      </c>
      <c r="CN430" s="211">
        <v>482</v>
      </c>
      <c r="CO430" s="211">
        <v>0</v>
      </c>
      <c r="CP430" s="211">
        <v>111</v>
      </c>
      <c r="CQ430" s="211">
        <v>2169</v>
      </c>
      <c r="CR430" s="211">
        <v>1620</v>
      </c>
      <c r="CS430" s="211">
        <v>892</v>
      </c>
      <c r="CT430" s="211">
        <v>2136</v>
      </c>
      <c r="CU430" s="211">
        <v>50</v>
      </c>
      <c r="CV430" s="211">
        <v>10</v>
      </c>
      <c r="CW430" s="211">
        <v>27</v>
      </c>
      <c r="CX430" s="211">
        <v>2</v>
      </c>
      <c r="CY430" s="211">
        <v>7</v>
      </c>
      <c r="CZ430" s="211">
        <v>0</v>
      </c>
      <c r="DA430" s="211">
        <v>12</v>
      </c>
      <c r="DB430" s="211">
        <v>8</v>
      </c>
      <c r="DC430" s="211">
        <v>4</v>
      </c>
      <c r="DD430" s="211">
        <v>0</v>
      </c>
      <c r="DE430" s="211">
        <v>146</v>
      </c>
      <c r="DF430" s="211">
        <v>81</v>
      </c>
      <c r="DG430" s="211">
        <v>106</v>
      </c>
      <c r="DH430" s="211">
        <v>57</v>
      </c>
      <c r="DI430" s="211">
        <v>108</v>
      </c>
      <c r="DJ430" s="211">
        <v>39</v>
      </c>
      <c r="DK430" s="211">
        <v>11</v>
      </c>
      <c r="DL430" s="211">
        <v>36</v>
      </c>
      <c r="DM430" s="211">
        <v>29</v>
      </c>
      <c r="DN430" s="211">
        <v>273</v>
      </c>
      <c r="DO430" s="211">
        <v>45</v>
      </c>
      <c r="DP430" s="211">
        <v>48</v>
      </c>
      <c r="DQ430" s="211">
        <v>49</v>
      </c>
      <c r="DR430" s="211">
        <v>81</v>
      </c>
      <c r="DS430" s="211">
        <v>29</v>
      </c>
      <c r="DT430" s="211">
        <v>72</v>
      </c>
      <c r="DU430" s="211">
        <v>994</v>
      </c>
      <c r="DV430" s="211">
        <v>491</v>
      </c>
      <c r="DW430" s="211">
        <v>174</v>
      </c>
      <c r="DX430" s="211">
        <v>22</v>
      </c>
      <c r="DY430" s="211">
        <v>8</v>
      </c>
      <c r="DZ430" s="211">
        <v>173</v>
      </c>
      <c r="EA430" s="211">
        <v>5</v>
      </c>
      <c r="EB430" s="211">
        <v>165</v>
      </c>
      <c r="EC430" s="211">
        <v>308</v>
      </c>
      <c r="ED430" s="211">
        <v>83</v>
      </c>
      <c r="EE430" s="211">
        <v>206</v>
      </c>
      <c r="EF430" s="211">
        <v>284</v>
      </c>
      <c r="EG430" s="211">
        <v>2151</v>
      </c>
      <c r="EH430" s="211">
        <v>164</v>
      </c>
      <c r="EI430" s="211">
        <v>774</v>
      </c>
      <c r="EJ430" s="211">
        <v>220</v>
      </c>
      <c r="EK430" s="211">
        <v>25</v>
      </c>
      <c r="EL430" s="211">
        <v>20</v>
      </c>
      <c r="EM430" s="211">
        <v>42</v>
      </c>
      <c r="EN430" s="211">
        <v>6</v>
      </c>
      <c r="EO430" s="211">
        <v>27</v>
      </c>
      <c r="EP430" s="211">
        <v>60</v>
      </c>
      <c r="EQ430" s="211">
        <v>860</v>
      </c>
      <c r="ER430" s="211">
        <v>994</v>
      </c>
      <c r="ES430" s="211">
        <v>61</v>
      </c>
      <c r="ET430" s="211">
        <v>313</v>
      </c>
      <c r="EU430" s="211">
        <v>347</v>
      </c>
      <c r="EV430" s="211">
        <v>273</v>
      </c>
      <c r="EW430" s="211">
        <f t="shared" si="7"/>
        <v>933</v>
      </c>
      <c r="EX430" s="211">
        <v>994</v>
      </c>
      <c r="EZ430" s="211"/>
    </row>
    <row r="431" spans="1:156" x14ac:dyDescent="0.25">
      <c r="A431">
        <v>56763</v>
      </c>
      <c r="B431" t="s">
        <v>580</v>
      </c>
      <c r="C431" t="s">
        <v>914</v>
      </c>
      <c r="D431" t="s">
        <v>301</v>
      </c>
      <c r="E431" t="s">
        <v>326</v>
      </c>
      <c r="F431" s="234" t="s">
        <v>343</v>
      </c>
      <c r="G431" s="234" t="s">
        <v>342</v>
      </c>
      <c r="H431" s="211">
        <v>5103</v>
      </c>
      <c r="I431" s="211">
        <v>277</v>
      </c>
      <c r="J431" s="211">
        <v>790</v>
      </c>
      <c r="K431" s="211">
        <v>70</v>
      </c>
      <c r="L431" s="211">
        <v>640</v>
      </c>
      <c r="M431" s="211">
        <v>60</v>
      </c>
      <c r="N431" s="211">
        <v>2370</v>
      </c>
      <c r="O431" s="211">
        <v>65</v>
      </c>
      <c r="P431" s="211">
        <v>1917</v>
      </c>
      <c r="Q431" s="211">
        <v>142</v>
      </c>
      <c r="R431" s="211">
        <v>4470</v>
      </c>
      <c r="S431" s="211">
        <v>246</v>
      </c>
      <c r="T431" s="211">
        <v>2</v>
      </c>
      <c r="U431" s="211">
        <v>2</v>
      </c>
      <c r="V431" s="211">
        <v>78</v>
      </c>
      <c r="W431" s="211">
        <v>0</v>
      </c>
      <c r="X431" s="211">
        <v>317</v>
      </c>
      <c r="Y431" s="211">
        <v>11</v>
      </c>
      <c r="Z431" s="211">
        <v>23</v>
      </c>
      <c r="AA431" s="211">
        <v>8</v>
      </c>
      <c r="AB431" s="211">
        <v>213</v>
      </c>
      <c r="AC431" s="211">
        <v>10</v>
      </c>
      <c r="AD431" s="211">
        <v>53</v>
      </c>
      <c r="AE431" s="211">
        <v>8</v>
      </c>
      <c r="AF431" s="211">
        <v>4450</v>
      </c>
      <c r="AG431" s="211">
        <v>246</v>
      </c>
      <c r="AH431" s="211">
        <v>4838</v>
      </c>
      <c r="AI431" s="211">
        <v>253</v>
      </c>
      <c r="AJ431" s="211">
        <v>265</v>
      </c>
      <c r="AK431" s="211">
        <v>24</v>
      </c>
      <c r="AL431" s="211">
        <v>195</v>
      </c>
      <c r="AM431" s="211">
        <v>5</v>
      </c>
      <c r="AN431" s="211">
        <v>70</v>
      </c>
      <c r="AO431" s="211">
        <v>19</v>
      </c>
      <c r="AP431" s="211">
        <v>2749</v>
      </c>
      <c r="AQ431" s="211">
        <v>200</v>
      </c>
      <c r="AR431" s="211">
        <v>2354</v>
      </c>
      <c r="AS431" s="211">
        <v>77</v>
      </c>
      <c r="AT431" s="211">
        <v>729</v>
      </c>
      <c r="AU431" s="211">
        <v>37</v>
      </c>
      <c r="AV431" s="211">
        <v>4374</v>
      </c>
      <c r="AW431" s="211">
        <v>240</v>
      </c>
      <c r="AX431" s="211">
        <v>268</v>
      </c>
      <c r="AY431" s="211">
        <v>71</v>
      </c>
      <c r="AZ431" s="211">
        <v>1213</v>
      </c>
      <c r="BA431" s="211">
        <v>79</v>
      </c>
      <c r="BB431" s="211">
        <v>1203</v>
      </c>
      <c r="BC431" s="211">
        <v>60</v>
      </c>
      <c r="BD431" s="211">
        <v>716</v>
      </c>
      <c r="BE431" s="211">
        <v>16</v>
      </c>
      <c r="BF431" s="211">
        <v>591</v>
      </c>
      <c r="BG431" s="211">
        <v>55</v>
      </c>
      <c r="BH431" s="211">
        <v>2309</v>
      </c>
      <c r="BI431" s="211">
        <v>199</v>
      </c>
      <c r="BJ431" s="211">
        <v>2137</v>
      </c>
      <c r="BK431" s="211">
        <v>141</v>
      </c>
      <c r="BL431" s="211">
        <v>172</v>
      </c>
      <c r="BM431" s="211">
        <v>58</v>
      </c>
      <c r="BN431" s="211">
        <v>1697</v>
      </c>
      <c r="BO431" s="211">
        <v>106</v>
      </c>
      <c r="BP431" s="211">
        <v>724</v>
      </c>
      <c r="BQ431" s="211">
        <v>113</v>
      </c>
      <c r="BR431" s="211">
        <v>479</v>
      </c>
      <c r="BS431" s="211">
        <v>35</v>
      </c>
      <c r="BT431" s="211">
        <v>1289</v>
      </c>
      <c r="BU431" s="211">
        <v>23</v>
      </c>
      <c r="BV431" s="211">
        <v>2900</v>
      </c>
      <c r="BW431" s="211">
        <v>254</v>
      </c>
      <c r="BX431" s="211">
        <v>914</v>
      </c>
      <c r="BY431" s="211">
        <v>0</v>
      </c>
      <c r="BZ431" s="211">
        <v>295</v>
      </c>
      <c r="CA431" s="211">
        <v>0</v>
      </c>
      <c r="CB431" s="211">
        <v>994</v>
      </c>
      <c r="CC431" s="211">
        <v>23</v>
      </c>
      <c r="CD431" s="211">
        <v>414</v>
      </c>
      <c r="CE431" s="211">
        <v>28</v>
      </c>
      <c r="CF431" s="211">
        <v>352</v>
      </c>
      <c r="CG431" s="211">
        <v>40</v>
      </c>
      <c r="CH431" s="211">
        <v>680</v>
      </c>
      <c r="CI431" s="211">
        <v>146</v>
      </c>
      <c r="CJ431" s="211">
        <v>679</v>
      </c>
      <c r="CK431" s="211">
        <v>21</v>
      </c>
      <c r="CL431" s="211">
        <v>775</v>
      </c>
      <c r="CM431" s="211">
        <v>19</v>
      </c>
      <c r="CN431" s="211">
        <v>914</v>
      </c>
      <c r="CO431" s="211">
        <v>0</v>
      </c>
      <c r="CP431" s="211">
        <v>277</v>
      </c>
      <c r="CQ431" s="211">
        <v>4826</v>
      </c>
      <c r="CR431" s="211">
        <v>3959</v>
      </c>
      <c r="CS431" s="211">
        <v>1676</v>
      </c>
      <c r="CT431" s="211">
        <v>4634</v>
      </c>
      <c r="CU431" s="211">
        <v>296</v>
      </c>
      <c r="CV431" s="211">
        <v>140</v>
      </c>
      <c r="CW431" s="211">
        <v>32</v>
      </c>
      <c r="CX431" s="211">
        <v>27</v>
      </c>
      <c r="CY431" s="211">
        <v>48</v>
      </c>
      <c r="CZ431" s="211">
        <v>0</v>
      </c>
      <c r="DA431" s="211">
        <v>216</v>
      </c>
      <c r="DB431" s="211">
        <v>113</v>
      </c>
      <c r="DC431" s="211">
        <v>0</v>
      </c>
      <c r="DD431" s="211">
        <v>0</v>
      </c>
      <c r="DE431" s="211">
        <v>49</v>
      </c>
      <c r="DF431" s="211">
        <v>70</v>
      </c>
      <c r="DG431" s="211">
        <v>1163</v>
      </c>
      <c r="DH431" s="211">
        <v>0</v>
      </c>
      <c r="DI431" s="211">
        <v>156</v>
      </c>
      <c r="DJ431" s="211">
        <v>159</v>
      </c>
      <c r="DK431" s="211">
        <v>8</v>
      </c>
      <c r="DL431" s="211">
        <v>131</v>
      </c>
      <c r="DM431" s="211">
        <v>96</v>
      </c>
      <c r="DN431" s="211">
        <v>328</v>
      </c>
      <c r="DO431" s="211">
        <v>186</v>
      </c>
      <c r="DP431" s="211">
        <v>63</v>
      </c>
      <c r="DQ431" s="211">
        <v>59</v>
      </c>
      <c r="DR431" s="211">
        <v>92</v>
      </c>
      <c r="DS431" s="211">
        <v>112</v>
      </c>
      <c r="DT431" s="211">
        <v>137</v>
      </c>
      <c r="DU431" s="211">
        <v>1966</v>
      </c>
      <c r="DV431" s="211">
        <v>993</v>
      </c>
      <c r="DW431" s="211">
        <v>306</v>
      </c>
      <c r="DX431" s="211">
        <v>107</v>
      </c>
      <c r="DY431" s="211">
        <v>49</v>
      </c>
      <c r="DZ431" s="211">
        <v>441</v>
      </c>
      <c r="EA431" s="211">
        <v>81</v>
      </c>
      <c r="EB431" s="211">
        <v>289</v>
      </c>
      <c r="EC431" s="211">
        <v>425</v>
      </c>
      <c r="ED431" s="211">
        <v>115</v>
      </c>
      <c r="EE431" s="211">
        <v>263</v>
      </c>
      <c r="EF431" s="211">
        <v>601</v>
      </c>
      <c r="EG431" s="211">
        <v>4576</v>
      </c>
      <c r="EH431" s="211">
        <v>559</v>
      </c>
      <c r="EI431" s="211">
        <v>1480</v>
      </c>
      <c r="EJ431" s="211">
        <v>486</v>
      </c>
      <c r="EK431" s="211">
        <v>113</v>
      </c>
      <c r="EL431" s="211">
        <v>29</v>
      </c>
      <c r="EM431" s="211">
        <v>74</v>
      </c>
      <c r="EN431" s="211">
        <v>90</v>
      </c>
      <c r="EO431" s="211">
        <v>7</v>
      </c>
      <c r="EP431" s="211">
        <v>146</v>
      </c>
      <c r="EQ431" s="211">
        <v>1605</v>
      </c>
      <c r="ER431" s="211">
        <v>1966</v>
      </c>
      <c r="ES431" s="211">
        <v>190</v>
      </c>
      <c r="ET431" s="211">
        <v>511</v>
      </c>
      <c r="EU431" s="211">
        <v>653</v>
      </c>
      <c r="EV431" s="211">
        <v>612</v>
      </c>
      <c r="EW431" s="211">
        <f t="shared" si="7"/>
        <v>1776</v>
      </c>
      <c r="EX431" s="211">
        <v>1966</v>
      </c>
      <c r="EZ431" s="211"/>
    </row>
    <row r="432" spans="1:156" x14ac:dyDescent="0.25">
      <c r="A432">
        <v>55307</v>
      </c>
      <c r="B432" t="s">
        <v>580</v>
      </c>
      <c r="C432" t="s">
        <v>940</v>
      </c>
      <c r="D432" t="s">
        <v>305</v>
      </c>
      <c r="E432" t="s">
        <v>327</v>
      </c>
      <c r="F432" s="234" t="s">
        <v>342</v>
      </c>
      <c r="G432" s="234" t="s">
        <v>342</v>
      </c>
      <c r="H432" s="211">
        <v>3200</v>
      </c>
      <c r="I432" s="211">
        <v>119</v>
      </c>
      <c r="J432" s="211">
        <v>455</v>
      </c>
      <c r="K432" s="211">
        <v>45</v>
      </c>
      <c r="L432" s="211">
        <v>392</v>
      </c>
      <c r="M432" s="211">
        <v>34</v>
      </c>
      <c r="N432" s="211">
        <v>1659</v>
      </c>
      <c r="O432" s="211">
        <v>61</v>
      </c>
      <c r="P432" s="211">
        <v>1058</v>
      </c>
      <c r="Q432" s="211">
        <v>13</v>
      </c>
      <c r="R432" s="211">
        <v>2893</v>
      </c>
      <c r="S432" s="211">
        <v>84</v>
      </c>
      <c r="T432" s="211">
        <v>15</v>
      </c>
      <c r="U432" s="211">
        <v>0</v>
      </c>
      <c r="V432" s="211">
        <v>0</v>
      </c>
      <c r="W432" s="211">
        <v>0</v>
      </c>
      <c r="X432" s="211">
        <v>3</v>
      </c>
      <c r="Y432" s="211">
        <v>0</v>
      </c>
      <c r="Z432" s="211">
        <v>29</v>
      </c>
      <c r="AA432" s="211">
        <v>0</v>
      </c>
      <c r="AB432" s="211">
        <v>260</v>
      </c>
      <c r="AC432" s="211">
        <v>35</v>
      </c>
      <c r="AD432" s="211">
        <v>464</v>
      </c>
      <c r="AE432" s="211">
        <v>68</v>
      </c>
      <c r="AF432" s="211">
        <v>2670</v>
      </c>
      <c r="AG432" s="211">
        <v>51</v>
      </c>
      <c r="AH432" s="211">
        <v>3025</v>
      </c>
      <c r="AI432" s="211">
        <v>51</v>
      </c>
      <c r="AJ432" s="211">
        <v>175</v>
      </c>
      <c r="AK432" s="211">
        <v>68</v>
      </c>
      <c r="AL432" s="211">
        <v>13</v>
      </c>
      <c r="AM432" s="211">
        <v>0</v>
      </c>
      <c r="AN432" s="211">
        <v>162</v>
      </c>
      <c r="AO432" s="211">
        <v>68</v>
      </c>
      <c r="AP432" s="211">
        <v>1558</v>
      </c>
      <c r="AQ432" s="211">
        <v>78</v>
      </c>
      <c r="AR432" s="211">
        <v>1642</v>
      </c>
      <c r="AS432" s="211">
        <v>41</v>
      </c>
      <c r="AT432" s="211">
        <v>410</v>
      </c>
      <c r="AU432" s="211">
        <v>0</v>
      </c>
      <c r="AV432" s="211">
        <v>2790</v>
      </c>
      <c r="AW432" s="211">
        <v>119</v>
      </c>
      <c r="AX432" s="211">
        <v>236</v>
      </c>
      <c r="AY432" s="211">
        <v>65</v>
      </c>
      <c r="AZ432" s="211">
        <v>727</v>
      </c>
      <c r="BA432" s="211">
        <v>29</v>
      </c>
      <c r="BB432" s="211">
        <v>816</v>
      </c>
      <c r="BC432" s="211">
        <v>8</v>
      </c>
      <c r="BD432" s="211">
        <v>305</v>
      </c>
      <c r="BE432" s="211">
        <v>6</v>
      </c>
      <c r="BF432" s="211">
        <v>342</v>
      </c>
      <c r="BG432" s="211">
        <v>28</v>
      </c>
      <c r="BH432" s="211">
        <v>1468</v>
      </c>
      <c r="BI432" s="211">
        <v>85</v>
      </c>
      <c r="BJ432" s="211">
        <v>1438</v>
      </c>
      <c r="BK432" s="211">
        <v>70</v>
      </c>
      <c r="BL432" s="211">
        <v>30</v>
      </c>
      <c r="BM432" s="211">
        <v>15</v>
      </c>
      <c r="BN432" s="211">
        <v>1096</v>
      </c>
      <c r="BO432" s="211">
        <v>47</v>
      </c>
      <c r="BP432" s="211">
        <v>500</v>
      </c>
      <c r="BQ432" s="211">
        <v>50</v>
      </c>
      <c r="BR432" s="211">
        <v>214</v>
      </c>
      <c r="BS432" s="211">
        <v>16</v>
      </c>
      <c r="BT432" s="211">
        <v>818</v>
      </c>
      <c r="BU432" s="211">
        <v>6</v>
      </c>
      <c r="BV432" s="211">
        <v>1810</v>
      </c>
      <c r="BW432" s="211">
        <v>113</v>
      </c>
      <c r="BX432" s="211">
        <v>572</v>
      </c>
      <c r="BY432" s="211">
        <v>0</v>
      </c>
      <c r="BZ432" s="211">
        <v>275</v>
      </c>
      <c r="CA432" s="211">
        <v>0</v>
      </c>
      <c r="CB432" s="211">
        <v>543</v>
      </c>
      <c r="CC432" s="211">
        <v>6</v>
      </c>
      <c r="CD432" s="211">
        <v>298</v>
      </c>
      <c r="CE432" s="211">
        <v>5</v>
      </c>
      <c r="CF432" s="211">
        <v>447</v>
      </c>
      <c r="CG432" s="211">
        <v>43</v>
      </c>
      <c r="CH432" s="211">
        <v>270</v>
      </c>
      <c r="CI432" s="211">
        <v>0</v>
      </c>
      <c r="CJ432" s="211">
        <v>409</v>
      </c>
      <c r="CK432" s="211">
        <v>52</v>
      </c>
      <c r="CL432" s="211">
        <v>386</v>
      </c>
      <c r="CM432" s="211">
        <v>13</v>
      </c>
      <c r="CN432" s="211">
        <v>572</v>
      </c>
      <c r="CO432" s="211">
        <v>0</v>
      </c>
      <c r="CP432" s="211">
        <v>119</v>
      </c>
      <c r="CQ432" s="211">
        <v>3081</v>
      </c>
      <c r="CR432" s="211">
        <v>2278</v>
      </c>
      <c r="CS432" s="211">
        <v>1225</v>
      </c>
      <c r="CT432" s="211">
        <v>2655</v>
      </c>
      <c r="CU432" s="211">
        <v>354</v>
      </c>
      <c r="CV432" s="211">
        <v>128</v>
      </c>
      <c r="CW432" s="211">
        <v>329</v>
      </c>
      <c r="CX432" s="211">
        <v>128</v>
      </c>
      <c r="CY432" s="211">
        <v>20</v>
      </c>
      <c r="CZ432" s="211">
        <v>0</v>
      </c>
      <c r="DA432" s="211">
        <v>5</v>
      </c>
      <c r="DB432" s="211">
        <v>0</v>
      </c>
      <c r="DC432" s="211">
        <v>0</v>
      </c>
      <c r="DD432" s="211">
        <v>0</v>
      </c>
      <c r="DE432" s="211">
        <v>75</v>
      </c>
      <c r="DF432" s="211">
        <v>144</v>
      </c>
      <c r="DG432" s="211">
        <v>396</v>
      </c>
      <c r="DH432" s="211">
        <v>41</v>
      </c>
      <c r="DI432" s="211">
        <v>192</v>
      </c>
      <c r="DJ432" s="211">
        <v>70</v>
      </c>
      <c r="DK432" s="211">
        <v>7</v>
      </c>
      <c r="DL432" s="211">
        <v>85</v>
      </c>
      <c r="DM432" s="211">
        <v>98</v>
      </c>
      <c r="DN432" s="211">
        <v>349</v>
      </c>
      <c r="DO432" s="211">
        <v>50</v>
      </c>
      <c r="DP432" s="211">
        <v>39</v>
      </c>
      <c r="DQ432" s="211">
        <v>67</v>
      </c>
      <c r="DR432" s="211">
        <v>84</v>
      </c>
      <c r="DS432" s="211">
        <v>40</v>
      </c>
      <c r="DT432" s="211">
        <v>122</v>
      </c>
      <c r="DU432" s="211">
        <v>1244</v>
      </c>
      <c r="DV432" s="211">
        <v>693</v>
      </c>
      <c r="DW432" s="211">
        <v>264</v>
      </c>
      <c r="DX432" s="211">
        <v>75</v>
      </c>
      <c r="DY432" s="211">
        <v>20</v>
      </c>
      <c r="DZ432" s="211">
        <v>183</v>
      </c>
      <c r="EA432" s="211">
        <v>10</v>
      </c>
      <c r="EB432" s="211">
        <v>131</v>
      </c>
      <c r="EC432" s="211">
        <v>293</v>
      </c>
      <c r="ED432" s="211">
        <v>29</v>
      </c>
      <c r="EE432" s="211">
        <v>228</v>
      </c>
      <c r="EF432" s="211">
        <v>354</v>
      </c>
      <c r="EG432" s="211">
        <v>2979</v>
      </c>
      <c r="EH432" s="211">
        <v>187</v>
      </c>
      <c r="EI432" s="211">
        <v>969</v>
      </c>
      <c r="EJ432" s="211">
        <v>275</v>
      </c>
      <c r="EK432" s="211">
        <v>48</v>
      </c>
      <c r="EL432" s="211">
        <v>25</v>
      </c>
      <c r="EM432" s="211">
        <v>45</v>
      </c>
      <c r="EN432" s="211">
        <v>6</v>
      </c>
      <c r="EO432" s="211">
        <v>59</v>
      </c>
      <c r="EP432" s="211">
        <v>87</v>
      </c>
      <c r="EQ432" s="211">
        <v>1063</v>
      </c>
      <c r="ER432" s="211">
        <v>1244</v>
      </c>
      <c r="ES432" s="211">
        <v>104</v>
      </c>
      <c r="ET432" s="211">
        <v>261</v>
      </c>
      <c r="EU432" s="211">
        <v>479</v>
      </c>
      <c r="EV432" s="211">
        <v>400</v>
      </c>
      <c r="EW432" s="211">
        <f t="shared" si="7"/>
        <v>1140</v>
      </c>
      <c r="EX432" s="211">
        <v>1244</v>
      </c>
      <c r="EZ432" s="211"/>
    </row>
    <row r="433" spans="1:156" x14ac:dyDescent="0.25">
      <c r="A433">
        <v>56001</v>
      </c>
      <c r="B433" t="s">
        <v>580</v>
      </c>
      <c r="C433" t="s">
        <v>753</v>
      </c>
      <c r="D433" t="s">
        <v>240</v>
      </c>
      <c r="E433" t="s">
        <v>327</v>
      </c>
      <c r="F433" s="234" t="s">
        <v>343</v>
      </c>
      <c r="G433" s="234" t="s">
        <v>342</v>
      </c>
      <c r="H433" s="211">
        <v>50364</v>
      </c>
      <c r="I433" s="211">
        <v>2496</v>
      </c>
      <c r="J433" s="211">
        <v>12531</v>
      </c>
      <c r="K433" s="211">
        <v>821</v>
      </c>
      <c r="L433" s="211">
        <v>9431</v>
      </c>
      <c r="M433" s="211">
        <v>700</v>
      </c>
      <c r="N433" s="211">
        <v>19322</v>
      </c>
      <c r="O433" s="211">
        <v>1238</v>
      </c>
      <c r="P433" s="211">
        <v>15537</v>
      </c>
      <c r="Q433" s="211">
        <v>308</v>
      </c>
      <c r="R433" s="211">
        <v>42593</v>
      </c>
      <c r="S433" s="211">
        <v>1889</v>
      </c>
      <c r="T433" s="211">
        <v>3025</v>
      </c>
      <c r="U433" s="211">
        <v>276</v>
      </c>
      <c r="V433" s="211">
        <v>115</v>
      </c>
      <c r="W433" s="211">
        <v>6</v>
      </c>
      <c r="X433" s="211">
        <v>1588</v>
      </c>
      <c r="Y433" s="211">
        <v>85</v>
      </c>
      <c r="Z433" s="211">
        <v>912</v>
      </c>
      <c r="AA433" s="211">
        <v>72</v>
      </c>
      <c r="AB433" s="211">
        <v>2131</v>
      </c>
      <c r="AC433" s="211">
        <v>168</v>
      </c>
      <c r="AD433" s="211">
        <v>2528</v>
      </c>
      <c r="AE433" s="211">
        <v>310</v>
      </c>
      <c r="AF433" s="211">
        <v>41714</v>
      </c>
      <c r="AG433" s="211">
        <v>1763</v>
      </c>
      <c r="AH433" s="211">
        <v>46543</v>
      </c>
      <c r="AI433" s="211">
        <v>2115</v>
      </c>
      <c r="AJ433" s="211">
        <v>3821</v>
      </c>
      <c r="AK433" s="211">
        <v>381</v>
      </c>
      <c r="AL433" s="211">
        <v>1648</v>
      </c>
      <c r="AM433" s="211">
        <v>97</v>
      </c>
      <c r="AN433" s="211">
        <v>2173</v>
      </c>
      <c r="AO433" s="211">
        <v>284</v>
      </c>
      <c r="AP433" s="211">
        <v>25462</v>
      </c>
      <c r="AQ433" s="211">
        <v>1764</v>
      </c>
      <c r="AR433" s="211">
        <v>24902</v>
      </c>
      <c r="AS433" s="211">
        <v>732</v>
      </c>
      <c r="AT433" s="211">
        <v>5715</v>
      </c>
      <c r="AU433" s="211">
        <v>219</v>
      </c>
      <c r="AV433" s="211">
        <v>44649</v>
      </c>
      <c r="AW433" s="211">
        <v>2277</v>
      </c>
      <c r="AX433" s="211">
        <v>1572</v>
      </c>
      <c r="AY433" s="211">
        <v>301</v>
      </c>
      <c r="AZ433" s="211">
        <v>5859</v>
      </c>
      <c r="BA433" s="211">
        <v>272</v>
      </c>
      <c r="BB433" s="211">
        <v>9408</v>
      </c>
      <c r="BC433" s="211">
        <v>578</v>
      </c>
      <c r="BD433" s="211">
        <v>9866</v>
      </c>
      <c r="BE433" s="211">
        <v>406</v>
      </c>
      <c r="BF433" s="211">
        <v>6038</v>
      </c>
      <c r="BG433" s="211">
        <v>544</v>
      </c>
      <c r="BH433" s="211" t="s">
        <v>252</v>
      </c>
      <c r="BI433" s="211">
        <v>1745</v>
      </c>
      <c r="BJ433" s="211">
        <v>25860</v>
      </c>
      <c r="BK433" s="211">
        <v>1552</v>
      </c>
      <c r="BL433" s="211">
        <v>1177</v>
      </c>
      <c r="BM433" s="211">
        <v>193</v>
      </c>
      <c r="BN433" s="211">
        <v>15638</v>
      </c>
      <c r="BO433" s="211">
        <v>944</v>
      </c>
      <c r="BP433" s="211">
        <v>13298</v>
      </c>
      <c r="BQ433" s="211">
        <v>1104</v>
      </c>
      <c r="BR433" s="211">
        <v>4139</v>
      </c>
      <c r="BS433" s="211">
        <v>241</v>
      </c>
      <c r="BT433" s="211">
        <v>10800</v>
      </c>
      <c r="BU433" s="211">
        <v>207</v>
      </c>
      <c r="BV433" s="211">
        <v>33075</v>
      </c>
      <c r="BW433" s="211">
        <v>2289</v>
      </c>
      <c r="BX433" s="211">
        <v>6489</v>
      </c>
      <c r="BY433" s="211">
        <v>0</v>
      </c>
      <c r="BZ433" s="211">
        <v>3012</v>
      </c>
      <c r="CA433" s="211">
        <v>115</v>
      </c>
      <c r="CB433" s="211">
        <v>7788</v>
      </c>
      <c r="CC433" s="211">
        <v>92</v>
      </c>
      <c r="CD433" s="211">
        <v>12859</v>
      </c>
      <c r="CE433" s="211">
        <v>732</v>
      </c>
      <c r="CF433" s="211">
        <v>5686</v>
      </c>
      <c r="CG433" s="211">
        <v>581</v>
      </c>
      <c r="CH433" s="211">
        <v>5760</v>
      </c>
      <c r="CI433" s="211">
        <v>707</v>
      </c>
      <c r="CJ433" s="211">
        <v>4325</v>
      </c>
      <c r="CK433" s="211">
        <v>110</v>
      </c>
      <c r="CL433" s="211">
        <v>4445</v>
      </c>
      <c r="CM433" s="211">
        <v>159</v>
      </c>
      <c r="CN433" s="211">
        <v>6489</v>
      </c>
      <c r="CO433" s="211">
        <v>0</v>
      </c>
      <c r="CP433" s="211">
        <v>2496</v>
      </c>
      <c r="CQ433" s="211">
        <v>47868</v>
      </c>
      <c r="CR433" s="211">
        <v>38400</v>
      </c>
      <c r="CS433" s="211">
        <v>15777</v>
      </c>
      <c r="CT433" s="211">
        <v>43664</v>
      </c>
      <c r="CU433" s="211">
        <v>4818</v>
      </c>
      <c r="CV433" s="211">
        <v>1416</v>
      </c>
      <c r="CW433" s="211">
        <v>1351</v>
      </c>
      <c r="CX433" s="211">
        <v>387</v>
      </c>
      <c r="CY433" s="211">
        <v>782</v>
      </c>
      <c r="CZ433" s="211">
        <v>145</v>
      </c>
      <c r="DA433" s="211">
        <v>1054</v>
      </c>
      <c r="DB433" s="211">
        <v>353</v>
      </c>
      <c r="DC433" s="211">
        <v>1631</v>
      </c>
      <c r="DD433" s="211">
        <v>531</v>
      </c>
      <c r="DE433" s="211">
        <v>420</v>
      </c>
      <c r="DF433" s="211">
        <v>1227</v>
      </c>
      <c r="DG433" s="211">
        <v>3972</v>
      </c>
      <c r="DH433" s="211">
        <v>392</v>
      </c>
      <c r="DI433" s="211">
        <v>4229</v>
      </c>
      <c r="DJ433" s="211">
        <v>920</v>
      </c>
      <c r="DK433" s="211">
        <v>458</v>
      </c>
      <c r="DL433" s="211">
        <v>970</v>
      </c>
      <c r="DM433" s="211">
        <v>1897</v>
      </c>
      <c r="DN433" s="211">
        <v>8783</v>
      </c>
      <c r="DO433" s="211">
        <v>3150</v>
      </c>
      <c r="DP433" s="211">
        <v>1151</v>
      </c>
      <c r="DQ433" s="211">
        <v>692</v>
      </c>
      <c r="DR433" s="211">
        <v>958</v>
      </c>
      <c r="DS433" s="211">
        <v>686</v>
      </c>
      <c r="DT433" s="211">
        <v>1687</v>
      </c>
      <c r="DU433" s="211">
        <v>19894</v>
      </c>
      <c r="DV433" s="211">
        <v>7552</v>
      </c>
      <c r="DW433" s="211">
        <v>2917</v>
      </c>
      <c r="DX433" s="211">
        <v>2580</v>
      </c>
      <c r="DY433" s="211">
        <v>576</v>
      </c>
      <c r="DZ433" s="211">
        <v>4957</v>
      </c>
      <c r="EA433" s="211">
        <v>291</v>
      </c>
      <c r="EB433" s="211">
        <v>3119</v>
      </c>
      <c r="EC433" s="211">
        <v>4805</v>
      </c>
      <c r="ED433" s="211">
        <v>633</v>
      </c>
      <c r="EE433" s="211">
        <v>2556</v>
      </c>
      <c r="EF433" s="211">
        <v>4717</v>
      </c>
      <c r="EG433" s="211">
        <v>37028</v>
      </c>
      <c r="EH433" s="211">
        <v>13186</v>
      </c>
      <c r="EI433" s="211">
        <v>10849</v>
      </c>
      <c r="EJ433" s="211">
        <v>9045</v>
      </c>
      <c r="EK433" s="211">
        <v>1125</v>
      </c>
      <c r="EL433" s="211">
        <v>1022</v>
      </c>
      <c r="EM433" s="211">
        <v>1182</v>
      </c>
      <c r="EN433" s="211">
        <v>1085</v>
      </c>
      <c r="EO433" s="211">
        <v>564</v>
      </c>
      <c r="EP433" s="211">
        <v>3628</v>
      </c>
      <c r="EQ433" s="211">
        <v>17171</v>
      </c>
      <c r="ER433" s="211">
        <v>19894</v>
      </c>
      <c r="ES433" s="211">
        <v>1815</v>
      </c>
      <c r="ET433" s="211">
        <v>5851</v>
      </c>
      <c r="EU433" s="211">
        <v>8064</v>
      </c>
      <c r="EV433" s="211">
        <v>4164</v>
      </c>
      <c r="EW433" s="211">
        <f t="shared" si="7"/>
        <v>18079</v>
      </c>
      <c r="EX433" s="211">
        <v>19894</v>
      </c>
      <c r="EZ433" s="211"/>
    </row>
    <row r="434" spans="1:156" x14ac:dyDescent="0.25">
      <c r="A434">
        <v>56003</v>
      </c>
      <c r="B434" t="s">
        <v>580</v>
      </c>
      <c r="C434" t="s">
        <v>753</v>
      </c>
      <c r="D434" t="s">
        <v>285</v>
      </c>
      <c r="E434" t="s">
        <v>327</v>
      </c>
      <c r="F434" s="234" t="s">
        <v>342</v>
      </c>
      <c r="G434" s="234" t="s">
        <v>342</v>
      </c>
      <c r="H434" s="211">
        <v>15237</v>
      </c>
      <c r="I434" s="211">
        <v>593</v>
      </c>
      <c r="J434" s="211">
        <v>1823</v>
      </c>
      <c r="K434" s="211">
        <v>109</v>
      </c>
      <c r="L434" s="211">
        <v>1096</v>
      </c>
      <c r="M434" s="211">
        <v>109</v>
      </c>
      <c r="N434" s="211">
        <v>5729</v>
      </c>
      <c r="O434" s="211">
        <v>370</v>
      </c>
      <c r="P434" s="211">
        <v>7552</v>
      </c>
      <c r="Q434" s="211">
        <v>81</v>
      </c>
      <c r="R434" s="211">
        <v>13560</v>
      </c>
      <c r="S434" s="211">
        <v>470</v>
      </c>
      <c r="T434" s="211">
        <v>286</v>
      </c>
      <c r="U434" s="211">
        <v>81</v>
      </c>
      <c r="V434" s="211">
        <v>6</v>
      </c>
      <c r="W434" s="211">
        <v>0</v>
      </c>
      <c r="X434" s="211">
        <v>270</v>
      </c>
      <c r="Y434" s="211">
        <v>0</v>
      </c>
      <c r="Z434" s="211">
        <v>98</v>
      </c>
      <c r="AA434" s="211">
        <v>0</v>
      </c>
      <c r="AB434" s="211">
        <v>1017</v>
      </c>
      <c r="AC434" s="211">
        <v>42</v>
      </c>
      <c r="AD434" s="211">
        <v>734</v>
      </c>
      <c r="AE434" s="211">
        <v>0</v>
      </c>
      <c r="AF434" s="211">
        <v>13286</v>
      </c>
      <c r="AG434" s="211">
        <v>470</v>
      </c>
      <c r="AH434" s="211">
        <v>14703</v>
      </c>
      <c r="AI434" s="211">
        <v>512</v>
      </c>
      <c r="AJ434" s="211">
        <v>534</v>
      </c>
      <c r="AK434" s="211">
        <v>81</v>
      </c>
      <c r="AL434" s="211">
        <v>329</v>
      </c>
      <c r="AM434" s="211">
        <v>81</v>
      </c>
      <c r="AN434" s="211">
        <v>205</v>
      </c>
      <c r="AO434" s="211">
        <v>0</v>
      </c>
      <c r="AP434" s="211">
        <v>7559</v>
      </c>
      <c r="AQ434" s="211">
        <v>340</v>
      </c>
      <c r="AR434" s="211">
        <v>7678</v>
      </c>
      <c r="AS434" s="211">
        <v>253</v>
      </c>
      <c r="AT434" s="211">
        <v>1341</v>
      </c>
      <c r="AU434" s="211">
        <v>32</v>
      </c>
      <c r="AV434" s="211">
        <v>13896</v>
      </c>
      <c r="AW434" s="211">
        <v>561</v>
      </c>
      <c r="AX434" s="211">
        <v>231</v>
      </c>
      <c r="AY434" s="211">
        <v>0</v>
      </c>
      <c r="AZ434" s="211">
        <v>2163</v>
      </c>
      <c r="BA434" s="211">
        <v>231</v>
      </c>
      <c r="BB434" s="211">
        <v>3393</v>
      </c>
      <c r="BC434" s="211">
        <v>125</v>
      </c>
      <c r="BD434" s="211">
        <v>4244</v>
      </c>
      <c r="BE434" s="211">
        <v>52</v>
      </c>
      <c r="BF434" s="211">
        <v>896</v>
      </c>
      <c r="BG434" s="211">
        <v>122</v>
      </c>
      <c r="BH434" s="211">
        <v>7794</v>
      </c>
      <c r="BI434" s="211">
        <v>306</v>
      </c>
      <c r="BJ434" s="211">
        <v>7660</v>
      </c>
      <c r="BK434" s="211">
        <v>298</v>
      </c>
      <c r="BL434" s="211">
        <v>134</v>
      </c>
      <c r="BM434" s="211">
        <v>8</v>
      </c>
      <c r="BN434" s="211">
        <v>5926</v>
      </c>
      <c r="BO434" s="211">
        <v>144</v>
      </c>
      <c r="BP434" s="211">
        <v>2033</v>
      </c>
      <c r="BQ434" s="211">
        <v>173</v>
      </c>
      <c r="BR434" s="211">
        <v>731</v>
      </c>
      <c r="BS434" s="211">
        <v>111</v>
      </c>
      <c r="BT434" s="211">
        <v>4054</v>
      </c>
      <c r="BU434" s="211">
        <v>165</v>
      </c>
      <c r="BV434" s="211">
        <v>8690</v>
      </c>
      <c r="BW434" s="211">
        <v>428</v>
      </c>
      <c r="BX434" s="211">
        <v>2493</v>
      </c>
      <c r="BY434" s="211">
        <v>0</v>
      </c>
      <c r="BZ434" s="211">
        <v>1194</v>
      </c>
      <c r="CA434" s="211">
        <v>70</v>
      </c>
      <c r="CB434" s="211">
        <v>2860</v>
      </c>
      <c r="CC434" s="211">
        <v>95</v>
      </c>
      <c r="CD434" s="211">
        <v>1152</v>
      </c>
      <c r="CE434" s="211">
        <v>20</v>
      </c>
      <c r="CF434" s="211">
        <v>1564</v>
      </c>
      <c r="CG434" s="211">
        <v>106</v>
      </c>
      <c r="CH434" s="211">
        <v>2299</v>
      </c>
      <c r="CI434" s="211">
        <v>136</v>
      </c>
      <c r="CJ434" s="211">
        <v>1929</v>
      </c>
      <c r="CK434" s="211">
        <v>26</v>
      </c>
      <c r="CL434" s="211">
        <v>1746</v>
      </c>
      <c r="CM434" s="211">
        <v>140</v>
      </c>
      <c r="CN434" s="211">
        <v>2493</v>
      </c>
      <c r="CO434" s="211">
        <v>0</v>
      </c>
      <c r="CP434" s="211">
        <v>593</v>
      </c>
      <c r="CQ434" s="211">
        <v>14644</v>
      </c>
      <c r="CR434" s="211">
        <v>12446</v>
      </c>
      <c r="CS434" s="211">
        <v>4762</v>
      </c>
      <c r="CT434" s="211">
        <v>13779</v>
      </c>
      <c r="CU434" s="211">
        <v>515</v>
      </c>
      <c r="CV434" s="211">
        <v>209</v>
      </c>
      <c r="CW434" s="211">
        <v>165</v>
      </c>
      <c r="CX434" s="211">
        <v>32</v>
      </c>
      <c r="CY434" s="211">
        <v>184</v>
      </c>
      <c r="CZ434" s="211">
        <v>126</v>
      </c>
      <c r="DA434" s="211">
        <v>82</v>
      </c>
      <c r="DB434" s="211">
        <v>30</v>
      </c>
      <c r="DC434" s="211">
        <v>84</v>
      </c>
      <c r="DD434" s="211">
        <v>21</v>
      </c>
      <c r="DE434" s="211">
        <v>215</v>
      </c>
      <c r="DF434" s="211">
        <v>338</v>
      </c>
      <c r="DG434" s="211">
        <v>1573</v>
      </c>
      <c r="DH434" s="211">
        <v>226</v>
      </c>
      <c r="DI434" s="211">
        <v>996</v>
      </c>
      <c r="DJ434" s="211">
        <v>376</v>
      </c>
      <c r="DK434" s="211">
        <v>186</v>
      </c>
      <c r="DL434" s="211">
        <v>419</v>
      </c>
      <c r="DM434" s="211">
        <v>513</v>
      </c>
      <c r="DN434" s="211">
        <v>2510</v>
      </c>
      <c r="DO434" s="211">
        <v>426</v>
      </c>
      <c r="DP434" s="211">
        <v>376</v>
      </c>
      <c r="DQ434" s="211">
        <v>241</v>
      </c>
      <c r="DR434" s="211">
        <v>91</v>
      </c>
      <c r="DS434" s="211">
        <v>147</v>
      </c>
      <c r="DT434" s="211">
        <v>324</v>
      </c>
      <c r="DU434" s="211">
        <v>6383</v>
      </c>
      <c r="DV434" s="211">
        <v>2951</v>
      </c>
      <c r="DW434" s="211">
        <v>1270</v>
      </c>
      <c r="DX434" s="211">
        <v>548</v>
      </c>
      <c r="DY434" s="211">
        <v>259</v>
      </c>
      <c r="DZ434" s="211">
        <v>1155</v>
      </c>
      <c r="EA434" s="211">
        <v>86</v>
      </c>
      <c r="EB434" s="211">
        <v>912</v>
      </c>
      <c r="EC434" s="211">
        <v>1729</v>
      </c>
      <c r="ED434" s="211">
        <v>421</v>
      </c>
      <c r="EE434" s="211">
        <v>1092</v>
      </c>
      <c r="EF434" s="211">
        <v>2138</v>
      </c>
      <c r="EG434" s="211">
        <v>13236</v>
      </c>
      <c r="EH434" s="211">
        <v>1819</v>
      </c>
      <c r="EI434" s="211">
        <v>4732</v>
      </c>
      <c r="EJ434" s="211">
        <v>1651</v>
      </c>
      <c r="EK434" s="211">
        <v>178</v>
      </c>
      <c r="EL434" s="211">
        <v>344</v>
      </c>
      <c r="EM434" s="211">
        <v>222</v>
      </c>
      <c r="EN434" s="211">
        <v>157</v>
      </c>
      <c r="EO434" s="211">
        <v>152</v>
      </c>
      <c r="EP434" s="211">
        <v>441</v>
      </c>
      <c r="EQ434" s="211">
        <v>5688</v>
      </c>
      <c r="ER434" s="211">
        <v>6383</v>
      </c>
      <c r="ES434" s="211">
        <v>360</v>
      </c>
      <c r="ET434" s="211">
        <v>1913</v>
      </c>
      <c r="EU434" s="211">
        <v>2803</v>
      </c>
      <c r="EV434" s="211">
        <v>1307</v>
      </c>
      <c r="EW434" s="211">
        <f t="shared" si="7"/>
        <v>6023</v>
      </c>
      <c r="EX434" s="211">
        <v>6383</v>
      </c>
      <c r="EZ434" s="211"/>
    </row>
    <row r="435" spans="1:156" x14ac:dyDescent="0.25">
      <c r="A435">
        <v>56013</v>
      </c>
      <c r="B435" t="s">
        <v>580</v>
      </c>
      <c r="C435" t="s">
        <v>755</v>
      </c>
      <c r="D435" t="s">
        <v>255</v>
      </c>
      <c r="E435" t="s">
        <v>327</v>
      </c>
      <c r="F435" s="234" t="s">
        <v>342</v>
      </c>
      <c r="G435" s="234" t="s">
        <v>342</v>
      </c>
      <c r="H435" s="211">
        <v>4361</v>
      </c>
      <c r="I435" s="211">
        <v>211</v>
      </c>
      <c r="J435" s="211">
        <v>724</v>
      </c>
      <c r="K435" s="211">
        <v>20</v>
      </c>
      <c r="L435" s="211">
        <v>487</v>
      </c>
      <c r="M435" s="211">
        <v>19</v>
      </c>
      <c r="N435" s="211">
        <v>1880</v>
      </c>
      <c r="O435" s="211">
        <v>145</v>
      </c>
      <c r="P435" s="211">
        <v>1755</v>
      </c>
      <c r="Q435" s="211">
        <v>46</v>
      </c>
      <c r="R435" s="211">
        <v>3771</v>
      </c>
      <c r="S435" s="211">
        <v>70</v>
      </c>
      <c r="T435" s="211">
        <v>16</v>
      </c>
      <c r="U435" s="211">
        <v>0</v>
      </c>
      <c r="V435" s="211">
        <v>0</v>
      </c>
      <c r="W435" s="211">
        <v>0</v>
      </c>
      <c r="X435" s="211">
        <v>59</v>
      </c>
      <c r="Y435" s="211">
        <v>1</v>
      </c>
      <c r="Z435" s="211">
        <v>190</v>
      </c>
      <c r="AA435" s="211">
        <v>71</v>
      </c>
      <c r="AB435" s="211">
        <v>325</v>
      </c>
      <c r="AC435" s="211">
        <v>69</v>
      </c>
      <c r="AD435" s="211">
        <v>462</v>
      </c>
      <c r="AE435" s="211">
        <v>140</v>
      </c>
      <c r="AF435" s="211">
        <v>3764</v>
      </c>
      <c r="AG435" s="211">
        <v>70</v>
      </c>
      <c r="AH435" s="211">
        <v>4215</v>
      </c>
      <c r="AI435" s="211">
        <v>150</v>
      </c>
      <c r="AJ435" s="211">
        <v>146</v>
      </c>
      <c r="AK435" s="211">
        <v>61</v>
      </c>
      <c r="AL435" s="211">
        <v>20</v>
      </c>
      <c r="AM435" s="211">
        <v>0</v>
      </c>
      <c r="AN435" s="211">
        <v>126</v>
      </c>
      <c r="AO435" s="211">
        <v>61</v>
      </c>
      <c r="AP435" s="211">
        <v>2124</v>
      </c>
      <c r="AQ435" s="211">
        <v>106</v>
      </c>
      <c r="AR435" s="211">
        <v>2237</v>
      </c>
      <c r="AS435" s="211">
        <v>105</v>
      </c>
      <c r="AT435" s="211">
        <v>410</v>
      </c>
      <c r="AU435" s="211">
        <v>22</v>
      </c>
      <c r="AV435" s="211">
        <v>3951</v>
      </c>
      <c r="AW435" s="211">
        <v>189</v>
      </c>
      <c r="AX435" s="211">
        <v>210</v>
      </c>
      <c r="AY435" s="211">
        <v>62</v>
      </c>
      <c r="AZ435" s="211">
        <v>825</v>
      </c>
      <c r="BA435" s="211">
        <v>13</v>
      </c>
      <c r="BB435" s="211">
        <v>1097</v>
      </c>
      <c r="BC435" s="211">
        <v>31</v>
      </c>
      <c r="BD435" s="211">
        <v>857</v>
      </c>
      <c r="BE435" s="211">
        <v>9</v>
      </c>
      <c r="BF435" s="211">
        <v>288</v>
      </c>
      <c r="BG435" s="211">
        <v>15</v>
      </c>
      <c r="BH435" s="211">
        <v>2035</v>
      </c>
      <c r="BI435" s="211">
        <v>104</v>
      </c>
      <c r="BJ435" s="211">
        <v>2005</v>
      </c>
      <c r="BK435" s="211">
        <v>104</v>
      </c>
      <c r="BL435" s="211">
        <v>30</v>
      </c>
      <c r="BM435" s="211">
        <v>0</v>
      </c>
      <c r="BN435" s="211">
        <v>1591</v>
      </c>
      <c r="BO435" s="211">
        <v>68</v>
      </c>
      <c r="BP435" s="211">
        <v>546</v>
      </c>
      <c r="BQ435" s="211">
        <v>44</v>
      </c>
      <c r="BR435" s="211">
        <v>186</v>
      </c>
      <c r="BS435" s="211">
        <v>7</v>
      </c>
      <c r="BT435" s="211">
        <v>1093</v>
      </c>
      <c r="BU435" s="211">
        <v>92</v>
      </c>
      <c r="BV435" s="211">
        <v>2323</v>
      </c>
      <c r="BW435" s="211">
        <v>119</v>
      </c>
      <c r="BX435" s="211">
        <v>945</v>
      </c>
      <c r="BY435" s="211">
        <v>0</v>
      </c>
      <c r="BZ435" s="211">
        <v>301</v>
      </c>
      <c r="CA435" s="211">
        <v>3</v>
      </c>
      <c r="CB435" s="211">
        <v>792</v>
      </c>
      <c r="CC435" s="211">
        <v>89</v>
      </c>
      <c r="CD435" s="211">
        <v>279</v>
      </c>
      <c r="CE435" s="211">
        <v>4</v>
      </c>
      <c r="CF435" s="211">
        <v>315</v>
      </c>
      <c r="CG435" s="211">
        <v>5</v>
      </c>
      <c r="CH435" s="211">
        <v>521</v>
      </c>
      <c r="CI435" s="211">
        <v>50</v>
      </c>
      <c r="CJ435" s="211">
        <v>545</v>
      </c>
      <c r="CK435" s="211">
        <v>45</v>
      </c>
      <c r="CL435" s="211">
        <v>663</v>
      </c>
      <c r="CM435" s="211">
        <v>15</v>
      </c>
      <c r="CN435" s="211">
        <v>945</v>
      </c>
      <c r="CO435" s="211">
        <v>0</v>
      </c>
      <c r="CP435" s="211">
        <v>211</v>
      </c>
      <c r="CQ435" s="211">
        <v>4150</v>
      </c>
      <c r="CR435" s="211">
        <v>3220</v>
      </c>
      <c r="CS435" s="211">
        <v>1832</v>
      </c>
      <c r="CT435" s="211">
        <v>3977</v>
      </c>
      <c r="CU435" s="211">
        <v>328</v>
      </c>
      <c r="CV435" s="211">
        <v>198</v>
      </c>
      <c r="CW435" s="211">
        <v>270</v>
      </c>
      <c r="CX435" s="211">
        <v>195</v>
      </c>
      <c r="CY435" s="211">
        <v>12</v>
      </c>
      <c r="CZ435" s="211">
        <v>1</v>
      </c>
      <c r="DA435" s="211">
        <v>44</v>
      </c>
      <c r="DB435" s="211">
        <v>1</v>
      </c>
      <c r="DC435" s="211">
        <v>2</v>
      </c>
      <c r="DD435" s="211">
        <v>1</v>
      </c>
      <c r="DE435" s="211">
        <v>198</v>
      </c>
      <c r="DF435" s="211">
        <v>201</v>
      </c>
      <c r="DG435" s="211">
        <v>351</v>
      </c>
      <c r="DH435" s="211">
        <v>66</v>
      </c>
      <c r="DI435" s="211">
        <v>148</v>
      </c>
      <c r="DJ435" s="211">
        <v>135</v>
      </c>
      <c r="DK435" s="211">
        <v>96</v>
      </c>
      <c r="DL435" s="211">
        <v>109</v>
      </c>
      <c r="DM435" s="211">
        <v>122</v>
      </c>
      <c r="DN435" s="211">
        <v>480</v>
      </c>
      <c r="DO435" s="211">
        <v>116</v>
      </c>
      <c r="DP435" s="211">
        <v>174</v>
      </c>
      <c r="DQ435" s="211">
        <v>69</v>
      </c>
      <c r="DR435" s="211">
        <v>80</v>
      </c>
      <c r="DS435" s="211">
        <v>93</v>
      </c>
      <c r="DT435" s="211">
        <v>133</v>
      </c>
      <c r="DU435" s="211">
        <v>1925</v>
      </c>
      <c r="DV435" s="211">
        <v>935</v>
      </c>
      <c r="DW435" s="211">
        <v>290</v>
      </c>
      <c r="DX435" s="211">
        <v>212</v>
      </c>
      <c r="DY435" s="211">
        <v>135</v>
      </c>
      <c r="DZ435" s="211">
        <v>311</v>
      </c>
      <c r="EA435" s="211">
        <v>53</v>
      </c>
      <c r="EB435" s="211">
        <v>210</v>
      </c>
      <c r="EC435" s="211">
        <v>467</v>
      </c>
      <c r="ED435" s="211">
        <v>27</v>
      </c>
      <c r="EE435" s="211">
        <v>395</v>
      </c>
      <c r="EF435" s="211">
        <v>506</v>
      </c>
      <c r="EG435" s="211">
        <v>3880</v>
      </c>
      <c r="EH435" s="211">
        <v>570</v>
      </c>
      <c r="EI435" s="211">
        <v>1389</v>
      </c>
      <c r="EJ435" s="211">
        <v>536</v>
      </c>
      <c r="EK435" s="211">
        <v>46</v>
      </c>
      <c r="EL435" s="211">
        <v>71</v>
      </c>
      <c r="EM435" s="211">
        <v>158</v>
      </c>
      <c r="EN435" s="211">
        <v>26</v>
      </c>
      <c r="EO435" s="211">
        <v>85</v>
      </c>
      <c r="EP435" s="211">
        <v>127</v>
      </c>
      <c r="EQ435" s="211">
        <v>1669</v>
      </c>
      <c r="ER435" s="211">
        <v>1925</v>
      </c>
      <c r="ES435" s="211">
        <v>117</v>
      </c>
      <c r="ET435" s="211">
        <v>508</v>
      </c>
      <c r="EU435" s="211">
        <v>757</v>
      </c>
      <c r="EV435" s="211">
        <v>543</v>
      </c>
      <c r="EW435" s="211">
        <f t="shared" si="7"/>
        <v>1808</v>
      </c>
      <c r="EX435" s="211">
        <v>1925</v>
      </c>
      <c r="EZ435" s="211"/>
    </row>
    <row r="436" spans="1:156" x14ac:dyDescent="0.25">
      <c r="A436">
        <v>56031</v>
      </c>
      <c r="B436" t="s">
        <v>580</v>
      </c>
      <c r="C436" t="s">
        <v>760</v>
      </c>
      <c r="D436" t="s">
        <v>279</v>
      </c>
      <c r="E436" t="s">
        <v>327</v>
      </c>
      <c r="F436" s="234" t="s">
        <v>342</v>
      </c>
      <c r="G436" s="234" t="s">
        <v>342</v>
      </c>
      <c r="H436" s="211">
        <v>11694</v>
      </c>
      <c r="I436" s="211">
        <v>455</v>
      </c>
      <c r="J436" s="211">
        <v>2086</v>
      </c>
      <c r="K436" s="211">
        <v>45</v>
      </c>
      <c r="L436" s="211">
        <v>1363</v>
      </c>
      <c r="M436" s="211">
        <v>44</v>
      </c>
      <c r="N436" s="211">
        <v>5284</v>
      </c>
      <c r="O436" s="211">
        <v>373</v>
      </c>
      <c r="P436" s="211">
        <v>4311</v>
      </c>
      <c r="Q436" s="211">
        <v>37</v>
      </c>
      <c r="R436" s="211">
        <v>10868</v>
      </c>
      <c r="S436" s="211">
        <v>406</v>
      </c>
      <c r="T436" s="211">
        <v>100</v>
      </c>
      <c r="U436" s="211">
        <v>6</v>
      </c>
      <c r="V436" s="211">
        <v>0</v>
      </c>
      <c r="W436" s="211">
        <v>0</v>
      </c>
      <c r="X436" s="211">
        <v>89</v>
      </c>
      <c r="Y436" s="211">
        <v>0</v>
      </c>
      <c r="Z436" s="211">
        <v>246</v>
      </c>
      <c r="AA436" s="211">
        <v>30</v>
      </c>
      <c r="AB436" s="211">
        <v>391</v>
      </c>
      <c r="AC436" s="211">
        <v>13</v>
      </c>
      <c r="AD436" s="211">
        <v>949</v>
      </c>
      <c r="AE436" s="211">
        <v>123</v>
      </c>
      <c r="AF436" s="211">
        <v>10172</v>
      </c>
      <c r="AG436" s="211">
        <v>313</v>
      </c>
      <c r="AH436" s="211">
        <v>11331</v>
      </c>
      <c r="AI436" s="211">
        <v>362</v>
      </c>
      <c r="AJ436" s="211">
        <v>363</v>
      </c>
      <c r="AK436" s="211">
        <v>93</v>
      </c>
      <c r="AL436" s="211">
        <v>234</v>
      </c>
      <c r="AM436" s="211">
        <v>87</v>
      </c>
      <c r="AN436" s="211">
        <v>129</v>
      </c>
      <c r="AO436" s="211">
        <v>6</v>
      </c>
      <c r="AP436" s="211">
        <v>5845</v>
      </c>
      <c r="AQ436" s="211">
        <v>309</v>
      </c>
      <c r="AR436" s="211">
        <v>5849</v>
      </c>
      <c r="AS436" s="211">
        <v>146</v>
      </c>
      <c r="AT436" s="211">
        <v>1976</v>
      </c>
      <c r="AU436" s="211">
        <v>19</v>
      </c>
      <c r="AV436" s="211">
        <v>9718</v>
      </c>
      <c r="AW436" s="211">
        <v>436</v>
      </c>
      <c r="AX436" s="211">
        <v>468</v>
      </c>
      <c r="AY436" s="211">
        <v>117</v>
      </c>
      <c r="AZ436" s="211">
        <v>2796</v>
      </c>
      <c r="BA436" s="211">
        <v>92</v>
      </c>
      <c r="BB436" s="211">
        <v>3006</v>
      </c>
      <c r="BC436" s="211">
        <v>110</v>
      </c>
      <c r="BD436" s="211">
        <v>2172</v>
      </c>
      <c r="BE436" s="211">
        <v>15</v>
      </c>
      <c r="BF436" s="211">
        <v>831</v>
      </c>
      <c r="BG436" s="211">
        <v>14</v>
      </c>
      <c r="BH436" s="211">
        <v>5388</v>
      </c>
      <c r="BI436" s="211">
        <v>366</v>
      </c>
      <c r="BJ436" s="211">
        <v>5178</v>
      </c>
      <c r="BK436" s="211">
        <v>301</v>
      </c>
      <c r="BL436" s="211">
        <v>210</v>
      </c>
      <c r="BM436" s="211">
        <v>65</v>
      </c>
      <c r="BN436" s="211">
        <v>3856</v>
      </c>
      <c r="BO436" s="211">
        <v>259</v>
      </c>
      <c r="BP436" s="211">
        <v>1541</v>
      </c>
      <c r="BQ436" s="211">
        <v>107</v>
      </c>
      <c r="BR436" s="211">
        <v>822</v>
      </c>
      <c r="BS436" s="211">
        <v>14</v>
      </c>
      <c r="BT436" s="211">
        <v>2666</v>
      </c>
      <c r="BU436" s="211">
        <v>75</v>
      </c>
      <c r="BV436" s="211">
        <v>6219</v>
      </c>
      <c r="BW436" s="211">
        <v>380</v>
      </c>
      <c r="BX436" s="211">
        <v>2809</v>
      </c>
      <c r="BY436" s="211">
        <v>0</v>
      </c>
      <c r="BZ436" s="211">
        <v>755</v>
      </c>
      <c r="CA436" s="211">
        <v>19</v>
      </c>
      <c r="CB436" s="211">
        <v>1911</v>
      </c>
      <c r="CC436" s="211">
        <v>56</v>
      </c>
      <c r="CD436" s="211">
        <v>586</v>
      </c>
      <c r="CE436" s="211">
        <v>46</v>
      </c>
      <c r="CF436" s="211">
        <v>1024</v>
      </c>
      <c r="CG436" s="211">
        <v>128</v>
      </c>
      <c r="CH436" s="211">
        <v>1277</v>
      </c>
      <c r="CI436" s="211">
        <v>72</v>
      </c>
      <c r="CJ436" s="211">
        <v>1410</v>
      </c>
      <c r="CK436" s="211">
        <v>77</v>
      </c>
      <c r="CL436" s="211">
        <v>1922</v>
      </c>
      <c r="CM436" s="211">
        <v>57</v>
      </c>
      <c r="CN436" s="211">
        <v>2809</v>
      </c>
      <c r="CO436" s="211">
        <v>0</v>
      </c>
      <c r="CP436" s="211">
        <v>455</v>
      </c>
      <c r="CQ436" s="211">
        <v>11239</v>
      </c>
      <c r="CR436" s="211">
        <v>7601</v>
      </c>
      <c r="CS436" s="211">
        <v>5810</v>
      </c>
      <c r="CT436" s="211">
        <v>10472</v>
      </c>
      <c r="CU436" s="211">
        <v>733</v>
      </c>
      <c r="CV436" s="211">
        <v>307</v>
      </c>
      <c r="CW436" s="211">
        <v>603</v>
      </c>
      <c r="CX436" s="211">
        <v>283</v>
      </c>
      <c r="CY436" s="211">
        <v>16</v>
      </c>
      <c r="CZ436" s="211">
        <v>0</v>
      </c>
      <c r="DA436" s="211">
        <v>87</v>
      </c>
      <c r="DB436" s="211">
        <v>18</v>
      </c>
      <c r="DC436" s="211">
        <v>27</v>
      </c>
      <c r="DD436" s="211">
        <v>6</v>
      </c>
      <c r="DE436" s="211">
        <v>588</v>
      </c>
      <c r="DF436" s="211">
        <v>232</v>
      </c>
      <c r="DG436" s="211">
        <v>1035</v>
      </c>
      <c r="DH436" s="211">
        <v>46</v>
      </c>
      <c r="DI436" s="211">
        <v>809</v>
      </c>
      <c r="DJ436" s="211">
        <v>160</v>
      </c>
      <c r="DK436" s="211">
        <v>32</v>
      </c>
      <c r="DL436" s="211">
        <v>335</v>
      </c>
      <c r="DM436" s="211">
        <v>172</v>
      </c>
      <c r="DN436" s="211">
        <v>1492</v>
      </c>
      <c r="DO436" s="211">
        <v>493</v>
      </c>
      <c r="DP436" s="211">
        <v>283</v>
      </c>
      <c r="DQ436" s="211">
        <v>176</v>
      </c>
      <c r="DR436" s="211">
        <v>418</v>
      </c>
      <c r="DS436" s="211">
        <v>229</v>
      </c>
      <c r="DT436" s="211">
        <v>603</v>
      </c>
      <c r="DU436" s="211">
        <v>5394</v>
      </c>
      <c r="DV436" s="211">
        <v>2583</v>
      </c>
      <c r="DW436" s="211">
        <v>801</v>
      </c>
      <c r="DX436" s="211">
        <v>574</v>
      </c>
      <c r="DY436" s="211">
        <v>103</v>
      </c>
      <c r="DZ436" s="211">
        <v>1173</v>
      </c>
      <c r="EA436" s="211">
        <v>104</v>
      </c>
      <c r="EB436" s="211">
        <v>944</v>
      </c>
      <c r="EC436" s="211">
        <v>1064</v>
      </c>
      <c r="ED436" s="211">
        <v>138</v>
      </c>
      <c r="EE436" s="211">
        <v>767</v>
      </c>
      <c r="EF436" s="211">
        <v>1236</v>
      </c>
      <c r="EG436" s="211">
        <v>10561</v>
      </c>
      <c r="EH436" s="211">
        <v>1175</v>
      </c>
      <c r="EI436" s="211">
        <v>3696</v>
      </c>
      <c r="EJ436" s="211">
        <v>1698</v>
      </c>
      <c r="EK436" s="211">
        <v>254</v>
      </c>
      <c r="EL436" s="211">
        <v>138</v>
      </c>
      <c r="EM436" s="211">
        <v>78</v>
      </c>
      <c r="EN436" s="211">
        <v>260</v>
      </c>
      <c r="EO436" s="211">
        <v>241</v>
      </c>
      <c r="EP436" s="211">
        <v>544</v>
      </c>
      <c r="EQ436" s="211">
        <v>4618</v>
      </c>
      <c r="ER436" s="211">
        <v>5394</v>
      </c>
      <c r="ES436" s="211">
        <v>628</v>
      </c>
      <c r="ET436" s="211">
        <v>1741</v>
      </c>
      <c r="EU436" s="211">
        <v>1909</v>
      </c>
      <c r="EV436" s="211">
        <v>1116</v>
      </c>
      <c r="EW436" s="211">
        <f t="shared" si="7"/>
        <v>4766</v>
      </c>
      <c r="EX436" s="211">
        <v>5394</v>
      </c>
      <c r="EZ436" s="211"/>
    </row>
    <row r="437" spans="1:156" x14ac:dyDescent="0.25">
      <c r="A437">
        <v>56039</v>
      </c>
      <c r="B437" t="s">
        <v>580</v>
      </c>
      <c r="C437" t="s">
        <v>1079</v>
      </c>
      <c r="D437" t="s">
        <v>279</v>
      </c>
      <c r="E437" t="s">
        <v>327</v>
      </c>
      <c r="F437" s="234" t="s">
        <v>342</v>
      </c>
      <c r="G437" s="234" t="s">
        <v>342</v>
      </c>
      <c r="H437" s="211">
        <v>898</v>
      </c>
      <c r="I437" s="211">
        <v>51</v>
      </c>
      <c r="J437" s="211">
        <v>128</v>
      </c>
      <c r="K437" s="211">
        <v>9</v>
      </c>
      <c r="L437" s="211">
        <v>103</v>
      </c>
      <c r="M437" s="211">
        <v>9</v>
      </c>
      <c r="N437" s="211">
        <v>396</v>
      </c>
      <c r="O437" s="211">
        <v>19</v>
      </c>
      <c r="P437" s="211">
        <v>374</v>
      </c>
      <c r="Q437" s="211">
        <v>23</v>
      </c>
      <c r="R437" s="211">
        <v>874</v>
      </c>
      <c r="S437" s="211">
        <v>50</v>
      </c>
      <c r="T437" s="211">
        <v>8</v>
      </c>
      <c r="U437" s="211">
        <v>0</v>
      </c>
      <c r="V437" s="211">
        <v>7</v>
      </c>
      <c r="W437" s="211">
        <v>0</v>
      </c>
      <c r="X437" s="211">
        <v>0</v>
      </c>
      <c r="Y437" s="211">
        <v>0</v>
      </c>
      <c r="Z437" s="211">
        <v>0</v>
      </c>
      <c r="AA437" s="211">
        <v>0</v>
      </c>
      <c r="AB437" s="211">
        <v>9</v>
      </c>
      <c r="AC437" s="211">
        <v>1</v>
      </c>
      <c r="AD437" s="211">
        <v>14</v>
      </c>
      <c r="AE437" s="211">
        <v>0</v>
      </c>
      <c r="AF437" s="211">
        <v>867</v>
      </c>
      <c r="AG437" s="211">
        <v>50</v>
      </c>
      <c r="AH437" s="211">
        <v>883</v>
      </c>
      <c r="AI437" s="211">
        <v>51</v>
      </c>
      <c r="AJ437" s="211">
        <v>15</v>
      </c>
      <c r="AK437" s="211">
        <v>0</v>
      </c>
      <c r="AL437" s="211">
        <v>4</v>
      </c>
      <c r="AM437" s="211">
        <v>0</v>
      </c>
      <c r="AN437" s="211">
        <v>11</v>
      </c>
      <c r="AO437" s="211">
        <v>0</v>
      </c>
      <c r="AP437" s="211">
        <v>450</v>
      </c>
      <c r="AQ437" s="211">
        <v>21</v>
      </c>
      <c r="AR437" s="211">
        <v>448</v>
      </c>
      <c r="AS437" s="211">
        <v>30</v>
      </c>
      <c r="AT437" s="211">
        <v>106</v>
      </c>
      <c r="AU437" s="211">
        <v>3</v>
      </c>
      <c r="AV437" s="211">
        <v>792</v>
      </c>
      <c r="AW437" s="211">
        <v>48</v>
      </c>
      <c r="AX437" s="211">
        <v>13</v>
      </c>
      <c r="AY437" s="211">
        <v>1</v>
      </c>
      <c r="AZ437" s="211">
        <v>201</v>
      </c>
      <c r="BA437" s="211">
        <v>2</v>
      </c>
      <c r="BB437" s="211">
        <v>241</v>
      </c>
      <c r="BC437" s="211">
        <v>30</v>
      </c>
      <c r="BD437" s="211">
        <v>134</v>
      </c>
      <c r="BE437" s="211">
        <v>4</v>
      </c>
      <c r="BF437" s="211">
        <v>57</v>
      </c>
      <c r="BG437" s="211">
        <v>11</v>
      </c>
      <c r="BH437" s="211">
        <v>395</v>
      </c>
      <c r="BI437" s="211">
        <v>34</v>
      </c>
      <c r="BJ437" s="211">
        <v>393</v>
      </c>
      <c r="BK437" s="211">
        <v>33</v>
      </c>
      <c r="BL437" s="211">
        <v>2</v>
      </c>
      <c r="BM437" s="211">
        <v>1</v>
      </c>
      <c r="BN437" s="211">
        <v>290</v>
      </c>
      <c r="BO437" s="211">
        <v>24</v>
      </c>
      <c r="BP437" s="211">
        <v>110</v>
      </c>
      <c r="BQ437" s="211">
        <v>10</v>
      </c>
      <c r="BR437" s="211">
        <v>52</v>
      </c>
      <c r="BS437" s="211">
        <v>11</v>
      </c>
      <c r="BT437" s="211">
        <v>234</v>
      </c>
      <c r="BU437" s="211">
        <v>6</v>
      </c>
      <c r="BV437" s="211">
        <v>452</v>
      </c>
      <c r="BW437" s="211">
        <v>45</v>
      </c>
      <c r="BX437" s="211">
        <v>212</v>
      </c>
      <c r="BY437" s="211">
        <v>0</v>
      </c>
      <c r="BZ437" s="211">
        <v>80</v>
      </c>
      <c r="CA437" s="211">
        <v>5</v>
      </c>
      <c r="CB437" s="211">
        <v>154</v>
      </c>
      <c r="CC437" s="211">
        <v>1</v>
      </c>
      <c r="CD437" s="211">
        <v>75</v>
      </c>
      <c r="CE437" s="211">
        <v>8</v>
      </c>
      <c r="CF437" s="211">
        <v>78</v>
      </c>
      <c r="CG437" s="211">
        <v>14</v>
      </c>
      <c r="CH437" s="211">
        <v>103</v>
      </c>
      <c r="CI437" s="211">
        <v>10</v>
      </c>
      <c r="CJ437" s="211">
        <v>88</v>
      </c>
      <c r="CK437" s="211">
        <v>11</v>
      </c>
      <c r="CL437" s="211">
        <v>108</v>
      </c>
      <c r="CM437" s="211">
        <v>2</v>
      </c>
      <c r="CN437" s="211">
        <v>212</v>
      </c>
      <c r="CO437" s="211">
        <v>0</v>
      </c>
      <c r="CP437" s="211">
        <v>51</v>
      </c>
      <c r="CQ437" s="211">
        <v>847</v>
      </c>
      <c r="CR437" s="211">
        <v>635</v>
      </c>
      <c r="CS437" s="211">
        <v>402</v>
      </c>
      <c r="CT437" s="211">
        <v>812</v>
      </c>
      <c r="CU437" s="211">
        <v>15</v>
      </c>
      <c r="CV437" s="211">
        <v>4</v>
      </c>
      <c r="CW437" s="211">
        <v>12</v>
      </c>
      <c r="CX437" s="211">
        <v>4</v>
      </c>
      <c r="CY437" s="211">
        <v>3</v>
      </c>
      <c r="CZ437" s="211">
        <v>0</v>
      </c>
      <c r="DA437" s="211">
        <v>0</v>
      </c>
      <c r="DB437" s="211">
        <v>0</v>
      </c>
      <c r="DC437" s="211">
        <v>0</v>
      </c>
      <c r="DD437" s="211">
        <v>0</v>
      </c>
      <c r="DE437" s="211">
        <v>95</v>
      </c>
      <c r="DF437" s="211">
        <v>35</v>
      </c>
      <c r="DG437" s="211">
        <v>56</v>
      </c>
      <c r="DH437" s="211">
        <v>11</v>
      </c>
      <c r="DI437" s="211">
        <v>46</v>
      </c>
      <c r="DJ437" s="211">
        <v>29</v>
      </c>
      <c r="DK437" s="211">
        <v>6</v>
      </c>
      <c r="DL437" s="211">
        <v>20</v>
      </c>
      <c r="DM437" s="211">
        <v>19</v>
      </c>
      <c r="DN437" s="211">
        <v>112</v>
      </c>
      <c r="DO437" s="211">
        <v>11</v>
      </c>
      <c r="DP437" s="211">
        <v>15</v>
      </c>
      <c r="DQ437" s="211">
        <v>10</v>
      </c>
      <c r="DR437" s="211">
        <v>11</v>
      </c>
      <c r="DS437" s="211">
        <v>2</v>
      </c>
      <c r="DT437" s="211">
        <v>11</v>
      </c>
      <c r="DU437" s="211">
        <v>343</v>
      </c>
      <c r="DV437" s="211">
        <v>212</v>
      </c>
      <c r="DW437" s="211">
        <v>62</v>
      </c>
      <c r="DX437" s="211">
        <v>25</v>
      </c>
      <c r="DY437" s="211">
        <v>18</v>
      </c>
      <c r="DZ437" s="211">
        <v>50</v>
      </c>
      <c r="EA437" s="211">
        <v>1</v>
      </c>
      <c r="EB437" s="211">
        <v>41</v>
      </c>
      <c r="EC437" s="211">
        <v>56</v>
      </c>
      <c r="ED437" s="211">
        <v>10</v>
      </c>
      <c r="EE437" s="211">
        <v>39</v>
      </c>
      <c r="EF437" s="211">
        <v>93</v>
      </c>
      <c r="EG437" s="211">
        <v>805</v>
      </c>
      <c r="EH437" s="211">
        <v>84</v>
      </c>
      <c r="EI437" s="211">
        <v>292</v>
      </c>
      <c r="EJ437" s="211">
        <v>51</v>
      </c>
      <c r="EK437" s="211">
        <v>22</v>
      </c>
      <c r="EL437" s="211">
        <v>7</v>
      </c>
      <c r="EM437" s="211">
        <v>4</v>
      </c>
      <c r="EN437" s="211">
        <v>6</v>
      </c>
      <c r="EO437" s="211">
        <v>0</v>
      </c>
      <c r="EP437" s="211">
        <v>5</v>
      </c>
      <c r="EQ437" s="211">
        <v>311</v>
      </c>
      <c r="ER437" s="211">
        <v>343</v>
      </c>
      <c r="ES437" s="211">
        <v>6</v>
      </c>
      <c r="ET437" s="211">
        <v>59</v>
      </c>
      <c r="EU437" s="211">
        <v>140</v>
      </c>
      <c r="EV437" s="211">
        <v>138</v>
      </c>
      <c r="EW437" s="211">
        <f t="shared" si="7"/>
        <v>337</v>
      </c>
      <c r="EX437" s="211">
        <v>343</v>
      </c>
      <c r="EZ437" s="211"/>
    </row>
    <row r="438" spans="1:156" x14ac:dyDescent="0.25">
      <c r="A438">
        <v>56044</v>
      </c>
      <c r="B438" t="s">
        <v>580</v>
      </c>
      <c r="C438" t="s">
        <v>1083</v>
      </c>
      <c r="D438" t="s">
        <v>305</v>
      </c>
      <c r="E438" t="s">
        <v>327</v>
      </c>
      <c r="F438" s="234" t="s">
        <v>342</v>
      </c>
      <c r="G438" s="234" t="s">
        <v>342</v>
      </c>
      <c r="H438" s="211">
        <v>2192</v>
      </c>
      <c r="I438" s="211">
        <v>132</v>
      </c>
      <c r="J438" s="211">
        <v>261</v>
      </c>
      <c r="K438" s="211">
        <v>19</v>
      </c>
      <c r="L438" s="211">
        <v>211</v>
      </c>
      <c r="M438" s="211">
        <v>19</v>
      </c>
      <c r="N438" s="211">
        <v>837</v>
      </c>
      <c r="O438" s="211">
        <v>76</v>
      </c>
      <c r="P438" s="211">
        <v>1088</v>
      </c>
      <c r="Q438" s="211">
        <v>37</v>
      </c>
      <c r="R438" s="211">
        <v>2062</v>
      </c>
      <c r="S438" s="211">
        <v>132</v>
      </c>
      <c r="T438" s="211">
        <v>59</v>
      </c>
      <c r="U438" s="211">
        <v>0</v>
      </c>
      <c r="V438" s="211">
        <v>7</v>
      </c>
      <c r="W438" s="211">
        <v>0</v>
      </c>
      <c r="X438" s="211">
        <v>4</v>
      </c>
      <c r="Y438" s="211">
        <v>0</v>
      </c>
      <c r="Z438" s="211">
        <v>5</v>
      </c>
      <c r="AA438" s="211">
        <v>0</v>
      </c>
      <c r="AB438" s="211">
        <v>55</v>
      </c>
      <c r="AC438" s="211">
        <v>0</v>
      </c>
      <c r="AD438" s="211">
        <v>15</v>
      </c>
      <c r="AE438" s="211">
        <v>0</v>
      </c>
      <c r="AF438" s="211">
        <v>2062</v>
      </c>
      <c r="AG438" s="211">
        <v>132</v>
      </c>
      <c r="AH438" s="211">
        <v>2155</v>
      </c>
      <c r="AI438" s="211">
        <v>132</v>
      </c>
      <c r="AJ438" s="211">
        <v>37</v>
      </c>
      <c r="AK438" s="211">
        <v>0</v>
      </c>
      <c r="AL438" s="211">
        <v>13</v>
      </c>
      <c r="AM438" s="211">
        <v>0</v>
      </c>
      <c r="AN438" s="211">
        <v>24</v>
      </c>
      <c r="AO438" s="211">
        <v>0</v>
      </c>
      <c r="AP438" s="211">
        <v>1071</v>
      </c>
      <c r="AQ438" s="211">
        <v>78</v>
      </c>
      <c r="AR438" s="211">
        <v>1121</v>
      </c>
      <c r="AS438" s="211">
        <v>54</v>
      </c>
      <c r="AT438" s="211">
        <v>179</v>
      </c>
      <c r="AU438" s="211">
        <v>3</v>
      </c>
      <c r="AV438" s="211">
        <v>2013</v>
      </c>
      <c r="AW438" s="211">
        <v>129</v>
      </c>
      <c r="AX438" s="211">
        <v>56</v>
      </c>
      <c r="AY438" s="211">
        <v>7</v>
      </c>
      <c r="AZ438" s="211">
        <v>596</v>
      </c>
      <c r="BA438" s="211">
        <v>75</v>
      </c>
      <c r="BB438" s="211">
        <v>500</v>
      </c>
      <c r="BC438" s="211">
        <v>3</v>
      </c>
      <c r="BD438" s="211">
        <v>340</v>
      </c>
      <c r="BE438" s="211">
        <v>7</v>
      </c>
      <c r="BF438" s="211">
        <v>163</v>
      </c>
      <c r="BG438" s="211">
        <v>15</v>
      </c>
      <c r="BH438" s="211">
        <v>1067</v>
      </c>
      <c r="BI438" s="211">
        <v>84</v>
      </c>
      <c r="BJ438" s="211">
        <v>1023</v>
      </c>
      <c r="BK438" s="211">
        <v>70</v>
      </c>
      <c r="BL438" s="211">
        <v>44</v>
      </c>
      <c r="BM438" s="211">
        <v>14</v>
      </c>
      <c r="BN438" s="211">
        <v>758</v>
      </c>
      <c r="BO438" s="211">
        <v>42</v>
      </c>
      <c r="BP438" s="211">
        <v>318</v>
      </c>
      <c r="BQ438" s="211">
        <v>33</v>
      </c>
      <c r="BR438" s="211">
        <v>154</v>
      </c>
      <c r="BS438" s="211">
        <v>24</v>
      </c>
      <c r="BT438" s="211">
        <v>586</v>
      </c>
      <c r="BU438" s="211">
        <v>28</v>
      </c>
      <c r="BV438" s="211">
        <v>1230</v>
      </c>
      <c r="BW438" s="211">
        <v>99</v>
      </c>
      <c r="BX438" s="211">
        <v>376</v>
      </c>
      <c r="BY438" s="211">
        <v>5</v>
      </c>
      <c r="BZ438" s="211">
        <v>202</v>
      </c>
      <c r="CA438" s="211">
        <v>4</v>
      </c>
      <c r="CB438" s="211">
        <v>384</v>
      </c>
      <c r="CC438" s="211">
        <v>24</v>
      </c>
      <c r="CD438" s="211">
        <v>114</v>
      </c>
      <c r="CE438" s="211">
        <v>12</v>
      </c>
      <c r="CF438" s="211">
        <v>202</v>
      </c>
      <c r="CG438" s="211">
        <v>1</v>
      </c>
      <c r="CH438" s="211">
        <v>354</v>
      </c>
      <c r="CI438" s="211">
        <v>55</v>
      </c>
      <c r="CJ438" s="211">
        <v>252</v>
      </c>
      <c r="CK438" s="211">
        <v>22</v>
      </c>
      <c r="CL438" s="211">
        <v>308</v>
      </c>
      <c r="CM438" s="211">
        <v>9</v>
      </c>
      <c r="CN438" s="211">
        <v>376</v>
      </c>
      <c r="CO438" s="211">
        <v>5</v>
      </c>
      <c r="CP438" s="211">
        <v>132</v>
      </c>
      <c r="CQ438" s="211">
        <v>2060</v>
      </c>
      <c r="CR438" s="211">
        <v>1709</v>
      </c>
      <c r="CS438" s="211">
        <v>676</v>
      </c>
      <c r="CT438" s="211">
        <v>1898</v>
      </c>
      <c r="CU438" s="211">
        <v>112</v>
      </c>
      <c r="CV438" s="211">
        <v>9</v>
      </c>
      <c r="CW438" s="211">
        <v>18</v>
      </c>
      <c r="CX438" s="211">
        <v>7</v>
      </c>
      <c r="CY438" s="211">
        <v>87</v>
      </c>
      <c r="CZ438" s="211">
        <v>2</v>
      </c>
      <c r="DA438" s="211">
        <v>1</v>
      </c>
      <c r="DB438" s="211">
        <v>0</v>
      </c>
      <c r="DC438" s="211">
        <v>6</v>
      </c>
      <c r="DD438" s="211">
        <v>0</v>
      </c>
      <c r="DE438" s="211">
        <v>61</v>
      </c>
      <c r="DF438" s="211">
        <v>165</v>
      </c>
      <c r="DG438" s="211">
        <v>156</v>
      </c>
      <c r="DH438" s="211">
        <v>10</v>
      </c>
      <c r="DI438" s="211">
        <v>87</v>
      </c>
      <c r="DJ438" s="211">
        <v>41</v>
      </c>
      <c r="DK438" s="211">
        <v>9</v>
      </c>
      <c r="DL438" s="211">
        <v>51</v>
      </c>
      <c r="DM438" s="211">
        <v>111</v>
      </c>
      <c r="DN438" s="211">
        <v>253</v>
      </c>
      <c r="DO438" s="211">
        <v>87</v>
      </c>
      <c r="DP438" s="211">
        <v>63</v>
      </c>
      <c r="DQ438" s="211">
        <v>41</v>
      </c>
      <c r="DR438" s="211">
        <v>28</v>
      </c>
      <c r="DS438" s="211">
        <v>16</v>
      </c>
      <c r="DT438" s="211">
        <v>41</v>
      </c>
      <c r="DU438" s="211">
        <v>795</v>
      </c>
      <c r="DV438" s="211">
        <v>464</v>
      </c>
      <c r="DW438" s="211">
        <v>176</v>
      </c>
      <c r="DX438" s="211">
        <v>79</v>
      </c>
      <c r="DY438" s="211">
        <v>39</v>
      </c>
      <c r="DZ438" s="211">
        <v>134</v>
      </c>
      <c r="EA438" s="211">
        <v>8</v>
      </c>
      <c r="EB438" s="211">
        <v>97</v>
      </c>
      <c r="EC438" s="211">
        <v>118</v>
      </c>
      <c r="ED438" s="211">
        <v>13</v>
      </c>
      <c r="EE438" s="211">
        <v>74</v>
      </c>
      <c r="EF438" s="211">
        <v>246</v>
      </c>
      <c r="EG438" s="211">
        <v>2050</v>
      </c>
      <c r="EH438" s="211">
        <v>102</v>
      </c>
      <c r="EI438" s="211">
        <v>669</v>
      </c>
      <c r="EJ438" s="211">
        <v>126</v>
      </c>
      <c r="EK438" s="211">
        <v>38</v>
      </c>
      <c r="EL438" s="211">
        <v>16</v>
      </c>
      <c r="EM438" s="211">
        <v>5</v>
      </c>
      <c r="EN438" s="211">
        <v>14</v>
      </c>
      <c r="EO438" s="211">
        <v>2</v>
      </c>
      <c r="EP438" s="211">
        <v>24</v>
      </c>
      <c r="EQ438" s="211">
        <v>698</v>
      </c>
      <c r="ER438" s="211">
        <v>795</v>
      </c>
      <c r="ES438" s="211">
        <v>14</v>
      </c>
      <c r="ET438" s="211">
        <v>139</v>
      </c>
      <c r="EU438" s="211">
        <v>335</v>
      </c>
      <c r="EV438" s="211">
        <v>307</v>
      </c>
      <c r="EW438" s="211">
        <f t="shared" si="7"/>
        <v>781</v>
      </c>
      <c r="EX438" s="211">
        <v>795</v>
      </c>
      <c r="EZ438" s="211"/>
    </row>
    <row r="439" spans="1:156" x14ac:dyDescent="0.25">
      <c r="A439">
        <v>56048</v>
      </c>
      <c r="B439" t="s">
        <v>580</v>
      </c>
      <c r="C439" t="s">
        <v>762</v>
      </c>
      <c r="D439" t="s">
        <v>314</v>
      </c>
      <c r="E439" t="s">
        <v>327</v>
      </c>
      <c r="F439" s="234" t="s">
        <v>342</v>
      </c>
      <c r="G439" s="234" t="s">
        <v>342</v>
      </c>
      <c r="H439" s="211">
        <v>4154</v>
      </c>
      <c r="I439" s="211">
        <v>94</v>
      </c>
      <c r="J439" s="211">
        <v>389</v>
      </c>
      <c r="K439" s="211">
        <v>10</v>
      </c>
      <c r="L439" s="211">
        <v>154</v>
      </c>
      <c r="M439" s="211">
        <v>10</v>
      </c>
      <c r="N439" s="211">
        <v>1929</v>
      </c>
      <c r="O439" s="211">
        <v>56</v>
      </c>
      <c r="P439" s="211">
        <v>1826</v>
      </c>
      <c r="Q439" s="211">
        <v>28</v>
      </c>
      <c r="R439" s="211">
        <v>3984</v>
      </c>
      <c r="S439" s="211">
        <v>94</v>
      </c>
      <c r="T439" s="211">
        <v>58</v>
      </c>
      <c r="U439" s="211">
        <v>0</v>
      </c>
      <c r="V439" s="211">
        <v>2</v>
      </c>
      <c r="W439" s="211">
        <v>0</v>
      </c>
      <c r="X439" s="211">
        <v>7</v>
      </c>
      <c r="Y439" s="211">
        <v>0</v>
      </c>
      <c r="Z439" s="211">
        <v>15</v>
      </c>
      <c r="AA439" s="211">
        <v>0</v>
      </c>
      <c r="AB439" s="211">
        <v>88</v>
      </c>
      <c r="AC439" s="211">
        <v>0</v>
      </c>
      <c r="AD439" s="211">
        <v>82</v>
      </c>
      <c r="AE439" s="211">
        <v>0</v>
      </c>
      <c r="AF439" s="211">
        <v>3959</v>
      </c>
      <c r="AG439" s="211">
        <v>94</v>
      </c>
      <c r="AH439" s="211">
        <v>4130</v>
      </c>
      <c r="AI439" s="211">
        <v>94</v>
      </c>
      <c r="AJ439" s="211">
        <v>24</v>
      </c>
      <c r="AK439" s="211">
        <v>0</v>
      </c>
      <c r="AL439" s="211">
        <v>20</v>
      </c>
      <c r="AM439" s="211">
        <v>0</v>
      </c>
      <c r="AN439" s="211">
        <v>4</v>
      </c>
      <c r="AO439" s="211">
        <v>0</v>
      </c>
      <c r="AP439" s="211">
        <v>2160</v>
      </c>
      <c r="AQ439" s="211">
        <v>44</v>
      </c>
      <c r="AR439" s="211">
        <v>1994</v>
      </c>
      <c r="AS439" s="211">
        <v>50</v>
      </c>
      <c r="AT439" s="211">
        <v>399</v>
      </c>
      <c r="AU439" s="211">
        <v>13</v>
      </c>
      <c r="AV439" s="211">
        <v>3755</v>
      </c>
      <c r="AW439" s="211">
        <v>81</v>
      </c>
      <c r="AX439" s="211">
        <v>154</v>
      </c>
      <c r="AY439" s="211">
        <v>3</v>
      </c>
      <c r="AZ439" s="211">
        <v>733</v>
      </c>
      <c r="BA439" s="211">
        <v>33</v>
      </c>
      <c r="BB439" s="211">
        <v>1099</v>
      </c>
      <c r="BC439" s="211">
        <v>16</v>
      </c>
      <c r="BD439" s="211">
        <v>732</v>
      </c>
      <c r="BE439" s="211">
        <v>2</v>
      </c>
      <c r="BF439" s="211">
        <v>235</v>
      </c>
      <c r="BG439" s="211">
        <v>14</v>
      </c>
      <c r="BH439" s="211">
        <v>2182</v>
      </c>
      <c r="BI439" s="211">
        <v>52</v>
      </c>
      <c r="BJ439" s="211">
        <v>2146</v>
      </c>
      <c r="BK439" s="211">
        <v>49</v>
      </c>
      <c r="BL439" s="211">
        <v>36</v>
      </c>
      <c r="BM439" s="211">
        <v>3</v>
      </c>
      <c r="BN439" s="211">
        <v>1819</v>
      </c>
      <c r="BO439" s="211">
        <v>39</v>
      </c>
      <c r="BP439" s="211">
        <v>399</v>
      </c>
      <c r="BQ439" s="211">
        <v>19</v>
      </c>
      <c r="BR439" s="211">
        <v>199</v>
      </c>
      <c r="BS439" s="211">
        <v>8</v>
      </c>
      <c r="BT439" s="211">
        <v>1130</v>
      </c>
      <c r="BU439" s="211">
        <v>26</v>
      </c>
      <c r="BV439" s="211">
        <v>2417</v>
      </c>
      <c r="BW439" s="211">
        <v>66</v>
      </c>
      <c r="BX439" s="211">
        <v>607</v>
      </c>
      <c r="BY439" s="211">
        <v>2</v>
      </c>
      <c r="BZ439" s="211">
        <v>237</v>
      </c>
      <c r="CA439" s="211">
        <v>5</v>
      </c>
      <c r="CB439" s="211">
        <v>893</v>
      </c>
      <c r="CC439" s="211">
        <v>21</v>
      </c>
      <c r="CD439" s="211">
        <v>306</v>
      </c>
      <c r="CE439" s="211">
        <v>14</v>
      </c>
      <c r="CF439" s="211">
        <v>409</v>
      </c>
      <c r="CG439" s="211">
        <v>32</v>
      </c>
      <c r="CH439" s="211">
        <v>570</v>
      </c>
      <c r="CI439" s="211">
        <v>2</v>
      </c>
      <c r="CJ439" s="211">
        <v>497</v>
      </c>
      <c r="CK439" s="211">
        <v>2</v>
      </c>
      <c r="CL439" s="211">
        <v>635</v>
      </c>
      <c r="CM439" s="211">
        <v>16</v>
      </c>
      <c r="CN439" s="211">
        <v>607</v>
      </c>
      <c r="CO439" s="211">
        <v>2</v>
      </c>
      <c r="CP439" s="211">
        <v>94</v>
      </c>
      <c r="CQ439" s="211">
        <v>4060</v>
      </c>
      <c r="CR439" s="211">
        <v>3539</v>
      </c>
      <c r="CS439" s="211">
        <v>1190</v>
      </c>
      <c r="CT439" s="211">
        <v>3977</v>
      </c>
      <c r="CU439" s="211">
        <v>54</v>
      </c>
      <c r="CV439" s="211">
        <v>31</v>
      </c>
      <c r="CW439" s="211">
        <v>42</v>
      </c>
      <c r="CX439" s="211">
        <v>27</v>
      </c>
      <c r="CY439" s="211">
        <v>5</v>
      </c>
      <c r="CZ439" s="211">
        <v>2</v>
      </c>
      <c r="DA439" s="211">
        <v>6</v>
      </c>
      <c r="DB439" s="211">
        <v>2</v>
      </c>
      <c r="DC439" s="211">
        <v>1</v>
      </c>
      <c r="DD439" s="211">
        <v>0</v>
      </c>
      <c r="DE439" s="211">
        <v>149</v>
      </c>
      <c r="DF439" s="211">
        <v>145</v>
      </c>
      <c r="DG439" s="211">
        <v>436</v>
      </c>
      <c r="DH439" s="211">
        <v>80</v>
      </c>
      <c r="DI439" s="211">
        <v>311</v>
      </c>
      <c r="DJ439" s="211">
        <v>121</v>
      </c>
      <c r="DK439" s="211">
        <v>19</v>
      </c>
      <c r="DL439" s="211">
        <v>132</v>
      </c>
      <c r="DM439" s="211">
        <v>108</v>
      </c>
      <c r="DN439" s="211">
        <v>575</v>
      </c>
      <c r="DO439" s="211">
        <v>74</v>
      </c>
      <c r="DP439" s="211">
        <v>79</v>
      </c>
      <c r="DQ439" s="211">
        <v>99</v>
      </c>
      <c r="DR439" s="211">
        <v>79</v>
      </c>
      <c r="DS439" s="211">
        <v>28</v>
      </c>
      <c r="DT439" s="211">
        <v>72</v>
      </c>
      <c r="DU439" s="211">
        <v>1635</v>
      </c>
      <c r="DV439" s="211">
        <v>931</v>
      </c>
      <c r="DW439" s="211">
        <v>391</v>
      </c>
      <c r="DX439" s="211">
        <v>120</v>
      </c>
      <c r="DY439" s="211">
        <v>21</v>
      </c>
      <c r="DZ439" s="211">
        <v>302</v>
      </c>
      <c r="EA439" s="211">
        <v>52</v>
      </c>
      <c r="EB439" s="211">
        <v>215</v>
      </c>
      <c r="EC439" s="211">
        <v>282</v>
      </c>
      <c r="ED439" s="211">
        <v>66</v>
      </c>
      <c r="EE439" s="211">
        <v>162</v>
      </c>
      <c r="EF439" s="211">
        <v>584</v>
      </c>
      <c r="EG439" s="211">
        <v>3902</v>
      </c>
      <c r="EH439" s="211">
        <v>276</v>
      </c>
      <c r="EI439" s="211">
        <v>1429</v>
      </c>
      <c r="EJ439" s="211">
        <v>206</v>
      </c>
      <c r="EK439" s="211">
        <v>15</v>
      </c>
      <c r="EL439" s="211">
        <v>29</v>
      </c>
      <c r="EM439" s="211">
        <v>85</v>
      </c>
      <c r="EN439" s="211">
        <v>20</v>
      </c>
      <c r="EO439" s="211">
        <v>9</v>
      </c>
      <c r="EP439" s="211">
        <v>25</v>
      </c>
      <c r="EQ439" s="211">
        <v>1462</v>
      </c>
      <c r="ER439" s="211">
        <v>1635</v>
      </c>
      <c r="ES439" s="211">
        <v>41</v>
      </c>
      <c r="ET439" s="211">
        <v>371</v>
      </c>
      <c r="EU439" s="211">
        <v>620</v>
      </c>
      <c r="EV439" s="211">
        <v>603</v>
      </c>
      <c r="EW439" s="211">
        <f t="shared" si="7"/>
        <v>1594</v>
      </c>
      <c r="EX439" s="211">
        <v>1635</v>
      </c>
      <c r="EZ439" s="211"/>
    </row>
    <row r="440" spans="1:156" x14ac:dyDescent="0.25">
      <c r="A440">
        <v>56050</v>
      </c>
      <c r="B440" t="s">
        <v>580</v>
      </c>
      <c r="C440" t="s">
        <v>1085</v>
      </c>
      <c r="D440" t="s">
        <v>273</v>
      </c>
      <c r="E440" t="s">
        <v>327</v>
      </c>
      <c r="F440" s="234" t="s">
        <v>342</v>
      </c>
      <c r="G440" s="234" t="s">
        <v>342</v>
      </c>
      <c r="H440" s="211">
        <v>1367</v>
      </c>
      <c r="I440" s="211">
        <v>63</v>
      </c>
      <c r="J440" s="211">
        <v>177</v>
      </c>
      <c r="K440" s="211">
        <v>21</v>
      </c>
      <c r="L440" s="211">
        <v>163</v>
      </c>
      <c r="M440" s="211">
        <v>21</v>
      </c>
      <c r="N440" s="211">
        <v>536</v>
      </c>
      <c r="O440" s="211">
        <v>39</v>
      </c>
      <c r="P440" s="211">
        <v>654</v>
      </c>
      <c r="Q440" s="211">
        <v>3</v>
      </c>
      <c r="R440" s="211">
        <v>1272</v>
      </c>
      <c r="S440" s="211">
        <v>49</v>
      </c>
      <c r="T440" s="211">
        <v>47</v>
      </c>
      <c r="U440" s="211">
        <v>14</v>
      </c>
      <c r="V440" s="211">
        <v>0</v>
      </c>
      <c r="W440" s="211">
        <v>0</v>
      </c>
      <c r="X440" s="211">
        <v>2</v>
      </c>
      <c r="Y440" s="211">
        <v>0</v>
      </c>
      <c r="Z440" s="211">
        <v>14</v>
      </c>
      <c r="AA440" s="211">
        <v>0</v>
      </c>
      <c r="AB440" s="211">
        <v>32</v>
      </c>
      <c r="AC440" s="211">
        <v>0</v>
      </c>
      <c r="AD440" s="211">
        <v>25</v>
      </c>
      <c r="AE440" s="211">
        <v>0</v>
      </c>
      <c r="AF440" s="211">
        <v>1270</v>
      </c>
      <c r="AG440" s="211">
        <v>49</v>
      </c>
      <c r="AH440" s="211">
        <v>1356</v>
      </c>
      <c r="AI440" s="211">
        <v>63</v>
      </c>
      <c r="AJ440" s="211">
        <v>11</v>
      </c>
      <c r="AK440" s="211">
        <v>0</v>
      </c>
      <c r="AL440" s="211">
        <v>11</v>
      </c>
      <c r="AM440" s="211">
        <v>0</v>
      </c>
      <c r="AN440" s="211">
        <v>0</v>
      </c>
      <c r="AO440" s="211">
        <v>0</v>
      </c>
      <c r="AP440" s="211">
        <v>707</v>
      </c>
      <c r="AQ440" s="211">
        <v>48</v>
      </c>
      <c r="AR440" s="211">
        <v>660</v>
      </c>
      <c r="AS440" s="211">
        <v>15</v>
      </c>
      <c r="AT440" s="211">
        <v>151</v>
      </c>
      <c r="AU440" s="211">
        <v>16</v>
      </c>
      <c r="AV440" s="211">
        <v>1216</v>
      </c>
      <c r="AW440" s="211">
        <v>47</v>
      </c>
      <c r="AX440" s="211">
        <v>68</v>
      </c>
      <c r="AY440" s="211">
        <v>27</v>
      </c>
      <c r="AZ440" s="211">
        <v>265</v>
      </c>
      <c r="BA440" s="211">
        <v>11</v>
      </c>
      <c r="BB440" s="211">
        <v>336</v>
      </c>
      <c r="BC440" s="211">
        <v>11</v>
      </c>
      <c r="BD440" s="211">
        <v>311</v>
      </c>
      <c r="BE440" s="211">
        <v>2</v>
      </c>
      <c r="BF440" s="211">
        <v>94</v>
      </c>
      <c r="BG440" s="211">
        <v>9</v>
      </c>
      <c r="BH440" s="211">
        <v>671</v>
      </c>
      <c r="BI440" s="211">
        <v>48</v>
      </c>
      <c r="BJ440" s="211">
        <v>609</v>
      </c>
      <c r="BK440" s="211">
        <v>48</v>
      </c>
      <c r="BL440" s="211">
        <v>62</v>
      </c>
      <c r="BM440" s="211">
        <v>0</v>
      </c>
      <c r="BN440" s="211">
        <v>462</v>
      </c>
      <c r="BO440" s="211">
        <v>32</v>
      </c>
      <c r="BP440" s="211">
        <v>213</v>
      </c>
      <c r="BQ440" s="211">
        <v>18</v>
      </c>
      <c r="BR440" s="211">
        <v>90</v>
      </c>
      <c r="BS440" s="211">
        <v>7</v>
      </c>
      <c r="BT440" s="211">
        <v>318</v>
      </c>
      <c r="BU440" s="211">
        <v>3</v>
      </c>
      <c r="BV440" s="211">
        <v>765</v>
      </c>
      <c r="BW440" s="211">
        <v>57</v>
      </c>
      <c r="BX440" s="211">
        <v>284</v>
      </c>
      <c r="BY440" s="211">
        <v>3</v>
      </c>
      <c r="BZ440" s="211">
        <v>99</v>
      </c>
      <c r="CA440" s="211">
        <v>0</v>
      </c>
      <c r="CB440" s="211">
        <v>219</v>
      </c>
      <c r="CC440" s="211">
        <v>3</v>
      </c>
      <c r="CD440" s="211">
        <v>69</v>
      </c>
      <c r="CE440" s="211">
        <v>9</v>
      </c>
      <c r="CF440" s="211">
        <v>126</v>
      </c>
      <c r="CG440" s="211">
        <v>8</v>
      </c>
      <c r="CH440" s="211">
        <v>214</v>
      </c>
      <c r="CI440" s="211">
        <v>6</v>
      </c>
      <c r="CJ440" s="211">
        <v>173</v>
      </c>
      <c r="CK440" s="211">
        <v>23</v>
      </c>
      <c r="CL440" s="211">
        <v>183</v>
      </c>
      <c r="CM440" s="211">
        <v>11</v>
      </c>
      <c r="CN440" s="211">
        <v>284</v>
      </c>
      <c r="CO440" s="211">
        <v>3</v>
      </c>
      <c r="CP440" s="211">
        <v>63</v>
      </c>
      <c r="CQ440" s="211">
        <v>1304</v>
      </c>
      <c r="CR440" s="211">
        <v>996</v>
      </c>
      <c r="CS440" s="211">
        <v>528</v>
      </c>
      <c r="CT440" s="211">
        <v>1258</v>
      </c>
      <c r="CU440" s="211">
        <v>33</v>
      </c>
      <c r="CV440" s="211">
        <v>0</v>
      </c>
      <c r="CW440" s="211">
        <v>9</v>
      </c>
      <c r="CX440" s="211">
        <v>0</v>
      </c>
      <c r="CY440" s="211">
        <v>17</v>
      </c>
      <c r="CZ440" s="211">
        <v>0</v>
      </c>
      <c r="DA440" s="211">
        <v>7</v>
      </c>
      <c r="DB440" s="211">
        <v>0</v>
      </c>
      <c r="DC440" s="211">
        <v>0</v>
      </c>
      <c r="DD440" s="211">
        <v>0</v>
      </c>
      <c r="DE440" s="211">
        <v>15</v>
      </c>
      <c r="DF440" s="211">
        <v>59</v>
      </c>
      <c r="DG440" s="211">
        <v>137</v>
      </c>
      <c r="DH440" s="211">
        <v>28</v>
      </c>
      <c r="DI440" s="211">
        <v>76</v>
      </c>
      <c r="DJ440" s="211">
        <v>43</v>
      </c>
      <c r="DK440" s="211">
        <v>0</v>
      </c>
      <c r="DL440" s="211">
        <v>15</v>
      </c>
      <c r="DM440" s="211">
        <v>82</v>
      </c>
      <c r="DN440" s="211">
        <v>147</v>
      </c>
      <c r="DO440" s="211">
        <v>23</v>
      </c>
      <c r="DP440" s="211">
        <v>17</v>
      </c>
      <c r="DQ440" s="211">
        <v>48</v>
      </c>
      <c r="DR440" s="211">
        <v>13</v>
      </c>
      <c r="DS440" s="211">
        <v>9</v>
      </c>
      <c r="DT440" s="211">
        <v>63</v>
      </c>
      <c r="DU440" s="211">
        <v>532</v>
      </c>
      <c r="DV440" s="211">
        <v>319</v>
      </c>
      <c r="DW440" s="211">
        <v>122</v>
      </c>
      <c r="DX440" s="211">
        <v>35</v>
      </c>
      <c r="DY440" s="211">
        <v>12</v>
      </c>
      <c r="DZ440" s="211">
        <v>102</v>
      </c>
      <c r="EA440" s="211">
        <v>0</v>
      </c>
      <c r="EB440" s="211">
        <v>70</v>
      </c>
      <c r="EC440" s="211">
        <v>76</v>
      </c>
      <c r="ED440" s="211">
        <v>21</v>
      </c>
      <c r="EE440" s="211">
        <v>38</v>
      </c>
      <c r="EF440" s="211">
        <v>169</v>
      </c>
      <c r="EG440" s="211">
        <v>1231</v>
      </c>
      <c r="EH440" s="211">
        <v>133</v>
      </c>
      <c r="EI440" s="211">
        <v>463</v>
      </c>
      <c r="EJ440" s="211">
        <v>69</v>
      </c>
      <c r="EK440" s="211">
        <v>16</v>
      </c>
      <c r="EL440" s="211">
        <v>14</v>
      </c>
      <c r="EM440" s="211">
        <v>29</v>
      </c>
      <c r="EN440" s="211">
        <v>2</v>
      </c>
      <c r="EO440" s="211">
        <v>2</v>
      </c>
      <c r="EP440" s="211">
        <v>6</v>
      </c>
      <c r="EQ440" s="211">
        <v>474</v>
      </c>
      <c r="ER440" s="211">
        <v>532</v>
      </c>
      <c r="ES440" s="211">
        <v>14</v>
      </c>
      <c r="ET440" s="211">
        <v>79</v>
      </c>
      <c r="EU440" s="211">
        <v>228</v>
      </c>
      <c r="EV440" s="211">
        <v>211</v>
      </c>
      <c r="EW440" s="211">
        <f t="shared" si="7"/>
        <v>518</v>
      </c>
      <c r="EX440" s="211">
        <v>532</v>
      </c>
      <c r="EZ440" s="211"/>
    </row>
    <row r="441" spans="1:156" x14ac:dyDescent="0.25">
      <c r="A441">
        <v>56055</v>
      </c>
      <c r="B441" t="s">
        <v>580</v>
      </c>
      <c r="C441" t="s">
        <v>763</v>
      </c>
      <c r="D441" t="s">
        <v>240</v>
      </c>
      <c r="E441" t="s">
        <v>327</v>
      </c>
      <c r="F441" s="234" t="s">
        <v>342</v>
      </c>
      <c r="G441" s="234" t="s">
        <v>342</v>
      </c>
      <c r="H441" s="211">
        <v>3868</v>
      </c>
      <c r="I441" s="211">
        <v>109</v>
      </c>
      <c r="J441" s="211">
        <v>503</v>
      </c>
      <c r="K441" s="211">
        <v>2</v>
      </c>
      <c r="L441" s="211">
        <v>313</v>
      </c>
      <c r="M441" s="211">
        <v>2</v>
      </c>
      <c r="N441" s="211">
        <v>1568</v>
      </c>
      <c r="O441" s="211">
        <v>79</v>
      </c>
      <c r="P441" s="211">
        <v>1787</v>
      </c>
      <c r="Q441" s="211">
        <v>28</v>
      </c>
      <c r="R441" s="211">
        <v>3706</v>
      </c>
      <c r="S441" s="211">
        <v>98</v>
      </c>
      <c r="T441" s="211">
        <v>22</v>
      </c>
      <c r="U441" s="211">
        <v>5</v>
      </c>
      <c r="V441" s="211">
        <v>7</v>
      </c>
      <c r="W441" s="211">
        <v>0</v>
      </c>
      <c r="X441" s="211">
        <v>4</v>
      </c>
      <c r="Y441" s="211">
        <v>0</v>
      </c>
      <c r="Z441" s="211">
        <v>39</v>
      </c>
      <c r="AA441" s="211">
        <v>6</v>
      </c>
      <c r="AB441" s="211">
        <v>90</v>
      </c>
      <c r="AC441" s="211">
        <v>0</v>
      </c>
      <c r="AD441" s="211">
        <v>112</v>
      </c>
      <c r="AE441" s="211">
        <v>3</v>
      </c>
      <c r="AF441" s="211">
        <v>3639</v>
      </c>
      <c r="AG441" s="211">
        <v>98</v>
      </c>
      <c r="AH441" s="211">
        <v>3834</v>
      </c>
      <c r="AI441" s="211">
        <v>98</v>
      </c>
      <c r="AJ441" s="211">
        <v>34</v>
      </c>
      <c r="AK441" s="211">
        <v>11</v>
      </c>
      <c r="AL441" s="211">
        <v>9</v>
      </c>
      <c r="AM441" s="211">
        <v>3</v>
      </c>
      <c r="AN441" s="211">
        <v>25</v>
      </c>
      <c r="AO441" s="211">
        <v>8</v>
      </c>
      <c r="AP441" s="211">
        <v>1903</v>
      </c>
      <c r="AQ441" s="211">
        <v>56</v>
      </c>
      <c r="AR441" s="211">
        <v>1965</v>
      </c>
      <c r="AS441" s="211">
        <v>53</v>
      </c>
      <c r="AT441" s="211">
        <v>489</v>
      </c>
      <c r="AU441" s="211">
        <v>18</v>
      </c>
      <c r="AV441" s="211">
        <v>3379</v>
      </c>
      <c r="AW441" s="211">
        <v>91</v>
      </c>
      <c r="AX441" s="211">
        <v>87</v>
      </c>
      <c r="AY441" s="211">
        <v>7</v>
      </c>
      <c r="AZ441" s="211">
        <v>862</v>
      </c>
      <c r="BA441" s="211">
        <v>42</v>
      </c>
      <c r="BB441" s="211">
        <v>974</v>
      </c>
      <c r="BC441" s="211">
        <v>16</v>
      </c>
      <c r="BD441" s="211">
        <v>760</v>
      </c>
      <c r="BE441" s="211">
        <v>6</v>
      </c>
      <c r="BF441" s="211">
        <v>251</v>
      </c>
      <c r="BG441" s="211">
        <v>11</v>
      </c>
      <c r="BH441" s="211">
        <v>1877</v>
      </c>
      <c r="BI441" s="211">
        <v>75</v>
      </c>
      <c r="BJ441" s="211">
        <v>1819</v>
      </c>
      <c r="BK441" s="211">
        <v>68</v>
      </c>
      <c r="BL441" s="211">
        <v>58</v>
      </c>
      <c r="BM441" s="211">
        <v>7</v>
      </c>
      <c r="BN441" s="211">
        <v>1493</v>
      </c>
      <c r="BO441" s="211">
        <v>55</v>
      </c>
      <c r="BP441" s="211">
        <v>388</v>
      </c>
      <c r="BQ441" s="211">
        <v>22</v>
      </c>
      <c r="BR441" s="211">
        <v>247</v>
      </c>
      <c r="BS441" s="211">
        <v>9</v>
      </c>
      <c r="BT441" s="211">
        <v>958</v>
      </c>
      <c r="BU441" s="211">
        <v>23</v>
      </c>
      <c r="BV441" s="211">
        <v>2128</v>
      </c>
      <c r="BW441" s="211">
        <v>86</v>
      </c>
      <c r="BX441" s="211">
        <v>782</v>
      </c>
      <c r="BY441" s="211">
        <v>0</v>
      </c>
      <c r="BZ441" s="211">
        <v>278</v>
      </c>
      <c r="CA441" s="211">
        <v>14</v>
      </c>
      <c r="CB441" s="211">
        <v>680</v>
      </c>
      <c r="CC441" s="211">
        <v>9</v>
      </c>
      <c r="CD441" s="211">
        <v>227</v>
      </c>
      <c r="CE441" s="211">
        <v>15</v>
      </c>
      <c r="CF441" s="211">
        <v>347</v>
      </c>
      <c r="CG441" s="211">
        <v>35</v>
      </c>
      <c r="CH441" s="211">
        <v>547</v>
      </c>
      <c r="CI441" s="211">
        <v>22</v>
      </c>
      <c r="CJ441" s="211">
        <v>501</v>
      </c>
      <c r="CK441" s="211">
        <v>0</v>
      </c>
      <c r="CL441" s="211">
        <v>506</v>
      </c>
      <c r="CM441" s="211">
        <v>14</v>
      </c>
      <c r="CN441" s="211">
        <v>782</v>
      </c>
      <c r="CO441" s="211">
        <v>0</v>
      </c>
      <c r="CP441" s="211">
        <v>109</v>
      </c>
      <c r="CQ441" s="211">
        <v>3759</v>
      </c>
      <c r="CR441" s="211">
        <v>3071</v>
      </c>
      <c r="CS441" s="211">
        <v>1369</v>
      </c>
      <c r="CT441" s="211">
        <v>3629</v>
      </c>
      <c r="CU441" s="211">
        <v>39</v>
      </c>
      <c r="CV441" s="211">
        <v>8</v>
      </c>
      <c r="CW441" s="211">
        <v>20</v>
      </c>
      <c r="CX441" s="211">
        <v>0</v>
      </c>
      <c r="CY441" s="211">
        <v>19</v>
      </c>
      <c r="CZ441" s="211">
        <v>8</v>
      </c>
      <c r="DA441" s="211">
        <v>0</v>
      </c>
      <c r="DB441" s="211">
        <v>0</v>
      </c>
      <c r="DC441" s="211">
        <v>0</v>
      </c>
      <c r="DD441" s="211">
        <v>0</v>
      </c>
      <c r="DE441" s="211">
        <v>52</v>
      </c>
      <c r="DF441" s="211">
        <v>223</v>
      </c>
      <c r="DG441" s="211">
        <v>499</v>
      </c>
      <c r="DH441" s="211">
        <v>48</v>
      </c>
      <c r="DI441" s="211">
        <v>208</v>
      </c>
      <c r="DJ441" s="211">
        <v>87</v>
      </c>
      <c r="DK441" s="211">
        <v>44</v>
      </c>
      <c r="DL441" s="211">
        <v>96</v>
      </c>
      <c r="DM441" s="211">
        <v>79</v>
      </c>
      <c r="DN441" s="211">
        <v>464</v>
      </c>
      <c r="DO441" s="211">
        <v>42</v>
      </c>
      <c r="DP441" s="211">
        <v>98</v>
      </c>
      <c r="DQ441" s="211">
        <v>89</v>
      </c>
      <c r="DR441" s="211">
        <v>41</v>
      </c>
      <c r="DS441" s="211">
        <v>95</v>
      </c>
      <c r="DT441" s="211">
        <v>114</v>
      </c>
      <c r="DU441" s="211">
        <v>1636</v>
      </c>
      <c r="DV441" s="211">
        <v>992</v>
      </c>
      <c r="DW441" s="211">
        <v>370</v>
      </c>
      <c r="DX441" s="211">
        <v>130</v>
      </c>
      <c r="DY441" s="211">
        <v>72</v>
      </c>
      <c r="DZ441" s="211">
        <v>269</v>
      </c>
      <c r="EA441" s="211">
        <v>23</v>
      </c>
      <c r="EB441" s="211">
        <v>234</v>
      </c>
      <c r="EC441" s="211">
        <v>245</v>
      </c>
      <c r="ED441" s="211">
        <v>45</v>
      </c>
      <c r="EE441" s="211">
        <v>182</v>
      </c>
      <c r="EF441" s="211">
        <v>519</v>
      </c>
      <c r="EG441" s="211">
        <v>3611</v>
      </c>
      <c r="EH441" s="211">
        <v>231</v>
      </c>
      <c r="EI441" s="211">
        <v>1365</v>
      </c>
      <c r="EJ441" s="211">
        <v>271</v>
      </c>
      <c r="EK441" s="211">
        <v>45</v>
      </c>
      <c r="EL441" s="211">
        <v>53</v>
      </c>
      <c r="EM441" s="211">
        <v>14</v>
      </c>
      <c r="EN441" s="211">
        <v>34</v>
      </c>
      <c r="EO441" s="211">
        <v>18</v>
      </c>
      <c r="EP441" s="211">
        <v>67</v>
      </c>
      <c r="EQ441" s="211">
        <v>1474</v>
      </c>
      <c r="ER441" s="211">
        <v>1636</v>
      </c>
      <c r="ES441" s="211">
        <v>75</v>
      </c>
      <c r="ET441" s="211">
        <v>386</v>
      </c>
      <c r="EU441" s="211">
        <v>699</v>
      </c>
      <c r="EV441" s="211">
        <v>476</v>
      </c>
      <c r="EW441" s="211">
        <f t="shared" si="7"/>
        <v>1561</v>
      </c>
      <c r="EX441" s="211">
        <v>1636</v>
      </c>
      <c r="EZ441" s="211"/>
    </row>
    <row r="442" spans="1:156" x14ac:dyDescent="0.25">
      <c r="A442">
        <v>56057</v>
      </c>
      <c r="B442" t="s">
        <v>580</v>
      </c>
      <c r="C442" t="s">
        <v>764</v>
      </c>
      <c r="D442" t="s">
        <v>273</v>
      </c>
      <c r="E442" t="s">
        <v>327</v>
      </c>
      <c r="F442" s="234" t="s">
        <v>342</v>
      </c>
      <c r="G442" s="234" t="s">
        <v>343</v>
      </c>
      <c r="H442" s="211">
        <v>3876</v>
      </c>
      <c r="I442" s="211">
        <v>511</v>
      </c>
      <c r="J442" s="211">
        <v>669</v>
      </c>
      <c r="K442" s="211">
        <v>148</v>
      </c>
      <c r="L442" s="211">
        <v>230</v>
      </c>
      <c r="M442" s="211">
        <v>78</v>
      </c>
      <c r="N442" s="211">
        <v>1638</v>
      </c>
      <c r="O442" s="211">
        <v>321</v>
      </c>
      <c r="P442" s="211">
        <v>1569</v>
      </c>
      <c r="Q442" s="211">
        <v>42</v>
      </c>
      <c r="R442" s="211">
        <v>3383</v>
      </c>
      <c r="S442" s="211">
        <v>262</v>
      </c>
      <c r="T442" s="211">
        <v>0</v>
      </c>
      <c r="U442" s="211">
        <v>0</v>
      </c>
      <c r="V442" s="211">
        <v>0</v>
      </c>
      <c r="W442" s="211">
        <v>0</v>
      </c>
      <c r="X442" s="211">
        <v>0</v>
      </c>
      <c r="Y442" s="211">
        <v>0</v>
      </c>
      <c r="Z442" s="211">
        <v>241</v>
      </c>
      <c r="AA442" s="211">
        <v>87</v>
      </c>
      <c r="AB442" s="211">
        <v>252</v>
      </c>
      <c r="AC442" s="211">
        <v>162</v>
      </c>
      <c r="AD442" s="211">
        <v>756</v>
      </c>
      <c r="AE442" s="211">
        <v>356</v>
      </c>
      <c r="AF442" s="211">
        <v>3092</v>
      </c>
      <c r="AG442" s="211">
        <v>155</v>
      </c>
      <c r="AH442" s="211">
        <v>3496</v>
      </c>
      <c r="AI442" s="211">
        <v>249</v>
      </c>
      <c r="AJ442" s="211">
        <v>380</v>
      </c>
      <c r="AK442" s="211">
        <v>262</v>
      </c>
      <c r="AL442" s="211">
        <v>23</v>
      </c>
      <c r="AM442" s="211">
        <v>0</v>
      </c>
      <c r="AN442" s="211">
        <v>357</v>
      </c>
      <c r="AO442" s="211">
        <v>262</v>
      </c>
      <c r="AP442" s="211">
        <v>1998</v>
      </c>
      <c r="AQ442" s="211">
        <v>245</v>
      </c>
      <c r="AR442" s="211">
        <v>1878</v>
      </c>
      <c r="AS442" s="211">
        <v>266</v>
      </c>
      <c r="AT442" s="211">
        <v>426</v>
      </c>
      <c r="AU442" s="211">
        <v>35</v>
      </c>
      <c r="AV442" s="211">
        <v>3450</v>
      </c>
      <c r="AW442" s="211">
        <v>476</v>
      </c>
      <c r="AX442" s="211">
        <v>204</v>
      </c>
      <c r="AY442" s="211">
        <v>69</v>
      </c>
      <c r="AZ442" s="211">
        <v>981</v>
      </c>
      <c r="BA442" s="211">
        <v>118</v>
      </c>
      <c r="BB442" s="211">
        <v>931</v>
      </c>
      <c r="BC442" s="211">
        <v>80</v>
      </c>
      <c r="BD442" s="211">
        <v>460</v>
      </c>
      <c r="BE442" s="211">
        <v>31</v>
      </c>
      <c r="BF442" s="211">
        <v>400</v>
      </c>
      <c r="BG442" s="211">
        <v>93</v>
      </c>
      <c r="BH442" s="211">
        <v>2048</v>
      </c>
      <c r="BI442" s="211">
        <v>297</v>
      </c>
      <c r="BJ442" s="211">
        <v>1927</v>
      </c>
      <c r="BK442" s="211">
        <v>291</v>
      </c>
      <c r="BL442" s="211">
        <v>121</v>
      </c>
      <c r="BM442" s="211">
        <v>6</v>
      </c>
      <c r="BN442" s="211">
        <v>1479</v>
      </c>
      <c r="BO442" s="211">
        <v>196</v>
      </c>
      <c r="BP442" s="211">
        <v>661</v>
      </c>
      <c r="BQ442" s="211">
        <v>117</v>
      </c>
      <c r="BR442" s="211">
        <v>308</v>
      </c>
      <c r="BS442" s="211">
        <v>77</v>
      </c>
      <c r="BT442" s="211">
        <v>906</v>
      </c>
      <c r="BU442" s="211">
        <v>121</v>
      </c>
      <c r="BV442" s="211">
        <v>2448</v>
      </c>
      <c r="BW442" s="211">
        <v>390</v>
      </c>
      <c r="BX442" s="211">
        <v>522</v>
      </c>
      <c r="BY442" s="211">
        <v>0</v>
      </c>
      <c r="BZ442" s="211">
        <v>240</v>
      </c>
      <c r="CA442" s="211">
        <v>14</v>
      </c>
      <c r="CB442" s="211">
        <v>666</v>
      </c>
      <c r="CC442" s="211">
        <v>107</v>
      </c>
      <c r="CD442" s="211">
        <v>394</v>
      </c>
      <c r="CE442" s="211">
        <v>92</v>
      </c>
      <c r="CF442" s="211">
        <v>443</v>
      </c>
      <c r="CG442" s="211">
        <v>105</v>
      </c>
      <c r="CH442" s="211">
        <v>488</v>
      </c>
      <c r="CI442" s="211">
        <v>102</v>
      </c>
      <c r="CJ442" s="211">
        <v>534</v>
      </c>
      <c r="CK442" s="211">
        <v>71</v>
      </c>
      <c r="CL442" s="211">
        <v>589</v>
      </c>
      <c r="CM442" s="211">
        <v>20</v>
      </c>
      <c r="CN442" s="211">
        <v>522</v>
      </c>
      <c r="CO442" s="211">
        <v>0</v>
      </c>
      <c r="CP442" s="211">
        <v>511</v>
      </c>
      <c r="CQ442" s="211">
        <v>3365</v>
      </c>
      <c r="CR442" s="211">
        <v>2467</v>
      </c>
      <c r="CS442" s="211">
        <v>1395</v>
      </c>
      <c r="CT442" s="211">
        <v>3166</v>
      </c>
      <c r="CU442" s="211">
        <v>575</v>
      </c>
      <c r="CV442" s="211">
        <v>294</v>
      </c>
      <c r="CW442" s="211">
        <v>564</v>
      </c>
      <c r="CX442" s="211">
        <v>294</v>
      </c>
      <c r="CY442" s="211">
        <v>10</v>
      </c>
      <c r="CZ442" s="211">
        <v>0</v>
      </c>
      <c r="DA442" s="211">
        <v>1</v>
      </c>
      <c r="DB442" s="211">
        <v>0</v>
      </c>
      <c r="DC442" s="211">
        <v>0</v>
      </c>
      <c r="DD442" s="211">
        <v>0</v>
      </c>
      <c r="DE442" s="211">
        <v>102</v>
      </c>
      <c r="DF442" s="211">
        <v>293</v>
      </c>
      <c r="DG442" s="211">
        <v>477</v>
      </c>
      <c r="DH442" s="211">
        <v>93</v>
      </c>
      <c r="DI442" s="211">
        <v>136</v>
      </c>
      <c r="DJ442" s="211">
        <v>53</v>
      </c>
      <c r="DK442" s="211">
        <v>11</v>
      </c>
      <c r="DL442" s="211">
        <v>68</v>
      </c>
      <c r="DM442" s="211">
        <v>134</v>
      </c>
      <c r="DN442" s="211">
        <v>414</v>
      </c>
      <c r="DO442" s="211">
        <v>92</v>
      </c>
      <c r="DP442" s="211">
        <v>75</v>
      </c>
      <c r="DQ442" s="211">
        <v>121</v>
      </c>
      <c r="DR442" s="211">
        <v>70</v>
      </c>
      <c r="DS442" s="211">
        <v>55</v>
      </c>
      <c r="DT442" s="211">
        <v>71</v>
      </c>
      <c r="DU442" s="211">
        <v>1497</v>
      </c>
      <c r="DV442" s="211">
        <v>869</v>
      </c>
      <c r="DW442" s="211">
        <v>279</v>
      </c>
      <c r="DX442" s="211">
        <v>126</v>
      </c>
      <c r="DY442" s="211">
        <v>72</v>
      </c>
      <c r="DZ442" s="211">
        <v>243</v>
      </c>
      <c r="EA442" s="211">
        <v>0</v>
      </c>
      <c r="EB442" s="211">
        <v>183</v>
      </c>
      <c r="EC442" s="211">
        <v>259</v>
      </c>
      <c r="ED442" s="211">
        <v>9</v>
      </c>
      <c r="EE442" s="211">
        <v>199</v>
      </c>
      <c r="EF442" s="211">
        <v>385</v>
      </c>
      <c r="EG442" s="211">
        <v>3636</v>
      </c>
      <c r="EH442" s="211">
        <v>284</v>
      </c>
      <c r="EI442" s="211">
        <v>1160</v>
      </c>
      <c r="EJ442" s="211">
        <v>337</v>
      </c>
      <c r="EK442" s="211">
        <v>33</v>
      </c>
      <c r="EL442" s="211">
        <v>27</v>
      </c>
      <c r="EM442" s="211">
        <v>80</v>
      </c>
      <c r="EN442" s="211">
        <v>30</v>
      </c>
      <c r="EO442" s="211">
        <v>52</v>
      </c>
      <c r="EP442" s="211">
        <v>90</v>
      </c>
      <c r="EQ442" s="211">
        <v>1227</v>
      </c>
      <c r="ER442" s="211">
        <v>1497</v>
      </c>
      <c r="ES442" s="211">
        <v>72</v>
      </c>
      <c r="ET442" s="211">
        <v>312</v>
      </c>
      <c r="EU442" s="211">
        <v>606</v>
      </c>
      <c r="EV442" s="211">
        <v>507</v>
      </c>
      <c r="EW442" s="211">
        <f t="shared" si="7"/>
        <v>1425</v>
      </c>
      <c r="EX442" s="211">
        <v>1497</v>
      </c>
      <c r="EZ442" s="211"/>
    </row>
    <row r="443" spans="1:156" x14ac:dyDescent="0.25">
      <c r="A443">
        <v>56062</v>
      </c>
      <c r="B443" t="s">
        <v>580</v>
      </c>
      <c r="C443" t="s">
        <v>766</v>
      </c>
      <c r="D443" t="s">
        <v>316</v>
      </c>
      <c r="E443" t="s">
        <v>327</v>
      </c>
      <c r="F443" s="234" t="s">
        <v>342</v>
      </c>
      <c r="G443" s="234" t="s">
        <v>342</v>
      </c>
      <c r="H443" s="211">
        <v>3189</v>
      </c>
      <c r="I443" s="211">
        <v>246</v>
      </c>
      <c r="J443" s="211">
        <v>380</v>
      </c>
      <c r="K443" s="211">
        <v>28</v>
      </c>
      <c r="L443" s="211">
        <v>265</v>
      </c>
      <c r="M443" s="211">
        <v>16</v>
      </c>
      <c r="N443" s="211">
        <v>1617</v>
      </c>
      <c r="O443" s="211">
        <v>115</v>
      </c>
      <c r="P443" s="211">
        <v>1190</v>
      </c>
      <c r="Q443" s="211">
        <v>103</v>
      </c>
      <c r="R443" s="211">
        <v>2395</v>
      </c>
      <c r="S443" s="211">
        <v>152</v>
      </c>
      <c r="T443" s="211">
        <v>3</v>
      </c>
      <c r="U443" s="211">
        <v>0</v>
      </c>
      <c r="V443" s="211">
        <v>3</v>
      </c>
      <c r="W443" s="211">
        <v>0</v>
      </c>
      <c r="X443" s="211">
        <v>4</v>
      </c>
      <c r="Y443" s="211">
        <v>3</v>
      </c>
      <c r="Z443" s="211">
        <v>410</v>
      </c>
      <c r="AA443" s="211">
        <v>62</v>
      </c>
      <c r="AB443" s="211">
        <v>374</v>
      </c>
      <c r="AC443" s="211">
        <v>29</v>
      </c>
      <c r="AD443" s="211">
        <v>855</v>
      </c>
      <c r="AE443" s="211">
        <v>88</v>
      </c>
      <c r="AF443" s="211">
        <v>2300</v>
      </c>
      <c r="AG443" s="211">
        <v>152</v>
      </c>
      <c r="AH443" s="211">
        <v>2872</v>
      </c>
      <c r="AI443" s="211">
        <v>201</v>
      </c>
      <c r="AJ443" s="211">
        <v>317</v>
      </c>
      <c r="AK443" s="211">
        <v>45</v>
      </c>
      <c r="AL443" s="211">
        <v>126</v>
      </c>
      <c r="AM443" s="211">
        <v>3</v>
      </c>
      <c r="AN443" s="211">
        <v>191</v>
      </c>
      <c r="AO443" s="211">
        <v>42</v>
      </c>
      <c r="AP443" s="211">
        <v>1612</v>
      </c>
      <c r="AQ443" s="211">
        <v>157</v>
      </c>
      <c r="AR443" s="211">
        <v>1577</v>
      </c>
      <c r="AS443" s="211">
        <v>89</v>
      </c>
      <c r="AT443" s="211">
        <v>306</v>
      </c>
      <c r="AU443" s="211">
        <v>11</v>
      </c>
      <c r="AV443" s="211">
        <v>2883</v>
      </c>
      <c r="AW443" s="211">
        <v>235</v>
      </c>
      <c r="AX443" s="211">
        <v>187</v>
      </c>
      <c r="AY443" s="211">
        <v>31</v>
      </c>
      <c r="AZ443" s="211">
        <v>701</v>
      </c>
      <c r="BA443" s="211">
        <v>53</v>
      </c>
      <c r="BB443" s="211">
        <v>701</v>
      </c>
      <c r="BC443" s="211">
        <v>50</v>
      </c>
      <c r="BD443" s="211">
        <v>470</v>
      </c>
      <c r="BE443" s="211">
        <v>45</v>
      </c>
      <c r="BF443" s="211">
        <v>208</v>
      </c>
      <c r="BG443" s="211">
        <v>21</v>
      </c>
      <c r="BH443" s="211">
        <v>1539</v>
      </c>
      <c r="BI443" s="211">
        <v>188</v>
      </c>
      <c r="BJ443" s="211">
        <v>1502</v>
      </c>
      <c r="BK443" s="211">
        <v>176</v>
      </c>
      <c r="BL443" s="211">
        <v>37</v>
      </c>
      <c r="BM443" s="211">
        <v>12</v>
      </c>
      <c r="BN443" s="211">
        <v>1191</v>
      </c>
      <c r="BO443" s="211">
        <v>107</v>
      </c>
      <c r="BP443" s="211">
        <v>358</v>
      </c>
      <c r="BQ443" s="211">
        <v>81</v>
      </c>
      <c r="BR443" s="211">
        <v>198</v>
      </c>
      <c r="BS443" s="211">
        <v>21</v>
      </c>
      <c r="BT443" s="211">
        <v>852</v>
      </c>
      <c r="BU443" s="211">
        <v>37</v>
      </c>
      <c r="BV443" s="211">
        <v>1747</v>
      </c>
      <c r="BW443" s="211">
        <v>209</v>
      </c>
      <c r="BX443" s="211">
        <v>590</v>
      </c>
      <c r="BY443" s="211">
        <v>0</v>
      </c>
      <c r="BZ443" s="211">
        <v>426</v>
      </c>
      <c r="CA443" s="211">
        <v>2</v>
      </c>
      <c r="CB443" s="211">
        <v>426</v>
      </c>
      <c r="CC443" s="211">
        <v>35</v>
      </c>
      <c r="CD443" s="211">
        <v>278</v>
      </c>
      <c r="CE443" s="211">
        <v>30</v>
      </c>
      <c r="CF443" s="211">
        <v>446</v>
      </c>
      <c r="CG443" s="211">
        <v>114</v>
      </c>
      <c r="CH443" s="211">
        <v>262</v>
      </c>
      <c r="CI443" s="211">
        <v>11</v>
      </c>
      <c r="CJ443" s="211">
        <v>372</v>
      </c>
      <c r="CK443" s="211">
        <v>23</v>
      </c>
      <c r="CL443" s="211">
        <v>389</v>
      </c>
      <c r="CM443" s="211">
        <v>31</v>
      </c>
      <c r="CN443" s="211">
        <v>590</v>
      </c>
      <c r="CO443" s="211">
        <v>0</v>
      </c>
      <c r="CP443" s="211">
        <v>246</v>
      </c>
      <c r="CQ443" s="211">
        <v>2943</v>
      </c>
      <c r="CR443" s="211">
        <v>2102</v>
      </c>
      <c r="CS443" s="211">
        <v>1468</v>
      </c>
      <c r="CT443" s="211">
        <v>2413</v>
      </c>
      <c r="CU443" s="211">
        <v>503</v>
      </c>
      <c r="CV443" s="211">
        <v>288</v>
      </c>
      <c r="CW443" s="211">
        <v>479</v>
      </c>
      <c r="CX443" s="211">
        <v>285</v>
      </c>
      <c r="CY443" s="211">
        <v>21</v>
      </c>
      <c r="CZ443" s="211">
        <v>0</v>
      </c>
      <c r="DA443" s="211">
        <v>3</v>
      </c>
      <c r="DB443" s="211">
        <v>3</v>
      </c>
      <c r="DC443" s="211">
        <v>0</v>
      </c>
      <c r="DD443" s="211">
        <v>0</v>
      </c>
      <c r="DE443" s="211">
        <v>98</v>
      </c>
      <c r="DF443" s="211">
        <v>147</v>
      </c>
      <c r="DG443" s="211">
        <v>415</v>
      </c>
      <c r="DH443" s="211">
        <v>42</v>
      </c>
      <c r="DI443" s="211">
        <v>236</v>
      </c>
      <c r="DJ443" s="211">
        <v>99</v>
      </c>
      <c r="DK443" s="211">
        <v>23</v>
      </c>
      <c r="DL443" s="211">
        <v>63</v>
      </c>
      <c r="DM443" s="211">
        <v>46</v>
      </c>
      <c r="DN443" s="211">
        <v>419</v>
      </c>
      <c r="DO443" s="211">
        <v>54</v>
      </c>
      <c r="DP443" s="211">
        <v>35</v>
      </c>
      <c r="DQ443" s="211">
        <v>52</v>
      </c>
      <c r="DR443" s="211">
        <v>32</v>
      </c>
      <c r="DS443" s="211">
        <v>38</v>
      </c>
      <c r="DT443" s="211">
        <v>84</v>
      </c>
      <c r="DU443" s="211">
        <v>1203</v>
      </c>
      <c r="DV443" s="211">
        <v>629</v>
      </c>
      <c r="DW443" s="211">
        <v>245</v>
      </c>
      <c r="DX443" s="211">
        <v>82</v>
      </c>
      <c r="DY443" s="211">
        <v>30</v>
      </c>
      <c r="DZ443" s="211">
        <v>222</v>
      </c>
      <c r="EA443" s="211">
        <v>5</v>
      </c>
      <c r="EB443" s="211">
        <v>150</v>
      </c>
      <c r="EC443" s="211">
        <v>270</v>
      </c>
      <c r="ED443" s="211">
        <v>89</v>
      </c>
      <c r="EE443" s="211">
        <v>128</v>
      </c>
      <c r="EF443" s="211">
        <v>397</v>
      </c>
      <c r="EG443" s="211">
        <v>2939</v>
      </c>
      <c r="EH443" s="211">
        <v>196</v>
      </c>
      <c r="EI443" s="211">
        <v>950</v>
      </c>
      <c r="EJ443" s="211">
        <v>253</v>
      </c>
      <c r="EK443" s="211">
        <v>102</v>
      </c>
      <c r="EL443" s="211">
        <v>37</v>
      </c>
      <c r="EM443" s="211">
        <v>20</v>
      </c>
      <c r="EN443" s="211">
        <v>4</v>
      </c>
      <c r="EO443" s="211">
        <v>26</v>
      </c>
      <c r="EP443" s="211">
        <v>46</v>
      </c>
      <c r="EQ443" s="211">
        <v>989</v>
      </c>
      <c r="ER443" s="211">
        <v>1203</v>
      </c>
      <c r="ES443" s="211">
        <v>57</v>
      </c>
      <c r="ET443" s="211">
        <v>285</v>
      </c>
      <c r="EU443" s="211">
        <v>443</v>
      </c>
      <c r="EV443" s="211">
        <v>418</v>
      </c>
      <c r="EW443" s="211">
        <f t="shared" si="7"/>
        <v>1146</v>
      </c>
      <c r="EX443" s="211">
        <v>1203</v>
      </c>
      <c r="EZ443" s="211"/>
    </row>
    <row r="444" spans="1:156" x14ac:dyDescent="0.25">
      <c r="A444">
        <v>56065</v>
      </c>
      <c r="B444" t="s">
        <v>580</v>
      </c>
      <c r="C444" t="s">
        <v>767</v>
      </c>
      <c r="D444" t="s">
        <v>240</v>
      </c>
      <c r="E444" t="s">
        <v>327</v>
      </c>
      <c r="F444" s="234" t="s">
        <v>342</v>
      </c>
      <c r="G444" s="234" t="s">
        <v>342</v>
      </c>
      <c r="H444" s="211">
        <v>2762</v>
      </c>
      <c r="I444" s="211">
        <v>124</v>
      </c>
      <c r="J444" s="211">
        <v>370</v>
      </c>
      <c r="K444" s="211">
        <v>33</v>
      </c>
      <c r="L444" s="211">
        <v>283</v>
      </c>
      <c r="M444" s="211">
        <v>26</v>
      </c>
      <c r="N444" s="211">
        <v>1321</v>
      </c>
      <c r="O444" s="211">
        <v>74</v>
      </c>
      <c r="P444" s="211">
        <v>1063</v>
      </c>
      <c r="Q444" s="211">
        <v>17</v>
      </c>
      <c r="R444" s="211">
        <v>2415</v>
      </c>
      <c r="S444" s="211">
        <v>113</v>
      </c>
      <c r="T444" s="211">
        <v>9</v>
      </c>
      <c r="U444" s="211">
        <v>0</v>
      </c>
      <c r="V444" s="211">
        <v>7</v>
      </c>
      <c r="W444" s="211">
        <v>0</v>
      </c>
      <c r="X444" s="211">
        <v>2</v>
      </c>
      <c r="Y444" s="211">
        <v>0</v>
      </c>
      <c r="Z444" s="211">
        <v>11</v>
      </c>
      <c r="AA444" s="211">
        <v>0</v>
      </c>
      <c r="AB444" s="211">
        <v>318</v>
      </c>
      <c r="AC444" s="211">
        <v>11</v>
      </c>
      <c r="AD444" s="211">
        <v>176</v>
      </c>
      <c r="AE444" s="211">
        <v>7</v>
      </c>
      <c r="AF444" s="211">
        <v>2396</v>
      </c>
      <c r="AG444" s="211">
        <v>112</v>
      </c>
      <c r="AH444" s="211">
        <v>2747</v>
      </c>
      <c r="AI444" s="211">
        <v>117</v>
      </c>
      <c r="AJ444" s="211">
        <v>15</v>
      </c>
      <c r="AK444" s="211">
        <v>7</v>
      </c>
      <c r="AL444" s="211">
        <v>8</v>
      </c>
      <c r="AM444" s="211">
        <v>0</v>
      </c>
      <c r="AN444" s="211">
        <v>7</v>
      </c>
      <c r="AO444" s="211">
        <v>7</v>
      </c>
      <c r="AP444" s="211">
        <v>1389</v>
      </c>
      <c r="AQ444" s="211">
        <v>68</v>
      </c>
      <c r="AR444" s="211">
        <v>1373</v>
      </c>
      <c r="AS444" s="211">
        <v>56</v>
      </c>
      <c r="AT444" s="211">
        <v>225</v>
      </c>
      <c r="AU444" s="211">
        <v>6</v>
      </c>
      <c r="AV444" s="211">
        <v>2537</v>
      </c>
      <c r="AW444" s="211">
        <v>118</v>
      </c>
      <c r="AX444" s="211">
        <v>77</v>
      </c>
      <c r="AY444" s="211">
        <v>12</v>
      </c>
      <c r="AZ444" s="211">
        <v>506</v>
      </c>
      <c r="BA444" s="211">
        <v>66</v>
      </c>
      <c r="BB444" s="211">
        <v>694</v>
      </c>
      <c r="BC444" s="211">
        <v>15</v>
      </c>
      <c r="BD444" s="211">
        <v>510</v>
      </c>
      <c r="BE444" s="211">
        <v>12</v>
      </c>
      <c r="BF444" s="211">
        <v>134</v>
      </c>
      <c r="BG444" s="211">
        <v>11</v>
      </c>
      <c r="BH444" s="211">
        <v>1385</v>
      </c>
      <c r="BI444" s="211">
        <v>94</v>
      </c>
      <c r="BJ444" s="211">
        <v>1324</v>
      </c>
      <c r="BK444" s="211">
        <v>81</v>
      </c>
      <c r="BL444" s="211">
        <v>61</v>
      </c>
      <c r="BM444" s="211">
        <v>13</v>
      </c>
      <c r="BN444" s="211">
        <v>1095</v>
      </c>
      <c r="BO444" s="211">
        <v>48</v>
      </c>
      <c r="BP444" s="211">
        <v>313</v>
      </c>
      <c r="BQ444" s="211">
        <v>44</v>
      </c>
      <c r="BR444" s="211">
        <v>111</v>
      </c>
      <c r="BS444" s="211">
        <v>13</v>
      </c>
      <c r="BT444" s="211">
        <v>805</v>
      </c>
      <c r="BU444" s="211">
        <v>18</v>
      </c>
      <c r="BV444" s="211">
        <v>1519</v>
      </c>
      <c r="BW444" s="211">
        <v>105</v>
      </c>
      <c r="BX444" s="211">
        <v>438</v>
      </c>
      <c r="BY444" s="211">
        <v>1</v>
      </c>
      <c r="BZ444" s="211">
        <v>272</v>
      </c>
      <c r="CA444" s="211">
        <v>5</v>
      </c>
      <c r="CB444" s="211">
        <v>533</v>
      </c>
      <c r="CC444" s="211">
        <v>13</v>
      </c>
      <c r="CD444" s="211">
        <v>170</v>
      </c>
      <c r="CE444" s="211">
        <v>1</v>
      </c>
      <c r="CF444" s="211">
        <v>367</v>
      </c>
      <c r="CG444" s="211">
        <v>56</v>
      </c>
      <c r="CH444" s="211">
        <v>373</v>
      </c>
      <c r="CI444" s="211">
        <v>14</v>
      </c>
      <c r="CJ444" s="211">
        <v>260</v>
      </c>
      <c r="CK444" s="211">
        <v>25</v>
      </c>
      <c r="CL444" s="211">
        <v>349</v>
      </c>
      <c r="CM444" s="211">
        <v>9</v>
      </c>
      <c r="CN444" s="211">
        <v>438</v>
      </c>
      <c r="CO444" s="211">
        <v>1</v>
      </c>
      <c r="CP444" s="211">
        <v>124</v>
      </c>
      <c r="CQ444" s="211">
        <v>2638</v>
      </c>
      <c r="CR444" s="211">
        <v>2075</v>
      </c>
      <c r="CS444" s="211">
        <v>972</v>
      </c>
      <c r="CT444" s="211">
        <v>2511</v>
      </c>
      <c r="CU444" s="211">
        <v>95</v>
      </c>
      <c r="CV444" s="211">
        <v>8</v>
      </c>
      <c r="CW444" s="211">
        <v>90</v>
      </c>
      <c r="CX444" s="211">
        <v>8</v>
      </c>
      <c r="CY444" s="211">
        <v>2</v>
      </c>
      <c r="CZ444" s="211">
        <v>0</v>
      </c>
      <c r="DA444" s="211">
        <v>0</v>
      </c>
      <c r="DB444" s="211">
        <v>0</v>
      </c>
      <c r="DC444" s="211">
        <v>3</v>
      </c>
      <c r="DD444" s="211">
        <v>0</v>
      </c>
      <c r="DE444" s="211">
        <v>136</v>
      </c>
      <c r="DF444" s="211">
        <v>147</v>
      </c>
      <c r="DG444" s="211">
        <v>186</v>
      </c>
      <c r="DH444" s="211">
        <v>28</v>
      </c>
      <c r="DI444" s="211">
        <v>136</v>
      </c>
      <c r="DJ444" s="211">
        <v>99</v>
      </c>
      <c r="DK444" s="211">
        <v>20</v>
      </c>
      <c r="DL444" s="211">
        <v>74</v>
      </c>
      <c r="DM444" s="211">
        <v>83</v>
      </c>
      <c r="DN444" s="211">
        <v>428</v>
      </c>
      <c r="DO444" s="211">
        <v>32</v>
      </c>
      <c r="DP444" s="211">
        <v>62</v>
      </c>
      <c r="DQ444" s="211">
        <v>54</v>
      </c>
      <c r="DR444" s="211">
        <v>28</v>
      </c>
      <c r="DS444" s="211">
        <v>13</v>
      </c>
      <c r="DT444" s="211">
        <v>73</v>
      </c>
      <c r="DU444" s="211">
        <v>1051</v>
      </c>
      <c r="DV444" s="211">
        <v>642</v>
      </c>
      <c r="DW444" s="211">
        <v>224</v>
      </c>
      <c r="DX444" s="211">
        <v>105</v>
      </c>
      <c r="DY444" s="211">
        <v>78</v>
      </c>
      <c r="DZ444" s="211">
        <v>111</v>
      </c>
      <c r="EA444" s="211">
        <v>21</v>
      </c>
      <c r="EB444" s="211">
        <v>83</v>
      </c>
      <c r="EC444" s="211">
        <v>193</v>
      </c>
      <c r="ED444" s="211">
        <v>23</v>
      </c>
      <c r="EE444" s="211">
        <v>140</v>
      </c>
      <c r="EF444" s="211">
        <v>358</v>
      </c>
      <c r="EG444" s="211">
        <v>2439</v>
      </c>
      <c r="EH444" s="211">
        <v>341</v>
      </c>
      <c r="EI444" s="211">
        <v>867</v>
      </c>
      <c r="EJ444" s="211">
        <v>184</v>
      </c>
      <c r="EK444" s="211">
        <v>16</v>
      </c>
      <c r="EL444" s="211">
        <v>27</v>
      </c>
      <c r="EM444" s="211">
        <v>25</v>
      </c>
      <c r="EN444" s="211">
        <v>18</v>
      </c>
      <c r="EO444" s="211">
        <v>30</v>
      </c>
      <c r="EP444" s="211">
        <v>36</v>
      </c>
      <c r="EQ444" s="211">
        <v>929</v>
      </c>
      <c r="ER444" s="211">
        <v>1051</v>
      </c>
      <c r="ES444" s="211">
        <v>23</v>
      </c>
      <c r="ET444" s="211">
        <v>241</v>
      </c>
      <c r="EU444" s="211">
        <v>417</v>
      </c>
      <c r="EV444" s="211">
        <v>370</v>
      </c>
      <c r="EW444" s="211">
        <f t="shared" si="7"/>
        <v>1028</v>
      </c>
      <c r="EX444" s="211">
        <v>1051</v>
      </c>
      <c r="EZ444" s="211"/>
    </row>
    <row r="445" spans="1:156" x14ac:dyDescent="0.25">
      <c r="A445">
        <v>56072</v>
      </c>
      <c r="B445" t="s">
        <v>580</v>
      </c>
      <c r="C445" t="s">
        <v>769</v>
      </c>
      <c r="D445" t="s">
        <v>314</v>
      </c>
      <c r="E445" t="s">
        <v>327</v>
      </c>
      <c r="F445" s="234" t="s">
        <v>342</v>
      </c>
      <c r="G445" s="234" t="s">
        <v>342</v>
      </c>
      <c r="H445" s="211">
        <v>2073</v>
      </c>
      <c r="I445" s="211">
        <v>73</v>
      </c>
      <c r="J445" s="211">
        <v>224</v>
      </c>
      <c r="K445" s="211">
        <v>19</v>
      </c>
      <c r="L445" s="211">
        <v>78</v>
      </c>
      <c r="M445" s="211">
        <v>12</v>
      </c>
      <c r="N445" s="211">
        <v>1032</v>
      </c>
      <c r="O445" s="211">
        <v>43</v>
      </c>
      <c r="P445" s="211">
        <v>802</v>
      </c>
      <c r="Q445" s="211">
        <v>11</v>
      </c>
      <c r="R445" s="211">
        <v>1976</v>
      </c>
      <c r="S445" s="211">
        <v>58</v>
      </c>
      <c r="T445" s="211">
        <v>9</v>
      </c>
      <c r="U445" s="211">
        <v>0</v>
      </c>
      <c r="V445" s="211">
        <v>0</v>
      </c>
      <c r="W445" s="211">
        <v>0</v>
      </c>
      <c r="X445" s="211">
        <v>8</v>
      </c>
      <c r="Y445" s="211">
        <v>0</v>
      </c>
      <c r="Z445" s="211">
        <v>11</v>
      </c>
      <c r="AA445" s="211">
        <v>0</v>
      </c>
      <c r="AB445" s="211">
        <v>69</v>
      </c>
      <c r="AC445" s="211">
        <v>15</v>
      </c>
      <c r="AD445" s="211">
        <v>29</v>
      </c>
      <c r="AE445" s="211">
        <v>12</v>
      </c>
      <c r="AF445" s="211">
        <v>1972</v>
      </c>
      <c r="AG445" s="211">
        <v>58</v>
      </c>
      <c r="AH445" s="211">
        <v>2047</v>
      </c>
      <c r="AI445" s="211">
        <v>61</v>
      </c>
      <c r="AJ445" s="211">
        <v>26</v>
      </c>
      <c r="AK445" s="211">
        <v>12</v>
      </c>
      <c r="AL445" s="211">
        <v>11</v>
      </c>
      <c r="AM445" s="211">
        <v>0</v>
      </c>
      <c r="AN445" s="211">
        <v>15</v>
      </c>
      <c r="AO445" s="211">
        <v>12</v>
      </c>
      <c r="AP445" s="211">
        <v>1086</v>
      </c>
      <c r="AQ445" s="211">
        <v>37</v>
      </c>
      <c r="AR445" s="211">
        <v>987</v>
      </c>
      <c r="AS445" s="211">
        <v>36</v>
      </c>
      <c r="AT445" s="211">
        <v>224</v>
      </c>
      <c r="AU445" s="211">
        <v>8</v>
      </c>
      <c r="AV445" s="211">
        <v>1849</v>
      </c>
      <c r="AW445" s="211">
        <v>65</v>
      </c>
      <c r="AX445" s="211">
        <v>71</v>
      </c>
      <c r="AY445" s="211">
        <v>12</v>
      </c>
      <c r="AZ445" s="211">
        <v>481</v>
      </c>
      <c r="BA445" s="211">
        <v>19</v>
      </c>
      <c r="BB445" s="211">
        <v>583</v>
      </c>
      <c r="BC445" s="211">
        <v>21</v>
      </c>
      <c r="BD445" s="211">
        <v>271</v>
      </c>
      <c r="BE445" s="211">
        <v>5</v>
      </c>
      <c r="BF445" s="211">
        <v>161</v>
      </c>
      <c r="BG445" s="211">
        <v>3</v>
      </c>
      <c r="BH445" s="211">
        <v>984</v>
      </c>
      <c r="BI445" s="211">
        <v>61</v>
      </c>
      <c r="BJ445" s="211">
        <v>952</v>
      </c>
      <c r="BK445" s="211">
        <v>61</v>
      </c>
      <c r="BL445" s="211">
        <v>32</v>
      </c>
      <c r="BM445" s="211">
        <v>0</v>
      </c>
      <c r="BN445" s="211">
        <v>758</v>
      </c>
      <c r="BO445" s="211">
        <v>44</v>
      </c>
      <c r="BP445" s="211">
        <v>266</v>
      </c>
      <c r="BQ445" s="211">
        <v>17</v>
      </c>
      <c r="BR445" s="211">
        <v>121</v>
      </c>
      <c r="BS445" s="211">
        <v>3</v>
      </c>
      <c r="BT445" s="211">
        <v>465</v>
      </c>
      <c r="BU445" s="211">
        <v>9</v>
      </c>
      <c r="BV445" s="211">
        <v>1145</v>
      </c>
      <c r="BW445" s="211">
        <v>64</v>
      </c>
      <c r="BX445" s="211">
        <v>463</v>
      </c>
      <c r="BY445" s="211">
        <v>0</v>
      </c>
      <c r="BZ445" s="211">
        <v>124</v>
      </c>
      <c r="CA445" s="211">
        <v>1</v>
      </c>
      <c r="CB445" s="211">
        <v>341</v>
      </c>
      <c r="CC445" s="211">
        <v>8</v>
      </c>
      <c r="CD445" s="211">
        <v>202</v>
      </c>
      <c r="CE445" s="211">
        <v>7</v>
      </c>
      <c r="CF445" s="211">
        <v>125</v>
      </c>
      <c r="CG445" s="211">
        <v>9</v>
      </c>
      <c r="CH445" s="211">
        <v>234</v>
      </c>
      <c r="CI445" s="211">
        <v>7</v>
      </c>
      <c r="CJ445" s="211">
        <v>195</v>
      </c>
      <c r="CK445" s="211">
        <v>20</v>
      </c>
      <c r="CL445" s="211">
        <v>389</v>
      </c>
      <c r="CM445" s="211">
        <v>21</v>
      </c>
      <c r="CN445" s="211">
        <v>463</v>
      </c>
      <c r="CO445" s="211">
        <v>0</v>
      </c>
      <c r="CP445" s="211">
        <v>73</v>
      </c>
      <c r="CQ445" s="211">
        <v>2000</v>
      </c>
      <c r="CR445" s="211">
        <v>1531</v>
      </c>
      <c r="CS445" s="211">
        <v>867</v>
      </c>
      <c r="CT445" s="211">
        <v>1990</v>
      </c>
      <c r="CU445" s="211">
        <v>54</v>
      </c>
      <c r="CV445" s="211">
        <v>24</v>
      </c>
      <c r="CW445" s="211">
        <v>35</v>
      </c>
      <c r="CX445" s="211">
        <v>18</v>
      </c>
      <c r="CY445" s="211">
        <v>15</v>
      </c>
      <c r="CZ445" s="211">
        <v>4</v>
      </c>
      <c r="DA445" s="211">
        <v>4</v>
      </c>
      <c r="DB445" s="211">
        <v>2</v>
      </c>
      <c r="DC445" s="211">
        <v>0</v>
      </c>
      <c r="DD445" s="211">
        <v>0</v>
      </c>
      <c r="DE445" s="211">
        <v>100</v>
      </c>
      <c r="DF445" s="211">
        <v>73</v>
      </c>
      <c r="DG445" s="211">
        <v>237</v>
      </c>
      <c r="DH445" s="211">
        <v>34</v>
      </c>
      <c r="DI445" s="211">
        <v>175</v>
      </c>
      <c r="DJ445" s="211">
        <v>38</v>
      </c>
      <c r="DK445" s="211">
        <v>18</v>
      </c>
      <c r="DL445" s="211">
        <v>57</v>
      </c>
      <c r="DM445" s="211">
        <v>53</v>
      </c>
      <c r="DN445" s="211">
        <v>228</v>
      </c>
      <c r="DO445" s="211">
        <v>15</v>
      </c>
      <c r="DP445" s="211">
        <v>51</v>
      </c>
      <c r="DQ445" s="211">
        <v>35</v>
      </c>
      <c r="DR445" s="211">
        <v>43</v>
      </c>
      <c r="DS445" s="211">
        <v>18</v>
      </c>
      <c r="DT445" s="211">
        <v>67</v>
      </c>
      <c r="DU445" s="211">
        <v>870</v>
      </c>
      <c r="DV445" s="211">
        <v>520</v>
      </c>
      <c r="DW445" s="211">
        <v>139</v>
      </c>
      <c r="DX445" s="211">
        <v>80</v>
      </c>
      <c r="DY445" s="211">
        <v>34</v>
      </c>
      <c r="DZ445" s="211">
        <v>158</v>
      </c>
      <c r="EA445" s="211">
        <v>0</v>
      </c>
      <c r="EB445" s="211">
        <v>142</v>
      </c>
      <c r="EC445" s="211">
        <v>112</v>
      </c>
      <c r="ED445" s="211">
        <v>22</v>
      </c>
      <c r="EE445" s="211">
        <v>74</v>
      </c>
      <c r="EF445" s="211">
        <v>211</v>
      </c>
      <c r="EG445" s="211">
        <v>1981</v>
      </c>
      <c r="EH445" s="211">
        <v>142</v>
      </c>
      <c r="EI445" s="211">
        <v>750</v>
      </c>
      <c r="EJ445" s="211">
        <v>120</v>
      </c>
      <c r="EK445" s="211">
        <v>45</v>
      </c>
      <c r="EL445" s="211">
        <v>4</v>
      </c>
      <c r="EM445" s="211">
        <v>19</v>
      </c>
      <c r="EN445" s="211">
        <v>7</v>
      </c>
      <c r="EO445" s="211">
        <v>20</v>
      </c>
      <c r="EP445" s="211">
        <v>17</v>
      </c>
      <c r="EQ445" s="211">
        <v>757</v>
      </c>
      <c r="ER445" s="211">
        <v>870</v>
      </c>
      <c r="ES445" s="211">
        <v>22</v>
      </c>
      <c r="ET445" s="211">
        <v>147</v>
      </c>
      <c r="EU445" s="211">
        <v>326</v>
      </c>
      <c r="EV445" s="211">
        <v>375</v>
      </c>
      <c r="EW445" s="211">
        <f t="shared" si="7"/>
        <v>848</v>
      </c>
      <c r="EX445" s="211">
        <v>870</v>
      </c>
      <c r="EZ445" s="211"/>
    </row>
    <row r="446" spans="1:156" x14ac:dyDescent="0.25">
      <c r="A446">
        <v>56073</v>
      </c>
      <c r="B446" t="s">
        <v>580</v>
      </c>
      <c r="C446" t="s">
        <v>770</v>
      </c>
      <c r="D446" t="s">
        <v>241</v>
      </c>
      <c r="E446" t="s">
        <v>327</v>
      </c>
      <c r="F446" s="234" t="s">
        <v>343</v>
      </c>
      <c r="G446" s="234" t="s">
        <v>342</v>
      </c>
      <c r="H446" s="211">
        <v>17151</v>
      </c>
      <c r="I446" s="211">
        <v>684</v>
      </c>
      <c r="J446" s="211">
        <v>2432</v>
      </c>
      <c r="K446" s="211">
        <v>172</v>
      </c>
      <c r="L446" s="211">
        <v>1256</v>
      </c>
      <c r="M446" s="211">
        <v>49</v>
      </c>
      <c r="N446" s="211">
        <v>7090</v>
      </c>
      <c r="O446" s="211">
        <v>363</v>
      </c>
      <c r="P446" s="211">
        <v>6953</v>
      </c>
      <c r="Q446" s="211">
        <v>143</v>
      </c>
      <c r="R446" s="211">
        <v>16302</v>
      </c>
      <c r="S446" s="211">
        <v>623</v>
      </c>
      <c r="T446" s="211">
        <v>97</v>
      </c>
      <c r="U446" s="211">
        <v>0</v>
      </c>
      <c r="V446" s="211">
        <v>59</v>
      </c>
      <c r="W446" s="211">
        <v>0</v>
      </c>
      <c r="X446" s="211">
        <v>141</v>
      </c>
      <c r="Y446" s="211">
        <v>22</v>
      </c>
      <c r="Z446" s="211">
        <v>193</v>
      </c>
      <c r="AA446" s="211">
        <v>6</v>
      </c>
      <c r="AB446" s="211">
        <v>359</v>
      </c>
      <c r="AC446" s="211">
        <v>33</v>
      </c>
      <c r="AD446" s="211">
        <v>597</v>
      </c>
      <c r="AE446" s="211">
        <v>47</v>
      </c>
      <c r="AF446" s="211">
        <v>16055</v>
      </c>
      <c r="AG446" s="211">
        <v>608</v>
      </c>
      <c r="AH446" s="211">
        <v>16755</v>
      </c>
      <c r="AI446" s="211">
        <v>678</v>
      </c>
      <c r="AJ446" s="211">
        <v>396</v>
      </c>
      <c r="AK446" s="211">
        <v>6</v>
      </c>
      <c r="AL446" s="211">
        <v>304</v>
      </c>
      <c r="AM446" s="211">
        <v>0</v>
      </c>
      <c r="AN446" s="211">
        <v>92</v>
      </c>
      <c r="AO446" s="211">
        <v>6</v>
      </c>
      <c r="AP446" s="211">
        <v>8449</v>
      </c>
      <c r="AQ446" s="211">
        <v>399</v>
      </c>
      <c r="AR446" s="211">
        <v>8702</v>
      </c>
      <c r="AS446" s="211">
        <v>285</v>
      </c>
      <c r="AT446" s="211">
        <v>1939</v>
      </c>
      <c r="AU446" s="211">
        <v>44</v>
      </c>
      <c r="AV446" s="211">
        <v>15212</v>
      </c>
      <c r="AW446" s="211">
        <v>640</v>
      </c>
      <c r="AX446" s="211">
        <v>742</v>
      </c>
      <c r="AY446" s="211">
        <v>102</v>
      </c>
      <c r="AZ446" s="211">
        <v>4076</v>
      </c>
      <c r="BA446" s="211">
        <v>139</v>
      </c>
      <c r="BB446" s="211">
        <v>3584</v>
      </c>
      <c r="BC446" s="211">
        <v>140</v>
      </c>
      <c r="BD446" s="211">
        <v>3102</v>
      </c>
      <c r="BE446" s="211">
        <v>97</v>
      </c>
      <c r="BF446" s="211">
        <v>1496</v>
      </c>
      <c r="BG446" s="211">
        <v>50</v>
      </c>
      <c r="BH446" s="211">
        <v>8085</v>
      </c>
      <c r="BI446" s="211">
        <v>493</v>
      </c>
      <c r="BJ446" s="211">
        <v>7881</v>
      </c>
      <c r="BK446" s="211">
        <v>467</v>
      </c>
      <c r="BL446" s="211">
        <v>204</v>
      </c>
      <c r="BM446" s="211">
        <v>26</v>
      </c>
      <c r="BN446" s="211">
        <v>5764</v>
      </c>
      <c r="BO446" s="211">
        <v>330</v>
      </c>
      <c r="BP446" s="211">
        <v>2698</v>
      </c>
      <c r="BQ446" s="211">
        <v>169</v>
      </c>
      <c r="BR446" s="211">
        <v>1119</v>
      </c>
      <c r="BS446" s="211">
        <v>44</v>
      </c>
      <c r="BT446" s="211">
        <v>4061</v>
      </c>
      <c r="BU446" s="211">
        <v>140</v>
      </c>
      <c r="BV446" s="211">
        <v>9581</v>
      </c>
      <c r="BW446" s="211">
        <v>543</v>
      </c>
      <c r="BX446" s="211">
        <v>3509</v>
      </c>
      <c r="BY446" s="211">
        <v>1</v>
      </c>
      <c r="BZ446" s="211">
        <v>1042</v>
      </c>
      <c r="CA446" s="211">
        <v>8</v>
      </c>
      <c r="CB446" s="211">
        <v>3019</v>
      </c>
      <c r="CC446" s="211">
        <v>132</v>
      </c>
      <c r="CD446" s="211">
        <v>1586</v>
      </c>
      <c r="CE446" s="211">
        <v>66</v>
      </c>
      <c r="CF446" s="211">
        <v>1654</v>
      </c>
      <c r="CG446" s="211">
        <v>146</v>
      </c>
      <c r="CH446" s="211">
        <v>2167</v>
      </c>
      <c r="CI446" s="211">
        <v>183</v>
      </c>
      <c r="CJ446" s="211">
        <v>1844</v>
      </c>
      <c r="CK446" s="211">
        <v>45</v>
      </c>
      <c r="CL446" s="211">
        <v>2330</v>
      </c>
      <c r="CM446" s="211">
        <v>103</v>
      </c>
      <c r="CN446" s="211">
        <v>3509</v>
      </c>
      <c r="CO446" s="211">
        <v>1</v>
      </c>
      <c r="CP446" s="211">
        <v>684</v>
      </c>
      <c r="CQ446" s="211">
        <v>16467</v>
      </c>
      <c r="CR446" s="211">
        <v>13667</v>
      </c>
      <c r="CS446" s="211">
        <v>5666</v>
      </c>
      <c r="CT446" s="211">
        <v>15729</v>
      </c>
      <c r="CU446" s="211">
        <v>704</v>
      </c>
      <c r="CV446" s="211">
        <v>281</v>
      </c>
      <c r="CW446" s="211">
        <v>342</v>
      </c>
      <c r="CX446" s="211">
        <v>64</v>
      </c>
      <c r="CY446" s="211">
        <v>181</v>
      </c>
      <c r="CZ446" s="211">
        <v>59</v>
      </c>
      <c r="DA446" s="211">
        <v>119</v>
      </c>
      <c r="DB446" s="211">
        <v>109</v>
      </c>
      <c r="DC446" s="211">
        <v>62</v>
      </c>
      <c r="DD446" s="211">
        <v>49</v>
      </c>
      <c r="DE446" s="211">
        <v>286</v>
      </c>
      <c r="DF446" s="211">
        <v>462</v>
      </c>
      <c r="DG446" s="211">
        <v>1481</v>
      </c>
      <c r="DH446" s="211">
        <v>148</v>
      </c>
      <c r="DI446" s="211">
        <v>875</v>
      </c>
      <c r="DJ446" s="211">
        <v>511</v>
      </c>
      <c r="DK446" s="211">
        <v>158</v>
      </c>
      <c r="DL446" s="211">
        <v>313</v>
      </c>
      <c r="DM446" s="211">
        <v>992</v>
      </c>
      <c r="DN446" s="211">
        <v>2366</v>
      </c>
      <c r="DO446" s="211">
        <v>677</v>
      </c>
      <c r="DP446" s="211">
        <v>408</v>
      </c>
      <c r="DQ446" s="211">
        <v>303</v>
      </c>
      <c r="DR446" s="211">
        <v>282</v>
      </c>
      <c r="DS446" s="211">
        <v>160</v>
      </c>
      <c r="DT446" s="211">
        <v>420</v>
      </c>
      <c r="DU446" s="211">
        <v>7228</v>
      </c>
      <c r="DV446" s="211">
        <v>3679</v>
      </c>
      <c r="DW446" s="211">
        <v>1262</v>
      </c>
      <c r="DX446" s="211">
        <v>460</v>
      </c>
      <c r="DY446" s="211">
        <v>182</v>
      </c>
      <c r="DZ446" s="211">
        <v>1290</v>
      </c>
      <c r="EA446" s="211">
        <v>78</v>
      </c>
      <c r="EB446" s="211">
        <v>1098</v>
      </c>
      <c r="EC446" s="211">
        <v>1799</v>
      </c>
      <c r="ED446" s="211">
        <v>243</v>
      </c>
      <c r="EE446" s="211">
        <v>1282</v>
      </c>
      <c r="EF446" s="211">
        <v>1833</v>
      </c>
      <c r="EG446" s="211">
        <v>15572</v>
      </c>
      <c r="EH446" s="211">
        <v>1623</v>
      </c>
      <c r="EI446" s="211">
        <v>5626</v>
      </c>
      <c r="EJ446" s="211">
        <v>1602</v>
      </c>
      <c r="EK446" s="211">
        <v>357</v>
      </c>
      <c r="EL446" s="211">
        <v>176</v>
      </c>
      <c r="EM446" s="211">
        <v>158</v>
      </c>
      <c r="EN446" s="211">
        <v>122</v>
      </c>
      <c r="EO446" s="211">
        <v>211</v>
      </c>
      <c r="EP446" s="211">
        <v>442</v>
      </c>
      <c r="EQ446" s="211">
        <v>6321</v>
      </c>
      <c r="ER446" s="211">
        <v>7228</v>
      </c>
      <c r="ES446" s="211">
        <v>300</v>
      </c>
      <c r="ET446" s="211">
        <v>2296</v>
      </c>
      <c r="EU446" s="211">
        <v>3018</v>
      </c>
      <c r="EV446" s="211">
        <v>1614</v>
      </c>
      <c r="EW446" s="211">
        <f t="shared" si="7"/>
        <v>6928</v>
      </c>
      <c r="EX446" s="211">
        <v>7228</v>
      </c>
      <c r="EZ446" s="211"/>
    </row>
    <row r="447" spans="1:156" x14ac:dyDescent="0.25">
      <c r="A447">
        <v>56081</v>
      </c>
      <c r="B447" t="s">
        <v>580</v>
      </c>
      <c r="C447" t="s">
        <v>1347</v>
      </c>
      <c r="D447" t="s">
        <v>316</v>
      </c>
      <c r="E447" t="s">
        <v>327</v>
      </c>
      <c r="F447" s="234" t="s">
        <v>343</v>
      </c>
      <c r="G447" s="234" t="s">
        <v>343</v>
      </c>
      <c r="H447" s="211">
        <v>6015</v>
      </c>
      <c r="I447" s="211">
        <v>841</v>
      </c>
      <c r="J447" s="211">
        <v>1180</v>
      </c>
      <c r="K447" s="211">
        <v>407</v>
      </c>
      <c r="L447" s="211">
        <v>1009</v>
      </c>
      <c r="M447" s="211">
        <v>407</v>
      </c>
      <c r="N447" s="211">
        <v>2919</v>
      </c>
      <c r="O447" s="211">
        <v>375</v>
      </c>
      <c r="P447" s="211">
        <v>1911</v>
      </c>
      <c r="Q447" s="211">
        <v>59</v>
      </c>
      <c r="R447" s="211">
        <v>4731</v>
      </c>
      <c r="S447" s="211">
        <v>265</v>
      </c>
      <c r="T447" s="211">
        <v>0</v>
      </c>
      <c r="U447" s="211">
        <v>0</v>
      </c>
      <c r="V447" s="211">
        <v>43</v>
      </c>
      <c r="W447" s="211">
        <v>24</v>
      </c>
      <c r="X447" s="211">
        <v>2</v>
      </c>
      <c r="Y447" s="211">
        <v>0</v>
      </c>
      <c r="Z447" s="211">
        <v>670</v>
      </c>
      <c r="AA447" s="211">
        <v>313</v>
      </c>
      <c r="AB447" s="211">
        <v>569</v>
      </c>
      <c r="AC447" s="211">
        <v>239</v>
      </c>
      <c r="AD447" s="211">
        <v>2157</v>
      </c>
      <c r="AE447" s="211">
        <v>665</v>
      </c>
      <c r="AF447" s="211">
        <v>3816</v>
      </c>
      <c r="AG447" s="211">
        <v>176</v>
      </c>
      <c r="AH447" s="211">
        <v>5140</v>
      </c>
      <c r="AI447" s="211">
        <v>463</v>
      </c>
      <c r="AJ447" s="211">
        <v>875</v>
      </c>
      <c r="AK447" s="211">
        <v>378</v>
      </c>
      <c r="AL447" s="211">
        <v>254</v>
      </c>
      <c r="AM447" s="211">
        <v>0</v>
      </c>
      <c r="AN447" s="211">
        <v>621</v>
      </c>
      <c r="AO447" s="211">
        <v>378</v>
      </c>
      <c r="AP447" s="211">
        <v>3046</v>
      </c>
      <c r="AQ447" s="211">
        <v>311</v>
      </c>
      <c r="AR447" s="211">
        <v>2969</v>
      </c>
      <c r="AS447" s="211">
        <v>530</v>
      </c>
      <c r="AT447" s="211">
        <v>707</v>
      </c>
      <c r="AU447" s="211">
        <v>41</v>
      </c>
      <c r="AV447" s="211">
        <v>5308</v>
      </c>
      <c r="AW447" s="211">
        <v>800</v>
      </c>
      <c r="AX447" s="211">
        <v>457</v>
      </c>
      <c r="AY447" s="211">
        <v>142</v>
      </c>
      <c r="AZ447" s="211">
        <v>1262</v>
      </c>
      <c r="BA447" s="211">
        <v>126</v>
      </c>
      <c r="BB447" s="211">
        <v>1499</v>
      </c>
      <c r="BC447" s="211">
        <v>106</v>
      </c>
      <c r="BD447" s="211">
        <v>727</v>
      </c>
      <c r="BE447" s="211">
        <v>20</v>
      </c>
      <c r="BF447" s="211">
        <v>673</v>
      </c>
      <c r="BG447" s="211">
        <v>181</v>
      </c>
      <c r="BH447" s="211">
        <v>2536</v>
      </c>
      <c r="BI447" s="211">
        <v>275</v>
      </c>
      <c r="BJ447" s="211">
        <v>2341</v>
      </c>
      <c r="BK447" s="211">
        <v>255</v>
      </c>
      <c r="BL447" s="211">
        <v>195</v>
      </c>
      <c r="BM447" s="211">
        <v>20</v>
      </c>
      <c r="BN447" s="211">
        <v>1809</v>
      </c>
      <c r="BO447" s="211">
        <v>212</v>
      </c>
      <c r="BP447" s="211">
        <v>936</v>
      </c>
      <c r="BQ447" s="211">
        <v>100</v>
      </c>
      <c r="BR447" s="211">
        <v>464</v>
      </c>
      <c r="BS447" s="211">
        <v>144</v>
      </c>
      <c r="BT447" s="211">
        <v>1693</v>
      </c>
      <c r="BU447" s="211">
        <v>385</v>
      </c>
      <c r="BV447" s="211">
        <v>3209</v>
      </c>
      <c r="BW447" s="211">
        <v>456</v>
      </c>
      <c r="BX447" s="211">
        <v>1113</v>
      </c>
      <c r="BY447" s="211">
        <v>0</v>
      </c>
      <c r="BZ447" s="211">
        <v>474</v>
      </c>
      <c r="CA447" s="211">
        <v>112</v>
      </c>
      <c r="CB447" s="211">
        <v>1219</v>
      </c>
      <c r="CC447" s="211">
        <v>273</v>
      </c>
      <c r="CD447" s="211">
        <v>377</v>
      </c>
      <c r="CE447" s="211">
        <v>62</v>
      </c>
      <c r="CF447" s="211">
        <v>573</v>
      </c>
      <c r="CG447" s="211">
        <v>171</v>
      </c>
      <c r="CH447" s="211">
        <v>699</v>
      </c>
      <c r="CI447" s="211">
        <v>71</v>
      </c>
      <c r="CJ447" s="211">
        <v>650</v>
      </c>
      <c r="CK447" s="211">
        <v>110</v>
      </c>
      <c r="CL447" s="211">
        <v>910</v>
      </c>
      <c r="CM447" s="211">
        <v>42</v>
      </c>
      <c r="CN447" s="211">
        <v>1113</v>
      </c>
      <c r="CO447" s="211">
        <v>0</v>
      </c>
      <c r="CP447" s="211">
        <v>841</v>
      </c>
      <c r="CQ447" s="211">
        <v>5174</v>
      </c>
      <c r="CR447" s="211">
        <v>3959</v>
      </c>
      <c r="CS447" s="211">
        <v>2108</v>
      </c>
      <c r="CT447" s="211">
        <v>4079</v>
      </c>
      <c r="CU447" s="211">
        <v>1659</v>
      </c>
      <c r="CV447" s="211">
        <v>812</v>
      </c>
      <c r="CW447" s="211">
        <v>1659</v>
      </c>
      <c r="CX447" s="211">
        <v>812</v>
      </c>
      <c r="CY447" s="211">
        <v>0</v>
      </c>
      <c r="CZ447" s="211">
        <v>0</v>
      </c>
      <c r="DA447" s="211">
        <v>0</v>
      </c>
      <c r="DB447" s="211">
        <v>0</v>
      </c>
      <c r="DC447" s="211">
        <v>0</v>
      </c>
      <c r="DD447" s="211">
        <v>0</v>
      </c>
      <c r="DE447" s="211">
        <v>189</v>
      </c>
      <c r="DF447" s="211">
        <v>264</v>
      </c>
      <c r="DG447" s="211">
        <v>534</v>
      </c>
      <c r="DH447" s="211">
        <v>38</v>
      </c>
      <c r="DI447" s="211">
        <v>269</v>
      </c>
      <c r="DJ447" s="211">
        <v>210</v>
      </c>
      <c r="DK447" s="211">
        <v>9</v>
      </c>
      <c r="DL447" s="211">
        <v>107</v>
      </c>
      <c r="DM447" s="211">
        <v>89</v>
      </c>
      <c r="DN447" s="211">
        <v>664</v>
      </c>
      <c r="DO447" s="211">
        <v>73</v>
      </c>
      <c r="DP447" s="211">
        <v>100</v>
      </c>
      <c r="DQ447" s="211">
        <v>96</v>
      </c>
      <c r="DR447" s="211">
        <v>194</v>
      </c>
      <c r="DS447" s="211">
        <v>61</v>
      </c>
      <c r="DT447" s="211">
        <v>263</v>
      </c>
      <c r="DU447" s="211">
        <v>2413</v>
      </c>
      <c r="DV447" s="211">
        <v>1296</v>
      </c>
      <c r="DW447" s="211">
        <v>484</v>
      </c>
      <c r="DX447" s="211">
        <v>144</v>
      </c>
      <c r="DY447" s="211">
        <v>98</v>
      </c>
      <c r="DZ447" s="211">
        <v>382</v>
      </c>
      <c r="EA447" s="211">
        <v>45</v>
      </c>
      <c r="EB447" s="211">
        <v>308</v>
      </c>
      <c r="EC447" s="211">
        <v>591</v>
      </c>
      <c r="ED447" s="211">
        <v>67</v>
      </c>
      <c r="EE447" s="211">
        <v>396</v>
      </c>
      <c r="EF447" s="211">
        <v>723</v>
      </c>
      <c r="EG447" s="211">
        <v>5804</v>
      </c>
      <c r="EH447" s="211">
        <v>235</v>
      </c>
      <c r="EI447" s="211">
        <v>1796</v>
      </c>
      <c r="EJ447" s="211">
        <v>617</v>
      </c>
      <c r="EK447" s="211">
        <v>56</v>
      </c>
      <c r="EL447" s="211">
        <v>43</v>
      </c>
      <c r="EM447" s="211">
        <v>138</v>
      </c>
      <c r="EN447" s="211">
        <v>97</v>
      </c>
      <c r="EO447" s="211">
        <v>63</v>
      </c>
      <c r="EP447" s="211">
        <v>138</v>
      </c>
      <c r="EQ447" s="211">
        <v>2072</v>
      </c>
      <c r="ER447" s="211">
        <v>2413</v>
      </c>
      <c r="ES447" s="211">
        <v>216</v>
      </c>
      <c r="ET447" s="211">
        <v>523</v>
      </c>
      <c r="EU447" s="211">
        <v>933</v>
      </c>
      <c r="EV447" s="211">
        <v>741</v>
      </c>
      <c r="EW447" s="211">
        <f t="shared" si="7"/>
        <v>2197</v>
      </c>
      <c r="EX447" s="211">
        <v>2413</v>
      </c>
      <c r="EZ447" s="211"/>
    </row>
    <row r="448" spans="1:156" x14ac:dyDescent="0.25">
      <c r="A448">
        <v>56082</v>
      </c>
      <c r="B448" t="s">
        <v>580</v>
      </c>
      <c r="C448" t="s">
        <v>1348</v>
      </c>
      <c r="D448" t="s">
        <v>285</v>
      </c>
      <c r="E448" t="s">
        <v>327</v>
      </c>
      <c r="F448" s="234" t="s">
        <v>342</v>
      </c>
      <c r="G448" s="234" t="s">
        <v>342</v>
      </c>
      <c r="H448" s="211">
        <v>14269</v>
      </c>
      <c r="I448" s="211">
        <v>558</v>
      </c>
      <c r="J448" s="211">
        <v>2981</v>
      </c>
      <c r="K448" s="211">
        <v>156</v>
      </c>
      <c r="L448" s="211">
        <v>1792</v>
      </c>
      <c r="M448" s="211">
        <v>148</v>
      </c>
      <c r="N448" s="211">
        <v>4079</v>
      </c>
      <c r="O448" s="211">
        <v>287</v>
      </c>
      <c r="P448" s="211">
        <v>5209</v>
      </c>
      <c r="Q448" s="211">
        <v>61</v>
      </c>
      <c r="R448" s="211">
        <v>11841</v>
      </c>
      <c r="S448" s="211">
        <v>333</v>
      </c>
      <c r="T448" s="211">
        <v>875</v>
      </c>
      <c r="U448" s="211">
        <v>25</v>
      </c>
      <c r="V448" s="211">
        <v>109</v>
      </c>
      <c r="W448" s="211">
        <v>0</v>
      </c>
      <c r="X448" s="211">
        <v>231</v>
      </c>
      <c r="Y448" s="211">
        <v>6</v>
      </c>
      <c r="Z448" s="211">
        <v>485</v>
      </c>
      <c r="AA448" s="211">
        <v>123</v>
      </c>
      <c r="AB448" s="211">
        <v>728</v>
      </c>
      <c r="AC448" s="211">
        <v>71</v>
      </c>
      <c r="AD448" s="211">
        <v>988</v>
      </c>
      <c r="AE448" s="211">
        <v>256</v>
      </c>
      <c r="AF448" s="211">
        <v>11607</v>
      </c>
      <c r="AG448" s="211">
        <v>265</v>
      </c>
      <c r="AH448" s="211">
        <v>13325</v>
      </c>
      <c r="AI448" s="211">
        <v>292</v>
      </c>
      <c r="AJ448" s="211">
        <v>944</v>
      </c>
      <c r="AK448" s="211">
        <v>266</v>
      </c>
      <c r="AL448" s="211">
        <v>361</v>
      </c>
      <c r="AM448" s="211">
        <v>19</v>
      </c>
      <c r="AN448" s="211">
        <v>583</v>
      </c>
      <c r="AO448" s="211">
        <v>247</v>
      </c>
      <c r="AP448" s="211">
        <v>7235</v>
      </c>
      <c r="AQ448" s="211">
        <v>369</v>
      </c>
      <c r="AR448" s="211">
        <v>7034</v>
      </c>
      <c r="AS448" s="211">
        <v>189</v>
      </c>
      <c r="AT448" s="211">
        <v>2284</v>
      </c>
      <c r="AU448" s="211">
        <v>22</v>
      </c>
      <c r="AV448" s="211">
        <v>11985</v>
      </c>
      <c r="AW448" s="211">
        <v>536</v>
      </c>
      <c r="AX448" s="211">
        <v>710</v>
      </c>
      <c r="AY448" s="211">
        <v>70</v>
      </c>
      <c r="AZ448" s="211">
        <v>2393</v>
      </c>
      <c r="BA448" s="211">
        <v>146</v>
      </c>
      <c r="BB448" s="211">
        <v>2865</v>
      </c>
      <c r="BC448" s="211">
        <v>53</v>
      </c>
      <c r="BD448" s="211">
        <v>2793</v>
      </c>
      <c r="BE448" s="211">
        <v>43</v>
      </c>
      <c r="BF448" s="211">
        <v>1800</v>
      </c>
      <c r="BG448" s="211">
        <v>90</v>
      </c>
      <c r="BH448" s="211">
        <v>7005</v>
      </c>
      <c r="BI448" s="211">
        <v>359</v>
      </c>
      <c r="BJ448" s="211">
        <v>6886</v>
      </c>
      <c r="BK448" s="211">
        <v>323</v>
      </c>
      <c r="BL448" s="211">
        <v>119</v>
      </c>
      <c r="BM448" s="211">
        <v>36</v>
      </c>
      <c r="BN448" s="211">
        <v>3960</v>
      </c>
      <c r="BO448" s="211">
        <v>172</v>
      </c>
      <c r="BP448" s="211">
        <v>3451</v>
      </c>
      <c r="BQ448" s="211">
        <v>198</v>
      </c>
      <c r="BR448" s="211">
        <v>1394</v>
      </c>
      <c r="BS448" s="211">
        <v>79</v>
      </c>
      <c r="BT448" s="211">
        <v>3204</v>
      </c>
      <c r="BU448" s="211">
        <v>109</v>
      </c>
      <c r="BV448" s="211">
        <v>8805</v>
      </c>
      <c r="BW448" s="211">
        <v>449</v>
      </c>
      <c r="BX448" s="211">
        <v>2260</v>
      </c>
      <c r="BY448" s="211">
        <v>0</v>
      </c>
      <c r="BZ448" s="211">
        <v>655</v>
      </c>
      <c r="CA448" s="211">
        <v>16</v>
      </c>
      <c r="CB448" s="211">
        <v>2549</v>
      </c>
      <c r="CC448" s="211">
        <v>93</v>
      </c>
      <c r="CD448" s="211">
        <v>2304</v>
      </c>
      <c r="CE448" s="211">
        <v>137</v>
      </c>
      <c r="CF448" s="211">
        <v>1376</v>
      </c>
      <c r="CG448" s="211">
        <v>109</v>
      </c>
      <c r="CH448" s="211">
        <v>1765</v>
      </c>
      <c r="CI448" s="211">
        <v>57</v>
      </c>
      <c r="CJ448" s="211">
        <v>1465</v>
      </c>
      <c r="CK448" s="211">
        <v>93</v>
      </c>
      <c r="CL448" s="211">
        <v>1895</v>
      </c>
      <c r="CM448" s="211">
        <v>53</v>
      </c>
      <c r="CN448" s="211">
        <v>2260</v>
      </c>
      <c r="CO448" s="211">
        <v>0</v>
      </c>
      <c r="CP448" s="211">
        <v>558</v>
      </c>
      <c r="CQ448" s="211">
        <v>13711</v>
      </c>
      <c r="CR448" s="211">
        <v>10386</v>
      </c>
      <c r="CS448" s="211">
        <v>5422</v>
      </c>
      <c r="CT448" s="211">
        <v>12458</v>
      </c>
      <c r="CU448" s="211">
        <v>1508</v>
      </c>
      <c r="CV448" s="211">
        <v>609</v>
      </c>
      <c r="CW448" s="211">
        <v>652</v>
      </c>
      <c r="CX448" s="211">
        <v>183</v>
      </c>
      <c r="CY448" s="211">
        <v>269</v>
      </c>
      <c r="CZ448" s="211">
        <v>156</v>
      </c>
      <c r="DA448" s="211">
        <v>85</v>
      </c>
      <c r="DB448" s="211">
        <v>2</v>
      </c>
      <c r="DC448" s="211">
        <v>502</v>
      </c>
      <c r="DD448" s="211">
        <v>268</v>
      </c>
      <c r="DE448" s="211">
        <v>151</v>
      </c>
      <c r="DF448" s="211">
        <v>541</v>
      </c>
      <c r="DG448" s="211">
        <v>989</v>
      </c>
      <c r="DH448" s="211">
        <v>102</v>
      </c>
      <c r="DI448" s="211">
        <v>785</v>
      </c>
      <c r="DJ448" s="211">
        <v>364</v>
      </c>
      <c r="DK448" s="211">
        <v>123</v>
      </c>
      <c r="DL448" s="211">
        <v>288</v>
      </c>
      <c r="DM448" s="211">
        <v>480</v>
      </c>
      <c r="DN448" s="211">
        <v>2998</v>
      </c>
      <c r="DO448" s="211">
        <v>468</v>
      </c>
      <c r="DP448" s="211">
        <v>375</v>
      </c>
      <c r="DQ448" s="211">
        <v>357</v>
      </c>
      <c r="DR448" s="211">
        <v>189</v>
      </c>
      <c r="DS448" s="211">
        <v>284</v>
      </c>
      <c r="DT448" s="211">
        <v>591</v>
      </c>
      <c r="DU448" s="211">
        <v>4904</v>
      </c>
      <c r="DV448" s="211">
        <v>2422</v>
      </c>
      <c r="DW448" s="211">
        <v>975</v>
      </c>
      <c r="DX448" s="211">
        <v>247</v>
      </c>
      <c r="DY448" s="211">
        <v>89</v>
      </c>
      <c r="DZ448" s="211">
        <v>939</v>
      </c>
      <c r="EA448" s="211">
        <v>71</v>
      </c>
      <c r="EB448" s="211">
        <v>774</v>
      </c>
      <c r="EC448" s="211">
        <v>1296</v>
      </c>
      <c r="ED448" s="211">
        <v>216</v>
      </c>
      <c r="EE448" s="211">
        <v>886</v>
      </c>
      <c r="EF448" s="211">
        <v>1410</v>
      </c>
      <c r="EG448" s="211">
        <v>11943</v>
      </c>
      <c r="EH448" s="211">
        <v>2458</v>
      </c>
      <c r="EI448" s="211">
        <v>3228</v>
      </c>
      <c r="EJ448" s="211">
        <v>1676</v>
      </c>
      <c r="EK448" s="211">
        <v>177</v>
      </c>
      <c r="EL448" s="211">
        <v>188</v>
      </c>
      <c r="EM448" s="211">
        <v>311</v>
      </c>
      <c r="EN448" s="211">
        <v>221</v>
      </c>
      <c r="EO448" s="211">
        <v>139</v>
      </c>
      <c r="EP448" s="211">
        <v>608</v>
      </c>
      <c r="EQ448" s="211">
        <v>4204</v>
      </c>
      <c r="ER448" s="211">
        <v>4904</v>
      </c>
      <c r="ES448" s="211">
        <v>282</v>
      </c>
      <c r="ET448" s="211">
        <v>1516</v>
      </c>
      <c r="EU448" s="211">
        <v>2075</v>
      </c>
      <c r="EV448" s="211">
        <v>1031</v>
      </c>
      <c r="EW448" s="211">
        <f t="shared" si="7"/>
        <v>4622</v>
      </c>
      <c r="EX448" s="211">
        <v>4904</v>
      </c>
      <c r="EZ448" s="211"/>
    </row>
    <row r="449" spans="1:156" x14ac:dyDescent="0.25">
      <c r="A449">
        <v>56085</v>
      </c>
      <c r="B449" t="s">
        <v>580</v>
      </c>
      <c r="C449" t="s">
        <v>771</v>
      </c>
      <c r="D449" t="s">
        <v>241</v>
      </c>
      <c r="E449" t="s">
        <v>327</v>
      </c>
      <c r="F449" s="234" t="s">
        <v>342</v>
      </c>
      <c r="G449" s="234" t="s">
        <v>342</v>
      </c>
      <c r="H449" s="211">
        <v>4902</v>
      </c>
      <c r="I449" s="211">
        <v>119</v>
      </c>
      <c r="J449" s="211">
        <v>624</v>
      </c>
      <c r="K449" s="211">
        <v>5</v>
      </c>
      <c r="L449" s="211">
        <v>293</v>
      </c>
      <c r="M449" s="211">
        <v>1</v>
      </c>
      <c r="N449" s="211">
        <v>2237</v>
      </c>
      <c r="O449" s="211">
        <v>90</v>
      </c>
      <c r="P449" s="211">
        <v>2041</v>
      </c>
      <c r="Q449" s="211">
        <v>24</v>
      </c>
      <c r="R449" s="211">
        <v>4508</v>
      </c>
      <c r="S449" s="211">
        <v>94</v>
      </c>
      <c r="T449" s="211">
        <v>0</v>
      </c>
      <c r="U449" s="211">
        <v>0</v>
      </c>
      <c r="V449" s="211">
        <v>0</v>
      </c>
      <c r="W449" s="211">
        <v>0</v>
      </c>
      <c r="X449" s="211">
        <v>22</v>
      </c>
      <c r="Y449" s="211">
        <v>0</v>
      </c>
      <c r="Z449" s="211">
        <v>90</v>
      </c>
      <c r="AA449" s="211">
        <v>15</v>
      </c>
      <c r="AB449" s="211">
        <v>280</v>
      </c>
      <c r="AC449" s="211">
        <v>10</v>
      </c>
      <c r="AD449" s="211">
        <v>507</v>
      </c>
      <c r="AE449" s="211">
        <v>42</v>
      </c>
      <c r="AF449" s="211">
        <v>4297</v>
      </c>
      <c r="AG449" s="211">
        <v>77</v>
      </c>
      <c r="AH449" s="211">
        <v>4619</v>
      </c>
      <c r="AI449" s="211">
        <v>82</v>
      </c>
      <c r="AJ449" s="211">
        <v>283</v>
      </c>
      <c r="AK449" s="211">
        <v>37</v>
      </c>
      <c r="AL449" s="211">
        <v>73</v>
      </c>
      <c r="AM449" s="211">
        <v>10</v>
      </c>
      <c r="AN449" s="211">
        <v>210</v>
      </c>
      <c r="AO449" s="211">
        <v>27</v>
      </c>
      <c r="AP449" s="211">
        <v>2574</v>
      </c>
      <c r="AQ449" s="211">
        <v>80</v>
      </c>
      <c r="AR449" s="211">
        <v>2328</v>
      </c>
      <c r="AS449" s="211">
        <v>39</v>
      </c>
      <c r="AT449" s="211">
        <v>514</v>
      </c>
      <c r="AU449" s="211">
        <v>1</v>
      </c>
      <c r="AV449" s="211">
        <v>4388</v>
      </c>
      <c r="AW449" s="211">
        <v>118</v>
      </c>
      <c r="AX449" s="211">
        <v>172</v>
      </c>
      <c r="AY449" s="211">
        <v>39</v>
      </c>
      <c r="AZ449" s="211">
        <v>1229</v>
      </c>
      <c r="BA449" s="211">
        <v>22</v>
      </c>
      <c r="BB449" s="211">
        <v>1298</v>
      </c>
      <c r="BC449" s="211">
        <v>27</v>
      </c>
      <c r="BD449" s="211">
        <v>678</v>
      </c>
      <c r="BE449" s="211">
        <v>10</v>
      </c>
      <c r="BF449" s="211">
        <v>365</v>
      </c>
      <c r="BG449" s="211">
        <v>28</v>
      </c>
      <c r="BH449" s="211">
        <v>2376</v>
      </c>
      <c r="BI449" s="211">
        <v>79</v>
      </c>
      <c r="BJ449" s="211">
        <v>2354</v>
      </c>
      <c r="BK449" s="211">
        <v>79</v>
      </c>
      <c r="BL449" s="211">
        <v>22</v>
      </c>
      <c r="BM449" s="211">
        <v>0</v>
      </c>
      <c r="BN449" s="211">
        <v>1785</v>
      </c>
      <c r="BO449" s="211">
        <v>62</v>
      </c>
      <c r="BP449" s="211">
        <v>664</v>
      </c>
      <c r="BQ449" s="211">
        <v>37</v>
      </c>
      <c r="BR449" s="211">
        <v>292</v>
      </c>
      <c r="BS449" s="211">
        <v>8</v>
      </c>
      <c r="BT449" s="211">
        <v>1151</v>
      </c>
      <c r="BU449" s="211">
        <v>12</v>
      </c>
      <c r="BV449" s="211">
        <v>2741</v>
      </c>
      <c r="BW449" s="211">
        <v>107</v>
      </c>
      <c r="BX449" s="211">
        <v>1010</v>
      </c>
      <c r="BY449" s="211">
        <v>0</v>
      </c>
      <c r="BZ449" s="211">
        <v>399</v>
      </c>
      <c r="CA449" s="211">
        <v>12</v>
      </c>
      <c r="CB449" s="211">
        <v>752</v>
      </c>
      <c r="CC449" s="211">
        <v>0</v>
      </c>
      <c r="CD449" s="211">
        <v>374</v>
      </c>
      <c r="CE449" s="211">
        <v>9</v>
      </c>
      <c r="CF449" s="211">
        <v>479</v>
      </c>
      <c r="CG449" s="211">
        <v>24</v>
      </c>
      <c r="CH449" s="211">
        <v>528</v>
      </c>
      <c r="CI449" s="211">
        <v>14</v>
      </c>
      <c r="CJ449" s="211">
        <v>558</v>
      </c>
      <c r="CK449" s="211">
        <v>15</v>
      </c>
      <c r="CL449" s="211">
        <v>802</v>
      </c>
      <c r="CM449" s="211">
        <v>45</v>
      </c>
      <c r="CN449" s="211">
        <v>1010</v>
      </c>
      <c r="CO449" s="211">
        <v>0</v>
      </c>
      <c r="CP449" s="211">
        <v>119</v>
      </c>
      <c r="CQ449" s="211">
        <v>4783</v>
      </c>
      <c r="CR449" s="211">
        <v>4035</v>
      </c>
      <c r="CS449" s="211">
        <v>1574</v>
      </c>
      <c r="CT449" s="211">
        <v>4217</v>
      </c>
      <c r="CU449" s="211">
        <v>453</v>
      </c>
      <c r="CV449" s="211">
        <v>276</v>
      </c>
      <c r="CW449" s="211">
        <v>376</v>
      </c>
      <c r="CX449" s="211">
        <v>259</v>
      </c>
      <c r="CY449" s="211">
        <v>76</v>
      </c>
      <c r="CZ449" s="211">
        <v>17</v>
      </c>
      <c r="DA449" s="211">
        <v>1</v>
      </c>
      <c r="DB449" s="211">
        <v>0</v>
      </c>
      <c r="DC449" s="211">
        <v>0</v>
      </c>
      <c r="DD449" s="211">
        <v>0</v>
      </c>
      <c r="DE449" s="211">
        <v>324</v>
      </c>
      <c r="DF449" s="211">
        <v>181</v>
      </c>
      <c r="DG449" s="211">
        <v>484</v>
      </c>
      <c r="DH449" s="211">
        <v>201</v>
      </c>
      <c r="DI449" s="211">
        <v>180</v>
      </c>
      <c r="DJ449" s="211">
        <v>103</v>
      </c>
      <c r="DK449" s="211">
        <v>42</v>
      </c>
      <c r="DL449" s="211">
        <v>106</v>
      </c>
      <c r="DM449" s="211">
        <v>101</v>
      </c>
      <c r="DN449" s="211">
        <v>667</v>
      </c>
      <c r="DO449" s="211">
        <v>195</v>
      </c>
      <c r="DP449" s="211">
        <v>72</v>
      </c>
      <c r="DQ449" s="211">
        <v>20</v>
      </c>
      <c r="DR449" s="211">
        <v>53</v>
      </c>
      <c r="DS449" s="211">
        <v>39</v>
      </c>
      <c r="DT449" s="211">
        <v>105</v>
      </c>
      <c r="DU449" s="211">
        <v>2132</v>
      </c>
      <c r="DV449" s="211">
        <v>1174</v>
      </c>
      <c r="DW449" s="211">
        <v>383</v>
      </c>
      <c r="DX449" s="211">
        <v>99</v>
      </c>
      <c r="DY449" s="211">
        <v>48</v>
      </c>
      <c r="DZ449" s="211">
        <v>439</v>
      </c>
      <c r="EA449" s="211">
        <v>18</v>
      </c>
      <c r="EB449" s="211">
        <v>384</v>
      </c>
      <c r="EC449" s="211">
        <v>420</v>
      </c>
      <c r="ED449" s="211">
        <v>42</v>
      </c>
      <c r="EE449" s="211">
        <v>319</v>
      </c>
      <c r="EF449" s="211">
        <v>520</v>
      </c>
      <c r="EG449" s="211">
        <v>4549</v>
      </c>
      <c r="EH449" s="211">
        <v>416</v>
      </c>
      <c r="EI449" s="211">
        <v>1835</v>
      </c>
      <c r="EJ449" s="211">
        <v>297</v>
      </c>
      <c r="EK449" s="211">
        <v>41</v>
      </c>
      <c r="EL449" s="211">
        <v>21</v>
      </c>
      <c r="EM449" s="211">
        <v>11</v>
      </c>
      <c r="EN449" s="211">
        <v>30</v>
      </c>
      <c r="EO449" s="211">
        <v>15</v>
      </c>
      <c r="EP449" s="211">
        <v>127</v>
      </c>
      <c r="EQ449" s="211">
        <v>1859</v>
      </c>
      <c r="ER449" s="211">
        <v>2132</v>
      </c>
      <c r="ES449" s="211">
        <v>130</v>
      </c>
      <c r="ET449" s="211">
        <v>504</v>
      </c>
      <c r="EU449" s="211">
        <v>886</v>
      </c>
      <c r="EV449" s="211">
        <v>612</v>
      </c>
      <c r="EW449" s="211">
        <f t="shared" si="7"/>
        <v>2002</v>
      </c>
      <c r="EX449" s="211">
        <v>2132</v>
      </c>
      <c r="EZ449" s="211"/>
    </row>
    <row r="450" spans="1:156" x14ac:dyDescent="0.25">
      <c r="A450">
        <v>56087</v>
      </c>
      <c r="B450" t="s">
        <v>580</v>
      </c>
      <c r="C450" t="s">
        <v>1096</v>
      </c>
      <c r="D450" t="s">
        <v>241</v>
      </c>
      <c r="E450" t="s">
        <v>327</v>
      </c>
      <c r="F450" s="234" t="s">
        <v>342</v>
      </c>
      <c r="G450" s="234" t="s">
        <v>342</v>
      </c>
      <c r="H450" s="211">
        <v>3155</v>
      </c>
      <c r="I450" s="211">
        <v>152</v>
      </c>
      <c r="J450" s="211">
        <v>429</v>
      </c>
      <c r="K450" s="211">
        <v>38</v>
      </c>
      <c r="L450" s="211">
        <v>235</v>
      </c>
      <c r="M450" s="211">
        <v>9</v>
      </c>
      <c r="N450" s="211">
        <v>1627</v>
      </c>
      <c r="O450" s="211">
        <v>97</v>
      </c>
      <c r="P450" s="211">
        <v>1076</v>
      </c>
      <c r="Q450" s="211">
        <v>17</v>
      </c>
      <c r="R450" s="211">
        <v>2925</v>
      </c>
      <c r="S450" s="211">
        <v>117</v>
      </c>
      <c r="T450" s="211">
        <v>117</v>
      </c>
      <c r="U450" s="211">
        <v>26</v>
      </c>
      <c r="V450" s="211">
        <v>17</v>
      </c>
      <c r="W450" s="211">
        <v>0</v>
      </c>
      <c r="X450" s="211">
        <v>2</v>
      </c>
      <c r="Y450" s="211">
        <v>0</v>
      </c>
      <c r="Z450" s="211">
        <v>13</v>
      </c>
      <c r="AA450" s="211">
        <v>0</v>
      </c>
      <c r="AB450" s="211">
        <v>81</v>
      </c>
      <c r="AC450" s="211">
        <v>9</v>
      </c>
      <c r="AD450" s="211">
        <v>83</v>
      </c>
      <c r="AE450" s="211">
        <v>9</v>
      </c>
      <c r="AF450" s="211">
        <v>2896</v>
      </c>
      <c r="AG450" s="211">
        <v>117</v>
      </c>
      <c r="AH450" s="211">
        <v>3081</v>
      </c>
      <c r="AI450" s="211">
        <v>126</v>
      </c>
      <c r="AJ450" s="211">
        <v>74</v>
      </c>
      <c r="AK450" s="211">
        <v>26</v>
      </c>
      <c r="AL450" s="211">
        <v>18</v>
      </c>
      <c r="AM450" s="211">
        <v>0</v>
      </c>
      <c r="AN450" s="211">
        <v>56</v>
      </c>
      <c r="AO450" s="211">
        <v>26</v>
      </c>
      <c r="AP450" s="211">
        <v>1594</v>
      </c>
      <c r="AQ450" s="211">
        <v>89</v>
      </c>
      <c r="AR450" s="211">
        <v>1561</v>
      </c>
      <c r="AS450" s="211">
        <v>63</v>
      </c>
      <c r="AT450" s="211">
        <v>426</v>
      </c>
      <c r="AU450" s="211">
        <v>20</v>
      </c>
      <c r="AV450" s="211">
        <v>2729</v>
      </c>
      <c r="AW450" s="211">
        <v>132</v>
      </c>
      <c r="AX450" s="211">
        <v>163</v>
      </c>
      <c r="AY450" s="211">
        <v>24</v>
      </c>
      <c r="AZ450" s="211">
        <v>639</v>
      </c>
      <c r="BA450" s="211">
        <v>20</v>
      </c>
      <c r="BB450" s="211">
        <v>789</v>
      </c>
      <c r="BC450" s="211">
        <v>14</v>
      </c>
      <c r="BD450" s="211">
        <v>521</v>
      </c>
      <c r="BE450" s="211">
        <v>61</v>
      </c>
      <c r="BF450" s="211">
        <v>183</v>
      </c>
      <c r="BG450" s="211">
        <v>2</v>
      </c>
      <c r="BH450" s="211">
        <v>1377</v>
      </c>
      <c r="BI450" s="211">
        <v>139</v>
      </c>
      <c r="BJ450" s="211">
        <v>1336</v>
      </c>
      <c r="BK450" s="211">
        <v>125</v>
      </c>
      <c r="BL450" s="211">
        <v>41</v>
      </c>
      <c r="BM450" s="211">
        <v>14</v>
      </c>
      <c r="BN450" s="211">
        <v>997</v>
      </c>
      <c r="BO450" s="211">
        <v>92</v>
      </c>
      <c r="BP450" s="211">
        <v>381</v>
      </c>
      <c r="BQ450" s="211">
        <v>34</v>
      </c>
      <c r="BR450" s="211">
        <v>182</v>
      </c>
      <c r="BS450" s="211">
        <v>15</v>
      </c>
      <c r="BT450" s="211">
        <v>877</v>
      </c>
      <c r="BU450" s="211">
        <v>11</v>
      </c>
      <c r="BV450" s="211">
        <v>1560</v>
      </c>
      <c r="BW450" s="211">
        <v>141</v>
      </c>
      <c r="BX450" s="211">
        <v>718</v>
      </c>
      <c r="BY450" s="211">
        <v>0</v>
      </c>
      <c r="BZ450" s="211">
        <v>304</v>
      </c>
      <c r="CA450" s="211">
        <v>11</v>
      </c>
      <c r="CB450" s="211">
        <v>573</v>
      </c>
      <c r="CC450" s="211">
        <v>0</v>
      </c>
      <c r="CD450" s="211">
        <v>166</v>
      </c>
      <c r="CE450" s="211">
        <v>22</v>
      </c>
      <c r="CF450" s="211">
        <v>329</v>
      </c>
      <c r="CG450" s="211">
        <v>59</v>
      </c>
      <c r="CH450" s="211">
        <v>346</v>
      </c>
      <c r="CI450" s="211">
        <v>30</v>
      </c>
      <c r="CJ450" s="211">
        <v>241</v>
      </c>
      <c r="CK450" s="211">
        <v>15</v>
      </c>
      <c r="CL450" s="211">
        <v>478</v>
      </c>
      <c r="CM450" s="211">
        <v>15</v>
      </c>
      <c r="CN450" s="211">
        <v>718</v>
      </c>
      <c r="CO450" s="211">
        <v>0</v>
      </c>
      <c r="CP450" s="211">
        <v>152</v>
      </c>
      <c r="CQ450" s="211">
        <v>3003</v>
      </c>
      <c r="CR450" s="211">
        <v>2445</v>
      </c>
      <c r="CS450" s="211">
        <v>1207</v>
      </c>
      <c r="CT450" s="211">
        <v>2956</v>
      </c>
      <c r="CU450" s="211">
        <v>49</v>
      </c>
      <c r="CV450" s="211">
        <v>13</v>
      </c>
      <c r="CW450" s="211">
        <v>20</v>
      </c>
      <c r="CX450" s="211">
        <v>13</v>
      </c>
      <c r="CY450" s="211">
        <v>21</v>
      </c>
      <c r="CZ450" s="211">
        <v>0</v>
      </c>
      <c r="DA450" s="211">
        <v>0</v>
      </c>
      <c r="DB450" s="211">
        <v>0</v>
      </c>
      <c r="DC450" s="211">
        <v>8</v>
      </c>
      <c r="DD450" s="211">
        <v>0</v>
      </c>
      <c r="DE450" s="211">
        <v>214</v>
      </c>
      <c r="DF450" s="211">
        <v>67</v>
      </c>
      <c r="DG450" s="211">
        <v>231</v>
      </c>
      <c r="DH450" s="211">
        <v>32</v>
      </c>
      <c r="DI450" s="211">
        <v>161</v>
      </c>
      <c r="DJ450" s="211">
        <v>98</v>
      </c>
      <c r="DK450" s="211">
        <v>34</v>
      </c>
      <c r="DL450" s="211">
        <v>60</v>
      </c>
      <c r="DM450" s="211">
        <v>61</v>
      </c>
      <c r="DN450" s="211">
        <v>385</v>
      </c>
      <c r="DO450" s="211">
        <v>32</v>
      </c>
      <c r="DP450" s="211">
        <v>94</v>
      </c>
      <c r="DQ450" s="211">
        <v>53</v>
      </c>
      <c r="DR450" s="211">
        <v>7</v>
      </c>
      <c r="DS450" s="211">
        <v>34</v>
      </c>
      <c r="DT450" s="211">
        <v>98</v>
      </c>
      <c r="DU450" s="211">
        <v>1327</v>
      </c>
      <c r="DV450" s="211">
        <v>719</v>
      </c>
      <c r="DW450" s="211">
        <v>249</v>
      </c>
      <c r="DX450" s="211">
        <v>100</v>
      </c>
      <c r="DY450" s="211">
        <v>38</v>
      </c>
      <c r="DZ450" s="211">
        <v>218</v>
      </c>
      <c r="EA450" s="211">
        <v>32</v>
      </c>
      <c r="EB450" s="211">
        <v>176</v>
      </c>
      <c r="EC450" s="211">
        <v>290</v>
      </c>
      <c r="ED450" s="211">
        <v>94</v>
      </c>
      <c r="EE450" s="211">
        <v>176</v>
      </c>
      <c r="EF450" s="211">
        <v>425</v>
      </c>
      <c r="EG450" s="211">
        <v>2847</v>
      </c>
      <c r="EH450" s="211">
        <v>328</v>
      </c>
      <c r="EI450" s="211">
        <v>1075</v>
      </c>
      <c r="EJ450" s="211">
        <v>252</v>
      </c>
      <c r="EK450" s="211">
        <v>45</v>
      </c>
      <c r="EL450" s="211">
        <v>21</v>
      </c>
      <c r="EM450" s="211">
        <v>14</v>
      </c>
      <c r="EN450" s="211">
        <v>20</v>
      </c>
      <c r="EO450" s="211">
        <v>55</v>
      </c>
      <c r="EP450" s="211">
        <v>88</v>
      </c>
      <c r="EQ450" s="211">
        <v>1119</v>
      </c>
      <c r="ER450" s="211">
        <v>1327</v>
      </c>
      <c r="ES450" s="211">
        <v>67</v>
      </c>
      <c r="ET450" s="211">
        <v>361</v>
      </c>
      <c r="EU450" s="211">
        <v>465</v>
      </c>
      <c r="EV450" s="211">
        <v>434</v>
      </c>
      <c r="EW450" s="211">
        <f t="shared" si="7"/>
        <v>1260</v>
      </c>
      <c r="EX450" s="211">
        <v>1327</v>
      </c>
      <c r="EZ450" s="211"/>
    </row>
    <row r="451" spans="1:156" x14ac:dyDescent="0.25">
      <c r="A451">
        <v>56093</v>
      </c>
      <c r="B451" t="s">
        <v>580</v>
      </c>
      <c r="C451" t="s">
        <v>772</v>
      </c>
      <c r="D451" t="s">
        <v>314</v>
      </c>
      <c r="E451" t="s">
        <v>327</v>
      </c>
      <c r="F451" s="234" t="s">
        <v>342</v>
      </c>
      <c r="G451" s="234" t="s">
        <v>342</v>
      </c>
      <c r="H451" s="211">
        <v>12000</v>
      </c>
      <c r="I451" s="211">
        <v>559</v>
      </c>
      <c r="J451" s="211">
        <v>2018</v>
      </c>
      <c r="K451" s="211">
        <v>119</v>
      </c>
      <c r="L451" s="211">
        <v>1067</v>
      </c>
      <c r="M451" s="211">
        <v>111</v>
      </c>
      <c r="N451" s="211">
        <v>5187</v>
      </c>
      <c r="O451" s="211">
        <v>253</v>
      </c>
      <c r="P451" s="211">
        <v>4790</v>
      </c>
      <c r="Q451" s="211">
        <v>187</v>
      </c>
      <c r="R451" s="211">
        <v>10541</v>
      </c>
      <c r="S451" s="211">
        <v>354</v>
      </c>
      <c r="T451" s="211">
        <v>51</v>
      </c>
      <c r="U451" s="211">
        <v>0</v>
      </c>
      <c r="V451" s="211">
        <v>30</v>
      </c>
      <c r="W451" s="211">
        <v>15</v>
      </c>
      <c r="X451" s="211">
        <v>137</v>
      </c>
      <c r="Y451" s="211">
        <v>5</v>
      </c>
      <c r="Z451" s="211">
        <v>729</v>
      </c>
      <c r="AA451" s="211">
        <v>170</v>
      </c>
      <c r="AB451" s="211">
        <v>512</v>
      </c>
      <c r="AC451" s="211">
        <v>15</v>
      </c>
      <c r="AD451" s="211">
        <v>1094</v>
      </c>
      <c r="AE451" s="211">
        <v>268</v>
      </c>
      <c r="AF451" s="211">
        <v>10329</v>
      </c>
      <c r="AG451" s="211">
        <v>260</v>
      </c>
      <c r="AH451" s="211">
        <v>11592</v>
      </c>
      <c r="AI451" s="211">
        <v>446</v>
      </c>
      <c r="AJ451" s="211">
        <v>408</v>
      </c>
      <c r="AK451" s="211">
        <v>113</v>
      </c>
      <c r="AL451" s="211">
        <v>116</v>
      </c>
      <c r="AM451" s="211">
        <v>5</v>
      </c>
      <c r="AN451" s="211">
        <v>292</v>
      </c>
      <c r="AO451" s="211">
        <v>108</v>
      </c>
      <c r="AP451" s="211">
        <v>5841</v>
      </c>
      <c r="AQ451" s="211">
        <v>246</v>
      </c>
      <c r="AR451" s="211">
        <v>6159</v>
      </c>
      <c r="AS451" s="211">
        <v>313</v>
      </c>
      <c r="AT451" s="211">
        <v>1472</v>
      </c>
      <c r="AU451" s="211">
        <v>70</v>
      </c>
      <c r="AV451" s="211">
        <v>10528</v>
      </c>
      <c r="AW451" s="211">
        <v>489</v>
      </c>
      <c r="AX451" s="211">
        <v>506</v>
      </c>
      <c r="AY451" s="211">
        <v>41</v>
      </c>
      <c r="AZ451" s="211">
        <v>2947</v>
      </c>
      <c r="BA451" s="211">
        <v>280</v>
      </c>
      <c r="BB451" s="211">
        <v>2878</v>
      </c>
      <c r="BC451" s="211">
        <v>68</v>
      </c>
      <c r="BD451" s="211">
        <v>1628</v>
      </c>
      <c r="BE451" s="211">
        <v>59</v>
      </c>
      <c r="BF451" s="211">
        <v>1142</v>
      </c>
      <c r="BG451" s="211">
        <v>147</v>
      </c>
      <c r="BH451" s="211">
        <v>5632</v>
      </c>
      <c r="BI451" s="211">
        <v>356</v>
      </c>
      <c r="BJ451" s="211">
        <v>5409</v>
      </c>
      <c r="BK451" s="211">
        <v>284</v>
      </c>
      <c r="BL451" s="211">
        <v>223</v>
      </c>
      <c r="BM451" s="211">
        <v>72</v>
      </c>
      <c r="BN451" s="211">
        <v>4313</v>
      </c>
      <c r="BO451" s="211">
        <v>266</v>
      </c>
      <c r="BP451" s="211">
        <v>1555</v>
      </c>
      <c r="BQ451" s="211">
        <v>127</v>
      </c>
      <c r="BR451" s="211">
        <v>906</v>
      </c>
      <c r="BS451" s="211">
        <v>110</v>
      </c>
      <c r="BT451" s="211">
        <v>3050</v>
      </c>
      <c r="BU451" s="211">
        <v>46</v>
      </c>
      <c r="BV451" s="211">
        <v>6774</v>
      </c>
      <c r="BW451" s="211">
        <v>503</v>
      </c>
      <c r="BX451" s="211">
        <v>2176</v>
      </c>
      <c r="BY451" s="211">
        <v>10</v>
      </c>
      <c r="BZ451" s="211">
        <v>998</v>
      </c>
      <c r="CA451" s="211">
        <v>7</v>
      </c>
      <c r="CB451" s="211">
        <v>2052</v>
      </c>
      <c r="CC451" s="211">
        <v>39</v>
      </c>
      <c r="CD451" s="211">
        <v>991</v>
      </c>
      <c r="CE451" s="211">
        <v>65</v>
      </c>
      <c r="CF451" s="211">
        <v>1214</v>
      </c>
      <c r="CG451" s="211">
        <v>81</v>
      </c>
      <c r="CH451" s="211">
        <v>1576</v>
      </c>
      <c r="CI451" s="211">
        <v>90</v>
      </c>
      <c r="CJ451" s="211">
        <v>1516</v>
      </c>
      <c r="CK451" s="211">
        <v>127</v>
      </c>
      <c r="CL451" s="211">
        <v>1477</v>
      </c>
      <c r="CM451" s="211">
        <v>140</v>
      </c>
      <c r="CN451" s="211">
        <v>2176</v>
      </c>
      <c r="CO451" s="211">
        <v>10</v>
      </c>
      <c r="CP451" s="211">
        <v>559</v>
      </c>
      <c r="CQ451" s="211">
        <v>11441</v>
      </c>
      <c r="CR451" s="211">
        <v>8578</v>
      </c>
      <c r="CS451" s="211">
        <v>4956</v>
      </c>
      <c r="CT451" s="211">
        <v>10843</v>
      </c>
      <c r="CU451" s="211">
        <v>1136</v>
      </c>
      <c r="CV451" s="211">
        <v>479</v>
      </c>
      <c r="CW451" s="211">
        <v>924</v>
      </c>
      <c r="CX451" s="211">
        <v>410</v>
      </c>
      <c r="CY451" s="211">
        <v>71</v>
      </c>
      <c r="CZ451" s="211">
        <v>4</v>
      </c>
      <c r="DA451" s="211">
        <v>122</v>
      </c>
      <c r="DB451" s="211">
        <v>55</v>
      </c>
      <c r="DC451" s="211">
        <v>19</v>
      </c>
      <c r="DD451" s="211">
        <v>10</v>
      </c>
      <c r="DE451" s="211">
        <v>298</v>
      </c>
      <c r="DF451" s="211">
        <v>494</v>
      </c>
      <c r="DG451" s="211">
        <v>1003</v>
      </c>
      <c r="DH451" s="211">
        <v>246</v>
      </c>
      <c r="DI451" s="211">
        <v>660</v>
      </c>
      <c r="DJ451" s="211">
        <v>234</v>
      </c>
      <c r="DK451" s="211">
        <v>69</v>
      </c>
      <c r="DL451" s="211">
        <v>308</v>
      </c>
      <c r="DM451" s="211">
        <v>391</v>
      </c>
      <c r="DN451" s="211">
        <v>1288</v>
      </c>
      <c r="DO451" s="211">
        <v>354</v>
      </c>
      <c r="DP451" s="211">
        <v>306</v>
      </c>
      <c r="DQ451" s="211">
        <v>393</v>
      </c>
      <c r="DR451" s="211">
        <v>390</v>
      </c>
      <c r="DS451" s="211">
        <v>73</v>
      </c>
      <c r="DT451" s="211">
        <v>445</v>
      </c>
      <c r="DU451" s="211">
        <v>5030</v>
      </c>
      <c r="DV451" s="211">
        <v>2609</v>
      </c>
      <c r="DW451" s="211">
        <v>1026</v>
      </c>
      <c r="DX451" s="211">
        <v>435</v>
      </c>
      <c r="DY451" s="211">
        <v>215</v>
      </c>
      <c r="DZ451" s="211">
        <v>788</v>
      </c>
      <c r="EA451" s="211">
        <v>51</v>
      </c>
      <c r="EB451" s="211">
        <v>673</v>
      </c>
      <c r="EC451" s="211">
        <v>1198</v>
      </c>
      <c r="ED451" s="211">
        <v>394</v>
      </c>
      <c r="EE451" s="211">
        <v>703</v>
      </c>
      <c r="EF451" s="211">
        <v>1762</v>
      </c>
      <c r="EG451" s="211">
        <v>11105</v>
      </c>
      <c r="EH451" s="211">
        <v>1523</v>
      </c>
      <c r="EI451" s="211">
        <v>3796</v>
      </c>
      <c r="EJ451" s="211">
        <v>1234</v>
      </c>
      <c r="EK451" s="211">
        <v>142</v>
      </c>
      <c r="EL451" s="211">
        <v>225</v>
      </c>
      <c r="EM451" s="211">
        <v>88</v>
      </c>
      <c r="EN451" s="211">
        <v>151</v>
      </c>
      <c r="EO451" s="211">
        <v>40</v>
      </c>
      <c r="EP451" s="211">
        <v>436</v>
      </c>
      <c r="EQ451" s="211">
        <v>4432</v>
      </c>
      <c r="ER451" s="211">
        <v>5030</v>
      </c>
      <c r="ES451" s="211">
        <v>260</v>
      </c>
      <c r="ET451" s="211">
        <v>1212</v>
      </c>
      <c r="EU451" s="211">
        <v>2104</v>
      </c>
      <c r="EV451" s="211">
        <v>1454</v>
      </c>
      <c r="EW451" s="211">
        <f t="shared" si="7"/>
        <v>4770</v>
      </c>
      <c r="EX451" s="211">
        <v>5030</v>
      </c>
      <c r="EZ451" s="211"/>
    </row>
    <row r="452" spans="1:156" x14ac:dyDescent="0.25">
      <c r="A452">
        <v>56096</v>
      </c>
      <c r="B452" t="s">
        <v>580</v>
      </c>
      <c r="C452" t="s">
        <v>773</v>
      </c>
      <c r="D452" t="s">
        <v>273</v>
      </c>
      <c r="E452" t="s">
        <v>327</v>
      </c>
      <c r="F452" s="234" t="s">
        <v>342</v>
      </c>
      <c r="G452" s="234" t="s">
        <v>342</v>
      </c>
      <c r="H452" s="211">
        <v>2874</v>
      </c>
      <c r="I452" s="211">
        <v>123</v>
      </c>
      <c r="J452" s="211">
        <v>352</v>
      </c>
      <c r="K452" s="211">
        <v>6</v>
      </c>
      <c r="L452" s="211">
        <v>230</v>
      </c>
      <c r="M452" s="211">
        <v>4</v>
      </c>
      <c r="N452" s="211">
        <v>1298</v>
      </c>
      <c r="O452" s="211">
        <v>80</v>
      </c>
      <c r="P452" s="211">
        <v>1204</v>
      </c>
      <c r="Q452" s="211">
        <v>37</v>
      </c>
      <c r="R452" s="211">
        <v>2606</v>
      </c>
      <c r="S452" s="211">
        <v>105</v>
      </c>
      <c r="T452" s="211">
        <v>19</v>
      </c>
      <c r="U452" s="211">
        <v>13</v>
      </c>
      <c r="V452" s="211">
        <v>66</v>
      </c>
      <c r="W452" s="211">
        <v>0</v>
      </c>
      <c r="X452" s="211">
        <v>16</v>
      </c>
      <c r="Y452" s="211">
        <v>0</v>
      </c>
      <c r="Z452" s="211">
        <v>67</v>
      </c>
      <c r="AA452" s="211">
        <v>0</v>
      </c>
      <c r="AB452" s="211">
        <v>100</v>
      </c>
      <c r="AC452" s="211">
        <v>5</v>
      </c>
      <c r="AD452" s="211">
        <v>152</v>
      </c>
      <c r="AE452" s="211">
        <v>0</v>
      </c>
      <c r="AF452" s="211">
        <v>2554</v>
      </c>
      <c r="AG452" s="211">
        <v>105</v>
      </c>
      <c r="AH452" s="211">
        <v>2865</v>
      </c>
      <c r="AI452" s="211">
        <v>123</v>
      </c>
      <c r="AJ452" s="211">
        <v>9</v>
      </c>
      <c r="AK452" s="211">
        <v>0</v>
      </c>
      <c r="AL452" s="211">
        <v>5</v>
      </c>
      <c r="AM452" s="211">
        <v>0</v>
      </c>
      <c r="AN452" s="211">
        <v>4</v>
      </c>
      <c r="AO452" s="211">
        <v>0</v>
      </c>
      <c r="AP452" s="211">
        <v>1427</v>
      </c>
      <c r="AQ452" s="211">
        <v>100</v>
      </c>
      <c r="AR452" s="211">
        <v>1447</v>
      </c>
      <c r="AS452" s="211">
        <v>23</v>
      </c>
      <c r="AT452" s="211">
        <v>418</v>
      </c>
      <c r="AU452" s="211">
        <v>10</v>
      </c>
      <c r="AV452" s="211">
        <v>2456</v>
      </c>
      <c r="AW452" s="211">
        <v>113</v>
      </c>
      <c r="AX452" s="211">
        <v>142</v>
      </c>
      <c r="AY452" s="211">
        <v>13</v>
      </c>
      <c r="AZ452" s="211">
        <v>670</v>
      </c>
      <c r="BA452" s="211">
        <v>27</v>
      </c>
      <c r="BB452" s="211">
        <v>836</v>
      </c>
      <c r="BC452" s="211">
        <v>46</v>
      </c>
      <c r="BD452" s="211">
        <v>425</v>
      </c>
      <c r="BE452" s="211">
        <v>20</v>
      </c>
      <c r="BF452" s="211">
        <v>261</v>
      </c>
      <c r="BG452" s="211">
        <v>24</v>
      </c>
      <c r="BH452" s="211">
        <v>1397</v>
      </c>
      <c r="BI452" s="211">
        <v>84</v>
      </c>
      <c r="BJ452" s="211">
        <v>1329</v>
      </c>
      <c r="BK452" s="211">
        <v>77</v>
      </c>
      <c r="BL452" s="211">
        <v>68</v>
      </c>
      <c r="BM452" s="211">
        <v>7</v>
      </c>
      <c r="BN452" s="211">
        <v>1021</v>
      </c>
      <c r="BO452" s="211">
        <v>64</v>
      </c>
      <c r="BP452" s="211">
        <v>394</v>
      </c>
      <c r="BQ452" s="211">
        <v>30</v>
      </c>
      <c r="BR452" s="211">
        <v>243</v>
      </c>
      <c r="BS452" s="211">
        <v>14</v>
      </c>
      <c r="BT452" s="211">
        <v>619</v>
      </c>
      <c r="BU452" s="211">
        <v>15</v>
      </c>
      <c r="BV452" s="211">
        <v>1658</v>
      </c>
      <c r="BW452" s="211">
        <v>108</v>
      </c>
      <c r="BX452" s="211">
        <v>597</v>
      </c>
      <c r="BY452" s="211">
        <v>0</v>
      </c>
      <c r="BZ452" s="211">
        <v>179</v>
      </c>
      <c r="CA452" s="211">
        <v>5</v>
      </c>
      <c r="CB452" s="211">
        <v>440</v>
      </c>
      <c r="CC452" s="211">
        <v>10</v>
      </c>
      <c r="CD452" s="211">
        <v>182</v>
      </c>
      <c r="CE452" s="211">
        <v>2</v>
      </c>
      <c r="CF452" s="211">
        <v>284</v>
      </c>
      <c r="CG452" s="211">
        <v>42</v>
      </c>
      <c r="CH452" s="211">
        <v>309</v>
      </c>
      <c r="CI452" s="211">
        <v>22</v>
      </c>
      <c r="CJ452" s="211">
        <v>396</v>
      </c>
      <c r="CK452" s="211">
        <v>18</v>
      </c>
      <c r="CL452" s="211">
        <v>487</v>
      </c>
      <c r="CM452" s="211">
        <v>24</v>
      </c>
      <c r="CN452" s="211">
        <v>597</v>
      </c>
      <c r="CO452" s="211">
        <v>0</v>
      </c>
      <c r="CP452" s="211">
        <v>123</v>
      </c>
      <c r="CQ452" s="211">
        <v>2751</v>
      </c>
      <c r="CR452" s="211">
        <v>2211</v>
      </c>
      <c r="CS452" s="211">
        <v>1183</v>
      </c>
      <c r="CT452" s="211">
        <v>2694</v>
      </c>
      <c r="CU452" s="211">
        <v>42</v>
      </c>
      <c r="CV452" s="211">
        <v>1</v>
      </c>
      <c r="CW452" s="211">
        <v>26</v>
      </c>
      <c r="CX452" s="211">
        <v>0</v>
      </c>
      <c r="CY452" s="211">
        <v>5</v>
      </c>
      <c r="CZ452" s="211">
        <v>1</v>
      </c>
      <c r="DA452" s="211">
        <v>11</v>
      </c>
      <c r="DB452" s="211">
        <v>0</v>
      </c>
      <c r="DC452" s="211">
        <v>0</v>
      </c>
      <c r="DD452" s="211">
        <v>0</v>
      </c>
      <c r="DE452" s="211">
        <v>87</v>
      </c>
      <c r="DF452" s="211">
        <v>116</v>
      </c>
      <c r="DG452" s="211">
        <v>262</v>
      </c>
      <c r="DH452" s="211">
        <v>37</v>
      </c>
      <c r="DI452" s="211">
        <v>255</v>
      </c>
      <c r="DJ452" s="211">
        <v>55</v>
      </c>
      <c r="DK452" s="211">
        <v>9</v>
      </c>
      <c r="DL452" s="211">
        <v>50</v>
      </c>
      <c r="DM452" s="211">
        <v>97</v>
      </c>
      <c r="DN452" s="211">
        <v>377</v>
      </c>
      <c r="DO452" s="211">
        <v>48</v>
      </c>
      <c r="DP452" s="211">
        <v>66</v>
      </c>
      <c r="DQ452" s="211">
        <v>75</v>
      </c>
      <c r="DR452" s="211">
        <v>31</v>
      </c>
      <c r="DS452" s="211">
        <v>14</v>
      </c>
      <c r="DT452" s="211">
        <v>81</v>
      </c>
      <c r="DU452" s="211">
        <v>1237</v>
      </c>
      <c r="DV452" s="211">
        <v>697</v>
      </c>
      <c r="DW452" s="211">
        <v>225</v>
      </c>
      <c r="DX452" s="211">
        <v>72</v>
      </c>
      <c r="DY452" s="211">
        <v>20</v>
      </c>
      <c r="DZ452" s="211">
        <v>235</v>
      </c>
      <c r="EA452" s="211">
        <v>6</v>
      </c>
      <c r="EB452" s="211">
        <v>172</v>
      </c>
      <c r="EC452" s="211">
        <v>233</v>
      </c>
      <c r="ED452" s="211">
        <v>51</v>
      </c>
      <c r="EE452" s="211">
        <v>143</v>
      </c>
      <c r="EF452" s="211">
        <v>343</v>
      </c>
      <c r="EG452" s="211">
        <v>2540</v>
      </c>
      <c r="EH452" s="211">
        <v>303</v>
      </c>
      <c r="EI452" s="211">
        <v>1023</v>
      </c>
      <c r="EJ452" s="211">
        <v>214</v>
      </c>
      <c r="EK452" s="211">
        <v>19</v>
      </c>
      <c r="EL452" s="211">
        <v>17</v>
      </c>
      <c r="EM452" s="211">
        <v>19</v>
      </c>
      <c r="EN452" s="211">
        <v>24</v>
      </c>
      <c r="EO452" s="211">
        <v>7</v>
      </c>
      <c r="EP452" s="211">
        <v>94</v>
      </c>
      <c r="EQ452" s="211">
        <v>1113</v>
      </c>
      <c r="ER452" s="211">
        <v>1237</v>
      </c>
      <c r="ES452" s="211">
        <v>50</v>
      </c>
      <c r="ET452" s="211">
        <v>287</v>
      </c>
      <c r="EU452" s="211">
        <v>439</v>
      </c>
      <c r="EV452" s="211">
        <v>461</v>
      </c>
      <c r="EW452" s="211">
        <f t="shared" si="7"/>
        <v>1187</v>
      </c>
      <c r="EX452" s="211">
        <v>1237</v>
      </c>
      <c r="EZ452" s="211"/>
    </row>
    <row r="453" spans="1:156" x14ac:dyDescent="0.25">
      <c r="A453">
        <v>56097</v>
      </c>
      <c r="B453" t="s">
        <v>580</v>
      </c>
      <c r="C453" t="s">
        <v>774</v>
      </c>
      <c r="D453" t="s">
        <v>255</v>
      </c>
      <c r="E453" t="s">
        <v>327</v>
      </c>
      <c r="F453" s="234" t="s">
        <v>342</v>
      </c>
      <c r="G453" s="234" t="s">
        <v>342</v>
      </c>
      <c r="H453" s="211">
        <v>3539</v>
      </c>
      <c r="I453" s="211">
        <v>135</v>
      </c>
      <c r="J453" s="211">
        <v>730</v>
      </c>
      <c r="K453" s="211">
        <v>41</v>
      </c>
      <c r="L453" s="211">
        <v>354</v>
      </c>
      <c r="M453" s="211">
        <v>7</v>
      </c>
      <c r="N453" s="211">
        <v>1715</v>
      </c>
      <c r="O453" s="211">
        <v>85</v>
      </c>
      <c r="P453" s="211">
        <v>1085</v>
      </c>
      <c r="Q453" s="211">
        <v>9</v>
      </c>
      <c r="R453" s="211">
        <v>3315</v>
      </c>
      <c r="S453" s="211">
        <v>119</v>
      </c>
      <c r="T453" s="211">
        <v>30</v>
      </c>
      <c r="U453" s="211">
        <v>0</v>
      </c>
      <c r="V453" s="211">
        <v>4</v>
      </c>
      <c r="W453" s="211">
        <v>0</v>
      </c>
      <c r="X453" s="211">
        <v>18</v>
      </c>
      <c r="Y453" s="211">
        <v>2</v>
      </c>
      <c r="Z453" s="211">
        <v>27</v>
      </c>
      <c r="AA453" s="211">
        <v>12</v>
      </c>
      <c r="AB453" s="211">
        <v>145</v>
      </c>
      <c r="AC453" s="211">
        <v>2</v>
      </c>
      <c r="AD453" s="211">
        <v>135</v>
      </c>
      <c r="AE453" s="211">
        <v>14</v>
      </c>
      <c r="AF453" s="211">
        <v>3286</v>
      </c>
      <c r="AG453" s="211">
        <v>119</v>
      </c>
      <c r="AH453" s="211">
        <v>3510</v>
      </c>
      <c r="AI453" s="211">
        <v>133</v>
      </c>
      <c r="AJ453" s="211">
        <v>29</v>
      </c>
      <c r="AK453" s="211">
        <v>2</v>
      </c>
      <c r="AL453" s="211">
        <v>7</v>
      </c>
      <c r="AM453" s="211">
        <v>0</v>
      </c>
      <c r="AN453" s="211">
        <v>22</v>
      </c>
      <c r="AO453" s="211">
        <v>2</v>
      </c>
      <c r="AP453" s="211">
        <v>1881</v>
      </c>
      <c r="AQ453" s="211">
        <v>101</v>
      </c>
      <c r="AR453" s="211">
        <v>1658</v>
      </c>
      <c r="AS453" s="211">
        <v>34</v>
      </c>
      <c r="AT453" s="211">
        <v>558</v>
      </c>
      <c r="AU453" s="211">
        <v>16</v>
      </c>
      <c r="AV453" s="211">
        <v>2981</v>
      </c>
      <c r="AW453" s="211">
        <v>119</v>
      </c>
      <c r="AX453" s="211">
        <v>177</v>
      </c>
      <c r="AY453" s="211">
        <v>23</v>
      </c>
      <c r="AZ453" s="211">
        <v>798</v>
      </c>
      <c r="BA453" s="211">
        <v>41</v>
      </c>
      <c r="BB453" s="211">
        <v>984</v>
      </c>
      <c r="BC453" s="211">
        <v>26</v>
      </c>
      <c r="BD453" s="211">
        <v>503</v>
      </c>
      <c r="BE453" s="211">
        <v>0</v>
      </c>
      <c r="BF453" s="211">
        <v>348</v>
      </c>
      <c r="BG453" s="211">
        <v>28</v>
      </c>
      <c r="BH453" s="211">
        <v>1562</v>
      </c>
      <c r="BI453" s="211">
        <v>106</v>
      </c>
      <c r="BJ453" s="211">
        <v>1497</v>
      </c>
      <c r="BK453" s="211">
        <v>49</v>
      </c>
      <c r="BL453" s="211">
        <v>65</v>
      </c>
      <c r="BM453" s="211">
        <v>57</v>
      </c>
      <c r="BN453" s="211">
        <v>1153</v>
      </c>
      <c r="BO453" s="211">
        <v>72</v>
      </c>
      <c r="BP453" s="211">
        <v>442</v>
      </c>
      <c r="BQ453" s="211">
        <v>23</v>
      </c>
      <c r="BR453" s="211">
        <v>315</v>
      </c>
      <c r="BS453" s="211">
        <v>39</v>
      </c>
      <c r="BT453" s="211">
        <v>817</v>
      </c>
      <c r="BU453" s="211">
        <v>0</v>
      </c>
      <c r="BV453" s="211">
        <v>1910</v>
      </c>
      <c r="BW453" s="211">
        <v>134</v>
      </c>
      <c r="BX453" s="211">
        <v>812</v>
      </c>
      <c r="BY453" s="211">
        <v>1</v>
      </c>
      <c r="BZ453" s="211">
        <v>299</v>
      </c>
      <c r="CA453" s="211">
        <v>0</v>
      </c>
      <c r="CB453" s="211">
        <v>518</v>
      </c>
      <c r="CC453" s="211">
        <v>0</v>
      </c>
      <c r="CD453" s="211">
        <v>260</v>
      </c>
      <c r="CE453" s="211">
        <v>45</v>
      </c>
      <c r="CF453" s="211">
        <v>352</v>
      </c>
      <c r="CG453" s="211">
        <v>23</v>
      </c>
      <c r="CH453" s="211">
        <v>347</v>
      </c>
      <c r="CI453" s="211">
        <v>19</v>
      </c>
      <c r="CJ453" s="211">
        <v>384</v>
      </c>
      <c r="CK453" s="211">
        <v>16</v>
      </c>
      <c r="CL453" s="211">
        <v>567</v>
      </c>
      <c r="CM453" s="211">
        <v>31</v>
      </c>
      <c r="CN453" s="211">
        <v>812</v>
      </c>
      <c r="CO453" s="211">
        <v>1</v>
      </c>
      <c r="CP453" s="211">
        <v>135</v>
      </c>
      <c r="CQ453" s="211">
        <v>3404</v>
      </c>
      <c r="CR453" s="211">
        <v>2512</v>
      </c>
      <c r="CS453" s="211">
        <v>1610</v>
      </c>
      <c r="CT453" s="211">
        <v>3292</v>
      </c>
      <c r="CU453" s="211">
        <v>69</v>
      </c>
      <c r="CV453" s="211">
        <v>22</v>
      </c>
      <c r="CW453" s="211">
        <v>57</v>
      </c>
      <c r="CX453" s="211">
        <v>17</v>
      </c>
      <c r="CY453" s="211">
        <v>10</v>
      </c>
      <c r="CZ453" s="211">
        <v>3</v>
      </c>
      <c r="DA453" s="211">
        <v>2</v>
      </c>
      <c r="DB453" s="211">
        <v>2</v>
      </c>
      <c r="DC453" s="211">
        <v>0</v>
      </c>
      <c r="DD453" s="211">
        <v>0</v>
      </c>
      <c r="DE453" s="211">
        <v>213</v>
      </c>
      <c r="DF453" s="211">
        <v>206</v>
      </c>
      <c r="DG453" s="211">
        <v>244</v>
      </c>
      <c r="DH453" s="211">
        <v>40</v>
      </c>
      <c r="DI453" s="211">
        <v>94</v>
      </c>
      <c r="DJ453" s="211">
        <v>128</v>
      </c>
      <c r="DK453" s="211">
        <v>25</v>
      </c>
      <c r="DL453" s="211">
        <v>51</v>
      </c>
      <c r="DM453" s="211">
        <v>65</v>
      </c>
      <c r="DN453" s="211">
        <v>422</v>
      </c>
      <c r="DO453" s="211">
        <v>92</v>
      </c>
      <c r="DP453" s="211">
        <v>100</v>
      </c>
      <c r="DQ453" s="211">
        <v>55</v>
      </c>
      <c r="DR453" s="211">
        <v>96</v>
      </c>
      <c r="DS453" s="211">
        <v>36</v>
      </c>
      <c r="DT453" s="211">
        <v>170</v>
      </c>
      <c r="DU453" s="211">
        <v>1623</v>
      </c>
      <c r="DV453" s="211">
        <v>784</v>
      </c>
      <c r="DW453" s="211">
        <v>235</v>
      </c>
      <c r="DX453" s="211">
        <v>186</v>
      </c>
      <c r="DY453" s="211">
        <v>89</v>
      </c>
      <c r="DZ453" s="211">
        <v>348</v>
      </c>
      <c r="EA453" s="211">
        <v>43</v>
      </c>
      <c r="EB453" s="211">
        <v>253</v>
      </c>
      <c r="EC453" s="211">
        <v>305</v>
      </c>
      <c r="ED453" s="211">
        <v>25</v>
      </c>
      <c r="EE453" s="211">
        <v>238</v>
      </c>
      <c r="EF453" s="211">
        <v>404</v>
      </c>
      <c r="EG453" s="211">
        <v>3285</v>
      </c>
      <c r="EH453" s="211">
        <v>273</v>
      </c>
      <c r="EI453" s="211">
        <v>1295</v>
      </c>
      <c r="EJ453" s="211">
        <v>328</v>
      </c>
      <c r="EK453" s="211">
        <v>42</v>
      </c>
      <c r="EL453" s="211">
        <v>34</v>
      </c>
      <c r="EM453" s="211">
        <v>29</v>
      </c>
      <c r="EN453" s="211">
        <v>47</v>
      </c>
      <c r="EO453" s="211">
        <v>38</v>
      </c>
      <c r="EP453" s="211">
        <v>71</v>
      </c>
      <c r="EQ453" s="211">
        <v>1333</v>
      </c>
      <c r="ER453" s="211">
        <v>1623</v>
      </c>
      <c r="ES453" s="211">
        <v>88</v>
      </c>
      <c r="ET453" s="211">
        <v>472</v>
      </c>
      <c r="EU453" s="211">
        <v>680</v>
      </c>
      <c r="EV453" s="211">
        <v>383</v>
      </c>
      <c r="EW453" s="211">
        <f t="shared" si="7"/>
        <v>1535</v>
      </c>
      <c r="EX453" s="211">
        <v>1623</v>
      </c>
      <c r="EZ453" s="211"/>
    </row>
    <row r="454" spans="1:156" x14ac:dyDescent="0.25">
      <c r="A454">
        <v>56098</v>
      </c>
      <c r="B454" t="s">
        <v>580</v>
      </c>
      <c r="C454" t="s">
        <v>1101</v>
      </c>
      <c r="D454" t="s">
        <v>255</v>
      </c>
      <c r="E454" t="s">
        <v>327</v>
      </c>
      <c r="F454" s="234" t="s">
        <v>342</v>
      </c>
      <c r="G454" s="234" t="s">
        <v>343</v>
      </c>
      <c r="H454" s="211">
        <v>1918</v>
      </c>
      <c r="I454" s="211">
        <v>173</v>
      </c>
      <c r="J454" s="211">
        <v>310</v>
      </c>
      <c r="K454" s="211">
        <v>21</v>
      </c>
      <c r="L454" s="211">
        <v>178</v>
      </c>
      <c r="M454" s="211">
        <v>21</v>
      </c>
      <c r="N454" s="211">
        <v>879</v>
      </c>
      <c r="O454" s="211">
        <v>100</v>
      </c>
      <c r="P454" s="211">
        <v>712</v>
      </c>
      <c r="Q454" s="211">
        <v>52</v>
      </c>
      <c r="R454" s="211">
        <v>1613</v>
      </c>
      <c r="S454" s="211">
        <v>87</v>
      </c>
      <c r="T454" s="211">
        <v>6</v>
      </c>
      <c r="U454" s="211">
        <v>1</v>
      </c>
      <c r="V454" s="211">
        <v>3</v>
      </c>
      <c r="W454" s="211">
        <v>0</v>
      </c>
      <c r="X454" s="211">
        <v>0</v>
      </c>
      <c r="Y454" s="211">
        <v>0</v>
      </c>
      <c r="Z454" s="211">
        <v>89</v>
      </c>
      <c r="AA454" s="211">
        <v>14</v>
      </c>
      <c r="AB454" s="211">
        <v>207</v>
      </c>
      <c r="AC454" s="211">
        <v>71</v>
      </c>
      <c r="AD454" s="211">
        <v>281</v>
      </c>
      <c r="AE454" s="211">
        <v>70</v>
      </c>
      <c r="AF454" s="211">
        <v>1595</v>
      </c>
      <c r="AG454" s="211">
        <v>82</v>
      </c>
      <c r="AH454" s="211">
        <v>1869</v>
      </c>
      <c r="AI454" s="211">
        <v>140</v>
      </c>
      <c r="AJ454" s="211">
        <v>49</v>
      </c>
      <c r="AK454" s="211">
        <v>33</v>
      </c>
      <c r="AL454" s="211">
        <v>0</v>
      </c>
      <c r="AM454" s="211">
        <v>0</v>
      </c>
      <c r="AN454" s="211">
        <v>49</v>
      </c>
      <c r="AO454" s="211">
        <v>33</v>
      </c>
      <c r="AP454" s="211">
        <v>987</v>
      </c>
      <c r="AQ454" s="211">
        <v>71</v>
      </c>
      <c r="AR454" s="211">
        <v>931</v>
      </c>
      <c r="AS454" s="211">
        <v>102</v>
      </c>
      <c r="AT454" s="211">
        <v>275</v>
      </c>
      <c r="AU454" s="211">
        <v>20</v>
      </c>
      <c r="AV454" s="211">
        <v>1643</v>
      </c>
      <c r="AW454" s="211">
        <v>153</v>
      </c>
      <c r="AX454" s="211">
        <v>144</v>
      </c>
      <c r="AY454" s="211">
        <v>29</v>
      </c>
      <c r="AZ454" s="211">
        <v>532</v>
      </c>
      <c r="BA454" s="211">
        <v>66</v>
      </c>
      <c r="BB454" s="211">
        <v>450</v>
      </c>
      <c r="BC454" s="211">
        <v>29</v>
      </c>
      <c r="BD454" s="211">
        <v>244</v>
      </c>
      <c r="BE454" s="211">
        <v>6</v>
      </c>
      <c r="BF454" s="211">
        <v>248</v>
      </c>
      <c r="BG454" s="211">
        <v>43</v>
      </c>
      <c r="BH454" s="211">
        <v>879</v>
      </c>
      <c r="BI454" s="211">
        <v>111</v>
      </c>
      <c r="BJ454" s="211">
        <v>819</v>
      </c>
      <c r="BK454" s="211">
        <v>91</v>
      </c>
      <c r="BL454" s="211">
        <v>60</v>
      </c>
      <c r="BM454" s="211">
        <v>20</v>
      </c>
      <c r="BN454" s="211">
        <v>637</v>
      </c>
      <c r="BO454" s="211">
        <v>78</v>
      </c>
      <c r="BP454" s="211">
        <v>319</v>
      </c>
      <c r="BQ454" s="211">
        <v>71</v>
      </c>
      <c r="BR454" s="211">
        <v>171</v>
      </c>
      <c r="BS454" s="211">
        <v>5</v>
      </c>
      <c r="BT454" s="211">
        <v>372</v>
      </c>
      <c r="BU454" s="211">
        <v>18</v>
      </c>
      <c r="BV454" s="211">
        <v>1127</v>
      </c>
      <c r="BW454" s="211">
        <v>154</v>
      </c>
      <c r="BX454" s="211">
        <v>419</v>
      </c>
      <c r="BY454" s="211">
        <v>1</v>
      </c>
      <c r="BZ454" s="211">
        <v>74</v>
      </c>
      <c r="CA454" s="211">
        <v>2</v>
      </c>
      <c r="CB454" s="211">
        <v>298</v>
      </c>
      <c r="CC454" s="211">
        <v>16</v>
      </c>
      <c r="CD454" s="211">
        <v>176</v>
      </c>
      <c r="CE454" s="211">
        <v>25</v>
      </c>
      <c r="CF454" s="211">
        <v>122</v>
      </c>
      <c r="CG454" s="211">
        <v>21</v>
      </c>
      <c r="CH454" s="211">
        <v>292</v>
      </c>
      <c r="CI454" s="211">
        <v>51</v>
      </c>
      <c r="CJ454" s="211">
        <v>227</v>
      </c>
      <c r="CK454" s="211">
        <v>22</v>
      </c>
      <c r="CL454" s="211">
        <v>310</v>
      </c>
      <c r="CM454" s="211">
        <v>35</v>
      </c>
      <c r="CN454" s="211">
        <v>419</v>
      </c>
      <c r="CO454" s="211">
        <v>1</v>
      </c>
      <c r="CP454" s="211">
        <v>173</v>
      </c>
      <c r="CQ454" s="211">
        <v>1745</v>
      </c>
      <c r="CR454" s="211">
        <v>1219</v>
      </c>
      <c r="CS454" s="211">
        <v>854</v>
      </c>
      <c r="CT454" s="211">
        <v>1706</v>
      </c>
      <c r="CU454" s="211">
        <v>189</v>
      </c>
      <c r="CV454" s="211">
        <v>51</v>
      </c>
      <c r="CW454" s="211">
        <v>178</v>
      </c>
      <c r="CX454" s="211">
        <v>51</v>
      </c>
      <c r="CY454" s="211">
        <v>11</v>
      </c>
      <c r="CZ454" s="211">
        <v>0</v>
      </c>
      <c r="DA454" s="211">
        <v>0</v>
      </c>
      <c r="DB454" s="211">
        <v>0</v>
      </c>
      <c r="DC454" s="211">
        <v>0</v>
      </c>
      <c r="DD454" s="211">
        <v>0</v>
      </c>
      <c r="DE454" s="211">
        <v>122</v>
      </c>
      <c r="DF454" s="211">
        <v>137</v>
      </c>
      <c r="DG454" s="211">
        <v>109</v>
      </c>
      <c r="DH454" s="211">
        <v>19</v>
      </c>
      <c r="DI454" s="211">
        <v>107</v>
      </c>
      <c r="DJ454" s="211">
        <v>72</v>
      </c>
      <c r="DK454" s="211">
        <v>10</v>
      </c>
      <c r="DL454" s="211">
        <v>24</v>
      </c>
      <c r="DM454" s="211">
        <v>27</v>
      </c>
      <c r="DN454" s="211">
        <v>220</v>
      </c>
      <c r="DO454" s="211">
        <v>32</v>
      </c>
      <c r="DP454" s="211">
        <v>40</v>
      </c>
      <c r="DQ454" s="211">
        <v>42</v>
      </c>
      <c r="DR454" s="211">
        <v>43</v>
      </c>
      <c r="DS454" s="211">
        <v>37</v>
      </c>
      <c r="DT454" s="211">
        <v>116</v>
      </c>
      <c r="DU454" s="211">
        <v>884</v>
      </c>
      <c r="DV454" s="211">
        <v>356</v>
      </c>
      <c r="DW454" s="211">
        <v>106</v>
      </c>
      <c r="DX454" s="211">
        <v>91</v>
      </c>
      <c r="DY454" s="211">
        <v>11</v>
      </c>
      <c r="DZ454" s="211">
        <v>219</v>
      </c>
      <c r="EA454" s="211">
        <v>8</v>
      </c>
      <c r="EB454" s="211">
        <v>150</v>
      </c>
      <c r="EC454" s="211">
        <v>218</v>
      </c>
      <c r="ED454" s="211">
        <v>19</v>
      </c>
      <c r="EE454" s="211">
        <v>127</v>
      </c>
      <c r="EF454" s="211">
        <v>154</v>
      </c>
      <c r="EG454" s="211">
        <v>1712</v>
      </c>
      <c r="EH454" s="211">
        <v>226</v>
      </c>
      <c r="EI454" s="211">
        <v>698</v>
      </c>
      <c r="EJ454" s="211">
        <v>186</v>
      </c>
      <c r="EK454" s="211">
        <v>28</v>
      </c>
      <c r="EL454" s="211">
        <v>15</v>
      </c>
      <c r="EM454" s="211">
        <v>26</v>
      </c>
      <c r="EN454" s="211">
        <v>17</v>
      </c>
      <c r="EO454" s="211">
        <v>21</v>
      </c>
      <c r="EP454" s="211">
        <v>29</v>
      </c>
      <c r="EQ454" s="211">
        <v>764</v>
      </c>
      <c r="ER454" s="211">
        <v>884</v>
      </c>
      <c r="ES454" s="211">
        <v>47</v>
      </c>
      <c r="ET454" s="211">
        <v>205</v>
      </c>
      <c r="EU454" s="211">
        <v>327</v>
      </c>
      <c r="EV454" s="211">
        <v>305</v>
      </c>
      <c r="EW454" s="211">
        <f t="shared" si="7"/>
        <v>837</v>
      </c>
      <c r="EX454" s="211">
        <v>884</v>
      </c>
      <c r="EZ454" s="211"/>
    </row>
    <row r="455" spans="1:156" x14ac:dyDescent="0.25">
      <c r="A455">
        <v>55009</v>
      </c>
      <c r="B455" t="s">
        <v>580</v>
      </c>
      <c r="C455" t="s">
        <v>642</v>
      </c>
      <c r="D455" t="s">
        <v>258</v>
      </c>
      <c r="E455" t="s">
        <v>332</v>
      </c>
      <c r="F455" s="234" t="s">
        <v>342</v>
      </c>
      <c r="G455" s="234" t="s">
        <v>342</v>
      </c>
      <c r="H455" s="211">
        <v>8171</v>
      </c>
      <c r="I455" s="211">
        <v>296</v>
      </c>
      <c r="J455" s="211">
        <v>763</v>
      </c>
      <c r="K455" s="211">
        <v>50</v>
      </c>
      <c r="L455" s="211">
        <v>462</v>
      </c>
      <c r="M455" s="211">
        <v>30</v>
      </c>
      <c r="N455" s="211">
        <v>2905</v>
      </c>
      <c r="O455" s="211">
        <v>166</v>
      </c>
      <c r="P455" s="211">
        <v>4488</v>
      </c>
      <c r="Q455" s="211">
        <v>80</v>
      </c>
      <c r="R455" s="211">
        <v>7602</v>
      </c>
      <c r="S455" s="211">
        <v>248</v>
      </c>
      <c r="T455" s="211">
        <v>25</v>
      </c>
      <c r="U455" s="211">
        <v>7</v>
      </c>
      <c r="V455" s="211">
        <v>6</v>
      </c>
      <c r="W455" s="211">
        <v>0</v>
      </c>
      <c r="X455" s="211">
        <v>44</v>
      </c>
      <c r="Y455" s="211">
        <v>0</v>
      </c>
      <c r="Z455" s="211">
        <v>158</v>
      </c>
      <c r="AA455" s="211">
        <v>0</v>
      </c>
      <c r="AB455" s="211">
        <v>336</v>
      </c>
      <c r="AC455" s="211">
        <v>41</v>
      </c>
      <c r="AD455" s="211">
        <v>45</v>
      </c>
      <c r="AE455" s="211">
        <v>3</v>
      </c>
      <c r="AF455" s="211">
        <v>7576</v>
      </c>
      <c r="AG455" s="211">
        <v>245</v>
      </c>
      <c r="AH455" s="211">
        <v>8067</v>
      </c>
      <c r="AI455" s="211">
        <v>249</v>
      </c>
      <c r="AJ455" s="211">
        <v>104</v>
      </c>
      <c r="AK455" s="211">
        <v>47</v>
      </c>
      <c r="AL455" s="211">
        <v>57</v>
      </c>
      <c r="AM455" s="211">
        <v>5</v>
      </c>
      <c r="AN455" s="211">
        <v>47</v>
      </c>
      <c r="AO455" s="211">
        <v>42</v>
      </c>
      <c r="AP455" s="211">
        <v>4164</v>
      </c>
      <c r="AQ455" s="211">
        <v>178</v>
      </c>
      <c r="AR455" s="211">
        <v>4007</v>
      </c>
      <c r="AS455" s="211">
        <v>118</v>
      </c>
      <c r="AT455" s="211">
        <v>824</v>
      </c>
      <c r="AU455" s="211">
        <v>2</v>
      </c>
      <c r="AV455" s="211">
        <v>7347</v>
      </c>
      <c r="AW455" s="211">
        <v>294</v>
      </c>
      <c r="AX455" s="211">
        <v>377</v>
      </c>
      <c r="AY455" s="211">
        <v>63</v>
      </c>
      <c r="AZ455" s="211">
        <v>1928</v>
      </c>
      <c r="BA455" s="211">
        <v>119</v>
      </c>
      <c r="BB455" s="211">
        <v>2076</v>
      </c>
      <c r="BC455" s="211">
        <v>66</v>
      </c>
      <c r="BD455" s="211">
        <v>1565</v>
      </c>
      <c r="BE455" s="211">
        <v>39</v>
      </c>
      <c r="BF455" s="211">
        <v>670</v>
      </c>
      <c r="BG455" s="211">
        <v>39</v>
      </c>
      <c r="BH455" s="211">
        <v>4145</v>
      </c>
      <c r="BI455" s="211">
        <v>255</v>
      </c>
      <c r="BJ455" s="211">
        <v>4074</v>
      </c>
      <c r="BK455" s="211">
        <v>251</v>
      </c>
      <c r="BL455" s="211">
        <v>71</v>
      </c>
      <c r="BM455" s="211">
        <v>4</v>
      </c>
      <c r="BN455" s="211">
        <v>3263</v>
      </c>
      <c r="BO455" s="211">
        <v>192</v>
      </c>
      <c r="BP455" s="211">
        <v>1015</v>
      </c>
      <c r="BQ455" s="211">
        <v>62</v>
      </c>
      <c r="BR455" s="211">
        <v>537</v>
      </c>
      <c r="BS455" s="211">
        <v>40</v>
      </c>
      <c r="BT455" s="211">
        <v>1760</v>
      </c>
      <c r="BU455" s="211">
        <v>2</v>
      </c>
      <c r="BV455" s="211">
        <v>4815</v>
      </c>
      <c r="BW455" s="211">
        <v>294</v>
      </c>
      <c r="BX455" s="211">
        <v>1596</v>
      </c>
      <c r="BY455" s="211">
        <v>0</v>
      </c>
      <c r="BZ455" s="211">
        <v>467</v>
      </c>
      <c r="CA455" s="211">
        <v>0</v>
      </c>
      <c r="CB455" s="211">
        <v>1293</v>
      </c>
      <c r="CC455" s="211">
        <v>2</v>
      </c>
      <c r="CD455" s="211">
        <v>465</v>
      </c>
      <c r="CE455" s="211">
        <v>7</v>
      </c>
      <c r="CF455" s="211">
        <v>782</v>
      </c>
      <c r="CG455" s="211">
        <v>100</v>
      </c>
      <c r="CH455" s="211">
        <v>1177</v>
      </c>
      <c r="CI455" s="211">
        <v>116</v>
      </c>
      <c r="CJ455" s="211">
        <v>1003</v>
      </c>
      <c r="CK455" s="211">
        <v>32</v>
      </c>
      <c r="CL455" s="211">
        <v>1388</v>
      </c>
      <c r="CM455" s="211">
        <v>39</v>
      </c>
      <c r="CN455" s="211">
        <v>1596</v>
      </c>
      <c r="CO455" s="211">
        <v>0</v>
      </c>
      <c r="CP455" s="211">
        <v>296</v>
      </c>
      <c r="CQ455" s="211">
        <v>7875</v>
      </c>
      <c r="CR455" s="211">
        <v>6633</v>
      </c>
      <c r="CS455" s="211">
        <v>2478</v>
      </c>
      <c r="CT455" s="211">
        <v>7732</v>
      </c>
      <c r="CU455" s="211">
        <v>143</v>
      </c>
      <c r="CV455" s="211">
        <v>21</v>
      </c>
      <c r="CW455" s="211">
        <v>48</v>
      </c>
      <c r="CX455" s="211">
        <v>11</v>
      </c>
      <c r="CY455" s="211">
        <v>70</v>
      </c>
      <c r="CZ455" s="211">
        <v>2</v>
      </c>
      <c r="DA455" s="211">
        <v>25</v>
      </c>
      <c r="DB455" s="211">
        <v>8</v>
      </c>
      <c r="DC455" s="211">
        <v>0</v>
      </c>
      <c r="DD455" s="211">
        <v>0</v>
      </c>
      <c r="DE455" s="211">
        <v>228</v>
      </c>
      <c r="DF455" s="211">
        <v>346</v>
      </c>
      <c r="DG455" s="211">
        <v>847</v>
      </c>
      <c r="DH455" s="211">
        <v>102</v>
      </c>
      <c r="DI455" s="211">
        <v>350</v>
      </c>
      <c r="DJ455" s="211">
        <v>261</v>
      </c>
      <c r="DK455" s="211">
        <v>40</v>
      </c>
      <c r="DL455" s="211">
        <v>283</v>
      </c>
      <c r="DM455" s="211">
        <v>316</v>
      </c>
      <c r="DN455" s="211">
        <v>944</v>
      </c>
      <c r="DO455" s="211">
        <v>325</v>
      </c>
      <c r="DP455" s="211">
        <v>171</v>
      </c>
      <c r="DQ455" s="211">
        <v>243</v>
      </c>
      <c r="DR455" s="211">
        <v>128</v>
      </c>
      <c r="DS455" s="211">
        <v>132</v>
      </c>
      <c r="DT455" s="211">
        <v>261</v>
      </c>
      <c r="DU455" s="211">
        <v>3382</v>
      </c>
      <c r="DV455" s="211">
        <v>1984</v>
      </c>
      <c r="DW455" s="211">
        <v>664</v>
      </c>
      <c r="DX455" s="211">
        <v>192</v>
      </c>
      <c r="DY455" s="211">
        <v>64</v>
      </c>
      <c r="DZ455" s="211">
        <v>409</v>
      </c>
      <c r="EA455" s="211">
        <v>12</v>
      </c>
      <c r="EB455" s="211">
        <v>334</v>
      </c>
      <c r="EC455" s="211">
        <v>797</v>
      </c>
      <c r="ED455" s="211">
        <v>115</v>
      </c>
      <c r="EE455" s="211">
        <v>612</v>
      </c>
      <c r="EF455" s="211">
        <v>912</v>
      </c>
      <c r="EG455" s="211">
        <v>7735</v>
      </c>
      <c r="EH455" s="211">
        <v>467</v>
      </c>
      <c r="EI455" s="211">
        <v>2807</v>
      </c>
      <c r="EJ455" s="211">
        <v>575</v>
      </c>
      <c r="EK455" s="211">
        <v>75</v>
      </c>
      <c r="EL455" s="211">
        <v>37</v>
      </c>
      <c r="EM455" s="211">
        <v>71</v>
      </c>
      <c r="EN455" s="211">
        <v>96</v>
      </c>
      <c r="EO455" s="211">
        <v>9</v>
      </c>
      <c r="EP455" s="211">
        <v>223</v>
      </c>
      <c r="EQ455" s="211">
        <v>3106</v>
      </c>
      <c r="ER455" s="211">
        <v>3382</v>
      </c>
      <c r="ES455" s="211">
        <v>162</v>
      </c>
      <c r="ET455" s="211">
        <v>906</v>
      </c>
      <c r="EU455" s="211">
        <v>1256</v>
      </c>
      <c r="EV455" s="211">
        <v>1058</v>
      </c>
      <c r="EW455" s="211">
        <f t="shared" si="7"/>
        <v>3220</v>
      </c>
      <c r="EX455" s="211">
        <v>3382</v>
      </c>
      <c r="EZ455" s="211"/>
    </row>
    <row r="456" spans="1:156" x14ac:dyDescent="0.25">
      <c r="A456">
        <v>55021</v>
      </c>
      <c r="B456" t="s">
        <v>580</v>
      </c>
      <c r="C456" t="s">
        <v>645</v>
      </c>
      <c r="D456" t="s">
        <v>299</v>
      </c>
      <c r="E456" t="s">
        <v>332</v>
      </c>
      <c r="F456" s="234" t="s">
        <v>343</v>
      </c>
      <c r="G456" s="234" t="s">
        <v>342</v>
      </c>
      <c r="H456" s="211">
        <v>28710</v>
      </c>
      <c r="I456" s="211">
        <v>2293</v>
      </c>
      <c r="J456" s="211">
        <v>5981</v>
      </c>
      <c r="K456" s="211">
        <v>609</v>
      </c>
      <c r="L456" s="211">
        <v>3807</v>
      </c>
      <c r="M456" s="211">
        <v>428</v>
      </c>
      <c r="N456" s="211">
        <v>12365</v>
      </c>
      <c r="O456" s="211">
        <v>1324</v>
      </c>
      <c r="P456" s="211">
        <v>10257</v>
      </c>
      <c r="Q456" s="211">
        <v>360</v>
      </c>
      <c r="R456" s="211">
        <v>21662</v>
      </c>
      <c r="S456" s="211">
        <v>928</v>
      </c>
      <c r="T456" s="211">
        <v>3227</v>
      </c>
      <c r="U456" s="211">
        <v>582</v>
      </c>
      <c r="V456" s="211">
        <v>124</v>
      </c>
      <c r="W456" s="211">
        <v>38</v>
      </c>
      <c r="X456" s="211">
        <v>290</v>
      </c>
      <c r="Y456" s="211">
        <v>0</v>
      </c>
      <c r="Z456" s="211">
        <v>1605</v>
      </c>
      <c r="AA456" s="211">
        <v>664</v>
      </c>
      <c r="AB456" s="211">
        <v>1802</v>
      </c>
      <c r="AC456" s="211">
        <v>81</v>
      </c>
      <c r="AD456" s="211">
        <v>3665</v>
      </c>
      <c r="AE456" s="211">
        <v>778</v>
      </c>
      <c r="AF456" s="211">
        <v>20947</v>
      </c>
      <c r="AG456" s="211">
        <v>913</v>
      </c>
      <c r="AH456" s="211">
        <v>25420</v>
      </c>
      <c r="AI456" s="211">
        <v>1397</v>
      </c>
      <c r="AJ456" s="211">
        <v>3290</v>
      </c>
      <c r="AK456" s="211">
        <v>896</v>
      </c>
      <c r="AL456" s="211">
        <v>1140</v>
      </c>
      <c r="AM456" s="211">
        <v>127</v>
      </c>
      <c r="AN456" s="211">
        <v>2150</v>
      </c>
      <c r="AO456" s="211">
        <v>769</v>
      </c>
      <c r="AP456" s="211">
        <v>14388</v>
      </c>
      <c r="AQ456" s="211">
        <v>1405</v>
      </c>
      <c r="AR456" s="211">
        <v>14322</v>
      </c>
      <c r="AS456" s="211">
        <v>888</v>
      </c>
      <c r="AT456" s="211">
        <v>3471</v>
      </c>
      <c r="AU456" s="211">
        <v>32</v>
      </c>
      <c r="AV456" s="211">
        <v>25239</v>
      </c>
      <c r="AW456" s="211">
        <v>2261</v>
      </c>
      <c r="AX456" s="211">
        <v>2052</v>
      </c>
      <c r="AY456" s="211">
        <v>672</v>
      </c>
      <c r="AZ456" s="211">
        <v>6997</v>
      </c>
      <c r="BA456" s="211">
        <v>522</v>
      </c>
      <c r="BB456" s="211">
        <v>5972</v>
      </c>
      <c r="BC456" s="211">
        <v>309</v>
      </c>
      <c r="BD456" s="211">
        <v>4277</v>
      </c>
      <c r="BE456" s="211">
        <v>93</v>
      </c>
      <c r="BF456" s="211">
        <v>2867</v>
      </c>
      <c r="BG456" s="211">
        <v>513</v>
      </c>
      <c r="BH456" s="211">
        <v>13330</v>
      </c>
      <c r="BI456" s="211">
        <v>1541</v>
      </c>
      <c r="BJ456" s="211">
        <v>12687</v>
      </c>
      <c r="BK456" s="211">
        <v>1362</v>
      </c>
      <c r="BL456" s="211">
        <v>643</v>
      </c>
      <c r="BM456" s="211">
        <v>179</v>
      </c>
      <c r="BN456" s="211">
        <v>8814</v>
      </c>
      <c r="BO456" s="211">
        <v>874</v>
      </c>
      <c r="BP456" s="211">
        <v>4959</v>
      </c>
      <c r="BQ456" s="211">
        <v>774</v>
      </c>
      <c r="BR456" s="211">
        <v>2424</v>
      </c>
      <c r="BS456" s="211">
        <v>406</v>
      </c>
      <c r="BT456" s="211">
        <v>7239</v>
      </c>
      <c r="BU456" s="211">
        <v>220</v>
      </c>
      <c r="BV456" s="211">
        <v>16197</v>
      </c>
      <c r="BW456" s="211">
        <v>2054</v>
      </c>
      <c r="BX456" s="211">
        <v>5274</v>
      </c>
      <c r="BY456" s="211">
        <v>19</v>
      </c>
      <c r="BZ456" s="211">
        <v>2213</v>
      </c>
      <c r="CA456" s="211">
        <v>25</v>
      </c>
      <c r="CB456" s="211">
        <v>5026</v>
      </c>
      <c r="CC456" s="211">
        <v>195</v>
      </c>
      <c r="CD456" s="211">
        <v>2173</v>
      </c>
      <c r="CE456" s="211">
        <v>477</v>
      </c>
      <c r="CF456" s="211">
        <v>3292</v>
      </c>
      <c r="CG456" s="211">
        <v>592</v>
      </c>
      <c r="CH456" s="211">
        <v>3452</v>
      </c>
      <c r="CI456" s="211">
        <v>487</v>
      </c>
      <c r="CJ456" s="211">
        <v>3323</v>
      </c>
      <c r="CK456" s="211">
        <v>359</v>
      </c>
      <c r="CL456" s="211">
        <v>3957</v>
      </c>
      <c r="CM456" s="211">
        <v>139</v>
      </c>
      <c r="CN456" s="211">
        <v>5274</v>
      </c>
      <c r="CO456" s="211">
        <v>19</v>
      </c>
      <c r="CP456" s="211">
        <v>2293</v>
      </c>
      <c r="CQ456" s="211">
        <v>26417</v>
      </c>
      <c r="CR456" s="211">
        <v>18255</v>
      </c>
      <c r="CS456" s="211">
        <v>12516</v>
      </c>
      <c r="CT456" s="211">
        <v>23908</v>
      </c>
      <c r="CU456" s="211">
        <v>5102</v>
      </c>
      <c r="CV456" s="211">
        <v>2396</v>
      </c>
      <c r="CW456" s="211">
        <v>2679</v>
      </c>
      <c r="CX456" s="211">
        <v>989</v>
      </c>
      <c r="CY456" s="211">
        <v>217</v>
      </c>
      <c r="CZ456" s="211">
        <v>36</v>
      </c>
      <c r="DA456" s="211">
        <v>198</v>
      </c>
      <c r="DB456" s="211">
        <v>22</v>
      </c>
      <c r="DC456" s="211">
        <v>2008</v>
      </c>
      <c r="DD456" s="211">
        <v>1349</v>
      </c>
      <c r="DE456" s="211">
        <v>440</v>
      </c>
      <c r="DF456" s="211">
        <v>1107</v>
      </c>
      <c r="DG456" s="211">
        <v>2926</v>
      </c>
      <c r="DH456" s="211">
        <v>395</v>
      </c>
      <c r="DI456" s="211">
        <v>1423</v>
      </c>
      <c r="DJ456" s="211">
        <v>721</v>
      </c>
      <c r="DK456" s="211">
        <v>55</v>
      </c>
      <c r="DL456" s="211">
        <v>560</v>
      </c>
      <c r="DM456" s="211">
        <v>1007</v>
      </c>
      <c r="DN456" s="211">
        <v>3139</v>
      </c>
      <c r="DO456" s="211">
        <v>983</v>
      </c>
      <c r="DP456" s="211">
        <v>508</v>
      </c>
      <c r="DQ456" s="211">
        <v>737</v>
      </c>
      <c r="DR456" s="211">
        <v>438</v>
      </c>
      <c r="DS456" s="211">
        <v>302</v>
      </c>
      <c r="DT456" s="211">
        <v>1181</v>
      </c>
      <c r="DU456" s="211">
        <v>11352</v>
      </c>
      <c r="DV456" s="211">
        <v>5042</v>
      </c>
      <c r="DW456" s="211">
        <v>1863</v>
      </c>
      <c r="DX456" s="211">
        <v>982</v>
      </c>
      <c r="DY456" s="211">
        <v>351</v>
      </c>
      <c r="DZ456" s="211">
        <v>2440</v>
      </c>
      <c r="EA456" s="211">
        <v>101</v>
      </c>
      <c r="EB456" s="211">
        <v>1931</v>
      </c>
      <c r="EC456" s="211">
        <v>2888</v>
      </c>
      <c r="ED456" s="211">
        <v>690</v>
      </c>
      <c r="EE456" s="211">
        <v>1724</v>
      </c>
      <c r="EF456" s="211">
        <v>3293</v>
      </c>
      <c r="EG456" s="211">
        <v>27514</v>
      </c>
      <c r="EH456" s="211">
        <v>2989</v>
      </c>
      <c r="EI456" s="211">
        <v>8100</v>
      </c>
      <c r="EJ456" s="211">
        <v>3252</v>
      </c>
      <c r="EK456" s="211">
        <v>248</v>
      </c>
      <c r="EL456" s="211">
        <v>302</v>
      </c>
      <c r="EM456" s="211">
        <v>304</v>
      </c>
      <c r="EN456" s="211">
        <v>624</v>
      </c>
      <c r="EO456" s="211">
        <v>282</v>
      </c>
      <c r="EP456" s="211">
        <v>1395</v>
      </c>
      <c r="EQ456" s="211">
        <v>10265</v>
      </c>
      <c r="ER456" s="211">
        <v>11352</v>
      </c>
      <c r="ES456" s="211">
        <v>927</v>
      </c>
      <c r="ET456" s="211">
        <v>3512</v>
      </c>
      <c r="EU456" s="211">
        <v>4090</v>
      </c>
      <c r="EV456" s="211">
        <v>2823</v>
      </c>
      <c r="EW456" s="211">
        <f t="shared" si="7"/>
        <v>10425</v>
      </c>
      <c r="EX456" s="211">
        <v>11352</v>
      </c>
      <c r="EZ456" s="211"/>
    </row>
    <row r="457" spans="1:156" x14ac:dyDescent="0.25">
      <c r="A457">
        <v>55027</v>
      </c>
      <c r="B457" t="s">
        <v>580</v>
      </c>
      <c r="C457" t="s">
        <v>648</v>
      </c>
      <c r="D457" t="s">
        <v>258</v>
      </c>
      <c r="E457" t="s">
        <v>332</v>
      </c>
      <c r="F457" s="234" t="s">
        <v>342</v>
      </c>
      <c r="G457" s="234" t="s">
        <v>342</v>
      </c>
      <c r="H457" s="211">
        <v>2948</v>
      </c>
      <c r="I457" s="211">
        <v>171</v>
      </c>
      <c r="J457" s="211">
        <v>351</v>
      </c>
      <c r="K457" s="211">
        <v>11</v>
      </c>
      <c r="L457" s="211">
        <v>254</v>
      </c>
      <c r="M457" s="211">
        <v>0</v>
      </c>
      <c r="N457" s="211">
        <v>1370</v>
      </c>
      <c r="O457" s="211">
        <v>74</v>
      </c>
      <c r="P457" s="211">
        <v>1223</v>
      </c>
      <c r="Q457" s="211">
        <v>86</v>
      </c>
      <c r="R457" s="211">
        <v>2718</v>
      </c>
      <c r="S457" s="211">
        <v>128</v>
      </c>
      <c r="T457" s="211">
        <v>0</v>
      </c>
      <c r="U457" s="211">
        <v>0</v>
      </c>
      <c r="V457" s="211">
        <v>3</v>
      </c>
      <c r="W457" s="211">
        <v>0</v>
      </c>
      <c r="X457" s="211">
        <v>9</v>
      </c>
      <c r="Y457" s="211">
        <v>1</v>
      </c>
      <c r="Z457" s="211">
        <v>115</v>
      </c>
      <c r="AA457" s="211">
        <v>29</v>
      </c>
      <c r="AB457" s="211">
        <v>103</v>
      </c>
      <c r="AC457" s="211">
        <v>13</v>
      </c>
      <c r="AD457" s="211">
        <v>173</v>
      </c>
      <c r="AE457" s="211">
        <v>45</v>
      </c>
      <c r="AF457" s="211">
        <v>2711</v>
      </c>
      <c r="AG457" s="211">
        <v>125</v>
      </c>
      <c r="AH457" s="211">
        <v>2841</v>
      </c>
      <c r="AI457" s="211">
        <v>134</v>
      </c>
      <c r="AJ457" s="211">
        <v>107</v>
      </c>
      <c r="AK457" s="211">
        <v>37</v>
      </c>
      <c r="AL457" s="211">
        <v>20</v>
      </c>
      <c r="AM457" s="211">
        <v>15</v>
      </c>
      <c r="AN457" s="211">
        <v>87</v>
      </c>
      <c r="AO457" s="211">
        <v>22</v>
      </c>
      <c r="AP457" s="211">
        <v>1476</v>
      </c>
      <c r="AQ457" s="211">
        <v>102</v>
      </c>
      <c r="AR457" s="211">
        <v>1472</v>
      </c>
      <c r="AS457" s="211">
        <v>69</v>
      </c>
      <c r="AT457" s="211">
        <v>205</v>
      </c>
      <c r="AU457" s="211">
        <v>12</v>
      </c>
      <c r="AV457" s="211">
        <v>2743</v>
      </c>
      <c r="AW457" s="211">
        <v>159</v>
      </c>
      <c r="AX457" s="211">
        <v>114</v>
      </c>
      <c r="AY457" s="211">
        <v>27</v>
      </c>
      <c r="AZ457" s="211">
        <v>681</v>
      </c>
      <c r="BA457" s="211">
        <v>30</v>
      </c>
      <c r="BB457" s="211">
        <v>589</v>
      </c>
      <c r="BC457" s="211">
        <v>23</v>
      </c>
      <c r="BD457" s="211">
        <v>386</v>
      </c>
      <c r="BE457" s="211">
        <v>22</v>
      </c>
      <c r="BF457" s="211">
        <v>168</v>
      </c>
      <c r="BG457" s="211">
        <v>11</v>
      </c>
      <c r="BH457" s="211">
        <v>1411</v>
      </c>
      <c r="BI457" s="211">
        <v>95</v>
      </c>
      <c r="BJ457" s="211">
        <v>1359</v>
      </c>
      <c r="BK457" s="211">
        <v>91</v>
      </c>
      <c r="BL457" s="211">
        <v>52</v>
      </c>
      <c r="BM457" s="211">
        <v>4</v>
      </c>
      <c r="BN457" s="211">
        <v>1026</v>
      </c>
      <c r="BO457" s="211">
        <v>68</v>
      </c>
      <c r="BP457" s="211">
        <v>413</v>
      </c>
      <c r="BQ457" s="211">
        <v>31</v>
      </c>
      <c r="BR457" s="211">
        <v>140</v>
      </c>
      <c r="BS457" s="211">
        <v>7</v>
      </c>
      <c r="BT457" s="211">
        <v>1005</v>
      </c>
      <c r="BU457" s="211">
        <v>65</v>
      </c>
      <c r="BV457" s="211">
        <v>1579</v>
      </c>
      <c r="BW457" s="211">
        <v>106</v>
      </c>
      <c r="BX457" s="211">
        <v>364</v>
      </c>
      <c r="BY457" s="211">
        <v>0</v>
      </c>
      <c r="BZ457" s="211">
        <v>287</v>
      </c>
      <c r="CA457" s="211">
        <v>18</v>
      </c>
      <c r="CB457" s="211">
        <v>718</v>
      </c>
      <c r="CC457" s="211">
        <v>47</v>
      </c>
      <c r="CD457" s="211">
        <v>173</v>
      </c>
      <c r="CE457" s="211">
        <v>4</v>
      </c>
      <c r="CF457" s="211">
        <v>333</v>
      </c>
      <c r="CG457" s="211">
        <v>50</v>
      </c>
      <c r="CH457" s="211">
        <v>379</v>
      </c>
      <c r="CI457" s="211">
        <v>12</v>
      </c>
      <c r="CJ457" s="211">
        <v>324</v>
      </c>
      <c r="CK457" s="211">
        <v>16</v>
      </c>
      <c r="CL457" s="211">
        <v>370</v>
      </c>
      <c r="CM457" s="211">
        <v>24</v>
      </c>
      <c r="CN457" s="211">
        <v>364</v>
      </c>
      <c r="CO457" s="211">
        <v>0</v>
      </c>
      <c r="CP457" s="211">
        <v>171</v>
      </c>
      <c r="CQ457" s="211">
        <v>2777</v>
      </c>
      <c r="CR457" s="211">
        <v>2225</v>
      </c>
      <c r="CS457" s="211">
        <v>929</v>
      </c>
      <c r="CT457" s="211">
        <v>2546</v>
      </c>
      <c r="CU457" s="211">
        <v>162</v>
      </c>
      <c r="CV457" s="211">
        <v>80</v>
      </c>
      <c r="CW457" s="211">
        <v>145</v>
      </c>
      <c r="CX457" s="211">
        <v>80</v>
      </c>
      <c r="CY457" s="211">
        <v>14</v>
      </c>
      <c r="CZ457" s="211">
        <v>0</v>
      </c>
      <c r="DA457" s="211">
        <v>3</v>
      </c>
      <c r="DB457" s="211">
        <v>0</v>
      </c>
      <c r="DC457" s="211">
        <v>0</v>
      </c>
      <c r="DD457" s="211">
        <v>0</v>
      </c>
      <c r="DE457" s="211">
        <v>222</v>
      </c>
      <c r="DF457" s="211">
        <v>124</v>
      </c>
      <c r="DG457" s="211">
        <v>167</v>
      </c>
      <c r="DH457" s="211">
        <v>40</v>
      </c>
      <c r="DI457" s="211">
        <v>125</v>
      </c>
      <c r="DJ457" s="211">
        <v>87</v>
      </c>
      <c r="DK457" s="211">
        <v>18</v>
      </c>
      <c r="DL457" s="211">
        <v>48</v>
      </c>
      <c r="DM457" s="211">
        <v>40</v>
      </c>
      <c r="DN457" s="211">
        <v>365</v>
      </c>
      <c r="DO457" s="211">
        <v>101</v>
      </c>
      <c r="DP457" s="211">
        <v>81</v>
      </c>
      <c r="DQ457" s="211">
        <v>66</v>
      </c>
      <c r="DR457" s="211">
        <v>20</v>
      </c>
      <c r="DS457" s="211">
        <v>13</v>
      </c>
      <c r="DT457" s="211">
        <v>36</v>
      </c>
      <c r="DU457" s="211">
        <v>986</v>
      </c>
      <c r="DV457" s="211">
        <v>629</v>
      </c>
      <c r="DW457" s="211">
        <v>291</v>
      </c>
      <c r="DX457" s="211">
        <v>75</v>
      </c>
      <c r="DY457" s="211">
        <v>36</v>
      </c>
      <c r="DZ457" s="211">
        <v>149</v>
      </c>
      <c r="EA457" s="211">
        <v>12</v>
      </c>
      <c r="EB457" s="211">
        <v>102</v>
      </c>
      <c r="EC457" s="211">
        <v>133</v>
      </c>
      <c r="ED457" s="211">
        <v>40</v>
      </c>
      <c r="EE457" s="211">
        <v>58</v>
      </c>
      <c r="EF457" s="211">
        <v>390</v>
      </c>
      <c r="EG457" s="211">
        <v>2689</v>
      </c>
      <c r="EH457" s="211">
        <v>218</v>
      </c>
      <c r="EI457" s="211">
        <v>867</v>
      </c>
      <c r="EJ457" s="211">
        <v>119</v>
      </c>
      <c r="EK457" s="211">
        <v>20</v>
      </c>
      <c r="EL457" s="211">
        <v>15</v>
      </c>
      <c r="EM457" s="211">
        <v>13</v>
      </c>
      <c r="EN457" s="211">
        <v>6</v>
      </c>
      <c r="EO457" s="211">
        <v>8</v>
      </c>
      <c r="EP457" s="211">
        <v>15</v>
      </c>
      <c r="EQ457" s="211">
        <v>896</v>
      </c>
      <c r="ER457" s="211">
        <v>986</v>
      </c>
      <c r="ES457" s="211">
        <v>27</v>
      </c>
      <c r="ET457" s="211">
        <v>122</v>
      </c>
      <c r="EU457" s="211">
        <v>377</v>
      </c>
      <c r="EV457" s="211">
        <v>460</v>
      </c>
      <c r="EW457" s="211">
        <f t="shared" si="7"/>
        <v>959</v>
      </c>
      <c r="EX457" s="211">
        <v>986</v>
      </c>
      <c r="EZ457" s="211"/>
    </row>
    <row r="458" spans="1:156" x14ac:dyDescent="0.25">
      <c r="A458">
        <v>55041</v>
      </c>
      <c r="B458" t="s">
        <v>580</v>
      </c>
      <c r="C458" t="s">
        <v>654</v>
      </c>
      <c r="D458" t="s">
        <v>312</v>
      </c>
      <c r="E458" t="s">
        <v>332</v>
      </c>
      <c r="F458" s="234" t="s">
        <v>342</v>
      </c>
      <c r="G458" s="234" t="s">
        <v>342</v>
      </c>
      <c r="H458" s="211">
        <v>7392</v>
      </c>
      <c r="I458" s="211">
        <v>186</v>
      </c>
      <c r="J458" s="211">
        <v>791</v>
      </c>
      <c r="K458" s="211">
        <v>25</v>
      </c>
      <c r="L458" s="211">
        <v>428</v>
      </c>
      <c r="M458" s="211">
        <v>21</v>
      </c>
      <c r="N458" s="211">
        <v>3006</v>
      </c>
      <c r="O458" s="211">
        <v>116</v>
      </c>
      <c r="P458" s="211">
        <v>3594</v>
      </c>
      <c r="Q458" s="211">
        <v>45</v>
      </c>
      <c r="R458" s="211">
        <v>6993</v>
      </c>
      <c r="S458" s="211">
        <v>154</v>
      </c>
      <c r="T458" s="211">
        <v>51</v>
      </c>
      <c r="U458" s="211">
        <v>0</v>
      </c>
      <c r="V458" s="211">
        <v>4</v>
      </c>
      <c r="W458" s="211">
        <v>0</v>
      </c>
      <c r="X458" s="211">
        <v>85</v>
      </c>
      <c r="Y458" s="211">
        <v>0</v>
      </c>
      <c r="Z458" s="211">
        <v>17</v>
      </c>
      <c r="AA458" s="211">
        <v>1</v>
      </c>
      <c r="AB458" s="211">
        <v>242</v>
      </c>
      <c r="AC458" s="211">
        <v>31</v>
      </c>
      <c r="AD458" s="211">
        <v>85</v>
      </c>
      <c r="AE458" s="211">
        <v>30</v>
      </c>
      <c r="AF458" s="211">
        <v>6957</v>
      </c>
      <c r="AG458" s="211">
        <v>154</v>
      </c>
      <c r="AH458" s="211">
        <v>7234</v>
      </c>
      <c r="AI458" s="211">
        <v>180</v>
      </c>
      <c r="AJ458" s="211">
        <v>158</v>
      </c>
      <c r="AK458" s="211">
        <v>6</v>
      </c>
      <c r="AL458" s="211">
        <v>149</v>
      </c>
      <c r="AM458" s="211">
        <v>0</v>
      </c>
      <c r="AN458" s="211">
        <v>9</v>
      </c>
      <c r="AO458" s="211">
        <v>6</v>
      </c>
      <c r="AP458" s="211">
        <v>3490</v>
      </c>
      <c r="AQ458" s="211">
        <v>125</v>
      </c>
      <c r="AR458" s="211">
        <v>3902</v>
      </c>
      <c r="AS458" s="211">
        <v>61</v>
      </c>
      <c r="AT458" s="211">
        <v>818</v>
      </c>
      <c r="AU458" s="211">
        <v>6</v>
      </c>
      <c r="AV458" s="211">
        <v>6574</v>
      </c>
      <c r="AW458" s="211">
        <v>180</v>
      </c>
      <c r="AX458" s="211">
        <v>194</v>
      </c>
      <c r="AY458" s="211">
        <v>6</v>
      </c>
      <c r="AZ458" s="211">
        <v>1654</v>
      </c>
      <c r="BA458" s="211">
        <v>68</v>
      </c>
      <c r="BB458" s="211">
        <v>1855</v>
      </c>
      <c r="BC458" s="211">
        <v>52</v>
      </c>
      <c r="BD458" s="211">
        <v>1690</v>
      </c>
      <c r="BE458" s="211">
        <v>0</v>
      </c>
      <c r="BF458" s="211">
        <v>434</v>
      </c>
      <c r="BG458" s="211">
        <v>8</v>
      </c>
      <c r="BH458" s="211">
        <v>3454</v>
      </c>
      <c r="BI458" s="211">
        <v>143</v>
      </c>
      <c r="BJ458" s="211">
        <v>3424</v>
      </c>
      <c r="BK458" s="211">
        <v>133</v>
      </c>
      <c r="BL458" s="211">
        <v>30</v>
      </c>
      <c r="BM458" s="211">
        <v>10</v>
      </c>
      <c r="BN458" s="211">
        <v>2625</v>
      </c>
      <c r="BO458" s="211">
        <v>106</v>
      </c>
      <c r="BP458" s="211">
        <v>901</v>
      </c>
      <c r="BQ458" s="211">
        <v>41</v>
      </c>
      <c r="BR458" s="211">
        <v>362</v>
      </c>
      <c r="BS458" s="211">
        <v>4</v>
      </c>
      <c r="BT458" s="211">
        <v>1591</v>
      </c>
      <c r="BU458" s="211">
        <v>27</v>
      </c>
      <c r="BV458" s="211">
        <v>3888</v>
      </c>
      <c r="BW458" s="211">
        <v>151</v>
      </c>
      <c r="BX458" s="211">
        <v>1913</v>
      </c>
      <c r="BY458" s="211">
        <v>8</v>
      </c>
      <c r="BZ458" s="211">
        <v>355</v>
      </c>
      <c r="CA458" s="211">
        <v>23</v>
      </c>
      <c r="CB458" s="211">
        <v>1236</v>
      </c>
      <c r="CC458" s="211">
        <v>4</v>
      </c>
      <c r="CD458" s="211">
        <v>408</v>
      </c>
      <c r="CE458" s="211">
        <v>33</v>
      </c>
      <c r="CF458" s="211">
        <v>556</v>
      </c>
      <c r="CG458" s="211">
        <v>27</v>
      </c>
      <c r="CH458" s="211">
        <v>846</v>
      </c>
      <c r="CI458" s="211">
        <v>35</v>
      </c>
      <c r="CJ458" s="211">
        <v>919</v>
      </c>
      <c r="CK458" s="211">
        <v>20</v>
      </c>
      <c r="CL458" s="211">
        <v>1159</v>
      </c>
      <c r="CM458" s="211">
        <v>36</v>
      </c>
      <c r="CN458" s="211">
        <v>1913</v>
      </c>
      <c r="CO458" s="211">
        <v>8</v>
      </c>
      <c r="CP458" s="211">
        <v>186</v>
      </c>
      <c r="CQ458" s="211">
        <v>7206</v>
      </c>
      <c r="CR458" s="211">
        <v>6081</v>
      </c>
      <c r="CS458" s="211">
        <v>2629</v>
      </c>
      <c r="CT458" s="211">
        <v>7044</v>
      </c>
      <c r="CU458" s="211">
        <v>178</v>
      </c>
      <c r="CV458" s="211">
        <v>54</v>
      </c>
      <c r="CW458" s="211">
        <v>23</v>
      </c>
      <c r="CX458" s="211">
        <v>2</v>
      </c>
      <c r="CY458" s="211">
        <v>58</v>
      </c>
      <c r="CZ458" s="211">
        <v>0</v>
      </c>
      <c r="DA458" s="211">
        <v>47</v>
      </c>
      <c r="DB458" s="211">
        <v>43</v>
      </c>
      <c r="DC458" s="211">
        <v>50</v>
      </c>
      <c r="DD458" s="211">
        <v>9</v>
      </c>
      <c r="DE458" s="211">
        <v>228</v>
      </c>
      <c r="DF458" s="211">
        <v>299</v>
      </c>
      <c r="DG458" s="211">
        <v>585</v>
      </c>
      <c r="DH458" s="211">
        <v>85</v>
      </c>
      <c r="DI458" s="211">
        <v>430</v>
      </c>
      <c r="DJ458" s="211">
        <v>164</v>
      </c>
      <c r="DK458" s="211">
        <v>38</v>
      </c>
      <c r="DL458" s="211">
        <v>205</v>
      </c>
      <c r="DM458" s="211">
        <v>159</v>
      </c>
      <c r="DN458" s="211">
        <v>1131</v>
      </c>
      <c r="DO458" s="211">
        <v>359</v>
      </c>
      <c r="DP458" s="211">
        <v>142</v>
      </c>
      <c r="DQ458" s="211">
        <v>149</v>
      </c>
      <c r="DR458" s="211">
        <v>48</v>
      </c>
      <c r="DS458" s="211">
        <v>56</v>
      </c>
      <c r="DT458" s="211">
        <v>124</v>
      </c>
      <c r="DU458" s="211">
        <v>3280</v>
      </c>
      <c r="DV458" s="211">
        <v>1807</v>
      </c>
      <c r="DW458" s="211">
        <v>578</v>
      </c>
      <c r="DX458" s="211">
        <v>146</v>
      </c>
      <c r="DY458" s="211">
        <v>41</v>
      </c>
      <c r="DZ458" s="211">
        <v>481</v>
      </c>
      <c r="EA458" s="211">
        <v>43</v>
      </c>
      <c r="EB458" s="211">
        <v>389</v>
      </c>
      <c r="EC458" s="211">
        <v>846</v>
      </c>
      <c r="ED458" s="211">
        <v>104</v>
      </c>
      <c r="EE458" s="211">
        <v>623</v>
      </c>
      <c r="EF458" s="211">
        <v>790</v>
      </c>
      <c r="EG458" s="211">
        <v>6743</v>
      </c>
      <c r="EH458" s="211">
        <v>720</v>
      </c>
      <c r="EI458" s="211">
        <v>2705</v>
      </c>
      <c r="EJ458" s="211">
        <v>575</v>
      </c>
      <c r="EK458" s="211">
        <v>72</v>
      </c>
      <c r="EL458" s="211">
        <v>72</v>
      </c>
      <c r="EM458" s="211">
        <v>61</v>
      </c>
      <c r="EN458" s="211">
        <v>64</v>
      </c>
      <c r="EO458" s="211">
        <v>40</v>
      </c>
      <c r="EP458" s="211">
        <v>216</v>
      </c>
      <c r="EQ458" s="211">
        <v>2845</v>
      </c>
      <c r="ER458" s="211">
        <v>3280</v>
      </c>
      <c r="ES458" s="211">
        <v>164</v>
      </c>
      <c r="ET458" s="211">
        <v>876</v>
      </c>
      <c r="EU458" s="211">
        <v>1207</v>
      </c>
      <c r="EV458" s="211">
        <v>1033</v>
      </c>
      <c r="EW458" s="211">
        <f t="shared" si="7"/>
        <v>3116</v>
      </c>
      <c r="EX458" s="211">
        <v>3280</v>
      </c>
      <c r="EZ458" s="211"/>
    </row>
    <row r="459" spans="1:156" x14ac:dyDescent="0.25">
      <c r="A459">
        <v>55049</v>
      </c>
      <c r="B459" t="s">
        <v>580</v>
      </c>
      <c r="C459" t="s">
        <v>656</v>
      </c>
      <c r="D459" t="s">
        <v>307</v>
      </c>
      <c r="E459" t="s">
        <v>332</v>
      </c>
      <c r="F459" s="234" t="s">
        <v>342</v>
      </c>
      <c r="G459" s="234" t="s">
        <v>342</v>
      </c>
      <c r="H459" s="211">
        <v>2625</v>
      </c>
      <c r="I459" s="211">
        <v>201</v>
      </c>
      <c r="J459" s="211">
        <v>347</v>
      </c>
      <c r="K459" s="211">
        <v>37</v>
      </c>
      <c r="L459" s="211">
        <v>162</v>
      </c>
      <c r="M459" s="211">
        <v>15</v>
      </c>
      <c r="N459" s="211">
        <v>1181</v>
      </c>
      <c r="O459" s="211">
        <v>138</v>
      </c>
      <c r="P459" s="211">
        <v>1095</v>
      </c>
      <c r="Q459" s="211">
        <v>26</v>
      </c>
      <c r="R459" s="211">
        <v>2207</v>
      </c>
      <c r="S459" s="211">
        <v>122</v>
      </c>
      <c r="T459" s="211">
        <v>32</v>
      </c>
      <c r="U459" s="211">
        <v>1</v>
      </c>
      <c r="V459" s="211">
        <v>8</v>
      </c>
      <c r="W459" s="211">
        <v>5</v>
      </c>
      <c r="X459" s="211">
        <v>27</v>
      </c>
      <c r="Y459" s="211">
        <v>0</v>
      </c>
      <c r="Z459" s="211">
        <v>187</v>
      </c>
      <c r="AA459" s="211">
        <v>62</v>
      </c>
      <c r="AB459" s="211">
        <v>164</v>
      </c>
      <c r="AC459" s="211">
        <v>11</v>
      </c>
      <c r="AD459" s="211">
        <v>523</v>
      </c>
      <c r="AE459" s="211">
        <v>125</v>
      </c>
      <c r="AF459" s="211">
        <v>2000</v>
      </c>
      <c r="AG459" s="211">
        <v>72</v>
      </c>
      <c r="AH459" s="211">
        <v>2373</v>
      </c>
      <c r="AI459" s="211">
        <v>113</v>
      </c>
      <c r="AJ459" s="211">
        <v>252</v>
      </c>
      <c r="AK459" s="211">
        <v>88</v>
      </c>
      <c r="AL459" s="211">
        <v>104</v>
      </c>
      <c r="AM459" s="211">
        <v>4</v>
      </c>
      <c r="AN459" s="211">
        <v>148</v>
      </c>
      <c r="AO459" s="211">
        <v>84</v>
      </c>
      <c r="AP459" s="211">
        <v>1282</v>
      </c>
      <c r="AQ459" s="211">
        <v>127</v>
      </c>
      <c r="AR459" s="211">
        <v>1343</v>
      </c>
      <c r="AS459" s="211">
        <v>74</v>
      </c>
      <c r="AT459" s="211">
        <v>224</v>
      </c>
      <c r="AU459" s="211">
        <v>19</v>
      </c>
      <c r="AV459" s="211">
        <v>2401</v>
      </c>
      <c r="AW459" s="211">
        <v>182</v>
      </c>
      <c r="AX459" s="211">
        <v>230</v>
      </c>
      <c r="AY459" s="211">
        <v>68</v>
      </c>
      <c r="AZ459" s="211">
        <v>569</v>
      </c>
      <c r="BA459" s="211">
        <v>58</v>
      </c>
      <c r="BB459" s="211">
        <v>475</v>
      </c>
      <c r="BC459" s="211">
        <v>9</v>
      </c>
      <c r="BD459" s="211">
        <v>333</v>
      </c>
      <c r="BE459" s="211">
        <v>5</v>
      </c>
      <c r="BF459" s="211">
        <v>195</v>
      </c>
      <c r="BG459" s="211">
        <v>35</v>
      </c>
      <c r="BH459" s="211">
        <v>1307</v>
      </c>
      <c r="BI459" s="211">
        <v>126</v>
      </c>
      <c r="BJ459" s="211">
        <v>1256</v>
      </c>
      <c r="BK459" s="211">
        <v>103</v>
      </c>
      <c r="BL459" s="211">
        <v>51</v>
      </c>
      <c r="BM459" s="211">
        <v>23</v>
      </c>
      <c r="BN459" s="211">
        <v>998</v>
      </c>
      <c r="BO459" s="211">
        <v>73</v>
      </c>
      <c r="BP459" s="211">
        <v>327</v>
      </c>
      <c r="BQ459" s="211">
        <v>60</v>
      </c>
      <c r="BR459" s="211">
        <v>177</v>
      </c>
      <c r="BS459" s="211">
        <v>28</v>
      </c>
      <c r="BT459" s="211">
        <v>809</v>
      </c>
      <c r="BU459" s="211">
        <v>40</v>
      </c>
      <c r="BV459" s="211">
        <v>1502</v>
      </c>
      <c r="BW459" s="211">
        <v>161</v>
      </c>
      <c r="BX459" s="211">
        <v>314</v>
      </c>
      <c r="BY459" s="211">
        <v>0</v>
      </c>
      <c r="BZ459" s="211">
        <v>261</v>
      </c>
      <c r="CA459" s="211">
        <v>25</v>
      </c>
      <c r="CB459" s="211">
        <v>548</v>
      </c>
      <c r="CC459" s="211">
        <v>15</v>
      </c>
      <c r="CD459" s="211">
        <v>209</v>
      </c>
      <c r="CE459" s="211">
        <v>21</v>
      </c>
      <c r="CF459" s="211">
        <v>252</v>
      </c>
      <c r="CG459" s="211">
        <v>14</v>
      </c>
      <c r="CH459" s="211">
        <v>367</v>
      </c>
      <c r="CI459" s="211">
        <v>69</v>
      </c>
      <c r="CJ459" s="211">
        <v>297</v>
      </c>
      <c r="CK459" s="211">
        <v>29</v>
      </c>
      <c r="CL459" s="211">
        <v>377</v>
      </c>
      <c r="CM459" s="211">
        <v>28</v>
      </c>
      <c r="CN459" s="211">
        <v>314</v>
      </c>
      <c r="CO459" s="211">
        <v>0</v>
      </c>
      <c r="CP459" s="211">
        <v>201</v>
      </c>
      <c r="CQ459" s="211">
        <v>2424</v>
      </c>
      <c r="CR459" s="211">
        <v>1750</v>
      </c>
      <c r="CS459" s="211">
        <v>970</v>
      </c>
      <c r="CT459" s="211">
        <v>2078</v>
      </c>
      <c r="CU459" s="211">
        <v>344</v>
      </c>
      <c r="CV459" s="211">
        <v>158</v>
      </c>
      <c r="CW459" s="211">
        <v>296</v>
      </c>
      <c r="CX459" s="211">
        <v>146</v>
      </c>
      <c r="CY459" s="211">
        <v>23</v>
      </c>
      <c r="CZ459" s="211">
        <v>6</v>
      </c>
      <c r="DA459" s="211">
        <v>25</v>
      </c>
      <c r="DB459" s="211">
        <v>6</v>
      </c>
      <c r="DC459" s="211">
        <v>0</v>
      </c>
      <c r="DD459" s="211">
        <v>0</v>
      </c>
      <c r="DE459" s="211">
        <v>79</v>
      </c>
      <c r="DF459" s="211">
        <v>117</v>
      </c>
      <c r="DG459" s="211">
        <v>373</v>
      </c>
      <c r="DH459" s="211">
        <v>39</v>
      </c>
      <c r="DI459" s="211">
        <v>145</v>
      </c>
      <c r="DJ459" s="211">
        <v>67</v>
      </c>
      <c r="DK459" s="211">
        <v>18</v>
      </c>
      <c r="DL459" s="211">
        <v>100</v>
      </c>
      <c r="DM459" s="211">
        <v>65</v>
      </c>
      <c r="DN459" s="211">
        <v>241</v>
      </c>
      <c r="DO459" s="211">
        <v>57</v>
      </c>
      <c r="DP459" s="211">
        <v>17</v>
      </c>
      <c r="DQ459" s="211">
        <v>36</v>
      </c>
      <c r="DR459" s="211">
        <v>38</v>
      </c>
      <c r="DS459" s="211">
        <v>25</v>
      </c>
      <c r="DT459" s="211">
        <v>66</v>
      </c>
      <c r="DU459" s="211">
        <v>926</v>
      </c>
      <c r="DV459" s="211">
        <v>509</v>
      </c>
      <c r="DW459" s="211">
        <v>247</v>
      </c>
      <c r="DX459" s="211">
        <v>81</v>
      </c>
      <c r="DY459" s="211">
        <v>58</v>
      </c>
      <c r="DZ459" s="211">
        <v>141</v>
      </c>
      <c r="EA459" s="211">
        <v>16</v>
      </c>
      <c r="EB459" s="211">
        <v>100</v>
      </c>
      <c r="EC459" s="211">
        <v>195</v>
      </c>
      <c r="ED459" s="211">
        <v>42</v>
      </c>
      <c r="EE459" s="211">
        <v>117</v>
      </c>
      <c r="EF459" s="211">
        <v>388</v>
      </c>
      <c r="EG459" s="211">
        <v>2354</v>
      </c>
      <c r="EH459" s="211">
        <v>224</v>
      </c>
      <c r="EI459" s="211">
        <v>779</v>
      </c>
      <c r="EJ459" s="211">
        <v>147</v>
      </c>
      <c r="EK459" s="211">
        <v>23</v>
      </c>
      <c r="EL459" s="211">
        <v>20</v>
      </c>
      <c r="EM459" s="211">
        <v>32</v>
      </c>
      <c r="EN459" s="211">
        <v>0</v>
      </c>
      <c r="EO459" s="211">
        <v>6</v>
      </c>
      <c r="EP459" s="211">
        <v>24</v>
      </c>
      <c r="EQ459" s="211">
        <v>841</v>
      </c>
      <c r="ER459" s="211">
        <v>926</v>
      </c>
      <c r="ES459" s="211">
        <v>37</v>
      </c>
      <c r="ET459" s="211">
        <v>154</v>
      </c>
      <c r="EU459" s="211">
        <v>405</v>
      </c>
      <c r="EV459" s="211">
        <v>330</v>
      </c>
      <c r="EW459" s="211">
        <f t="shared" si="7"/>
        <v>889</v>
      </c>
      <c r="EX459" s="211">
        <v>926</v>
      </c>
      <c r="EZ459" s="211"/>
    </row>
    <row r="460" spans="1:156" x14ac:dyDescent="0.25">
      <c r="A460">
        <v>55057</v>
      </c>
      <c r="B460" t="s">
        <v>580</v>
      </c>
      <c r="C460" t="s">
        <v>660</v>
      </c>
      <c r="D460" t="s">
        <v>299</v>
      </c>
      <c r="E460" t="s">
        <v>332</v>
      </c>
      <c r="F460" s="234" t="s">
        <v>342</v>
      </c>
      <c r="G460" s="234" t="s">
        <v>342</v>
      </c>
      <c r="H460" s="211">
        <v>25165</v>
      </c>
      <c r="I460" s="211">
        <v>1546</v>
      </c>
      <c r="J460" s="211">
        <v>1649</v>
      </c>
      <c r="K460" s="211">
        <v>139</v>
      </c>
      <c r="L460" s="211">
        <v>1284</v>
      </c>
      <c r="M460" s="211">
        <v>84</v>
      </c>
      <c r="N460" s="211">
        <v>8233</v>
      </c>
      <c r="O460" s="211">
        <v>1082</v>
      </c>
      <c r="P460" s="211">
        <v>10142</v>
      </c>
      <c r="Q460" s="211">
        <v>295</v>
      </c>
      <c r="R460" s="211">
        <v>20586</v>
      </c>
      <c r="S460" s="211">
        <v>429</v>
      </c>
      <c r="T460" s="211">
        <v>456</v>
      </c>
      <c r="U460" s="211">
        <v>0</v>
      </c>
      <c r="V460" s="211">
        <v>100</v>
      </c>
      <c r="W460" s="211">
        <v>13</v>
      </c>
      <c r="X460" s="211">
        <v>932</v>
      </c>
      <c r="Y460" s="211">
        <v>43</v>
      </c>
      <c r="Z460" s="211">
        <v>732</v>
      </c>
      <c r="AA460" s="211">
        <v>231</v>
      </c>
      <c r="AB460" s="211">
        <v>2355</v>
      </c>
      <c r="AC460" s="211">
        <v>830</v>
      </c>
      <c r="AD460" s="211">
        <v>2777</v>
      </c>
      <c r="AE460" s="211">
        <v>1090</v>
      </c>
      <c r="AF460" s="211">
        <v>20060</v>
      </c>
      <c r="AG460" s="211">
        <v>381</v>
      </c>
      <c r="AH460" s="211">
        <v>22947</v>
      </c>
      <c r="AI460" s="211">
        <v>494</v>
      </c>
      <c r="AJ460" s="211">
        <v>2218</v>
      </c>
      <c r="AK460" s="211">
        <v>1052</v>
      </c>
      <c r="AL460" s="211">
        <v>576</v>
      </c>
      <c r="AM460" s="211">
        <v>36</v>
      </c>
      <c r="AN460" s="211">
        <v>1642</v>
      </c>
      <c r="AO460" s="211">
        <v>1016</v>
      </c>
      <c r="AP460" s="211">
        <v>12270</v>
      </c>
      <c r="AQ460" s="211">
        <v>867</v>
      </c>
      <c r="AR460" s="211">
        <v>12895</v>
      </c>
      <c r="AS460" s="211">
        <v>679</v>
      </c>
      <c r="AT460" s="211">
        <v>2236</v>
      </c>
      <c r="AU460" s="211">
        <v>15</v>
      </c>
      <c r="AV460" s="211">
        <v>22929</v>
      </c>
      <c r="AW460" s="211">
        <v>1531</v>
      </c>
      <c r="AX460" s="211">
        <v>414</v>
      </c>
      <c r="AY460" s="211">
        <v>74</v>
      </c>
      <c r="AZ460" s="211">
        <v>2861</v>
      </c>
      <c r="BA460" s="211">
        <v>558</v>
      </c>
      <c r="BB460" s="211">
        <v>3611</v>
      </c>
      <c r="BC460" s="211">
        <v>231</v>
      </c>
      <c r="BD460" s="211">
        <v>6893</v>
      </c>
      <c r="BE460" s="211">
        <v>167</v>
      </c>
      <c r="BF460" s="211">
        <v>2951</v>
      </c>
      <c r="BG460" s="211">
        <v>147</v>
      </c>
      <c r="BH460" s="211">
        <v>12051</v>
      </c>
      <c r="BI460" s="211">
        <v>881</v>
      </c>
      <c r="BJ460" s="211">
        <v>11487</v>
      </c>
      <c r="BK460" s="211">
        <v>839</v>
      </c>
      <c r="BL460" s="211">
        <v>564</v>
      </c>
      <c r="BM460" s="211">
        <v>42</v>
      </c>
      <c r="BN460" s="211">
        <v>6712</v>
      </c>
      <c r="BO460" s="211">
        <v>560</v>
      </c>
      <c r="BP460" s="211">
        <v>6315</v>
      </c>
      <c r="BQ460" s="211">
        <v>329</v>
      </c>
      <c r="BR460" s="211">
        <v>1975</v>
      </c>
      <c r="BS460" s="211">
        <v>139</v>
      </c>
      <c r="BT460" s="211">
        <v>6252</v>
      </c>
      <c r="BU460" s="211">
        <v>389</v>
      </c>
      <c r="BV460" s="211">
        <v>15002</v>
      </c>
      <c r="BW460" s="211">
        <v>1028</v>
      </c>
      <c r="BX460" s="211">
        <v>3911</v>
      </c>
      <c r="BY460" s="211">
        <v>129</v>
      </c>
      <c r="BZ460" s="211">
        <v>1118</v>
      </c>
      <c r="CA460" s="211">
        <v>28</v>
      </c>
      <c r="CB460" s="211">
        <v>5134</v>
      </c>
      <c r="CC460" s="211">
        <v>361</v>
      </c>
      <c r="CD460" s="211">
        <v>5134</v>
      </c>
      <c r="CE460" s="211">
        <v>127</v>
      </c>
      <c r="CF460" s="211">
        <v>1754</v>
      </c>
      <c r="CG460" s="211">
        <v>202</v>
      </c>
      <c r="CH460" s="211">
        <v>2771</v>
      </c>
      <c r="CI460" s="211">
        <v>510</v>
      </c>
      <c r="CJ460" s="211">
        <v>2790</v>
      </c>
      <c r="CK460" s="211">
        <v>96</v>
      </c>
      <c r="CL460" s="211">
        <v>2553</v>
      </c>
      <c r="CM460" s="211">
        <v>93</v>
      </c>
      <c r="CN460" s="211">
        <v>3911</v>
      </c>
      <c r="CO460" s="211">
        <v>129</v>
      </c>
      <c r="CP460" s="211">
        <v>1546</v>
      </c>
      <c r="CQ460" s="211">
        <v>23619</v>
      </c>
      <c r="CR460" s="211">
        <v>19857</v>
      </c>
      <c r="CS460" s="211">
        <v>6838</v>
      </c>
      <c r="CT460" s="211">
        <v>21334</v>
      </c>
      <c r="CU460" s="211">
        <v>3181</v>
      </c>
      <c r="CV460" s="211">
        <v>1646</v>
      </c>
      <c r="CW460" s="211">
        <v>2073</v>
      </c>
      <c r="CX460" s="211">
        <v>1378</v>
      </c>
      <c r="CY460" s="211">
        <v>432</v>
      </c>
      <c r="CZ460" s="211">
        <v>56</v>
      </c>
      <c r="DA460" s="211">
        <v>651</v>
      </c>
      <c r="DB460" s="211">
        <v>212</v>
      </c>
      <c r="DC460" s="211">
        <v>25</v>
      </c>
      <c r="DD460" s="211">
        <v>0</v>
      </c>
      <c r="DE460" s="211">
        <v>241</v>
      </c>
      <c r="DF460" s="211">
        <v>930</v>
      </c>
      <c r="DG460" s="211">
        <v>1469</v>
      </c>
      <c r="DH460" s="211">
        <v>453</v>
      </c>
      <c r="DI460" s="211">
        <v>912</v>
      </c>
      <c r="DJ460" s="211">
        <v>461</v>
      </c>
      <c r="DK460" s="211">
        <v>105</v>
      </c>
      <c r="DL460" s="211">
        <v>436</v>
      </c>
      <c r="DM460" s="211">
        <v>745</v>
      </c>
      <c r="DN460" s="211">
        <v>5442</v>
      </c>
      <c r="DO460" s="211">
        <v>1380</v>
      </c>
      <c r="DP460" s="211">
        <v>595</v>
      </c>
      <c r="DQ460" s="211">
        <v>348</v>
      </c>
      <c r="DR460" s="211">
        <v>140</v>
      </c>
      <c r="DS460" s="211">
        <v>136</v>
      </c>
      <c r="DT460" s="211">
        <v>374</v>
      </c>
      <c r="DU460" s="211">
        <v>8093</v>
      </c>
      <c r="DV460" s="211">
        <v>4501</v>
      </c>
      <c r="DW460" s="211">
        <v>1883</v>
      </c>
      <c r="DX460" s="211">
        <v>507</v>
      </c>
      <c r="DY460" s="211">
        <v>105</v>
      </c>
      <c r="DZ460" s="211">
        <v>1335</v>
      </c>
      <c r="EA460" s="211">
        <v>123</v>
      </c>
      <c r="EB460" s="211">
        <v>920</v>
      </c>
      <c r="EC460" s="211">
        <v>1750</v>
      </c>
      <c r="ED460" s="211">
        <v>316</v>
      </c>
      <c r="EE460" s="211">
        <v>1244</v>
      </c>
      <c r="EF460" s="211">
        <v>2502</v>
      </c>
      <c r="EG460" s="211">
        <v>20145</v>
      </c>
      <c r="EH460" s="211">
        <v>5069</v>
      </c>
      <c r="EI460" s="211">
        <v>6039</v>
      </c>
      <c r="EJ460" s="211">
        <v>2054</v>
      </c>
      <c r="EK460" s="211">
        <v>445</v>
      </c>
      <c r="EL460" s="211">
        <v>259</v>
      </c>
      <c r="EM460" s="211">
        <v>315</v>
      </c>
      <c r="EN460" s="211">
        <v>167</v>
      </c>
      <c r="EO460" s="211">
        <v>166</v>
      </c>
      <c r="EP460" s="211">
        <v>527</v>
      </c>
      <c r="EQ460" s="211">
        <v>7601</v>
      </c>
      <c r="ER460" s="211">
        <v>8093</v>
      </c>
      <c r="ES460" s="211">
        <v>306</v>
      </c>
      <c r="ET460" s="211">
        <v>2338</v>
      </c>
      <c r="EU460" s="211">
        <v>3424</v>
      </c>
      <c r="EV460" s="211">
        <v>2025</v>
      </c>
      <c r="EW460" s="211">
        <f t="shared" si="7"/>
        <v>7787</v>
      </c>
      <c r="EX460" s="211">
        <v>8093</v>
      </c>
      <c r="EZ460" s="211"/>
    </row>
    <row r="461" spans="1:156" x14ac:dyDescent="0.25">
      <c r="A461">
        <v>55060</v>
      </c>
      <c r="B461" t="s">
        <v>580</v>
      </c>
      <c r="C461" t="s">
        <v>661</v>
      </c>
      <c r="D461" t="s">
        <v>307</v>
      </c>
      <c r="E461" t="s">
        <v>332</v>
      </c>
      <c r="F461" s="234" t="s">
        <v>342</v>
      </c>
      <c r="G461" s="234" t="s">
        <v>342</v>
      </c>
      <c r="H461" s="211">
        <v>29253</v>
      </c>
      <c r="I461" s="211">
        <v>879</v>
      </c>
      <c r="J461" s="211">
        <v>4024</v>
      </c>
      <c r="K461" s="211">
        <v>128</v>
      </c>
      <c r="L461" s="211">
        <v>2303</v>
      </c>
      <c r="M461" s="211">
        <v>105</v>
      </c>
      <c r="N461" s="211">
        <v>12322</v>
      </c>
      <c r="O461" s="211">
        <v>576</v>
      </c>
      <c r="P461" s="211">
        <v>12806</v>
      </c>
      <c r="Q461" s="211">
        <v>175</v>
      </c>
      <c r="R461" s="211">
        <v>25349</v>
      </c>
      <c r="S461" s="211">
        <v>710</v>
      </c>
      <c r="T461" s="211">
        <v>1232</v>
      </c>
      <c r="U461" s="211">
        <v>0</v>
      </c>
      <c r="V461" s="211">
        <v>102</v>
      </c>
      <c r="W461" s="211">
        <v>0</v>
      </c>
      <c r="X461" s="211">
        <v>212</v>
      </c>
      <c r="Y461" s="211">
        <v>0</v>
      </c>
      <c r="Z461" s="211">
        <v>857</v>
      </c>
      <c r="AA461" s="211">
        <v>129</v>
      </c>
      <c r="AB461" s="211">
        <v>1501</v>
      </c>
      <c r="AC461" s="211">
        <v>40</v>
      </c>
      <c r="AD461" s="211">
        <v>2269</v>
      </c>
      <c r="AE461" s="211">
        <v>220</v>
      </c>
      <c r="AF461" s="211">
        <v>24644</v>
      </c>
      <c r="AG461" s="211">
        <v>653</v>
      </c>
      <c r="AH461" s="211">
        <v>27765</v>
      </c>
      <c r="AI461" s="211">
        <v>688</v>
      </c>
      <c r="AJ461" s="211">
        <v>1488</v>
      </c>
      <c r="AK461" s="211">
        <v>191</v>
      </c>
      <c r="AL461" s="211">
        <v>715</v>
      </c>
      <c r="AM461" s="211">
        <v>0</v>
      </c>
      <c r="AN461" s="211">
        <v>773</v>
      </c>
      <c r="AO461" s="211">
        <v>191</v>
      </c>
      <c r="AP461" s="211">
        <v>14727</v>
      </c>
      <c r="AQ461" s="211">
        <v>591</v>
      </c>
      <c r="AR461" s="211">
        <v>14526</v>
      </c>
      <c r="AS461" s="211">
        <v>288</v>
      </c>
      <c r="AT461" s="211">
        <v>3295</v>
      </c>
      <c r="AU461" s="211">
        <v>35</v>
      </c>
      <c r="AV461" s="211">
        <v>25958</v>
      </c>
      <c r="AW461" s="211">
        <v>844</v>
      </c>
      <c r="AX461" s="211">
        <v>969</v>
      </c>
      <c r="AY461" s="211">
        <v>72</v>
      </c>
      <c r="AZ461" s="211">
        <v>5788</v>
      </c>
      <c r="BA461" s="211">
        <v>174</v>
      </c>
      <c r="BB461" s="211">
        <v>6664</v>
      </c>
      <c r="BC461" s="211">
        <v>207</v>
      </c>
      <c r="BD461" s="211">
        <v>6227</v>
      </c>
      <c r="BE461" s="211">
        <v>163</v>
      </c>
      <c r="BF461" s="211">
        <v>2549</v>
      </c>
      <c r="BG461" s="211">
        <v>105</v>
      </c>
      <c r="BH461" s="211">
        <v>13860</v>
      </c>
      <c r="BI461" s="211">
        <v>652</v>
      </c>
      <c r="BJ461" s="211">
        <v>13465</v>
      </c>
      <c r="BK461" s="211">
        <v>651</v>
      </c>
      <c r="BL461" s="211">
        <v>395</v>
      </c>
      <c r="BM461" s="211">
        <v>1</v>
      </c>
      <c r="BN461" s="211">
        <v>10405</v>
      </c>
      <c r="BO461" s="211">
        <v>491</v>
      </c>
      <c r="BP461" s="211">
        <v>4015</v>
      </c>
      <c r="BQ461" s="211">
        <v>174</v>
      </c>
      <c r="BR461" s="211">
        <v>1989</v>
      </c>
      <c r="BS461" s="211">
        <v>92</v>
      </c>
      <c r="BT461" s="211">
        <v>7464</v>
      </c>
      <c r="BU461" s="211">
        <v>122</v>
      </c>
      <c r="BV461" s="211">
        <v>16409</v>
      </c>
      <c r="BW461" s="211">
        <v>757</v>
      </c>
      <c r="BX461" s="211">
        <v>5380</v>
      </c>
      <c r="BY461" s="211">
        <v>0</v>
      </c>
      <c r="BZ461" s="211">
        <v>1860</v>
      </c>
      <c r="CA461" s="211">
        <v>44</v>
      </c>
      <c r="CB461" s="211">
        <v>5604</v>
      </c>
      <c r="CC461" s="211">
        <v>78</v>
      </c>
      <c r="CD461" s="211">
        <v>2141</v>
      </c>
      <c r="CE461" s="211">
        <v>141</v>
      </c>
      <c r="CF461" s="211">
        <v>3106</v>
      </c>
      <c r="CG461" s="211">
        <v>122</v>
      </c>
      <c r="CH461" s="211">
        <v>3800</v>
      </c>
      <c r="CI461" s="211">
        <v>152</v>
      </c>
      <c r="CJ461" s="211">
        <v>3523</v>
      </c>
      <c r="CK461" s="211">
        <v>140</v>
      </c>
      <c r="CL461" s="211">
        <v>3839</v>
      </c>
      <c r="CM461" s="211">
        <v>202</v>
      </c>
      <c r="CN461" s="211">
        <v>5380</v>
      </c>
      <c r="CO461" s="211">
        <v>0</v>
      </c>
      <c r="CP461" s="211">
        <v>879</v>
      </c>
      <c r="CQ461" s="211">
        <v>28374</v>
      </c>
      <c r="CR461" s="211">
        <v>22122</v>
      </c>
      <c r="CS461" s="211">
        <v>10529</v>
      </c>
      <c r="CT461" s="211">
        <v>26212</v>
      </c>
      <c r="CU461" s="211">
        <v>1901</v>
      </c>
      <c r="CV461" s="211">
        <v>888</v>
      </c>
      <c r="CW461" s="211">
        <v>1065</v>
      </c>
      <c r="CX461" s="211">
        <v>537</v>
      </c>
      <c r="CY461" s="211">
        <v>115</v>
      </c>
      <c r="CZ461" s="211">
        <v>0</v>
      </c>
      <c r="DA461" s="211">
        <v>173</v>
      </c>
      <c r="DB461" s="211">
        <v>113</v>
      </c>
      <c r="DC461" s="211">
        <v>548</v>
      </c>
      <c r="DD461" s="211">
        <v>238</v>
      </c>
      <c r="DE461" s="211">
        <v>416</v>
      </c>
      <c r="DF461" s="211">
        <v>964</v>
      </c>
      <c r="DG461" s="211">
        <v>3137</v>
      </c>
      <c r="DH461" s="211">
        <v>186</v>
      </c>
      <c r="DI461" s="211">
        <v>1806</v>
      </c>
      <c r="DJ461" s="211">
        <v>552</v>
      </c>
      <c r="DK461" s="211">
        <v>339</v>
      </c>
      <c r="DL461" s="211">
        <v>1250</v>
      </c>
      <c r="DM461" s="211">
        <v>647</v>
      </c>
      <c r="DN461" s="211">
        <v>2964</v>
      </c>
      <c r="DO461" s="211">
        <v>861</v>
      </c>
      <c r="DP461" s="211">
        <v>693</v>
      </c>
      <c r="DQ461" s="211">
        <v>991</v>
      </c>
      <c r="DR461" s="211">
        <v>343</v>
      </c>
      <c r="DS461" s="211">
        <v>293</v>
      </c>
      <c r="DT461" s="211">
        <v>807</v>
      </c>
      <c r="DU461" s="211">
        <v>12022</v>
      </c>
      <c r="DV461" s="211">
        <v>6716</v>
      </c>
      <c r="DW461" s="211">
        <v>2689</v>
      </c>
      <c r="DX461" s="211">
        <v>640</v>
      </c>
      <c r="DY461" s="211">
        <v>225</v>
      </c>
      <c r="DZ461" s="211">
        <v>2131</v>
      </c>
      <c r="EA461" s="211">
        <v>113</v>
      </c>
      <c r="EB461" s="211">
        <v>1764</v>
      </c>
      <c r="EC461" s="211">
        <v>2535</v>
      </c>
      <c r="ED461" s="211">
        <v>487</v>
      </c>
      <c r="EE461" s="211">
        <v>1702</v>
      </c>
      <c r="EF461" s="211">
        <v>3685</v>
      </c>
      <c r="EG461" s="211">
        <v>25872</v>
      </c>
      <c r="EH461" s="211">
        <v>3449</v>
      </c>
      <c r="EI461" s="211">
        <v>9380</v>
      </c>
      <c r="EJ461" s="211">
        <v>2642</v>
      </c>
      <c r="EK461" s="211">
        <v>337</v>
      </c>
      <c r="EL461" s="211">
        <v>204</v>
      </c>
      <c r="EM461" s="211">
        <v>319</v>
      </c>
      <c r="EN461" s="211">
        <v>124</v>
      </c>
      <c r="EO461" s="211">
        <v>296</v>
      </c>
      <c r="EP461" s="211">
        <v>1201</v>
      </c>
      <c r="EQ461" s="211">
        <v>10574</v>
      </c>
      <c r="ER461" s="211">
        <v>12022</v>
      </c>
      <c r="ES461" s="211">
        <v>838</v>
      </c>
      <c r="ET461" s="211">
        <v>3240</v>
      </c>
      <c r="EU461" s="211">
        <v>4532</v>
      </c>
      <c r="EV461" s="211">
        <v>3412</v>
      </c>
      <c r="EW461" s="211">
        <f t="shared" si="7"/>
        <v>11184</v>
      </c>
      <c r="EX461" s="211">
        <v>12022</v>
      </c>
      <c r="EZ461" s="211"/>
    </row>
    <row r="462" spans="1:156" x14ac:dyDescent="0.25">
      <c r="A462">
        <v>55066</v>
      </c>
      <c r="B462" t="s">
        <v>580</v>
      </c>
      <c r="C462" t="s">
        <v>663</v>
      </c>
      <c r="D462" t="s">
        <v>258</v>
      </c>
      <c r="E462" t="s">
        <v>332</v>
      </c>
      <c r="F462" s="234" t="s">
        <v>342</v>
      </c>
      <c r="G462" s="234" t="s">
        <v>342</v>
      </c>
      <c r="H462" s="211">
        <v>18702</v>
      </c>
      <c r="I462" s="211">
        <v>1358</v>
      </c>
      <c r="J462" s="211">
        <v>3485</v>
      </c>
      <c r="K462" s="211">
        <v>401</v>
      </c>
      <c r="L462" s="211">
        <v>2310</v>
      </c>
      <c r="M462" s="211">
        <v>292</v>
      </c>
      <c r="N462" s="211">
        <v>7781</v>
      </c>
      <c r="O462" s="211">
        <v>716</v>
      </c>
      <c r="P462" s="211">
        <v>7350</v>
      </c>
      <c r="Q462" s="211">
        <v>222</v>
      </c>
      <c r="R462" s="211">
        <v>16476</v>
      </c>
      <c r="S462" s="211">
        <v>1045</v>
      </c>
      <c r="T462" s="211">
        <v>529</v>
      </c>
      <c r="U462" s="211">
        <v>1</v>
      </c>
      <c r="V462" s="211">
        <v>141</v>
      </c>
      <c r="W462" s="211">
        <v>0</v>
      </c>
      <c r="X462" s="211">
        <v>163</v>
      </c>
      <c r="Y462" s="211">
        <v>20</v>
      </c>
      <c r="Z462" s="211">
        <v>632</v>
      </c>
      <c r="AA462" s="211">
        <v>176</v>
      </c>
      <c r="AB462" s="211">
        <v>744</v>
      </c>
      <c r="AC462" s="211">
        <v>116</v>
      </c>
      <c r="AD462" s="211">
        <v>1198</v>
      </c>
      <c r="AE462" s="211">
        <v>274</v>
      </c>
      <c r="AF462" s="211">
        <v>16242</v>
      </c>
      <c r="AG462" s="211">
        <v>1045</v>
      </c>
      <c r="AH462" s="211">
        <v>18034</v>
      </c>
      <c r="AI462" s="211">
        <v>1121</v>
      </c>
      <c r="AJ462" s="211">
        <v>668</v>
      </c>
      <c r="AK462" s="211">
        <v>237</v>
      </c>
      <c r="AL462" s="211">
        <v>158</v>
      </c>
      <c r="AM462" s="211">
        <v>20</v>
      </c>
      <c r="AN462" s="211">
        <v>510</v>
      </c>
      <c r="AO462" s="211">
        <v>217</v>
      </c>
      <c r="AP462" s="211">
        <v>9588</v>
      </c>
      <c r="AQ462" s="211">
        <v>731</v>
      </c>
      <c r="AR462" s="211">
        <v>9114</v>
      </c>
      <c r="AS462" s="211">
        <v>627</v>
      </c>
      <c r="AT462" s="211">
        <v>2319</v>
      </c>
      <c r="AU462" s="211">
        <v>131</v>
      </c>
      <c r="AV462" s="211">
        <v>16383</v>
      </c>
      <c r="AW462" s="211">
        <v>1227</v>
      </c>
      <c r="AX462" s="211">
        <v>937</v>
      </c>
      <c r="AY462" s="211">
        <v>150</v>
      </c>
      <c r="AZ462" s="211">
        <v>4431</v>
      </c>
      <c r="BA462" s="211">
        <v>508</v>
      </c>
      <c r="BB462" s="211">
        <v>4161</v>
      </c>
      <c r="BC462" s="211">
        <v>190</v>
      </c>
      <c r="BD462" s="211">
        <v>3625</v>
      </c>
      <c r="BE462" s="211">
        <v>119</v>
      </c>
      <c r="BF462" s="211">
        <v>2212</v>
      </c>
      <c r="BG462" s="211">
        <v>337</v>
      </c>
      <c r="BH462" s="211">
        <v>8660</v>
      </c>
      <c r="BI462" s="211">
        <v>842</v>
      </c>
      <c r="BJ462" s="211">
        <v>8254</v>
      </c>
      <c r="BK462" s="211">
        <v>781</v>
      </c>
      <c r="BL462" s="211">
        <v>406</v>
      </c>
      <c r="BM462" s="211">
        <v>61</v>
      </c>
      <c r="BN462" s="211">
        <v>5687</v>
      </c>
      <c r="BO462" s="211">
        <v>453</v>
      </c>
      <c r="BP462" s="211">
        <v>3465</v>
      </c>
      <c r="BQ462" s="211">
        <v>465</v>
      </c>
      <c r="BR462" s="211">
        <v>1720</v>
      </c>
      <c r="BS462" s="211">
        <v>261</v>
      </c>
      <c r="BT462" s="211">
        <v>4176</v>
      </c>
      <c r="BU462" s="211">
        <v>179</v>
      </c>
      <c r="BV462" s="211">
        <v>10872</v>
      </c>
      <c r="BW462" s="211">
        <v>1179</v>
      </c>
      <c r="BX462" s="211">
        <v>3654</v>
      </c>
      <c r="BY462" s="211">
        <v>0</v>
      </c>
      <c r="BZ462" s="211">
        <v>1059</v>
      </c>
      <c r="CA462" s="211">
        <v>115</v>
      </c>
      <c r="CB462" s="211">
        <v>3117</v>
      </c>
      <c r="CC462" s="211">
        <v>64</v>
      </c>
      <c r="CD462" s="211">
        <v>1372</v>
      </c>
      <c r="CE462" s="211">
        <v>212</v>
      </c>
      <c r="CF462" s="211">
        <v>2094</v>
      </c>
      <c r="CG462" s="211">
        <v>224</v>
      </c>
      <c r="CH462" s="211">
        <v>2316</v>
      </c>
      <c r="CI462" s="211">
        <v>354</v>
      </c>
      <c r="CJ462" s="211">
        <v>2006</v>
      </c>
      <c r="CK462" s="211">
        <v>208</v>
      </c>
      <c r="CL462" s="211">
        <v>3084</v>
      </c>
      <c r="CM462" s="211">
        <v>181</v>
      </c>
      <c r="CN462" s="211">
        <v>3654</v>
      </c>
      <c r="CO462" s="211">
        <v>0</v>
      </c>
      <c r="CP462" s="211">
        <v>1358</v>
      </c>
      <c r="CQ462" s="211">
        <v>17344</v>
      </c>
      <c r="CR462" s="211">
        <v>12264</v>
      </c>
      <c r="CS462" s="211">
        <v>8151</v>
      </c>
      <c r="CT462" s="211">
        <v>17297</v>
      </c>
      <c r="CU462" s="211">
        <v>853</v>
      </c>
      <c r="CV462" s="211">
        <v>368</v>
      </c>
      <c r="CW462" s="211">
        <v>659</v>
      </c>
      <c r="CX462" s="211">
        <v>284</v>
      </c>
      <c r="CY462" s="211">
        <v>45</v>
      </c>
      <c r="CZ462" s="211">
        <v>0</v>
      </c>
      <c r="DA462" s="211">
        <v>44</v>
      </c>
      <c r="DB462" s="211">
        <v>10</v>
      </c>
      <c r="DC462" s="211">
        <v>105</v>
      </c>
      <c r="DD462" s="211">
        <v>74</v>
      </c>
      <c r="DE462" s="211">
        <v>251</v>
      </c>
      <c r="DF462" s="211">
        <v>571</v>
      </c>
      <c r="DG462" s="211">
        <v>1523</v>
      </c>
      <c r="DH462" s="211">
        <v>143</v>
      </c>
      <c r="DI462" s="211">
        <v>976</v>
      </c>
      <c r="DJ462" s="211">
        <v>543</v>
      </c>
      <c r="DK462" s="211">
        <v>84</v>
      </c>
      <c r="DL462" s="211">
        <v>371</v>
      </c>
      <c r="DM462" s="211">
        <v>646</v>
      </c>
      <c r="DN462" s="211">
        <v>2306</v>
      </c>
      <c r="DO462" s="211">
        <v>1030</v>
      </c>
      <c r="DP462" s="211">
        <v>440</v>
      </c>
      <c r="DQ462" s="211">
        <v>318</v>
      </c>
      <c r="DR462" s="211">
        <v>445</v>
      </c>
      <c r="DS462" s="211">
        <v>291</v>
      </c>
      <c r="DT462" s="211">
        <v>732</v>
      </c>
      <c r="DU462" s="211">
        <v>8282</v>
      </c>
      <c r="DV462" s="211">
        <v>3675</v>
      </c>
      <c r="DW462" s="211">
        <v>1204</v>
      </c>
      <c r="DX462" s="211">
        <v>676</v>
      </c>
      <c r="DY462" s="211">
        <v>299</v>
      </c>
      <c r="DZ462" s="211">
        <v>1854</v>
      </c>
      <c r="EA462" s="211">
        <v>25</v>
      </c>
      <c r="EB462" s="211">
        <v>1585</v>
      </c>
      <c r="EC462" s="211">
        <v>2077</v>
      </c>
      <c r="ED462" s="211">
        <v>346</v>
      </c>
      <c r="EE462" s="211">
        <v>1394</v>
      </c>
      <c r="EF462" s="211">
        <v>2037</v>
      </c>
      <c r="EG462" s="211">
        <v>16048</v>
      </c>
      <c r="EH462" s="211">
        <v>2843</v>
      </c>
      <c r="EI462" s="211">
        <v>6047</v>
      </c>
      <c r="EJ462" s="211">
        <v>2235</v>
      </c>
      <c r="EK462" s="211">
        <v>184</v>
      </c>
      <c r="EL462" s="211">
        <v>312</v>
      </c>
      <c r="EM462" s="211">
        <v>122</v>
      </c>
      <c r="EN462" s="211">
        <v>371</v>
      </c>
      <c r="EO462" s="211">
        <v>267</v>
      </c>
      <c r="EP462" s="211">
        <v>847</v>
      </c>
      <c r="EQ462" s="211">
        <v>7562</v>
      </c>
      <c r="ER462" s="211">
        <v>8282</v>
      </c>
      <c r="ES462" s="211">
        <v>781</v>
      </c>
      <c r="ET462" s="211">
        <v>2809</v>
      </c>
      <c r="EU462" s="211">
        <v>2945</v>
      </c>
      <c r="EV462" s="211">
        <v>1747</v>
      </c>
      <c r="EW462" s="211">
        <f t="shared" si="7"/>
        <v>7501</v>
      </c>
      <c r="EX462" s="211">
        <v>8282</v>
      </c>
      <c r="EZ462" s="211"/>
    </row>
    <row r="463" spans="1:156" x14ac:dyDescent="0.25">
      <c r="A463">
        <v>55088</v>
      </c>
      <c r="B463" t="s">
        <v>580</v>
      </c>
      <c r="C463" t="s">
        <v>937</v>
      </c>
      <c r="D463" t="s">
        <v>299</v>
      </c>
      <c r="E463" t="s">
        <v>332</v>
      </c>
      <c r="F463" s="234" t="s">
        <v>342</v>
      </c>
      <c r="G463" s="234" t="s">
        <v>342</v>
      </c>
      <c r="H463" s="211">
        <v>1727</v>
      </c>
      <c r="I463" s="211">
        <v>71</v>
      </c>
      <c r="J463" s="211">
        <v>99</v>
      </c>
      <c r="K463" s="211">
        <v>25</v>
      </c>
      <c r="L463" s="211">
        <v>83</v>
      </c>
      <c r="M463" s="211">
        <v>25</v>
      </c>
      <c r="N463" s="211">
        <v>544</v>
      </c>
      <c r="O463" s="211">
        <v>36</v>
      </c>
      <c r="P463" s="211">
        <v>1066</v>
      </c>
      <c r="Q463" s="211">
        <v>10</v>
      </c>
      <c r="R463" s="211">
        <v>1569</v>
      </c>
      <c r="S463" s="211">
        <v>49</v>
      </c>
      <c r="T463" s="211">
        <v>23</v>
      </c>
      <c r="U463" s="211">
        <v>0</v>
      </c>
      <c r="V463" s="211">
        <v>12</v>
      </c>
      <c r="W463" s="211">
        <v>11</v>
      </c>
      <c r="X463" s="211">
        <v>10</v>
      </c>
      <c r="Y463" s="211">
        <v>0</v>
      </c>
      <c r="Z463" s="211">
        <v>48</v>
      </c>
      <c r="AA463" s="211">
        <v>11</v>
      </c>
      <c r="AB463" s="211">
        <v>65</v>
      </c>
      <c r="AC463" s="211">
        <v>0</v>
      </c>
      <c r="AD463" s="211">
        <v>43</v>
      </c>
      <c r="AE463" s="211">
        <v>5</v>
      </c>
      <c r="AF463" s="211">
        <v>1549</v>
      </c>
      <c r="AG463" s="211">
        <v>44</v>
      </c>
      <c r="AH463" s="211">
        <v>1714</v>
      </c>
      <c r="AI463" s="211">
        <v>71</v>
      </c>
      <c r="AJ463" s="211">
        <v>13</v>
      </c>
      <c r="AK463" s="211">
        <v>0</v>
      </c>
      <c r="AL463" s="211">
        <v>9</v>
      </c>
      <c r="AM463" s="211">
        <v>0</v>
      </c>
      <c r="AN463" s="211">
        <v>4</v>
      </c>
      <c r="AO463" s="211">
        <v>0</v>
      </c>
      <c r="AP463" s="211">
        <v>872</v>
      </c>
      <c r="AQ463" s="211">
        <v>40</v>
      </c>
      <c r="AR463" s="211">
        <v>855</v>
      </c>
      <c r="AS463" s="211">
        <v>31</v>
      </c>
      <c r="AT463" s="211">
        <v>130</v>
      </c>
      <c r="AU463" s="211">
        <v>5</v>
      </c>
      <c r="AV463" s="211">
        <v>1597</v>
      </c>
      <c r="AW463" s="211">
        <v>66</v>
      </c>
      <c r="AX463" s="211">
        <v>77</v>
      </c>
      <c r="AY463" s="211">
        <v>6</v>
      </c>
      <c r="AZ463" s="211">
        <v>366</v>
      </c>
      <c r="BA463" s="211">
        <v>10</v>
      </c>
      <c r="BB463" s="211">
        <v>457</v>
      </c>
      <c r="BC463" s="211">
        <v>28</v>
      </c>
      <c r="BD463" s="211">
        <v>337</v>
      </c>
      <c r="BE463" s="211">
        <v>5</v>
      </c>
      <c r="BF463" s="211">
        <v>158</v>
      </c>
      <c r="BG463" s="211">
        <v>13</v>
      </c>
      <c r="BH463" s="211">
        <v>842</v>
      </c>
      <c r="BI463" s="211">
        <v>40</v>
      </c>
      <c r="BJ463" s="211">
        <v>811</v>
      </c>
      <c r="BK463" s="211">
        <v>37</v>
      </c>
      <c r="BL463" s="211">
        <v>31</v>
      </c>
      <c r="BM463" s="211">
        <v>3</v>
      </c>
      <c r="BN463" s="211">
        <v>607</v>
      </c>
      <c r="BO463" s="211">
        <v>21</v>
      </c>
      <c r="BP463" s="211">
        <v>268</v>
      </c>
      <c r="BQ463" s="211">
        <v>26</v>
      </c>
      <c r="BR463" s="211">
        <v>125</v>
      </c>
      <c r="BS463" s="211">
        <v>6</v>
      </c>
      <c r="BT463" s="211">
        <v>417</v>
      </c>
      <c r="BU463" s="211">
        <v>18</v>
      </c>
      <c r="BV463" s="211">
        <v>1000</v>
      </c>
      <c r="BW463" s="211">
        <v>53</v>
      </c>
      <c r="BX463" s="211">
        <v>310</v>
      </c>
      <c r="BY463" s="211">
        <v>0</v>
      </c>
      <c r="BZ463" s="211">
        <v>127</v>
      </c>
      <c r="CA463" s="211">
        <v>3</v>
      </c>
      <c r="CB463" s="211">
        <v>290</v>
      </c>
      <c r="CC463" s="211">
        <v>15</v>
      </c>
      <c r="CD463" s="211">
        <v>73</v>
      </c>
      <c r="CE463" s="211">
        <v>4</v>
      </c>
      <c r="CF463" s="211">
        <v>101</v>
      </c>
      <c r="CG463" s="211">
        <v>8</v>
      </c>
      <c r="CH463" s="211">
        <v>211</v>
      </c>
      <c r="CI463" s="211">
        <v>6</v>
      </c>
      <c r="CJ463" s="211">
        <v>315</v>
      </c>
      <c r="CK463" s="211">
        <v>18</v>
      </c>
      <c r="CL463" s="211">
        <v>300</v>
      </c>
      <c r="CM463" s="211">
        <v>17</v>
      </c>
      <c r="CN463" s="211">
        <v>310</v>
      </c>
      <c r="CO463" s="211">
        <v>0</v>
      </c>
      <c r="CP463" s="211">
        <v>71</v>
      </c>
      <c r="CQ463" s="211">
        <v>1656</v>
      </c>
      <c r="CR463" s="211">
        <v>1435</v>
      </c>
      <c r="CS463" s="211">
        <v>484</v>
      </c>
      <c r="CT463" s="211">
        <v>1553</v>
      </c>
      <c r="CU463" s="211">
        <v>74</v>
      </c>
      <c r="CV463" s="211">
        <v>7</v>
      </c>
      <c r="CW463" s="211">
        <v>15</v>
      </c>
      <c r="CX463" s="211">
        <v>0</v>
      </c>
      <c r="CY463" s="211">
        <v>47</v>
      </c>
      <c r="CZ463" s="211">
        <v>7</v>
      </c>
      <c r="DA463" s="211">
        <v>12</v>
      </c>
      <c r="DB463" s="211">
        <v>0</v>
      </c>
      <c r="DC463" s="211">
        <v>0</v>
      </c>
      <c r="DD463" s="211">
        <v>0</v>
      </c>
      <c r="DE463" s="211">
        <v>18</v>
      </c>
      <c r="DF463" s="211">
        <v>91</v>
      </c>
      <c r="DG463" s="211">
        <v>114</v>
      </c>
      <c r="DH463" s="211">
        <v>31</v>
      </c>
      <c r="DI463" s="211">
        <v>68</v>
      </c>
      <c r="DJ463" s="211">
        <v>54</v>
      </c>
      <c r="DK463" s="211">
        <v>7</v>
      </c>
      <c r="DL463" s="211">
        <v>53</v>
      </c>
      <c r="DM463" s="211">
        <v>77</v>
      </c>
      <c r="DN463" s="211">
        <v>199</v>
      </c>
      <c r="DO463" s="211">
        <v>68</v>
      </c>
      <c r="DP463" s="211">
        <v>79</v>
      </c>
      <c r="DQ463" s="211">
        <v>42</v>
      </c>
      <c r="DR463" s="211">
        <v>13</v>
      </c>
      <c r="DS463" s="211">
        <v>11</v>
      </c>
      <c r="DT463" s="211">
        <v>13</v>
      </c>
      <c r="DU463" s="211">
        <v>608</v>
      </c>
      <c r="DV463" s="211">
        <v>445</v>
      </c>
      <c r="DW463" s="211">
        <v>159</v>
      </c>
      <c r="DX463" s="211">
        <v>38</v>
      </c>
      <c r="DY463" s="211">
        <v>25</v>
      </c>
      <c r="DZ463" s="211">
        <v>66</v>
      </c>
      <c r="EA463" s="211">
        <v>0</v>
      </c>
      <c r="EB463" s="211">
        <v>57</v>
      </c>
      <c r="EC463" s="211">
        <v>59</v>
      </c>
      <c r="ED463" s="211">
        <v>0</v>
      </c>
      <c r="EE463" s="211">
        <v>28</v>
      </c>
      <c r="EF463" s="211">
        <v>194</v>
      </c>
      <c r="EG463" s="211">
        <v>1595</v>
      </c>
      <c r="EH463" s="211">
        <v>110</v>
      </c>
      <c r="EI463" s="211">
        <v>603</v>
      </c>
      <c r="EJ463" s="211">
        <v>5</v>
      </c>
      <c r="EK463" s="211">
        <v>0</v>
      </c>
      <c r="EL463" s="211">
        <v>3</v>
      </c>
      <c r="EM463" s="211">
        <v>0</v>
      </c>
      <c r="EN463" s="211">
        <v>0</v>
      </c>
      <c r="EO463" s="211">
        <v>0</v>
      </c>
      <c r="EP463" s="211">
        <v>2</v>
      </c>
      <c r="EQ463" s="211">
        <v>565</v>
      </c>
      <c r="ER463" s="211">
        <v>608</v>
      </c>
      <c r="ES463" s="211">
        <v>9</v>
      </c>
      <c r="ET463" s="211">
        <v>57</v>
      </c>
      <c r="EU463" s="211">
        <v>241</v>
      </c>
      <c r="EV463" s="211">
        <v>301</v>
      </c>
      <c r="EW463" s="211">
        <f t="shared" si="7"/>
        <v>599</v>
      </c>
      <c r="EX463" s="211">
        <v>608</v>
      </c>
      <c r="EZ463" s="211"/>
    </row>
    <row r="464" spans="1:156" x14ac:dyDescent="0.25">
      <c r="A464">
        <v>55089</v>
      </c>
      <c r="B464" t="s">
        <v>580</v>
      </c>
      <c r="C464" t="s">
        <v>671</v>
      </c>
      <c r="D464" t="s">
        <v>258</v>
      </c>
      <c r="E464" t="s">
        <v>332</v>
      </c>
      <c r="F464" s="234" t="s">
        <v>342</v>
      </c>
      <c r="G464" s="234" t="s">
        <v>342</v>
      </c>
      <c r="H464" s="211">
        <v>1760</v>
      </c>
      <c r="I464" s="211">
        <v>212</v>
      </c>
      <c r="J464" s="211">
        <v>254</v>
      </c>
      <c r="K464" s="211">
        <v>97</v>
      </c>
      <c r="L464" s="211">
        <v>203</v>
      </c>
      <c r="M464" s="211">
        <v>94</v>
      </c>
      <c r="N464" s="211">
        <v>423</v>
      </c>
      <c r="O464" s="211">
        <v>28</v>
      </c>
      <c r="P464" s="211">
        <v>1083</v>
      </c>
      <c r="Q464" s="211">
        <v>87</v>
      </c>
      <c r="R464" s="211">
        <v>1342</v>
      </c>
      <c r="S464" s="211">
        <v>95</v>
      </c>
      <c r="T464" s="211">
        <v>0</v>
      </c>
      <c r="U464" s="211">
        <v>0</v>
      </c>
      <c r="V464" s="211">
        <v>259</v>
      </c>
      <c r="W464" s="211">
        <v>99</v>
      </c>
      <c r="X464" s="211">
        <v>15</v>
      </c>
      <c r="Y464" s="211">
        <v>2</v>
      </c>
      <c r="Z464" s="211">
        <v>21</v>
      </c>
      <c r="AA464" s="211">
        <v>10</v>
      </c>
      <c r="AB464" s="211">
        <v>123</v>
      </c>
      <c r="AC464" s="211">
        <v>6</v>
      </c>
      <c r="AD464" s="211">
        <v>67</v>
      </c>
      <c r="AE464" s="211">
        <v>10</v>
      </c>
      <c r="AF464" s="211">
        <v>1341</v>
      </c>
      <c r="AG464" s="211">
        <v>95</v>
      </c>
      <c r="AH464" s="211">
        <v>1729</v>
      </c>
      <c r="AI464" s="211">
        <v>208</v>
      </c>
      <c r="AJ464" s="211">
        <v>31</v>
      </c>
      <c r="AK464" s="211">
        <v>4</v>
      </c>
      <c r="AL464" s="211">
        <v>12</v>
      </c>
      <c r="AM464" s="211">
        <v>0</v>
      </c>
      <c r="AN464" s="211">
        <v>19</v>
      </c>
      <c r="AO464" s="211">
        <v>4</v>
      </c>
      <c r="AP464" s="211">
        <v>844</v>
      </c>
      <c r="AQ464" s="211">
        <v>123</v>
      </c>
      <c r="AR464" s="211">
        <v>916</v>
      </c>
      <c r="AS464" s="211">
        <v>89</v>
      </c>
      <c r="AT464" s="211">
        <v>192</v>
      </c>
      <c r="AU464" s="211">
        <v>20</v>
      </c>
      <c r="AV464" s="211">
        <v>1568</v>
      </c>
      <c r="AW464" s="211">
        <v>192</v>
      </c>
      <c r="AX464" s="211">
        <v>76</v>
      </c>
      <c r="AY464" s="211">
        <v>20</v>
      </c>
      <c r="AZ464" s="211">
        <v>371</v>
      </c>
      <c r="BA464" s="211">
        <v>40</v>
      </c>
      <c r="BB464" s="211">
        <v>378</v>
      </c>
      <c r="BC464" s="211">
        <v>38</v>
      </c>
      <c r="BD464" s="211">
        <v>360</v>
      </c>
      <c r="BE464" s="211">
        <v>27</v>
      </c>
      <c r="BF464" s="211">
        <v>271</v>
      </c>
      <c r="BG464" s="211">
        <v>82</v>
      </c>
      <c r="BH464" s="211">
        <v>756</v>
      </c>
      <c r="BI464" s="211">
        <v>84</v>
      </c>
      <c r="BJ464" s="211">
        <v>745</v>
      </c>
      <c r="BK464" s="211">
        <v>77</v>
      </c>
      <c r="BL464" s="211">
        <v>11</v>
      </c>
      <c r="BM464" s="211">
        <v>7</v>
      </c>
      <c r="BN464" s="211">
        <v>543</v>
      </c>
      <c r="BO464" s="211">
        <v>44</v>
      </c>
      <c r="BP464" s="211">
        <v>253</v>
      </c>
      <c r="BQ464" s="211">
        <v>50</v>
      </c>
      <c r="BR464" s="211">
        <v>231</v>
      </c>
      <c r="BS464" s="211">
        <v>72</v>
      </c>
      <c r="BT464" s="211">
        <v>389</v>
      </c>
      <c r="BU464" s="211">
        <v>44</v>
      </c>
      <c r="BV464" s="211">
        <v>1027</v>
      </c>
      <c r="BW464" s="211">
        <v>166</v>
      </c>
      <c r="BX464" s="211">
        <v>344</v>
      </c>
      <c r="BY464" s="211">
        <v>2</v>
      </c>
      <c r="BZ464" s="211">
        <v>93</v>
      </c>
      <c r="CA464" s="211">
        <v>10</v>
      </c>
      <c r="CB464" s="211">
        <v>296</v>
      </c>
      <c r="CC464" s="211">
        <v>34</v>
      </c>
      <c r="CD464" s="211">
        <v>186</v>
      </c>
      <c r="CE464" s="211">
        <v>43</v>
      </c>
      <c r="CF464" s="211">
        <v>114</v>
      </c>
      <c r="CG464" s="211">
        <v>22</v>
      </c>
      <c r="CH464" s="211">
        <v>192</v>
      </c>
      <c r="CI464" s="211">
        <v>20</v>
      </c>
      <c r="CJ464" s="211">
        <v>253</v>
      </c>
      <c r="CK464" s="211">
        <v>29</v>
      </c>
      <c r="CL464" s="211">
        <v>282</v>
      </c>
      <c r="CM464" s="211">
        <v>52</v>
      </c>
      <c r="CN464" s="211">
        <v>344</v>
      </c>
      <c r="CO464" s="211">
        <v>2</v>
      </c>
      <c r="CP464" s="211">
        <v>212</v>
      </c>
      <c r="CQ464" s="211">
        <v>1548</v>
      </c>
      <c r="CR464" s="211">
        <v>1297</v>
      </c>
      <c r="CS464" s="211">
        <v>555</v>
      </c>
      <c r="CT464" s="211">
        <v>1562</v>
      </c>
      <c r="CU464" s="211">
        <v>124</v>
      </c>
      <c r="CV464" s="211">
        <v>26</v>
      </c>
      <c r="CW464" s="211">
        <v>16</v>
      </c>
      <c r="CX464" s="211">
        <v>2</v>
      </c>
      <c r="CY464" s="211">
        <v>26</v>
      </c>
      <c r="CZ464" s="211">
        <v>9</v>
      </c>
      <c r="DA464" s="211">
        <v>15</v>
      </c>
      <c r="DB464" s="211">
        <v>10</v>
      </c>
      <c r="DC464" s="211">
        <v>67</v>
      </c>
      <c r="DD464" s="211">
        <v>5</v>
      </c>
      <c r="DE464" s="211">
        <v>34</v>
      </c>
      <c r="DF464" s="211">
        <v>68</v>
      </c>
      <c r="DG464" s="211">
        <v>114</v>
      </c>
      <c r="DH464" s="211">
        <v>24</v>
      </c>
      <c r="DI464" s="211">
        <v>60</v>
      </c>
      <c r="DJ464" s="211">
        <v>68</v>
      </c>
      <c r="DK464" s="211">
        <v>10</v>
      </c>
      <c r="DL464" s="211">
        <v>31</v>
      </c>
      <c r="DM464" s="211">
        <v>52</v>
      </c>
      <c r="DN464" s="211">
        <v>199</v>
      </c>
      <c r="DO464" s="211">
        <v>83</v>
      </c>
      <c r="DP464" s="211">
        <v>27</v>
      </c>
      <c r="DQ464" s="211">
        <v>93</v>
      </c>
      <c r="DR464" s="211">
        <v>18</v>
      </c>
      <c r="DS464" s="211">
        <v>25</v>
      </c>
      <c r="DT464" s="211">
        <v>9</v>
      </c>
      <c r="DU464" s="211">
        <v>632</v>
      </c>
      <c r="DV464" s="211">
        <v>390</v>
      </c>
      <c r="DW464" s="211">
        <v>139</v>
      </c>
      <c r="DX464" s="211">
        <v>68</v>
      </c>
      <c r="DY464" s="211">
        <v>26</v>
      </c>
      <c r="DZ464" s="211">
        <v>72</v>
      </c>
      <c r="EA464" s="211">
        <v>5</v>
      </c>
      <c r="EB464" s="211">
        <v>46</v>
      </c>
      <c r="EC464" s="211">
        <v>102</v>
      </c>
      <c r="ED464" s="211">
        <v>3</v>
      </c>
      <c r="EE464" s="211">
        <v>68</v>
      </c>
      <c r="EF464" s="211">
        <v>189</v>
      </c>
      <c r="EG464" s="211">
        <v>1633</v>
      </c>
      <c r="EH464" s="211">
        <v>116</v>
      </c>
      <c r="EI464" s="211">
        <v>581</v>
      </c>
      <c r="EJ464" s="211">
        <v>51</v>
      </c>
      <c r="EK464" s="211">
        <v>29</v>
      </c>
      <c r="EL464" s="211">
        <v>2</v>
      </c>
      <c r="EM464" s="211">
        <v>6</v>
      </c>
      <c r="EN464" s="211">
        <v>6</v>
      </c>
      <c r="EO464" s="211">
        <v>1</v>
      </c>
      <c r="EP464" s="211">
        <v>2</v>
      </c>
      <c r="EQ464" s="211">
        <v>561</v>
      </c>
      <c r="ER464" s="211">
        <v>632</v>
      </c>
      <c r="ES464" s="211">
        <v>29</v>
      </c>
      <c r="ET464" s="211">
        <v>85</v>
      </c>
      <c r="EU464" s="211">
        <v>222</v>
      </c>
      <c r="EV464" s="211">
        <v>296</v>
      </c>
      <c r="EW464" s="211">
        <f t="shared" si="7"/>
        <v>603</v>
      </c>
      <c r="EX464" s="211">
        <v>632</v>
      </c>
      <c r="EZ464" s="211"/>
    </row>
    <row r="465" spans="1:156" x14ac:dyDescent="0.25">
      <c r="A465">
        <v>55901</v>
      </c>
      <c r="B465" t="s">
        <v>580</v>
      </c>
      <c r="C465" t="s">
        <v>727</v>
      </c>
      <c r="D465" t="s">
        <v>288</v>
      </c>
      <c r="E465" t="s">
        <v>332</v>
      </c>
      <c r="F465" s="234" t="s">
        <v>343</v>
      </c>
      <c r="G465" s="234" t="s">
        <v>342</v>
      </c>
      <c r="H465" s="211">
        <v>57569</v>
      </c>
      <c r="I465" s="211">
        <v>2523</v>
      </c>
      <c r="J465" s="211">
        <v>7614</v>
      </c>
      <c r="K465" s="211">
        <v>506</v>
      </c>
      <c r="L465" s="211">
        <v>5368</v>
      </c>
      <c r="M465" s="211">
        <v>348</v>
      </c>
      <c r="N465" s="211">
        <v>21449</v>
      </c>
      <c r="O465" s="211">
        <v>1441</v>
      </c>
      <c r="P465" s="211">
        <v>27785</v>
      </c>
      <c r="Q465" s="211">
        <v>573</v>
      </c>
      <c r="R465" s="211">
        <v>41639</v>
      </c>
      <c r="S465" s="211">
        <v>1049</v>
      </c>
      <c r="T465" s="211">
        <v>6856</v>
      </c>
      <c r="U465" s="211">
        <v>677</v>
      </c>
      <c r="V465" s="211">
        <v>78</v>
      </c>
      <c r="W465" s="211">
        <v>16</v>
      </c>
      <c r="X465" s="211">
        <v>4458</v>
      </c>
      <c r="Y465" s="211">
        <v>373</v>
      </c>
      <c r="Z465" s="211">
        <v>1258</v>
      </c>
      <c r="AA465" s="211">
        <v>152</v>
      </c>
      <c r="AB465" s="211">
        <v>3240</v>
      </c>
      <c r="AC465" s="211">
        <v>256</v>
      </c>
      <c r="AD465" s="211">
        <v>3143</v>
      </c>
      <c r="AE465" s="211">
        <v>416</v>
      </c>
      <c r="AF465" s="211">
        <v>40495</v>
      </c>
      <c r="AG465" s="211">
        <v>833</v>
      </c>
      <c r="AH465" s="211">
        <v>48792</v>
      </c>
      <c r="AI465" s="211">
        <v>1602</v>
      </c>
      <c r="AJ465" s="211">
        <v>8777</v>
      </c>
      <c r="AK465" s="211">
        <v>921</v>
      </c>
      <c r="AL465" s="211">
        <v>4996</v>
      </c>
      <c r="AM465" s="211">
        <v>509</v>
      </c>
      <c r="AN465" s="211">
        <v>3781</v>
      </c>
      <c r="AO465" s="211">
        <v>412</v>
      </c>
      <c r="AP465" s="211">
        <v>27679</v>
      </c>
      <c r="AQ465" s="211">
        <v>1019</v>
      </c>
      <c r="AR465" s="211">
        <v>29890</v>
      </c>
      <c r="AS465" s="211">
        <v>1504</v>
      </c>
      <c r="AT465" s="211">
        <v>5583</v>
      </c>
      <c r="AU465" s="211">
        <v>246</v>
      </c>
      <c r="AV465" s="211">
        <v>51986</v>
      </c>
      <c r="AW465" s="211">
        <v>2277</v>
      </c>
      <c r="AX465" s="211">
        <v>2271</v>
      </c>
      <c r="AY465" s="211">
        <v>236</v>
      </c>
      <c r="AZ465" s="211">
        <v>6733</v>
      </c>
      <c r="BA465" s="211">
        <v>396</v>
      </c>
      <c r="BB465" s="211">
        <v>9745</v>
      </c>
      <c r="BC465" s="211">
        <v>503</v>
      </c>
      <c r="BD465" s="211">
        <v>18710</v>
      </c>
      <c r="BE465" s="211">
        <v>348</v>
      </c>
      <c r="BF465" s="211">
        <v>4742</v>
      </c>
      <c r="BG465" s="211">
        <v>525</v>
      </c>
      <c r="BH465" s="211">
        <v>29578</v>
      </c>
      <c r="BI465" s="211">
        <v>1348</v>
      </c>
      <c r="BJ465" s="211">
        <v>28415</v>
      </c>
      <c r="BK465" s="211">
        <v>1327</v>
      </c>
      <c r="BL465" s="211">
        <v>1163</v>
      </c>
      <c r="BM465" s="211">
        <v>21</v>
      </c>
      <c r="BN465" s="211">
        <v>20556</v>
      </c>
      <c r="BO465" s="211">
        <v>853</v>
      </c>
      <c r="BP465" s="211">
        <v>9595</v>
      </c>
      <c r="BQ465" s="211">
        <v>558</v>
      </c>
      <c r="BR465" s="211">
        <v>4169</v>
      </c>
      <c r="BS465" s="211">
        <v>462</v>
      </c>
      <c r="BT465" s="211">
        <v>14860</v>
      </c>
      <c r="BU465" s="211">
        <v>638</v>
      </c>
      <c r="BV465" s="211">
        <v>34320</v>
      </c>
      <c r="BW465" s="211">
        <v>1873</v>
      </c>
      <c r="BX465" s="211">
        <v>8389</v>
      </c>
      <c r="BY465" s="211">
        <v>12</v>
      </c>
      <c r="BZ465" s="211">
        <v>5351</v>
      </c>
      <c r="CA465" s="211">
        <v>121</v>
      </c>
      <c r="CB465" s="211">
        <v>9509</v>
      </c>
      <c r="CC465" s="211">
        <v>517</v>
      </c>
      <c r="CD465" s="211">
        <v>5250</v>
      </c>
      <c r="CE465" s="211">
        <v>402</v>
      </c>
      <c r="CF465" s="211">
        <v>9090</v>
      </c>
      <c r="CG465" s="211">
        <v>776</v>
      </c>
      <c r="CH465" s="211">
        <v>8488</v>
      </c>
      <c r="CI465" s="211">
        <v>207</v>
      </c>
      <c r="CJ465" s="211">
        <v>5458</v>
      </c>
      <c r="CK465" s="211">
        <v>251</v>
      </c>
      <c r="CL465" s="211">
        <v>6034</v>
      </c>
      <c r="CM465" s="211">
        <v>237</v>
      </c>
      <c r="CN465" s="211">
        <v>8389</v>
      </c>
      <c r="CO465" s="211">
        <v>12</v>
      </c>
      <c r="CP465" s="211">
        <v>2523</v>
      </c>
      <c r="CQ465" s="211">
        <v>55046</v>
      </c>
      <c r="CR465" s="211">
        <v>45210</v>
      </c>
      <c r="CS465" s="211">
        <v>18241</v>
      </c>
      <c r="CT465" s="211">
        <v>43520</v>
      </c>
      <c r="CU465" s="211">
        <v>10227</v>
      </c>
      <c r="CV465" s="211">
        <v>3723</v>
      </c>
      <c r="CW465" s="211">
        <v>1688</v>
      </c>
      <c r="CX465" s="211">
        <v>477</v>
      </c>
      <c r="CY465" s="211">
        <v>1805</v>
      </c>
      <c r="CZ465" s="211">
        <v>328</v>
      </c>
      <c r="DA465" s="211">
        <v>3097</v>
      </c>
      <c r="DB465" s="211">
        <v>1540</v>
      </c>
      <c r="DC465" s="211">
        <v>3637</v>
      </c>
      <c r="DD465" s="211">
        <v>1378</v>
      </c>
      <c r="DE465" s="211">
        <v>91</v>
      </c>
      <c r="DF465" s="211">
        <v>1349</v>
      </c>
      <c r="DG465" s="211">
        <v>2170</v>
      </c>
      <c r="DH465" s="211">
        <v>449</v>
      </c>
      <c r="DI465" s="211">
        <v>3081</v>
      </c>
      <c r="DJ465" s="211">
        <v>856</v>
      </c>
      <c r="DK465" s="211">
        <v>497</v>
      </c>
      <c r="DL465" s="211">
        <v>1176</v>
      </c>
      <c r="DM465" s="211">
        <v>2529</v>
      </c>
      <c r="DN465" s="211">
        <v>14891</v>
      </c>
      <c r="DO465" s="211">
        <v>1808</v>
      </c>
      <c r="DP465" s="211">
        <v>1104</v>
      </c>
      <c r="DQ465" s="211">
        <v>921</v>
      </c>
      <c r="DR465" s="211">
        <v>1030</v>
      </c>
      <c r="DS465" s="211">
        <v>642</v>
      </c>
      <c r="DT465" s="211">
        <v>2129</v>
      </c>
      <c r="DU465" s="211">
        <v>23461</v>
      </c>
      <c r="DV465" s="211">
        <v>11366</v>
      </c>
      <c r="DW465" s="211">
        <v>5237</v>
      </c>
      <c r="DX465" s="211">
        <v>1804</v>
      </c>
      <c r="DY465" s="211">
        <v>589</v>
      </c>
      <c r="DZ465" s="211">
        <v>3889</v>
      </c>
      <c r="EA465" s="211">
        <v>232</v>
      </c>
      <c r="EB465" s="211">
        <v>2759</v>
      </c>
      <c r="EC465" s="211">
        <v>6402</v>
      </c>
      <c r="ED465" s="211">
        <v>886</v>
      </c>
      <c r="EE465" s="211">
        <v>4143</v>
      </c>
      <c r="EF465" s="211">
        <v>7674</v>
      </c>
      <c r="EG465" s="211">
        <v>46486</v>
      </c>
      <c r="EH465" s="211">
        <v>10871</v>
      </c>
      <c r="EI465" s="211">
        <v>15046</v>
      </c>
      <c r="EJ465" s="211">
        <v>8415</v>
      </c>
      <c r="EK465" s="211">
        <v>1311</v>
      </c>
      <c r="EL465" s="211">
        <v>849</v>
      </c>
      <c r="EM465" s="211">
        <v>929</v>
      </c>
      <c r="EN465" s="211">
        <v>1082</v>
      </c>
      <c r="EO465" s="211">
        <v>1216</v>
      </c>
      <c r="EP465" s="211">
        <v>2751</v>
      </c>
      <c r="EQ465" s="211">
        <v>21407</v>
      </c>
      <c r="ER465" s="211">
        <v>23461</v>
      </c>
      <c r="ES465" s="211">
        <v>1843</v>
      </c>
      <c r="ET465" s="211">
        <v>8457</v>
      </c>
      <c r="EU465" s="211">
        <v>9429</v>
      </c>
      <c r="EV465" s="211">
        <v>3732</v>
      </c>
      <c r="EW465" s="211">
        <f t="shared" si="7"/>
        <v>21618</v>
      </c>
      <c r="EX465" s="211">
        <v>23461</v>
      </c>
      <c r="EZ465" s="211"/>
    </row>
    <row r="466" spans="1:156" x14ac:dyDescent="0.25">
      <c r="A466">
        <v>55902</v>
      </c>
      <c r="B466" t="s">
        <v>580</v>
      </c>
      <c r="C466" t="s">
        <v>727</v>
      </c>
      <c r="D466" t="s">
        <v>288</v>
      </c>
      <c r="E466" t="s">
        <v>332</v>
      </c>
      <c r="F466" s="234" t="s">
        <v>342</v>
      </c>
      <c r="G466" s="234" t="s">
        <v>342</v>
      </c>
      <c r="H466" s="211">
        <v>25835</v>
      </c>
      <c r="I466" s="211">
        <v>790</v>
      </c>
      <c r="J466" s="211">
        <v>2074</v>
      </c>
      <c r="K466" s="211">
        <v>194</v>
      </c>
      <c r="L466" s="211">
        <v>1243</v>
      </c>
      <c r="M466" s="211">
        <v>84</v>
      </c>
      <c r="N466" s="211">
        <v>6830</v>
      </c>
      <c r="O466" s="211">
        <v>267</v>
      </c>
      <c r="P466" s="211">
        <v>16921</v>
      </c>
      <c r="Q466" s="211">
        <v>329</v>
      </c>
      <c r="R466" s="211">
        <v>20121</v>
      </c>
      <c r="S466" s="211">
        <v>330</v>
      </c>
      <c r="T466" s="211">
        <v>555</v>
      </c>
      <c r="U466" s="211">
        <v>35</v>
      </c>
      <c r="V466" s="211">
        <v>44</v>
      </c>
      <c r="W466" s="211">
        <v>0</v>
      </c>
      <c r="X466" s="211">
        <v>2981</v>
      </c>
      <c r="Y466" s="211">
        <v>108</v>
      </c>
      <c r="Z466" s="211">
        <v>166</v>
      </c>
      <c r="AA466" s="211">
        <v>94</v>
      </c>
      <c r="AB466" s="211">
        <v>1892</v>
      </c>
      <c r="AC466" s="211">
        <v>223</v>
      </c>
      <c r="AD466" s="211">
        <v>1838</v>
      </c>
      <c r="AE466" s="211">
        <v>323</v>
      </c>
      <c r="AF466" s="211">
        <v>19337</v>
      </c>
      <c r="AG466" s="211">
        <v>315</v>
      </c>
      <c r="AH466" s="211">
        <v>22214</v>
      </c>
      <c r="AI466" s="211">
        <v>431</v>
      </c>
      <c r="AJ466" s="211">
        <v>3621</v>
      </c>
      <c r="AK466" s="211">
        <v>359</v>
      </c>
      <c r="AL466" s="211">
        <v>2242</v>
      </c>
      <c r="AM466" s="211">
        <v>267</v>
      </c>
      <c r="AN466" s="211">
        <v>1379</v>
      </c>
      <c r="AO466" s="211">
        <v>92</v>
      </c>
      <c r="AP466" s="211">
        <v>12629</v>
      </c>
      <c r="AQ466" s="211">
        <v>571</v>
      </c>
      <c r="AR466" s="211">
        <v>13206</v>
      </c>
      <c r="AS466" s="211">
        <v>219</v>
      </c>
      <c r="AT466" s="211">
        <v>2345</v>
      </c>
      <c r="AU466" s="211">
        <v>0</v>
      </c>
      <c r="AV466" s="211">
        <v>23490</v>
      </c>
      <c r="AW466" s="211">
        <v>790</v>
      </c>
      <c r="AX466" s="211">
        <v>409</v>
      </c>
      <c r="AY466" s="211">
        <v>53</v>
      </c>
      <c r="AZ466" s="211">
        <v>2305</v>
      </c>
      <c r="BA466" s="211">
        <v>275</v>
      </c>
      <c r="BB466" s="211">
        <v>3408</v>
      </c>
      <c r="BC466" s="211">
        <v>36</v>
      </c>
      <c r="BD466" s="211">
        <v>11849</v>
      </c>
      <c r="BE466" s="211">
        <v>271</v>
      </c>
      <c r="BF466" s="211">
        <v>2187</v>
      </c>
      <c r="BG466" s="211">
        <v>28</v>
      </c>
      <c r="BH466" s="211">
        <v>13002</v>
      </c>
      <c r="BI466" s="211">
        <v>651</v>
      </c>
      <c r="BJ466" s="211">
        <v>12503</v>
      </c>
      <c r="BK466" s="211">
        <v>594</v>
      </c>
      <c r="BL466" s="211">
        <v>499</v>
      </c>
      <c r="BM466" s="211">
        <v>57</v>
      </c>
      <c r="BN466" s="211">
        <v>9285</v>
      </c>
      <c r="BO466" s="211">
        <v>134</v>
      </c>
      <c r="BP466" s="211">
        <v>3932</v>
      </c>
      <c r="BQ466" s="211">
        <v>460</v>
      </c>
      <c r="BR466" s="211">
        <v>1972</v>
      </c>
      <c r="BS466" s="211">
        <v>85</v>
      </c>
      <c r="BT466" s="211">
        <v>5923</v>
      </c>
      <c r="BU466" s="211">
        <v>100</v>
      </c>
      <c r="BV466" s="211">
        <v>15189</v>
      </c>
      <c r="BW466" s="211">
        <v>679</v>
      </c>
      <c r="BX466" s="211">
        <v>4723</v>
      </c>
      <c r="BY466" s="211">
        <v>11</v>
      </c>
      <c r="BZ466" s="211">
        <v>1492</v>
      </c>
      <c r="CA466" s="211">
        <v>0</v>
      </c>
      <c r="CB466" s="211">
        <v>4431</v>
      </c>
      <c r="CC466" s="211">
        <v>100</v>
      </c>
      <c r="CD466" s="211">
        <v>1941</v>
      </c>
      <c r="CE466" s="211">
        <v>55</v>
      </c>
      <c r="CF466" s="211">
        <v>2818</v>
      </c>
      <c r="CG466" s="211">
        <v>181</v>
      </c>
      <c r="CH466" s="211">
        <v>3592</v>
      </c>
      <c r="CI466" s="211">
        <v>139</v>
      </c>
      <c r="CJ466" s="211">
        <v>2626</v>
      </c>
      <c r="CK466" s="211">
        <v>28</v>
      </c>
      <c r="CL466" s="211">
        <v>4212</v>
      </c>
      <c r="CM466" s="211">
        <v>276</v>
      </c>
      <c r="CN466" s="211">
        <v>4723</v>
      </c>
      <c r="CO466" s="211">
        <v>11</v>
      </c>
      <c r="CP466" s="211">
        <v>790</v>
      </c>
      <c r="CQ466" s="211">
        <v>25045</v>
      </c>
      <c r="CR466" s="211">
        <v>22961</v>
      </c>
      <c r="CS466" s="211">
        <v>6204</v>
      </c>
      <c r="CT466" s="211">
        <v>20256</v>
      </c>
      <c r="CU466" s="211">
        <v>4404</v>
      </c>
      <c r="CV466" s="211">
        <v>1177</v>
      </c>
      <c r="CW466" s="211">
        <v>1026</v>
      </c>
      <c r="CX466" s="211">
        <v>181</v>
      </c>
      <c r="CY466" s="211">
        <v>1266</v>
      </c>
      <c r="CZ466" s="211">
        <v>269</v>
      </c>
      <c r="DA466" s="211">
        <v>1757</v>
      </c>
      <c r="DB466" s="211">
        <v>714</v>
      </c>
      <c r="DC466" s="211">
        <v>355</v>
      </c>
      <c r="DD466" s="211">
        <v>13</v>
      </c>
      <c r="DE466" s="211">
        <v>101</v>
      </c>
      <c r="DF466" s="211">
        <v>400</v>
      </c>
      <c r="DG466" s="211">
        <v>1049</v>
      </c>
      <c r="DH466" s="211">
        <v>146</v>
      </c>
      <c r="DI466" s="211">
        <v>1007</v>
      </c>
      <c r="DJ466" s="211">
        <v>254</v>
      </c>
      <c r="DK466" s="211">
        <v>228</v>
      </c>
      <c r="DL466" s="211">
        <v>776</v>
      </c>
      <c r="DM466" s="211">
        <v>1023</v>
      </c>
      <c r="DN466" s="211">
        <v>7508</v>
      </c>
      <c r="DO466" s="211">
        <v>773</v>
      </c>
      <c r="DP466" s="211">
        <v>404</v>
      </c>
      <c r="DQ466" s="211">
        <v>214</v>
      </c>
      <c r="DR466" s="211">
        <v>270</v>
      </c>
      <c r="DS466" s="211">
        <v>235</v>
      </c>
      <c r="DT466" s="211">
        <v>400</v>
      </c>
      <c r="DU466" s="211">
        <v>11330</v>
      </c>
      <c r="DV466" s="211">
        <v>6237</v>
      </c>
      <c r="DW466" s="211">
        <v>2333</v>
      </c>
      <c r="DX466" s="211">
        <v>597</v>
      </c>
      <c r="DY466" s="211">
        <v>170</v>
      </c>
      <c r="DZ466" s="211">
        <v>1784</v>
      </c>
      <c r="EA466" s="211">
        <v>62</v>
      </c>
      <c r="EB466" s="211">
        <v>1506</v>
      </c>
      <c r="EC466" s="211">
        <v>2712</v>
      </c>
      <c r="ED466" s="211">
        <v>147</v>
      </c>
      <c r="EE466" s="211">
        <v>2100</v>
      </c>
      <c r="EF466" s="211">
        <v>2746</v>
      </c>
      <c r="EG466" s="211">
        <v>21721</v>
      </c>
      <c r="EH466" s="211">
        <v>3943</v>
      </c>
      <c r="EI466" s="211">
        <v>8215</v>
      </c>
      <c r="EJ466" s="211">
        <v>3115</v>
      </c>
      <c r="EK466" s="211">
        <v>420</v>
      </c>
      <c r="EL466" s="211">
        <v>332</v>
      </c>
      <c r="EM466" s="211">
        <v>393</v>
      </c>
      <c r="EN466" s="211">
        <v>188</v>
      </c>
      <c r="EO466" s="211">
        <v>428</v>
      </c>
      <c r="EP466" s="211">
        <v>1201</v>
      </c>
      <c r="EQ466" s="211">
        <v>10454</v>
      </c>
      <c r="ER466" s="211">
        <v>11330</v>
      </c>
      <c r="ES466" s="211">
        <v>927</v>
      </c>
      <c r="ET466" s="211">
        <v>3324</v>
      </c>
      <c r="EU466" s="211">
        <v>5234</v>
      </c>
      <c r="EV466" s="211">
        <v>1845</v>
      </c>
      <c r="EW466" s="211">
        <f t="shared" si="7"/>
        <v>10403</v>
      </c>
      <c r="EX466" s="211">
        <v>11330</v>
      </c>
      <c r="EZ466" s="211"/>
    </row>
    <row r="467" spans="1:156" x14ac:dyDescent="0.25">
      <c r="A467">
        <v>55904</v>
      </c>
      <c r="B467" t="s">
        <v>580</v>
      </c>
      <c r="C467" t="s">
        <v>727</v>
      </c>
      <c r="D467" t="s">
        <v>288</v>
      </c>
      <c r="E467" t="s">
        <v>332</v>
      </c>
      <c r="F467" s="234" t="s">
        <v>342</v>
      </c>
      <c r="G467" s="234" t="s">
        <v>342</v>
      </c>
      <c r="H467" s="211">
        <v>28716</v>
      </c>
      <c r="I467" s="211">
        <v>1739</v>
      </c>
      <c r="J467" s="211">
        <v>4888</v>
      </c>
      <c r="K467" s="211">
        <v>669</v>
      </c>
      <c r="L467" s="211">
        <v>3009</v>
      </c>
      <c r="M467" s="211">
        <v>209</v>
      </c>
      <c r="N467" s="211">
        <v>12358</v>
      </c>
      <c r="O467" s="211">
        <v>749</v>
      </c>
      <c r="P467" s="211">
        <v>11376</v>
      </c>
      <c r="Q467" s="211">
        <v>321</v>
      </c>
      <c r="R467" s="211">
        <v>22636</v>
      </c>
      <c r="S467" s="211">
        <v>1057</v>
      </c>
      <c r="T467" s="211">
        <v>2634</v>
      </c>
      <c r="U467" s="211">
        <v>406</v>
      </c>
      <c r="V467" s="211">
        <v>56</v>
      </c>
      <c r="W467" s="211">
        <v>0</v>
      </c>
      <c r="X467" s="211">
        <v>972</v>
      </c>
      <c r="Y467" s="211">
        <v>97</v>
      </c>
      <c r="Z467" s="211">
        <v>857</v>
      </c>
      <c r="AA467" s="211">
        <v>147</v>
      </c>
      <c r="AB467" s="211">
        <v>1561</v>
      </c>
      <c r="AC467" s="211">
        <v>32</v>
      </c>
      <c r="AD467" s="211">
        <v>2202</v>
      </c>
      <c r="AE467" s="211">
        <v>230</v>
      </c>
      <c r="AF467" s="211">
        <v>21536</v>
      </c>
      <c r="AG467" s="211">
        <v>974</v>
      </c>
      <c r="AH467" s="211">
        <v>25417</v>
      </c>
      <c r="AI467" s="211">
        <v>1217</v>
      </c>
      <c r="AJ467" s="211">
        <v>3299</v>
      </c>
      <c r="AK467" s="211">
        <v>522</v>
      </c>
      <c r="AL467" s="211">
        <v>1798</v>
      </c>
      <c r="AM467" s="211">
        <v>205</v>
      </c>
      <c r="AN467" s="211">
        <v>1501</v>
      </c>
      <c r="AO467" s="211">
        <v>317</v>
      </c>
      <c r="AP467" s="211">
        <v>14137</v>
      </c>
      <c r="AQ467" s="211">
        <v>921</v>
      </c>
      <c r="AR467" s="211">
        <v>14579</v>
      </c>
      <c r="AS467" s="211">
        <v>818</v>
      </c>
      <c r="AT467" s="211">
        <v>3333</v>
      </c>
      <c r="AU467" s="211">
        <v>138</v>
      </c>
      <c r="AV467" s="211">
        <v>25383</v>
      </c>
      <c r="AW467" s="211">
        <v>1601</v>
      </c>
      <c r="AX467" s="211">
        <v>1214</v>
      </c>
      <c r="AY467" s="211">
        <v>365</v>
      </c>
      <c r="AZ467" s="211">
        <v>4471</v>
      </c>
      <c r="BA467" s="211">
        <v>344</v>
      </c>
      <c r="BB467" s="211">
        <v>5724</v>
      </c>
      <c r="BC467" s="211">
        <v>460</v>
      </c>
      <c r="BD467" s="211">
        <v>7064</v>
      </c>
      <c r="BE467" s="211">
        <v>239</v>
      </c>
      <c r="BF467" s="211">
        <v>2252</v>
      </c>
      <c r="BG467" s="211">
        <v>350</v>
      </c>
      <c r="BH467" s="211">
        <v>14671</v>
      </c>
      <c r="BI467" s="211">
        <v>1045</v>
      </c>
      <c r="BJ467" s="211">
        <v>14256</v>
      </c>
      <c r="BK467" s="211">
        <v>883</v>
      </c>
      <c r="BL467" s="211">
        <v>415</v>
      </c>
      <c r="BM467" s="211">
        <v>162</v>
      </c>
      <c r="BN467" s="211">
        <v>9887</v>
      </c>
      <c r="BO467" s="211">
        <v>478</v>
      </c>
      <c r="BP467" s="211">
        <v>5181</v>
      </c>
      <c r="BQ467" s="211">
        <v>624</v>
      </c>
      <c r="BR467" s="211">
        <v>1855</v>
      </c>
      <c r="BS467" s="211">
        <v>293</v>
      </c>
      <c r="BT467" s="211">
        <v>7622</v>
      </c>
      <c r="BU467" s="211">
        <v>246</v>
      </c>
      <c r="BV467" s="211">
        <v>16923</v>
      </c>
      <c r="BW467" s="211">
        <v>1395</v>
      </c>
      <c r="BX467" s="211">
        <v>4171</v>
      </c>
      <c r="BY467" s="211">
        <v>98</v>
      </c>
      <c r="BZ467" s="211">
        <v>2406</v>
      </c>
      <c r="CA467" s="211">
        <v>48</v>
      </c>
      <c r="CB467" s="211">
        <v>5216</v>
      </c>
      <c r="CC467" s="211">
        <v>198</v>
      </c>
      <c r="CD467" s="211">
        <v>2621</v>
      </c>
      <c r="CE467" s="211">
        <v>85</v>
      </c>
      <c r="CF467" s="211">
        <v>4293</v>
      </c>
      <c r="CG467" s="211">
        <v>496</v>
      </c>
      <c r="CH467" s="211">
        <v>3735</v>
      </c>
      <c r="CI467" s="211">
        <v>192</v>
      </c>
      <c r="CJ467" s="211">
        <v>3062</v>
      </c>
      <c r="CK467" s="211">
        <v>467</v>
      </c>
      <c r="CL467" s="211">
        <v>3212</v>
      </c>
      <c r="CM467" s="211">
        <v>155</v>
      </c>
      <c r="CN467" s="211">
        <v>4171</v>
      </c>
      <c r="CO467" s="211">
        <v>98</v>
      </c>
      <c r="CP467" s="211">
        <v>1739</v>
      </c>
      <c r="CQ467" s="211">
        <v>26977</v>
      </c>
      <c r="CR467" s="211">
        <v>21237</v>
      </c>
      <c r="CS467" s="211">
        <v>9553</v>
      </c>
      <c r="CT467" s="211">
        <v>23289</v>
      </c>
      <c r="CU467" s="211">
        <v>4437</v>
      </c>
      <c r="CV467" s="211">
        <v>1546</v>
      </c>
      <c r="CW467" s="211">
        <v>1450</v>
      </c>
      <c r="CX467" s="211">
        <v>395</v>
      </c>
      <c r="CY467" s="211">
        <v>487</v>
      </c>
      <c r="CZ467" s="211">
        <v>115</v>
      </c>
      <c r="DA467" s="211">
        <v>966</v>
      </c>
      <c r="DB467" s="211">
        <v>230</v>
      </c>
      <c r="DC467" s="211">
        <v>1534</v>
      </c>
      <c r="DD467" s="211">
        <v>806</v>
      </c>
      <c r="DE467" s="211">
        <v>87</v>
      </c>
      <c r="DF467" s="211">
        <v>902</v>
      </c>
      <c r="DG467" s="211">
        <v>1081</v>
      </c>
      <c r="DH467" s="211">
        <v>287</v>
      </c>
      <c r="DI467" s="211">
        <v>1270</v>
      </c>
      <c r="DJ467" s="211">
        <v>541</v>
      </c>
      <c r="DK467" s="211">
        <v>134</v>
      </c>
      <c r="DL467" s="211">
        <v>245</v>
      </c>
      <c r="DM467" s="211">
        <v>1038</v>
      </c>
      <c r="DN467" s="211">
        <v>7890</v>
      </c>
      <c r="DO467" s="211">
        <v>1349</v>
      </c>
      <c r="DP467" s="211">
        <v>496</v>
      </c>
      <c r="DQ467" s="211">
        <v>445</v>
      </c>
      <c r="DR467" s="211">
        <v>590</v>
      </c>
      <c r="DS467" s="211">
        <v>345</v>
      </c>
      <c r="DT467" s="211">
        <v>832</v>
      </c>
      <c r="DU467" s="211">
        <v>12221</v>
      </c>
      <c r="DV467" s="211">
        <v>4968</v>
      </c>
      <c r="DW467" s="211">
        <v>2077</v>
      </c>
      <c r="DX467" s="211">
        <v>1182</v>
      </c>
      <c r="DY467" s="211">
        <v>487</v>
      </c>
      <c r="DZ467" s="211">
        <v>2336</v>
      </c>
      <c r="EA467" s="211">
        <v>164</v>
      </c>
      <c r="EB467" s="211">
        <v>1638</v>
      </c>
      <c r="EC467" s="211">
        <v>3735</v>
      </c>
      <c r="ED467" s="211">
        <v>458</v>
      </c>
      <c r="EE467" s="211">
        <v>2627</v>
      </c>
      <c r="EF467" s="211">
        <v>3540</v>
      </c>
      <c r="EG467" s="211">
        <v>24808</v>
      </c>
      <c r="EH467" s="211">
        <v>4526</v>
      </c>
      <c r="EI467" s="211">
        <v>8039</v>
      </c>
      <c r="EJ467" s="211">
        <v>4182</v>
      </c>
      <c r="EK467" s="211">
        <v>444</v>
      </c>
      <c r="EL467" s="211">
        <v>715</v>
      </c>
      <c r="EM467" s="211">
        <v>586</v>
      </c>
      <c r="EN467" s="211">
        <v>331</v>
      </c>
      <c r="EO467" s="211">
        <v>484</v>
      </c>
      <c r="EP467" s="211">
        <v>1386</v>
      </c>
      <c r="EQ467" s="211">
        <v>10788</v>
      </c>
      <c r="ER467" s="211">
        <v>12221</v>
      </c>
      <c r="ES467" s="211">
        <v>1004</v>
      </c>
      <c r="ET467" s="211">
        <v>4292</v>
      </c>
      <c r="EU467" s="211">
        <v>4989</v>
      </c>
      <c r="EV467" s="211">
        <v>1936</v>
      </c>
      <c r="EW467" s="211">
        <f t="shared" si="7"/>
        <v>11217</v>
      </c>
      <c r="EX467" s="211">
        <v>12221</v>
      </c>
      <c r="EZ467" s="211"/>
    </row>
    <row r="468" spans="1:156" x14ac:dyDescent="0.25">
      <c r="A468">
        <v>55906</v>
      </c>
      <c r="B468" t="s">
        <v>580</v>
      </c>
      <c r="C468" t="s">
        <v>727</v>
      </c>
      <c r="D468" t="s">
        <v>288</v>
      </c>
      <c r="E468" t="s">
        <v>332</v>
      </c>
      <c r="F468" s="234" t="s">
        <v>342</v>
      </c>
      <c r="G468" s="234" t="s">
        <v>342</v>
      </c>
      <c r="H468" s="211">
        <v>20074</v>
      </c>
      <c r="I468" s="211">
        <v>611</v>
      </c>
      <c r="J468" s="211">
        <v>2287</v>
      </c>
      <c r="K468" s="211">
        <v>199</v>
      </c>
      <c r="L468" s="211">
        <v>1672</v>
      </c>
      <c r="M468" s="211">
        <v>189</v>
      </c>
      <c r="N468" s="211">
        <v>5451</v>
      </c>
      <c r="O468" s="211">
        <v>382</v>
      </c>
      <c r="P468" s="211">
        <v>12250</v>
      </c>
      <c r="Q468" s="211">
        <v>30</v>
      </c>
      <c r="R468" s="211">
        <v>15492</v>
      </c>
      <c r="S468" s="211">
        <v>350</v>
      </c>
      <c r="T468" s="211">
        <v>1304</v>
      </c>
      <c r="U468" s="211">
        <v>131</v>
      </c>
      <c r="V468" s="211">
        <v>2</v>
      </c>
      <c r="W468" s="211">
        <v>0</v>
      </c>
      <c r="X468" s="211">
        <v>1653</v>
      </c>
      <c r="Y468" s="211">
        <v>52</v>
      </c>
      <c r="Z468" s="211">
        <v>380</v>
      </c>
      <c r="AA468" s="211">
        <v>17</v>
      </c>
      <c r="AB468" s="211">
        <v>1243</v>
      </c>
      <c r="AC468" s="211">
        <v>61</v>
      </c>
      <c r="AD468" s="211">
        <v>919</v>
      </c>
      <c r="AE468" s="211">
        <v>15</v>
      </c>
      <c r="AF468" s="211">
        <v>15034</v>
      </c>
      <c r="AG468" s="211">
        <v>350</v>
      </c>
      <c r="AH468" s="211">
        <v>17843</v>
      </c>
      <c r="AI468" s="211">
        <v>596</v>
      </c>
      <c r="AJ468" s="211">
        <v>2231</v>
      </c>
      <c r="AK468" s="211">
        <v>15</v>
      </c>
      <c r="AL468" s="211">
        <v>1627</v>
      </c>
      <c r="AM468" s="211">
        <v>14</v>
      </c>
      <c r="AN468" s="211">
        <v>604</v>
      </c>
      <c r="AO468" s="211">
        <v>1</v>
      </c>
      <c r="AP468" s="211">
        <v>9796</v>
      </c>
      <c r="AQ468" s="211">
        <v>277</v>
      </c>
      <c r="AR468" s="211">
        <v>10278</v>
      </c>
      <c r="AS468" s="211">
        <v>334</v>
      </c>
      <c r="AT468" s="211">
        <v>1855</v>
      </c>
      <c r="AU468" s="211">
        <v>24</v>
      </c>
      <c r="AV468" s="211">
        <v>18219</v>
      </c>
      <c r="AW468" s="211">
        <v>587</v>
      </c>
      <c r="AX468" s="211">
        <v>741</v>
      </c>
      <c r="AY468" s="211">
        <v>27</v>
      </c>
      <c r="AZ468" s="211">
        <v>2326</v>
      </c>
      <c r="BA468" s="211">
        <v>251</v>
      </c>
      <c r="BB468" s="211">
        <v>3389</v>
      </c>
      <c r="BC468" s="211">
        <v>49</v>
      </c>
      <c r="BD468" s="211">
        <v>7528</v>
      </c>
      <c r="BE468" s="211">
        <v>25</v>
      </c>
      <c r="BF468" s="211">
        <v>1728</v>
      </c>
      <c r="BG468" s="211">
        <v>90</v>
      </c>
      <c r="BH468" s="211">
        <v>10136</v>
      </c>
      <c r="BI468" s="211">
        <v>299</v>
      </c>
      <c r="BJ468" s="211">
        <v>9759</v>
      </c>
      <c r="BK468" s="211">
        <v>223</v>
      </c>
      <c r="BL468" s="211">
        <v>377</v>
      </c>
      <c r="BM468" s="211">
        <v>76</v>
      </c>
      <c r="BN468" s="211">
        <v>7190</v>
      </c>
      <c r="BO468" s="211">
        <v>112</v>
      </c>
      <c r="BP468" s="211">
        <v>3194</v>
      </c>
      <c r="BQ468" s="211">
        <v>152</v>
      </c>
      <c r="BR468" s="211">
        <v>1480</v>
      </c>
      <c r="BS468" s="211">
        <v>125</v>
      </c>
      <c r="BT468" s="211">
        <v>4589</v>
      </c>
      <c r="BU468" s="211">
        <v>221</v>
      </c>
      <c r="BV468" s="211">
        <v>11864</v>
      </c>
      <c r="BW468" s="211">
        <v>389</v>
      </c>
      <c r="BX468" s="211">
        <v>3621</v>
      </c>
      <c r="BY468" s="211">
        <v>1</v>
      </c>
      <c r="BZ468" s="211">
        <v>1150</v>
      </c>
      <c r="CA468" s="211">
        <v>0</v>
      </c>
      <c r="CB468" s="211">
        <v>3439</v>
      </c>
      <c r="CC468" s="211">
        <v>221</v>
      </c>
      <c r="CD468" s="211">
        <v>1501</v>
      </c>
      <c r="CE468" s="211">
        <v>38</v>
      </c>
      <c r="CF468" s="211">
        <v>2177</v>
      </c>
      <c r="CG468" s="211">
        <v>152</v>
      </c>
      <c r="CH468" s="211">
        <v>2633</v>
      </c>
      <c r="CI468" s="211">
        <v>71</v>
      </c>
      <c r="CJ468" s="211">
        <v>2644</v>
      </c>
      <c r="CK468" s="211">
        <v>71</v>
      </c>
      <c r="CL468" s="211">
        <v>2909</v>
      </c>
      <c r="CM468" s="211">
        <v>57</v>
      </c>
      <c r="CN468" s="211">
        <v>3621</v>
      </c>
      <c r="CO468" s="211">
        <v>1</v>
      </c>
      <c r="CP468" s="211">
        <v>611</v>
      </c>
      <c r="CQ468" s="211">
        <v>19463</v>
      </c>
      <c r="CR468" s="211">
        <v>16827</v>
      </c>
      <c r="CS468" s="211">
        <v>5594</v>
      </c>
      <c r="CT468" s="211">
        <v>16287</v>
      </c>
      <c r="CU468" s="211">
        <v>2739</v>
      </c>
      <c r="CV468" s="211">
        <v>867</v>
      </c>
      <c r="CW468" s="211">
        <v>641</v>
      </c>
      <c r="CX468" s="211">
        <v>351</v>
      </c>
      <c r="CY468" s="211">
        <v>277</v>
      </c>
      <c r="CZ468" s="211">
        <v>25</v>
      </c>
      <c r="DA468" s="211">
        <v>1060</v>
      </c>
      <c r="DB468" s="211">
        <v>306</v>
      </c>
      <c r="DC468" s="211">
        <v>761</v>
      </c>
      <c r="DD468" s="211">
        <v>185</v>
      </c>
      <c r="DE468" s="211">
        <v>49</v>
      </c>
      <c r="DF468" s="211">
        <v>523</v>
      </c>
      <c r="DG468" s="211">
        <v>1211</v>
      </c>
      <c r="DH468" s="211">
        <v>175</v>
      </c>
      <c r="DI468" s="211">
        <v>747</v>
      </c>
      <c r="DJ468" s="211">
        <v>332</v>
      </c>
      <c r="DK468" s="211">
        <v>104</v>
      </c>
      <c r="DL468" s="211">
        <v>367</v>
      </c>
      <c r="DM468" s="211">
        <v>1034</v>
      </c>
      <c r="DN468" s="211">
        <v>4930</v>
      </c>
      <c r="DO468" s="211">
        <v>915</v>
      </c>
      <c r="DP468" s="211">
        <v>534</v>
      </c>
      <c r="DQ468" s="211">
        <v>196</v>
      </c>
      <c r="DR468" s="211">
        <v>296</v>
      </c>
      <c r="DS468" s="211">
        <v>404</v>
      </c>
      <c r="DT468" s="211">
        <v>596</v>
      </c>
      <c r="DU468" s="211">
        <v>8396</v>
      </c>
      <c r="DV468" s="211">
        <v>4786</v>
      </c>
      <c r="DW468" s="211">
        <v>1710</v>
      </c>
      <c r="DX468" s="211">
        <v>423</v>
      </c>
      <c r="DY468" s="211">
        <v>94</v>
      </c>
      <c r="DZ468" s="211">
        <v>1413</v>
      </c>
      <c r="EA468" s="211">
        <v>118</v>
      </c>
      <c r="EB468" s="211">
        <v>1086</v>
      </c>
      <c r="EC468" s="211">
        <v>1774</v>
      </c>
      <c r="ED468" s="211">
        <v>248</v>
      </c>
      <c r="EE468" s="211">
        <v>1019</v>
      </c>
      <c r="EF468" s="211">
        <v>2337</v>
      </c>
      <c r="EG468" s="211">
        <v>17830</v>
      </c>
      <c r="EH468" s="211">
        <v>2046</v>
      </c>
      <c r="EI468" s="211">
        <v>6322</v>
      </c>
      <c r="EJ468" s="211">
        <v>2074</v>
      </c>
      <c r="EK468" s="211">
        <v>173</v>
      </c>
      <c r="EL468" s="211">
        <v>264</v>
      </c>
      <c r="EM468" s="211">
        <v>309</v>
      </c>
      <c r="EN468" s="211">
        <v>311</v>
      </c>
      <c r="EO468" s="211">
        <v>66</v>
      </c>
      <c r="EP468" s="211">
        <v>728</v>
      </c>
      <c r="EQ468" s="211">
        <v>8045</v>
      </c>
      <c r="ER468" s="211">
        <v>8396</v>
      </c>
      <c r="ES468" s="211">
        <v>499</v>
      </c>
      <c r="ET468" s="211">
        <v>2440</v>
      </c>
      <c r="EU468" s="211">
        <v>3726</v>
      </c>
      <c r="EV468" s="211">
        <v>1731</v>
      </c>
      <c r="EW468" s="211">
        <f t="shared" si="7"/>
        <v>7897</v>
      </c>
      <c r="EX468" s="211">
        <v>8396</v>
      </c>
      <c r="EZ468" s="211"/>
    </row>
    <row r="469" spans="1:156" x14ac:dyDescent="0.25">
      <c r="A469">
        <v>55912</v>
      </c>
      <c r="B469" t="s">
        <v>580</v>
      </c>
      <c r="C469" t="s">
        <v>728</v>
      </c>
      <c r="D469" t="s">
        <v>283</v>
      </c>
      <c r="E469" t="s">
        <v>332</v>
      </c>
      <c r="F469" s="234" t="s">
        <v>343</v>
      </c>
      <c r="G469" s="234" t="s">
        <v>342</v>
      </c>
      <c r="H469" s="211">
        <v>29076</v>
      </c>
      <c r="I469" s="211">
        <v>1931</v>
      </c>
      <c r="J469" s="211">
        <v>6309</v>
      </c>
      <c r="K469" s="211">
        <v>927</v>
      </c>
      <c r="L469" s="211">
        <v>4031</v>
      </c>
      <c r="M469" s="211">
        <v>750</v>
      </c>
      <c r="N469" s="211">
        <v>14017</v>
      </c>
      <c r="O469" s="211">
        <v>696</v>
      </c>
      <c r="P469" s="211">
        <v>8565</v>
      </c>
      <c r="Q469" s="211">
        <v>289</v>
      </c>
      <c r="R469" s="211">
        <v>21292</v>
      </c>
      <c r="S469" s="211">
        <v>856</v>
      </c>
      <c r="T469" s="211">
        <v>1351</v>
      </c>
      <c r="U469" s="211">
        <v>45</v>
      </c>
      <c r="V469" s="211">
        <v>96</v>
      </c>
      <c r="W469" s="211">
        <v>0</v>
      </c>
      <c r="X469" s="211">
        <v>2218</v>
      </c>
      <c r="Y469" s="211">
        <v>167</v>
      </c>
      <c r="Z469" s="211">
        <v>1808</v>
      </c>
      <c r="AA469" s="211">
        <v>597</v>
      </c>
      <c r="AB469" s="211">
        <v>2141</v>
      </c>
      <c r="AC469" s="211">
        <v>265</v>
      </c>
      <c r="AD469" s="211">
        <v>4822</v>
      </c>
      <c r="AE469" s="211">
        <v>1101</v>
      </c>
      <c r="AF469" s="211">
        <v>19446</v>
      </c>
      <c r="AG469" s="211">
        <v>554</v>
      </c>
      <c r="AH469" s="211">
        <v>24522</v>
      </c>
      <c r="AI469" s="211">
        <v>894</v>
      </c>
      <c r="AJ469" s="211">
        <v>4554</v>
      </c>
      <c r="AK469" s="211">
        <v>1037</v>
      </c>
      <c r="AL469" s="211">
        <v>1792</v>
      </c>
      <c r="AM469" s="211">
        <v>90</v>
      </c>
      <c r="AN469" s="211">
        <v>2762</v>
      </c>
      <c r="AO469" s="211">
        <v>947</v>
      </c>
      <c r="AP469" s="211">
        <v>14396</v>
      </c>
      <c r="AQ469" s="211">
        <v>1073</v>
      </c>
      <c r="AR469" s="211">
        <v>14680</v>
      </c>
      <c r="AS469" s="211">
        <v>858</v>
      </c>
      <c r="AT469" s="211">
        <v>3478</v>
      </c>
      <c r="AU469" s="211">
        <v>238</v>
      </c>
      <c r="AV469" s="211">
        <v>25598</v>
      </c>
      <c r="AW469" s="211">
        <v>1693</v>
      </c>
      <c r="AX469" s="211">
        <v>2157</v>
      </c>
      <c r="AY469" s="211">
        <v>339</v>
      </c>
      <c r="AZ469" s="211">
        <v>5894</v>
      </c>
      <c r="BA469" s="211">
        <v>559</v>
      </c>
      <c r="BB469" s="211">
        <v>5983</v>
      </c>
      <c r="BC469" s="211">
        <v>205</v>
      </c>
      <c r="BD469" s="211">
        <v>4451</v>
      </c>
      <c r="BE469" s="211">
        <v>29</v>
      </c>
      <c r="BF469" s="211">
        <v>2955</v>
      </c>
      <c r="BG469" s="211">
        <v>403</v>
      </c>
      <c r="BH469" s="211">
        <v>12987</v>
      </c>
      <c r="BI469" s="211">
        <v>1010</v>
      </c>
      <c r="BJ469" s="211">
        <v>12465</v>
      </c>
      <c r="BK469" s="211">
        <v>995</v>
      </c>
      <c r="BL469" s="211">
        <v>522</v>
      </c>
      <c r="BM469" s="211">
        <v>15</v>
      </c>
      <c r="BN469" s="211">
        <v>9371</v>
      </c>
      <c r="BO469" s="211">
        <v>644</v>
      </c>
      <c r="BP469" s="211">
        <v>4089</v>
      </c>
      <c r="BQ469" s="211">
        <v>429</v>
      </c>
      <c r="BR469" s="211">
        <v>2482</v>
      </c>
      <c r="BS469" s="211">
        <v>340</v>
      </c>
      <c r="BT469" s="211">
        <v>8047</v>
      </c>
      <c r="BU469" s="211">
        <v>492</v>
      </c>
      <c r="BV469" s="211">
        <v>15942</v>
      </c>
      <c r="BW469" s="211">
        <v>1413</v>
      </c>
      <c r="BX469" s="211">
        <v>5087</v>
      </c>
      <c r="BY469" s="211">
        <v>26</v>
      </c>
      <c r="BZ469" s="211">
        <v>2451</v>
      </c>
      <c r="CA469" s="211">
        <v>81</v>
      </c>
      <c r="CB469" s="211">
        <v>5596</v>
      </c>
      <c r="CC469" s="211">
        <v>411</v>
      </c>
      <c r="CD469" s="211">
        <v>2544</v>
      </c>
      <c r="CE469" s="211">
        <v>307</v>
      </c>
      <c r="CF469" s="211">
        <v>3168</v>
      </c>
      <c r="CG469" s="211">
        <v>271</v>
      </c>
      <c r="CH469" s="211">
        <v>4017</v>
      </c>
      <c r="CI469" s="211">
        <v>490</v>
      </c>
      <c r="CJ469" s="211">
        <v>2889</v>
      </c>
      <c r="CK469" s="211">
        <v>196</v>
      </c>
      <c r="CL469" s="211">
        <v>3324</v>
      </c>
      <c r="CM469" s="211">
        <v>149</v>
      </c>
      <c r="CN469" s="211">
        <v>5087</v>
      </c>
      <c r="CO469" s="211">
        <v>26</v>
      </c>
      <c r="CP469" s="211">
        <v>1931</v>
      </c>
      <c r="CQ469" s="211" t="s">
        <v>306</v>
      </c>
      <c r="CR469" s="211">
        <v>20561</v>
      </c>
      <c r="CS469" s="211">
        <v>11858</v>
      </c>
      <c r="CT469" s="211">
        <v>20666</v>
      </c>
      <c r="CU469" s="211">
        <v>6667</v>
      </c>
      <c r="CV469" s="211">
        <v>3633</v>
      </c>
      <c r="CW469" s="211">
        <v>3815</v>
      </c>
      <c r="CX469" s="211">
        <v>2005</v>
      </c>
      <c r="CY469" s="211">
        <v>544</v>
      </c>
      <c r="CZ469" s="211">
        <v>171</v>
      </c>
      <c r="DA469" s="211">
        <v>1566</v>
      </c>
      <c r="DB469" s="211">
        <v>1104</v>
      </c>
      <c r="DC469" s="211">
        <v>742</v>
      </c>
      <c r="DD469" s="211">
        <v>353</v>
      </c>
      <c r="DE469" s="211">
        <v>256</v>
      </c>
      <c r="DF469" s="211">
        <v>1035</v>
      </c>
      <c r="DG469" s="211">
        <v>4068</v>
      </c>
      <c r="DH469" s="211">
        <v>91</v>
      </c>
      <c r="DI469" s="211">
        <v>1283</v>
      </c>
      <c r="DJ469" s="211">
        <v>587</v>
      </c>
      <c r="DK469" s="211">
        <v>133</v>
      </c>
      <c r="DL469" s="211">
        <v>342</v>
      </c>
      <c r="DM469" s="211">
        <v>961</v>
      </c>
      <c r="DN469" s="211">
        <v>3527</v>
      </c>
      <c r="DO469" s="211">
        <v>799</v>
      </c>
      <c r="DP469" s="211">
        <v>543</v>
      </c>
      <c r="DQ469" s="211">
        <v>340</v>
      </c>
      <c r="DR469" s="211">
        <v>592</v>
      </c>
      <c r="DS469" s="211">
        <v>427</v>
      </c>
      <c r="DT469" s="211">
        <v>1552</v>
      </c>
      <c r="DU469" s="211">
        <v>11373</v>
      </c>
      <c r="DV469" s="211">
        <v>5553</v>
      </c>
      <c r="DW469" s="211">
        <v>2231</v>
      </c>
      <c r="DX469" s="211">
        <v>1156</v>
      </c>
      <c r="DY469" s="211">
        <v>643</v>
      </c>
      <c r="DZ469" s="211">
        <v>2008</v>
      </c>
      <c r="EA469" s="211">
        <v>181</v>
      </c>
      <c r="EB469" s="211">
        <v>1463</v>
      </c>
      <c r="EC469" s="211">
        <v>2656</v>
      </c>
      <c r="ED469" s="211">
        <v>516</v>
      </c>
      <c r="EE469" s="211">
        <v>1692</v>
      </c>
      <c r="EF469" s="211">
        <v>3904</v>
      </c>
      <c r="EG469" s="211">
        <v>24799</v>
      </c>
      <c r="EH469" s="211">
        <v>4167</v>
      </c>
      <c r="EI469" s="211">
        <v>8206</v>
      </c>
      <c r="EJ469" s="211">
        <v>3167</v>
      </c>
      <c r="EK469" s="211">
        <v>525</v>
      </c>
      <c r="EL469" s="211">
        <v>258</v>
      </c>
      <c r="EM469" s="211">
        <v>522</v>
      </c>
      <c r="EN469" s="211">
        <v>364</v>
      </c>
      <c r="EO469" s="211">
        <v>209</v>
      </c>
      <c r="EP469" s="211">
        <v>1096</v>
      </c>
      <c r="EQ469" s="211">
        <v>9974</v>
      </c>
      <c r="ER469" s="211">
        <v>11373</v>
      </c>
      <c r="ES469" s="211">
        <v>776</v>
      </c>
      <c r="ET469" s="211">
        <v>3821</v>
      </c>
      <c r="EU469" s="211">
        <v>4526</v>
      </c>
      <c r="EV469" s="211">
        <v>2250</v>
      </c>
      <c r="EW469" s="211">
        <f t="shared" si="7"/>
        <v>10597</v>
      </c>
      <c r="EX469" s="211">
        <v>11373</v>
      </c>
      <c r="EZ469" s="211"/>
    </row>
    <row r="470" spans="1:156" x14ac:dyDescent="0.25">
      <c r="A470">
        <v>55917</v>
      </c>
      <c r="B470" t="s">
        <v>580</v>
      </c>
      <c r="C470" t="s">
        <v>729</v>
      </c>
      <c r="D470" t="s">
        <v>307</v>
      </c>
      <c r="E470" t="s">
        <v>332</v>
      </c>
      <c r="F470" s="234" t="s">
        <v>342</v>
      </c>
      <c r="G470" s="234" t="s">
        <v>342</v>
      </c>
      <c r="H470" s="211">
        <v>3476</v>
      </c>
      <c r="I470" s="211">
        <v>130</v>
      </c>
      <c r="J470" s="211">
        <v>332</v>
      </c>
      <c r="K470" s="211">
        <v>8</v>
      </c>
      <c r="L470" s="211">
        <v>162</v>
      </c>
      <c r="M470" s="211">
        <v>8</v>
      </c>
      <c r="N470" s="211">
        <v>1627</v>
      </c>
      <c r="O470" s="211">
        <v>101</v>
      </c>
      <c r="P470" s="211">
        <v>1516</v>
      </c>
      <c r="Q470" s="211">
        <v>21</v>
      </c>
      <c r="R470" s="211">
        <v>3072</v>
      </c>
      <c r="S470" s="211">
        <v>69</v>
      </c>
      <c r="T470" s="211">
        <v>0</v>
      </c>
      <c r="U470" s="211">
        <v>0</v>
      </c>
      <c r="V470" s="211">
        <v>0</v>
      </c>
      <c r="W470" s="211">
        <v>0</v>
      </c>
      <c r="X470" s="211">
        <v>3</v>
      </c>
      <c r="Y470" s="211">
        <v>0</v>
      </c>
      <c r="Z470" s="211">
        <v>70</v>
      </c>
      <c r="AA470" s="211">
        <v>17</v>
      </c>
      <c r="AB470" s="211">
        <v>331</v>
      </c>
      <c r="AC470" s="211">
        <v>44</v>
      </c>
      <c r="AD470" s="211">
        <v>303</v>
      </c>
      <c r="AE470" s="211">
        <v>58</v>
      </c>
      <c r="AF470" s="211">
        <v>3035</v>
      </c>
      <c r="AG470" s="211">
        <v>69</v>
      </c>
      <c r="AH470" s="211">
        <v>3418</v>
      </c>
      <c r="AI470" s="211">
        <v>88</v>
      </c>
      <c r="AJ470" s="211">
        <v>58</v>
      </c>
      <c r="AK470" s="211">
        <v>42</v>
      </c>
      <c r="AL470" s="211">
        <v>11</v>
      </c>
      <c r="AM470" s="211">
        <v>0</v>
      </c>
      <c r="AN470" s="211">
        <v>47</v>
      </c>
      <c r="AO470" s="211">
        <v>42</v>
      </c>
      <c r="AP470" s="211">
        <v>1795</v>
      </c>
      <c r="AQ470" s="211">
        <v>105</v>
      </c>
      <c r="AR470" s="211">
        <v>1681</v>
      </c>
      <c r="AS470" s="211">
        <v>25</v>
      </c>
      <c r="AT470" s="211">
        <v>382</v>
      </c>
      <c r="AU470" s="211">
        <v>14</v>
      </c>
      <c r="AV470" s="211">
        <v>3094</v>
      </c>
      <c r="AW470" s="211">
        <v>116</v>
      </c>
      <c r="AX470" s="211">
        <v>142</v>
      </c>
      <c r="AY470" s="211">
        <v>48</v>
      </c>
      <c r="AZ470" s="211">
        <v>721</v>
      </c>
      <c r="BA470" s="211">
        <v>26</v>
      </c>
      <c r="BB470" s="211">
        <v>925</v>
      </c>
      <c r="BC470" s="211">
        <v>40</v>
      </c>
      <c r="BD470" s="211">
        <v>583</v>
      </c>
      <c r="BE470" s="211">
        <v>1</v>
      </c>
      <c r="BF470" s="211">
        <v>196</v>
      </c>
      <c r="BG470" s="211">
        <v>17</v>
      </c>
      <c r="BH470" s="211">
        <v>1500</v>
      </c>
      <c r="BI470" s="211">
        <v>103</v>
      </c>
      <c r="BJ470" s="211">
        <v>1484</v>
      </c>
      <c r="BK470" s="211">
        <v>97</v>
      </c>
      <c r="BL470" s="211">
        <v>16</v>
      </c>
      <c r="BM470" s="211">
        <v>6</v>
      </c>
      <c r="BN470" s="211">
        <v>1152</v>
      </c>
      <c r="BO470" s="211">
        <v>80</v>
      </c>
      <c r="BP470" s="211">
        <v>375</v>
      </c>
      <c r="BQ470" s="211">
        <v>20</v>
      </c>
      <c r="BR470" s="211">
        <v>169</v>
      </c>
      <c r="BS470" s="211">
        <v>20</v>
      </c>
      <c r="BT470" s="211">
        <v>975</v>
      </c>
      <c r="BU470" s="211">
        <v>9</v>
      </c>
      <c r="BV470" s="211">
        <v>1696</v>
      </c>
      <c r="BW470" s="211">
        <v>120</v>
      </c>
      <c r="BX470" s="211">
        <v>805</v>
      </c>
      <c r="BY470" s="211">
        <v>1</v>
      </c>
      <c r="BZ470" s="211">
        <v>323</v>
      </c>
      <c r="CA470" s="211">
        <v>0</v>
      </c>
      <c r="CB470" s="211">
        <v>652</v>
      </c>
      <c r="CC470" s="211">
        <v>9</v>
      </c>
      <c r="CD470" s="211">
        <v>130</v>
      </c>
      <c r="CE470" s="211">
        <v>6</v>
      </c>
      <c r="CF470" s="211">
        <v>357</v>
      </c>
      <c r="CG470" s="211">
        <v>12</v>
      </c>
      <c r="CH470" s="211">
        <v>385</v>
      </c>
      <c r="CI470" s="211">
        <v>50</v>
      </c>
      <c r="CJ470" s="211">
        <v>334</v>
      </c>
      <c r="CK470" s="211">
        <v>28</v>
      </c>
      <c r="CL470" s="211">
        <v>490</v>
      </c>
      <c r="CM470" s="211">
        <v>24</v>
      </c>
      <c r="CN470" s="211">
        <v>805</v>
      </c>
      <c r="CO470" s="211">
        <v>1</v>
      </c>
      <c r="CP470" s="211">
        <v>130</v>
      </c>
      <c r="CQ470" s="211">
        <v>3346</v>
      </c>
      <c r="CR470" s="211">
        <v>2582</v>
      </c>
      <c r="CS470" s="211">
        <v>1517</v>
      </c>
      <c r="CT470" s="211">
        <v>3096</v>
      </c>
      <c r="CU470" s="211">
        <v>210</v>
      </c>
      <c r="CV470" s="211">
        <v>39</v>
      </c>
      <c r="CW470" s="211">
        <v>195</v>
      </c>
      <c r="CX470" s="211">
        <v>35</v>
      </c>
      <c r="CY470" s="211">
        <v>12</v>
      </c>
      <c r="CZ470" s="211">
        <v>1</v>
      </c>
      <c r="DA470" s="211">
        <v>3</v>
      </c>
      <c r="DB470" s="211">
        <v>3</v>
      </c>
      <c r="DC470" s="211">
        <v>0</v>
      </c>
      <c r="DD470" s="211">
        <v>0</v>
      </c>
      <c r="DE470" s="211">
        <v>180</v>
      </c>
      <c r="DF470" s="211">
        <v>113</v>
      </c>
      <c r="DG470" s="211">
        <v>288</v>
      </c>
      <c r="DH470" s="211">
        <v>36</v>
      </c>
      <c r="DI470" s="211">
        <v>180</v>
      </c>
      <c r="DJ470" s="211">
        <v>120</v>
      </c>
      <c r="DK470" s="211">
        <v>6</v>
      </c>
      <c r="DL470" s="211">
        <v>119</v>
      </c>
      <c r="DM470" s="211">
        <v>71</v>
      </c>
      <c r="DN470" s="211">
        <v>454</v>
      </c>
      <c r="DO470" s="211">
        <v>133</v>
      </c>
      <c r="DP470" s="211">
        <v>44</v>
      </c>
      <c r="DQ470" s="211">
        <v>40</v>
      </c>
      <c r="DR470" s="211">
        <v>33</v>
      </c>
      <c r="DS470" s="211">
        <v>14</v>
      </c>
      <c r="DT470" s="211">
        <v>83</v>
      </c>
      <c r="DU470" s="211">
        <v>1402</v>
      </c>
      <c r="DV470" s="211">
        <v>765</v>
      </c>
      <c r="DW470" s="211">
        <v>265</v>
      </c>
      <c r="DX470" s="211">
        <v>56</v>
      </c>
      <c r="DY470" s="211">
        <v>23</v>
      </c>
      <c r="DZ470" s="211">
        <v>199</v>
      </c>
      <c r="EA470" s="211">
        <v>20</v>
      </c>
      <c r="EB470" s="211">
        <v>162</v>
      </c>
      <c r="EC470" s="211">
        <v>382</v>
      </c>
      <c r="ED470" s="211">
        <v>41</v>
      </c>
      <c r="EE470" s="211">
        <v>311</v>
      </c>
      <c r="EF470" s="211">
        <v>357</v>
      </c>
      <c r="EG470" s="211">
        <v>3269</v>
      </c>
      <c r="EH470" s="211">
        <v>234</v>
      </c>
      <c r="EI470" s="211">
        <v>1241</v>
      </c>
      <c r="EJ470" s="211">
        <v>161</v>
      </c>
      <c r="EK470" s="211">
        <v>32</v>
      </c>
      <c r="EL470" s="211">
        <v>9</v>
      </c>
      <c r="EM470" s="211">
        <v>19</v>
      </c>
      <c r="EN470" s="211">
        <v>22</v>
      </c>
      <c r="EO470" s="211">
        <v>2</v>
      </c>
      <c r="EP470" s="211">
        <v>49</v>
      </c>
      <c r="EQ470" s="211">
        <v>1147</v>
      </c>
      <c r="ER470" s="211">
        <v>1402</v>
      </c>
      <c r="ES470" s="211">
        <v>72</v>
      </c>
      <c r="ET470" s="211">
        <v>378</v>
      </c>
      <c r="EU470" s="211">
        <v>497</v>
      </c>
      <c r="EV470" s="211">
        <v>455</v>
      </c>
      <c r="EW470" s="211">
        <f t="shared" si="7"/>
        <v>1330</v>
      </c>
      <c r="EX470" s="211">
        <v>1402</v>
      </c>
      <c r="EZ470" s="211"/>
    </row>
    <row r="471" spans="1:156" x14ac:dyDescent="0.25">
      <c r="A471">
        <v>55922</v>
      </c>
      <c r="B471" t="s">
        <v>580</v>
      </c>
      <c r="C471" t="s">
        <v>732</v>
      </c>
      <c r="D471" t="s">
        <v>256</v>
      </c>
      <c r="E471" t="s">
        <v>332</v>
      </c>
      <c r="F471" s="234" t="s">
        <v>342</v>
      </c>
      <c r="G471" s="234" t="s">
        <v>343</v>
      </c>
      <c r="H471" s="211">
        <v>853</v>
      </c>
      <c r="I471" s="211">
        <v>291</v>
      </c>
      <c r="J471" s="211">
        <v>297</v>
      </c>
      <c r="K471" s="211">
        <v>184</v>
      </c>
      <c r="L471" s="211">
        <v>183</v>
      </c>
      <c r="M471" s="211">
        <v>104</v>
      </c>
      <c r="N471" s="211">
        <v>343</v>
      </c>
      <c r="O471" s="211">
        <v>100</v>
      </c>
      <c r="P471" s="211">
        <v>213</v>
      </c>
      <c r="Q471" s="211">
        <v>7</v>
      </c>
      <c r="R471" s="211">
        <v>819</v>
      </c>
      <c r="S471" s="211">
        <v>288</v>
      </c>
      <c r="T471" s="211">
        <v>12</v>
      </c>
      <c r="U471" s="211">
        <v>3</v>
      </c>
      <c r="V471" s="211">
        <v>0</v>
      </c>
      <c r="W471" s="211">
        <v>0</v>
      </c>
      <c r="X471" s="211">
        <v>0</v>
      </c>
      <c r="Y471" s="211">
        <v>0</v>
      </c>
      <c r="Z471" s="211">
        <v>10</v>
      </c>
      <c r="AA471" s="211">
        <v>0</v>
      </c>
      <c r="AB471" s="211">
        <v>12</v>
      </c>
      <c r="AC471" s="211">
        <v>0</v>
      </c>
      <c r="AD471" s="211">
        <v>18</v>
      </c>
      <c r="AE471" s="211">
        <v>0</v>
      </c>
      <c r="AF471" s="211">
        <v>811</v>
      </c>
      <c r="AG471" s="211">
        <v>288</v>
      </c>
      <c r="AH471" s="211">
        <v>839</v>
      </c>
      <c r="AI471" s="211">
        <v>288</v>
      </c>
      <c r="AJ471" s="211">
        <v>14</v>
      </c>
      <c r="AK471" s="211">
        <v>3</v>
      </c>
      <c r="AL471" s="211">
        <v>14</v>
      </c>
      <c r="AM471" s="211">
        <v>3</v>
      </c>
      <c r="AN471" s="211">
        <v>0</v>
      </c>
      <c r="AO471" s="211">
        <v>0</v>
      </c>
      <c r="AP471" s="211">
        <v>450</v>
      </c>
      <c r="AQ471" s="211">
        <v>162</v>
      </c>
      <c r="AR471" s="211">
        <v>403</v>
      </c>
      <c r="AS471" s="211">
        <v>129</v>
      </c>
      <c r="AT471" s="211">
        <v>39</v>
      </c>
      <c r="AU471" s="211">
        <v>3</v>
      </c>
      <c r="AV471" s="211">
        <v>814</v>
      </c>
      <c r="AW471" s="211">
        <v>288</v>
      </c>
      <c r="AX471" s="211">
        <v>83</v>
      </c>
      <c r="AY471" s="211">
        <v>46</v>
      </c>
      <c r="AZ471" s="211">
        <v>181</v>
      </c>
      <c r="BA471" s="211">
        <v>29</v>
      </c>
      <c r="BB471" s="211">
        <v>146</v>
      </c>
      <c r="BC471" s="211">
        <v>17</v>
      </c>
      <c r="BD471" s="211">
        <v>69</v>
      </c>
      <c r="BE471" s="211">
        <v>4</v>
      </c>
      <c r="BF471" s="211">
        <v>88</v>
      </c>
      <c r="BG471" s="211">
        <v>57</v>
      </c>
      <c r="BH471" s="211">
        <v>381</v>
      </c>
      <c r="BI471" s="211">
        <v>93</v>
      </c>
      <c r="BJ471" s="211">
        <v>365</v>
      </c>
      <c r="BK471" s="211">
        <v>88</v>
      </c>
      <c r="BL471" s="211">
        <v>16</v>
      </c>
      <c r="BM471" s="211">
        <v>5</v>
      </c>
      <c r="BN471" s="211">
        <v>269</v>
      </c>
      <c r="BO471" s="211">
        <v>68</v>
      </c>
      <c r="BP471" s="211">
        <v>124</v>
      </c>
      <c r="BQ471" s="211">
        <v>34</v>
      </c>
      <c r="BR471" s="211">
        <v>76</v>
      </c>
      <c r="BS471" s="211">
        <v>48</v>
      </c>
      <c r="BT471" s="211">
        <v>300</v>
      </c>
      <c r="BU471" s="211">
        <v>140</v>
      </c>
      <c r="BV471" s="211">
        <v>469</v>
      </c>
      <c r="BW471" s="211">
        <v>150</v>
      </c>
      <c r="BX471" s="211">
        <v>84</v>
      </c>
      <c r="BY471" s="211">
        <v>1</v>
      </c>
      <c r="BZ471" s="211">
        <v>114</v>
      </c>
      <c r="CA471" s="211">
        <v>72</v>
      </c>
      <c r="CB471" s="211">
        <v>186</v>
      </c>
      <c r="CC471" s="211">
        <v>68</v>
      </c>
      <c r="CD471" s="211">
        <v>74</v>
      </c>
      <c r="CE471" s="211">
        <v>55</v>
      </c>
      <c r="CF471" s="211">
        <v>88</v>
      </c>
      <c r="CG471" s="211">
        <v>37</v>
      </c>
      <c r="CH471" s="211">
        <v>124</v>
      </c>
      <c r="CI471" s="211">
        <v>25</v>
      </c>
      <c r="CJ471" s="211">
        <v>102</v>
      </c>
      <c r="CK471" s="211">
        <v>25</v>
      </c>
      <c r="CL471" s="211">
        <v>81</v>
      </c>
      <c r="CM471" s="211">
        <v>8</v>
      </c>
      <c r="CN471" s="211">
        <v>84</v>
      </c>
      <c r="CO471" s="211">
        <v>1</v>
      </c>
      <c r="CP471" s="211">
        <v>291</v>
      </c>
      <c r="CQ471" s="211">
        <v>562</v>
      </c>
      <c r="CR471" s="211">
        <v>396</v>
      </c>
      <c r="CS471" s="211">
        <v>228</v>
      </c>
      <c r="CT471" s="211">
        <v>561</v>
      </c>
      <c r="CU471" s="211">
        <v>203</v>
      </c>
      <c r="CV471" s="211">
        <v>121</v>
      </c>
      <c r="CW471" s="211">
        <v>20</v>
      </c>
      <c r="CX471" s="211">
        <v>0</v>
      </c>
      <c r="CY471" s="211">
        <v>183</v>
      </c>
      <c r="CZ471" s="211">
        <v>121</v>
      </c>
      <c r="DA471" s="211">
        <v>0</v>
      </c>
      <c r="DB471" s="211">
        <v>0</v>
      </c>
      <c r="DC471" s="211">
        <v>0</v>
      </c>
      <c r="DD471" s="211">
        <v>0</v>
      </c>
      <c r="DE471" s="211">
        <v>26</v>
      </c>
      <c r="DF471" s="211">
        <v>71</v>
      </c>
      <c r="DG471" s="211">
        <v>93</v>
      </c>
      <c r="DH471" s="211">
        <v>10</v>
      </c>
      <c r="DI471" s="211">
        <v>30</v>
      </c>
      <c r="DJ471" s="211">
        <v>20</v>
      </c>
      <c r="DK471" s="211">
        <v>0</v>
      </c>
      <c r="DL471" s="211">
        <v>15</v>
      </c>
      <c r="DM471" s="211">
        <v>12</v>
      </c>
      <c r="DN471" s="211">
        <v>79</v>
      </c>
      <c r="DO471" s="211">
        <v>39</v>
      </c>
      <c r="DP471" s="211">
        <v>10</v>
      </c>
      <c r="DQ471" s="211">
        <v>6</v>
      </c>
      <c r="DR471" s="211">
        <v>21</v>
      </c>
      <c r="DS471" s="211">
        <v>10</v>
      </c>
      <c r="DT471" s="211">
        <v>22</v>
      </c>
      <c r="DU471" s="211">
        <v>306</v>
      </c>
      <c r="DV471" s="211">
        <v>140</v>
      </c>
      <c r="DW471" s="211">
        <v>72</v>
      </c>
      <c r="DX471" s="211">
        <v>20</v>
      </c>
      <c r="DY471" s="211">
        <v>2</v>
      </c>
      <c r="DZ471" s="211">
        <v>78</v>
      </c>
      <c r="EA471" s="211">
        <v>27</v>
      </c>
      <c r="EB471" s="211">
        <v>44</v>
      </c>
      <c r="EC471" s="211">
        <v>68</v>
      </c>
      <c r="ED471" s="211">
        <v>4</v>
      </c>
      <c r="EE471" s="211">
        <v>51</v>
      </c>
      <c r="EF471" s="211">
        <v>112</v>
      </c>
      <c r="EG471" s="211">
        <v>805</v>
      </c>
      <c r="EH471" s="211">
        <v>41</v>
      </c>
      <c r="EI471" s="211">
        <v>246</v>
      </c>
      <c r="EJ471" s="211">
        <v>60</v>
      </c>
      <c r="EK471" s="211">
        <v>18</v>
      </c>
      <c r="EL471" s="211">
        <v>14</v>
      </c>
      <c r="EM471" s="211">
        <v>2</v>
      </c>
      <c r="EN471" s="211">
        <v>2</v>
      </c>
      <c r="EO471" s="211">
        <v>1</v>
      </c>
      <c r="EP471" s="211">
        <v>12</v>
      </c>
      <c r="EQ471" s="211">
        <v>234</v>
      </c>
      <c r="ER471" s="211">
        <v>306</v>
      </c>
      <c r="ES471" s="211">
        <v>48</v>
      </c>
      <c r="ET471" s="211">
        <v>87</v>
      </c>
      <c r="EU471" s="211">
        <v>79</v>
      </c>
      <c r="EV471" s="211">
        <v>92</v>
      </c>
      <c r="EW471" s="211">
        <f t="shared" si="7"/>
        <v>258</v>
      </c>
      <c r="EX471" s="211">
        <v>306</v>
      </c>
      <c r="EZ471" s="211"/>
    </row>
    <row r="472" spans="1:156" x14ac:dyDescent="0.25">
      <c r="A472">
        <v>55923</v>
      </c>
      <c r="B472" t="s">
        <v>580</v>
      </c>
      <c r="C472" t="s">
        <v>733</v>
      </c>
      <c r="D472" t="s">
        <v>256</v>
      </c>
      <c r="E472" t="s">
        <v>332</v>
      </c>
      <c r="F472" s="234" t="s">
        <v>342</v>
      </c>
      <c r="G472" s="234" t="s">
        <v>342</v>
      </c>
      <c r="H472" s="211">
        <v>4307</v>
      </c>
      <c r="I472" s="211">
        <v>114</v>
      </c>
      <c r="J472" s="211">
        <v>417</v>
      </c>
      <c r="K472" s="211">
        <v>14</v>
      </c>
      <c r="L472" s="211">
        <v>230</v>
      </c>
      <c r="M472" s="211">
        <v>7</v>
      </c>
      <c r="N472" s="211">
        <v>1654</v>
      </c>
      <c r="O472" s="211">
        <v>73</v>
      </c>
      <c r="P472" s="211">
        <v>2207</v>
      </c>
      <c r="Q472" s="211">
        <v>27</v>
      </c>
      <c r="R472" s="211">
        <v>4114</v>
      </c>
      <c r="S472" s="211">
        <v>107</v>
      </c>
      <c r="T472" s="211">
        <v>4</v>
      </c>
      <c r="U472" s="211">
        <v>0</v>
      </c>
      <c r="V472" s="211">
        <v>0</v>
      </c>
      <c r="W472" s="211">
        <v>0</v>
      </c>
      <c r="X472" s="211">
        <v>45</v>
      </c>
      <c r="Y472" s="211">
        <v>7</v>
      </c>
      <c r="Z472" s="211">
        <v>24</v>
      </c>
      <c r="AA472" s="211">
        <v>0</v>
      </c>
      <c r="AB472" s="211">
        <v>120</v>
      </c>
      <c r="AC472" s="211">
        <v>0</v>
      </c>
      <c r="AD472" s="211">
        <v>115</v>
      </c>
      <c r="AE472" s="211">
        <v>0</v>
      </c>
      <c r="AF472" s="211">
        <v>4063</v>
      </c>
      <c r="AG472" s="211">
        <v>107</v>
      </c>
      <c r="AH472" s="211">
        <v>4237</v>
      </c>
      <c r="AI472" s="211">
        <v>107</v>
      </c>
      <c r="AJ472" s="211">
        <v>70</v>
      </c>
      <c r="AK472" s="211">
        <v>7</v>
      </c>
      <c r="AL472" s="211">
        <v>32</v>
      </c>
      <c r="AM472" s="211">
        <v>0</v>
      </c>
      <c r="AN472" s="211">
        <v>38</v>
      </c>
      <c r="AO472" s="211">
        <v>7</v>
      </c>
      <c r="AP472" s="211">
        <v>2128</v>
      </c>
      <c r="AQ472" s="211">
        <v>64</v>
      </c>
      <c r="AR472" s="211">
        <v>2179</v>
      </c>
      <c r="AS472" s="211">
        <v>50</v>
      </c>
      <c r="AT472" s="211">
        <v>433</v>
      </c>
      <c r="AU472" s="211">
        <v>10</v>
      </c>
      <c r="AV472" s="211">
        <v>3874</v>
      </c>
      <c r="AW472" s="211">
        <v>104</v>
      </c>
      <c r="AX472" s="211">
        <v>112</v>
      </c>
      <c r="AY472" s="211">
        <v>7</v>
      </c>
      <c r="AZ472" s="211">
        <v>755</v>
      </c>
      <c r="BA472" s="211">
        <v>10</v>
      </c>
      <c r="BB472" s="211">
        <v>1048</v>
      </c>
      <c r="BC472" s="211">
        <v>55</v>
      </c>
      <c r="BD472" s="211">
        <v>951</v>
      </c>
      <c r="BE472" s="211">
        <v>4</v>
      </c>
      <c r="BF472" s="211">
        <v>189</v>
      </c>
      <c r="BG472" s="211">
        <v>25</v>
      </c>
      <c r="BH472" s="211">
        <v>2201</v>
      </c>
      <c r="BI472" s="211">
        <v>75</v>
      </c>
      <c r="BJ472" s="211">
        <v>2153</v>
      </c>
      <c r="BK472" s="211">
        <v>74</v>
      </c>
      <c r="BL472" s="211">
        <v>48</v>
      </c>
      <c r="BM472" s="211">
        <v>1</v>
      </c>
      <c r="BN472" s="211">
        <v>1642</v>
      </c>
      <c r="BO472" s="211">
        <v>68</v>
      </c>
      <c r="BP472" s="211">
        <v>593</v>
      </c>
      <c r="BQ472" s="211">
        <v>15</v>
      </c>
      <c r="BR472" s="211">
        <v>155</v>
      </c>
      <c r="BS472" s="211">
        <v>17</v>
      </c>
      <c r="BT472" s="211">
        <v>1186</v>
      </c>
      <c r="BU472" s="211">
        <v>14</v>
      </c>
      <c r="BV472" s="211">
        <v>2390</v>
      </c>
      <c r="BW472" s="211">
        <v>100</v>
      </c>
      <c r="BX472" s="211">
        <v>731</v>
      </c>
      <c r="BY472" s="211">
        <v>0</v>
      </c>
      <c r="BZ472" s="211">
        <v>305</v>
      </c>
      <c r="CA472" s="211">
        <v>13</v>
      </c>
      <c r="CB472" s="211">
        <v>881</v>
      </c>
      <c r="CC472" s="211">
        <v>1</v>
      </c>
      <c r="CD472" s="211">
        <v>255</v>
      </c>
      <c r="CE472" s="211">
        <v>24</v>
      </c>
      <c r="CF472" s="211">
        <v>416</v>
      </c>
      <c r="CG472" s="211">
        <v>22</v>
      </c>
      <c r="CH472" s="211">
        <v>636</v>
      </c>
      <c r="CI472" s="211">
        <v>28</v>
      </c>
      <c r="CJ472" s="211">
        <v>586</v>
      </c>
      <c r="CK472" s="211">
        <v>24</v>
      </c>
      <c r="CL472" s="211">
        <v>497</v>
      </c>
      <c r="CM472" s="211">
        <v>2</v>
      </c>
      <c r="CN472" s="211">
        <v>731</v>
      </c>
      <c r="CO472" s="211">
        <v>0</v>
      </c>
      <c r="CP472" s="211">
        <v>114</v>
      </c>
      <c r="CQ472" s="211">
        <v>4193</v>
      </c>
      <c r="CR472" s="211">
        <v>3632</v>
      </c>
      <c r="CS472" s="211">
        <v>1253</v>
      </c>
      <c r="CT472" s="211">
        <v>3993</v>
      </c>
      <c r="CU472" s="211">
        <v>124</v>
      </c>
      <c r="CV472" s="211">
        <v>32</v>
      </c>
      <c r="CW472" s="211">
        <v>52</v>
      </c>
      <c r="CX472" s="211">
        <v>15</v>
      </c>
      <c r="CY472" s="211">
        <v>35</v>
      </c>
      <c r="CZ472" s="211">
        <v>0</v>
      </c>
      <c r="DA472" s="211">
        <v>34</v>
      </c>
      <c r="DB472" s="211">
        <v>14</v>
      </c>
      <c r="DC472" s="211">
        <v>3</v>
      </c>
      <c r="DD472" s="211">
        <v>3</v>
      </c>
      <c r="DE472" s="211">
        <v>90</v>
      </c>
      <c r="DF472" s="211">
        <v>192</v>
      </c>
      <c r="DG472" s="211">
        <v>326</v>
      </c>
      <c r="DH472" s="211">
        <v>37</v>
      </c>
      <c r="DI472" s="211">
        <v>184</v>
      </c>
      <c r="DJ472" s="211">
        <v>101</v>
      </c>
      <c r="DK472" s="211">
        <v>22</v>
      </c>
      <c r="DL472" s="211">
        <v>104</v>
      </c>
      <c r="DM472" s="211">
        <v>152</v>
      </c>
      <c r="DN472" s="211">
        <v>835</v>
      </c>
      <c r="DO472" s="211">
        <v>107</v>
      </c>
      <c r="DP472" s="211">
        <v>87</v>
      </c>
      <c r="DQ472" s="211">
        <v>142</v>
      </c>
      <c r="DR472" s="211">
        <v>17</v>
      </c>
      <c r="DS472" s="211">
        <v>14</v>
      </c>
      <c r="DT472" s="211">
        <v>77</v>
      </c>
      <c r="DU472" s="211">
        <v>1704</v>
      </c>
      <c r="DV472" s="211">
        <v>1070</v>
      </c>
      <c r="DW472" s="211">
        <v>408</v>
      </c>
      <c r="DX472" s="211">
        <v>120</v>
      </c>
      <c r="DY472" s="211">
        <v>37</v>
      </c>
      <c r="DZ472" s="211">
        <v>159</v>
      </c>
      <c r="EA472" s="211">
        <v>25</v>
      </c>
      <c r="EB472" s="211">
        <v>110</v>
      </c>
      <c r="EC472" s="211">
        <v>355</v>
      </c>
      <c r="ED472" s="211">
        <v>52</v>
      </c>
      <c r="EE472" s="211">
        <v>237</v>
      </c>
      <c r="EF472" s="211">
        <v>547</v>
      </c>
      <c r="EG472" s="211">
        <v>3965</v>
      </c>
      <c r="EH472" s="211">
        <v>388</v>
      </c>
      <c r="EI472" s="211">
        <v>1502</v>
      </c>
      <c r="EJ472" s="211">
        <v>202</v>
      </c>
      <c r="EK472" s="211">
        <v>40</v>
      </c>
      <c r="EL472" s="211">
        <v>23</v>
      </c>
      <c r="EM472" s="211">
        <v>13</v>
      </c>
      <c r="EN472" s="211">
        <v>32</v>
      </c>
      <c r="EO472" s="211">
        <v>16</v>
      </c>
      <c r="EP472" s="211">
        <v>55</v>
      </c>
      <c r="EQ472" s="211">
        <v>1473</v>
      </c>
      <c r="ER472" s="211">
        <v>1704</v>
      </c>
      <c r="ES472" s="211">
        <v>57</v>
      </c>
      <c r="ET472" s="211">
        <v>349</v>
      </c>
      <c r="EU472" s="211">
        <v>721</v>
      </c>
      <c r="EV472" s="211">
        <v>577</v>
      </c>
      <c r="EW472" s="211">
        <f t="shared" si="7"/>
        <v>1647</v>
      </c>
      <c r="EX472" s="211">
        <v>1704</v>
      </c>
      <c r="EZ472" s="211"/>
    </row>
    <row r="473" spans="1:156" x14ac:dyDescent="0.25">
      <c r="A473">
        <v>55924</v>
      </c>
      <c r="B473" t="s">
        <v>580</v>
      </c>
      <c r="C473" t="s">
        <v>734</v>
      </c>
      <c r="D473" t="s">
        <v>253</v>
      </c>
      <c r="E473" t="s">
        <v>332</v>
      </c>
      <c r="F473" s="234" t="s">
        <v>342</v>
      </c>
      <c r="G473" s="234" t="s">
        <v>342</v>
      </c>
      <c r="H473" s="211">
        <v>1246</v>
      </c>
      <c r="I473" s="211">
        <v>93</v>
      </c>
      <c r="J473" s="211">
        <v>221</v>
      </c>
      <c r="K473" s="211">
        <v>16</v>
      </c>
      <c r="L473" s="211">
        <v>182</v>
      </c>
      <c r="M473" s="211">
        <v>16</v>
      </c>
      <c r="N473" s="211">
        <v>511</v>
      </c>
      <c r="O473" s="211">
        <v>54</v>
      </c>
      <c r="P473" s="211">
        <v>509</v>
      </c>
      <c r="Q473" s="211">
        <v>23</v>
      </c>
      <c r="R473" s="211">
        <v>1131</v>
      </c>
      <c r="S473" s="211">
        <v>93</v>
      </c>
      <c r="T473" s="211">
        <v>0</v>
      </c>
      <c r="U473" s="211">
        <v>0</v>
      </c>
      <c r="V473" s="211">
        <v>0</v>
      </c>
      <c r="W473" s="211">
        <v>0</v>
      </c>
      <c r="X473" s="211">
        <v>0</v>
      </c>
      <c r="Y473" s="211">
        <v>0</v>
      </c>
      <c r="Z473" s="211">
        <v>59</v>
      </c>
      <c r="AA473" s="211">
        <v>0</v>
      </c>
      <c r="AB473" s="211">
        <v>56</v>
      </c>
      <c r="AC473" s="211">
        <v>0</v>
      </c>
      <c r="AD473" s="211">
        <v>74</v>
      </c>
      <c r="AE473" s="211">
        <v>0</v>
      </c>
      <c r="AF473" s="211">
        <v>1131</v>
      </c>
      <c r="AG473" s="211">
        <v>93</v>
      </c>
      <c r="AH473" s="211">
        <v>1221</v>
      </c>
      <c r="AI473" s="211">
        <v>91</v>
      </c>
      <c r="AJ473" s="211">
        <v>25</v>
      </c>
      <c r="AK473" s="211">
        <v>2</v>
      </c>
      <c r="AL473" s="211">
        <v>16</v>
      </c>
      <c r="AM473" s="211">
        <v>2</v>
      </c>
      <c r="AN473" s="211">
        <v>9</v>
      </c>
      <c r="AO473" s="211">
        <v>0</v>
      </c>
      <c r="AP473" s="211">
        <v>655</v>
      </c>
      <c r="AQ473" s="211">
        <v>66</v>
      </c>
      <c r="AR473" s="211">
        <v>591</v>
      </c>
      <c r="AS473" s="211">
        <v>27</v>
      </c>
      <c r="AT473" s="211">
        <v>116</v>
      </c>
      <c r="AU473" s="211">
        <v>0</v>
      </c>
      <c r="AV473" s="211">
        <v>1130</v>
      </c>
      <c r="AW473" s="211">
        <v>93</v>
      </c>
      <c r="AX473" s="211">
        <v>54</v>
      </c>
      <c r="AY473" s="211">
        <v>0</v>
      </c>
      <c r="AZ473" s="211">
        <v>321</v>
      </c>
      <c r="BA473" s="211">
        <v>42</v>
      </c>
      <c r="BB473" s="211">
        <v>309</v>
      </c>
      <c r="BC473" s="211">
        <v>17</v>
      </c>
      <c r="BD473" s="211">
        <v>124</v>
      </c>
      <c r="BE473" s="211">
        <v>6</v>
      </c>
      <c r="BF473" s="211">
        <v>143</v>
      </c>
      <c r="BG473" s="211">
        <v>11</v>
      </c>
      <c r="BH473" s="211">
        <v>565</v>
      </c>
      <c r="BI473" s="211">
        <v>63</v>
      </c>
      <c r="BJ473" s="211">
        <v>556</v>
      </c>
      <c r="BK473" s="211">
        <v>59</v>
      </c>
      <c r="BL473" s="211">
        <v>9</v>
      </c>
      <c r="BM473" s="211">
        <v>4</v>
      </c>
      <c r="BN473" s="211">
        <v>412</v>
      </c>
      <c r="BO473" s="211">
        <v>45</v>
      </c>
      <c r="BP473" s="211">
        <v>189</v>
      </c>
      <c r="BQ473" s="211">
        <v>20</v>
      </c>
      <c r="BR473" s="211">
        <v>107</v>
      </c>
      <c r="BS473" s="211">
        <v>9</v>
      </c>
      <c r="BT473" s="211">
        <v>331</v>
      </c>
      <c r="BU473" s="211">
        <v>19</v>
      </c>
      <c r="BV473" s="211">
        <v>708</v>
      </c>
      <c r="BW473" s="211">
        <v>74</v>
      </c>
      <c r="BX473" s="211">
        <v>207</v>
      </c>
      <c r="BY473" s="211">
        <v>0</v>
      </c>
      <c r="BZ473" s="211">
        <v>105</v>
      </c>
      <c r="CA473" s="211">
        <v>11</v>
      </c>
      <c r="CB473" s="211">
        <v>226</v>
      </c>
      <c r="CC473" s="211">
        <v>8</v>
      </c>
      <c r="CD473" s="211">
        <v>107</v>
      </c>
      <c r="CE473" s="211">
        <v>9</v>
      </c>
      <c r="CF473" s="211">
        <v>100</v>
      </c>
      <c r="CG473" s="211">
        <v>13</v>
      </c>
      <c r="CH473" s="211">
        <v>181</v>
      </c>
      <c r="CI473" s="211">
        <v>17</v>
      </c>
      <c r="CJ473" s="211">
        <v>92</v>
      </c>
      <c r="CK473" s="211">
        <v>7</v>
      </c>
      <c r="CL473" s="211">
        <v>228</v>
      </c>
      <c r="CM473" s="211">
        <v>28</v>
      </c>
      <c r="CN473" s="211">
        <v>207</v>
      </c>
      <c r="CO473" s="211">
        <v>0</v>
      </c>
      <c r="CP473" s="211">
        <v>93</v>
      </c>
      <c r="CQ473" s="211">
        <v>1153</v>
      </c>
      <c r="CR473" s="211">
        <v>863</v>
      </c>
      <c r="CS473" s="211">
        <v>476</v>
      </c>
      <c r="CT473" s="211">
        <v>1107</v>
      </c>
      <c r="CU473" s="211">
        <v>49</v>
      </c>
      <c r="CV473" s="211">
        <v>0</v>
      </c>
      <c r="CW473" s="211">
        <v>45</v>
      </c>
      <c r="CX473" s="211">
        <v>0</v>
      </c>
      <c r="CY473" s="211">
        <v>4</v>
      </c>
      <c r="CZ473" s="211">
        <v>0</v>
      </c>
      <c r="DA473" s="211">
        <v>0</v>
      </c>
      <c r="DB473" s="211">
        <v>0</v>
      </c>
      <c r="DC473" s="211">
        <v>0</v>
      </c>
      <c r="DD473" s="211">
        <v>0</v>
      </c>
      <c r="DE473" s="211">
        <v>63</v>
      </c>
      <c r="DF473" s="211">
        <v>89</v>
      </c>
      <c r="DG473" s="211">
        <v>91</v>
      </c>
      <c r="DH473" s="211">
        <v>29</v>
      </c>
      <c r="DI473" s="211">
        <v>49</v>
      </c>
      <c r="DJ473" s="211">
        <v>36</v>
      </c>
      <c r="DK473" s="211">
        <v>11</v>
      </c>
      <c r="DL473" s="211">
        <v>36</v>
      </c>
      <c r="DM473" s="211">
        <v>25</v>
      </c>
      <c r="DN473" s="211">
        <v>135</v>
      </c>
      <c r="DO473" s="211">
        <v>33</v>
      </c>
      <c r="DP473" s="211">
        <v>14</v>
      </c>
      <c r="DQ473" s="211">
        <v>12</v>
      </c>
      <c r="DR473" s="211">
        <v>8</v>
      </c>
      <c r="DS473" s="211">
        <v>12</v>
      </c>
      <c r="DT473" s="211">
        <v>41</v>
      </c>
      <c r="DU473" s="211">
        <v>486</v>
      </c>
      <c r="DV473" s="211">
        <v>293</v>
      </c>
      <c r="DW473" s="211">
        <v>106</v>
      </c>
      <c r="DX473" s="211">
        <v>48</v>
      </c>
      <c r="DY473" s="211">
        <v>22</v>
      </c>
      <c r="DZ473" s="211">
        <v>73</v>
      </c>
      <c r="EA473" s="211">
        <v>0</v>
      </c>
      <c r="EB473" s="211">
        <v>51</v>
      </c>
      <c r="EC473" s="211">
        <v>72</v>
      </c>
      <c r="ED473" s="211">
        <v>17</v>
      </c>
      <c r="EE473" s="211">
        <v>39</v>
      </c>
      <c r="EF473" s="211">
        <v>153</v>
      </c>
      <c r="EG473" s="211">
        <v>1130</v>
      </c>
      <c r="EH473" s="211">
        <v>100</v>
      </c>
      <c r="EI473" s="211">
        <v>434</v>
      </c>
      <c r="EJ473" s="211">
        <v>52</v>
      </c>
      <c r="EK473" s="211">
        <v>12</v>
      </c>
      <c r="EL473" s="211">
        <v>4</v>
      </c>
      <c r="EM473" s="211">
        <v>3</v>
      </c>
      <c r="EN473" s="211">
        <v>1</v>
      </c>
      <c r="EO473" s="211">
        <v>7</v>
      </c>
      <c r="EP473" s="211">
        <v>17</v>
      </c>
      <c r="EQ473" s="211">
        <v>405</v>
      </c>
      <c r="ER473" s="211">
        <v>486</v>
      </c>
      <c r="ES473" s="211">
        <v>11</v>
      </c>
      <c r="ET473" s="211">
        <v>80</v>
      </c>
      <c r="EU473" s="211">
        <v>209</v>
      </c>
      <c r="EV473" s="211">
        <v>186</v>
      </c>
      <c r="EW473" s="211">
        <f t="shared" si="7"/>
        <v>475</v>
      </c>
      <c r="EX473" s="211">
        <v>486</v>
      </c>
      <c r="EZ473" s="211"/>
    </row>
    <row r="474" spans="1:156" x14ac:dyDescent="0.25">
      <c r="A474">
        <v>55934</v>
      </c>
      <c r="B474" t="s">
        <v>580</v>
      </c>
      <c r="C474" t="s">
        <v>1037</v>
      </c>
      <c r="D474" t="s">
        <v>288</v>
      </c>
      <c r="E474" t="s">
        <v>332</v>
      </c>
      <c r="F474" s="234" t="s">
        <v>342</v>
      </c>
      <c r="G474" s="234" t="s">
        <v>342</v>
      </c>
      <c r="H474" s="211">
        <v>3516</v>
      </c>
      <c r="I474" s="211">
        <v>105</v>
      </c>
      <c r="J474" s="211">
        <v>262</v>
      </c>
      <c r="K474" s="211">
        <v>18</v>
      </c>
      <c r="L474" s="211">
        <v>186</v>
      </c>
      <c r="M474" s="211">
        <v>11</v>
      </c>
      <c r="N474" s="211">
        <v>1536</v>
      </c>
      <c r="O474" s="211">
        <v>63</v>
      </c>
      <c r="P474" s="211">
        <v>1697</v>
      </c>
      <c r="Q474" s="211">
        <v>24</v>
      </c>
      <c r="R474" s="211">
        <v>3298</v>
      </c>
      <c r="S474" s="211">
        <v>101</v>
      </c>
      <c r="T474" s="211">
        <v>85</v>
      </c>
      <c r="U474" s="211">
        <v>4</v>
      </c>
      <c r="V474" s="211">
        <v>12</v>
      </c>
      <c r="W474" s="211">
        <v>0</v>
      </c>
      <c r="X474" s="211">
        <v>7</v>
      </c>
      <c r="Y474" s="211">
        <v>0</v>
      </c>
      <c r="Z474" s="211">
        <v>18</v>
      </c>
      <c r="AA474" s="211">
        <v>0</v>
      </c>
      <c r="AB474" s="211">
        <v>96</v>
      </c>
      <c r="AC474" s="211">
        <v>0</v>
      </c>
      <c r="AD474" s="211">
        <v>147</v>
      </c>
      <c r="AE474" s="211">
        <v>0</v>
      </c>
      <c r="AF474" s="211">
        <v>3200</v>
      </c>
      <c r="AG474" s="211">
        <v>101</v>
      </c>
      <c r="AH474" s="211">
        <v>3415</v>
      </c>
      <c r="AI474" s="211">
        <v>105</v>
      </c>
      <c r="AJ474" s="211">
        <v>101</v>
      </c>
      <c r="AK474" s="211">
        <v>0</v>
      </c>
      <c r="AL474" s="211">
        <v>53</v>
      </c>
      <c r="AM474" s="211">
        <v>0</v>
      </c>
      <c r="AN474" s="211">
        <v>48</v>
      </c>
      <c r="AO474" s="211">
        <v>0</v>
      </c>
      <c r="AP474" s="211">
        <v>1736</v>
      </c>
      <c r="AQ474" s="211">
        <v>66</v>
      </c>
      <c r="AR474" s="211">
        <v>1780</v>
      </c>
      <c r="AS474" s="211">
        <v>39</v>
      </c>
      <c r="AT474" s="211">
        <v>248</v>
      </c>
      <c r="AU474" s="211">
        <v>5</v>
      </c>
      <c r="AV474" s="211">
        <v>3268</v>
      </c>
      <c r="AW474" s="211">
        <v>100</v>
      </c>
      <c r="AX474" s="211">
        <v>79</v>
      </c>
      <c r="AY474" s="211">
        <v>0</v>
      </c>
      <c r="AZ474" s="211">
        <v>617</v>
      </c>
      <c r="BA474" s="211">
        <v>12</v>
      </c>
      <c r="BB474" s="211">
        <v>901</v>
      </c>
      <c r="BC474" s="211">
        <v>34</v>
      </c>
      <c r="BD474" s="211">
        <v>730</v>
      </c>
      <c r="BE474" s="211">
        <v>4</v>
      </c>
      <c r="BF474" s="211">
        <v>228</v>
      </c>
      <c r="BG474" s="211">
        <v>14</v>
      </c>
      <c r="BH474" s="211">
        <v>1640</v>
      </c>
      <c r="BI474" s="211">
        <v>49</v>
      </c>
      <c r="BJ474" s="211">
        <v>1612</v>
      </c>
      <c r="BK474" s="211">
        <v>47</v>
      </c>
      <c r="BL474" s="211">
        <v>28</v>
      </c>
      <c r="BM474" s="211">
        <v>2</v>
      </c>
      <c r="BN474" s="211">
        <v>1188</v>
      </c>
      <c r="BO474" s="211">
        <v>35</v>
      </c>
      <c r="BP474" s="211">
        <v>527</v>
      </c>
      <c r="BQ474" s="211">
        <v>16</v>
      </c>
      <c r="BR474" s="211">
        <v>153</v>
      </c>
      <c r="BS474" s="211">
        <v>12</v>
      </c>
      <c r="BT474" s="211">
        <v>890</v>
      </c>
      <c r="BU474" s="211">
        <v>42</v>
      </c>
      <c r="BV474" s="211">
        <v>1868</v>
      </c>
      <c r="BW474" s="211">
        <v>63</v>
      </c>
      <c r="BX474" s="211">
        <v>758</v>
      </c>
      <c r="BY474" s="211">
        <v>0</v>
      </c>
      <c r="BZ474" s="211">
        <v>329</v>
      </c>
      <c r="CA474" s="211">
        <v>15</v>
      </c>
      <c r="CB474" s="211">
        <v>561</v>
      </c>
      <c r="CC474" s="211">
        <v>27</v>
      </c>
      <c r="CD474" s="211">
        <v>299</v>
      </c>
      <c r="CE474" s="211">
        <v>13</v>
      </c>
      <c r="CF474" s="211">
        <v>357</v>
      </c>
      <c r="CG474" s="211">
        <v>14</v>
      </c>
      <c r="CH474" s="211">
        <v>410</v>
      </c>
      <c r="CI474" s="211">
        <v>14</v>
      </c>
      <c r="CJ474" s="211">
        <v>337</v>
      </c>
      <c r="CK474" s="211">
        <v>7</v>
      </c>
      <c r="CL474" s="211">
        <v>465</v>
      </c>
      <c r="CM474" s="211">
        <v>15</v>
      </c>
      <c r="CN474" s="211">
        <v>758</v>
      </c>
      <c r="CO474" s="211">
        <v>0</v>
      </c>
      <c r="CP474" s="211">
        <v>105</v>
      </c>
      <c r="CQ474" s="211">
        <v>3411</v>
      </c>
      <c r="CR474" s="211">
        <v>2949</v>
      </c>
      <c r="CS474" s="211">
        <v>1088</v>
      </c>
      <c r="CT474" s="211">
        <v>3184</v>
      </c>
      <c r="CU474" s="211">
        <v>97</v>
      </c>
      <c r="CV474" s="211">
        <v>35</v>
      </c>
      <c r="CW474" s="211">
        <v>31</v>
      </c>
      <c r="CX474" s="211">
        <v>12</v>
      </c>
      <c r="CY474" s="211">
        <v>48</v>
      </c>
      <c r="CZ474" s="211">
        <v>22</v>
      </c>
      <c r="DA474" s="211">
        <v>2</v>
      </c>
      <c r="DB474" s="211">
        <v>1</v>
      </c>
      <c r="DC474" s="211">
        <v>16</v>
      </c>
      <c r="DD474" s="211">
        <v>0</v>
      </c>
      <c r="DE474" s="211">
        <v>77</v>
      </c>
      <c r="DF474" s="211">
        <v>174</v>
      </c>
      <c r="DG474" s="211">
        <v>183</v>
      </c>
      <c r="DH474" s="211">
        <v>61</v>
      </c>
      <c r="DI474" s="211">
        <v>128</v>
      </c>
      <c r="DJ474" s="211">
        <v>82</v>
      </c>
      <c r="DK474" s="211">
        <v>8</v>
      </c>
      <c r="DL474" s="211">
        <v>75</v>
      </c>
      <c r="DM474" s="211">
        <v>73</v>
      </c>
      <c r="DN474" s="211">
        <v>766</v>
      </c>
      <c r="DO474" s="211">
        <v>49</v>
      </c>
      <c r="DP474" s="211">
        <v>86</v>
      </c>
      <c r="DQ474" s="211">
        <v>73</v>
      </c>
      <c r="DR474" s="211">
        <v>17</v>
      </c>
      <c r="DS474" s="211">
        <v>19</v>
      </c>
      <c r="DT474" s="211">
        <v>61</v>
      </c>
      <c r="DU474" s="211">
        <v>1419</v>
      </c>
      <c r="DV474" s="211">
        <v>870</v>
      </c>
      <c r="DW474" s="211">
        <v>263</v>
      </c>
      <c r="DX474" s="211">
        <v>112</v>
      </c>
      <c r="DY474" s="211">
        <v>49</v>
      </c>
      <c r="DZ474" s="211">
        <v>187</v>
      </c>
      <c r="EA474" s="211">
        <v>12</v>
      </c>
      <c r="EB474" s="211">
        <v>129</v>
      </c>
      <c r="EC474" s="211">
        <v>250</v>
      </c>
      <c r="ED474" s="211">
        <v>28</v>
      </c>
      <c r="EE474" s="211">
        <v>166</v>
      </c>
      <c r="EF474" s="211">
        <v>372</v>
      </c>
      <c r="EG474" s="211">
        <v>3164</v>
      </c>
      <c r="EH474" s="211">
        <v>349</v>
      </c>
      <c r="EI474" s="211">
        <v>1148</v>
      </c>
      <c r="EJ474" s="211">
        <v>271</v>
      </c>
      <c r="EK474" s="211">
        <v>26</v>
      </c>
      <c r="EL474" s="211">
        <v>82</v>
      </c>
      <c r="EM474" s="211">
        <v>14</v>
      </c>
      <c r="EN474" s="211">
        <v>51</v>
      </c>
      <c r="EO474" s="211">
        <v>7</v>
      </c>
      <c r="EP474" s="211">
        <v>66</v>
      </c>
      <c r="EQ474" s="211">
        <v>1205</v>
      </c>
      <c r="ER474" s="211">
        <v>1419</v>
      </c>
      <c r="ES474" s="211">
        <v>23</v>
      </c>
      <c r="ET474" s="211">
        <v>247</v>
      </c>
      <c r="EU474" s="211">
        <v>608</v>
      </c>
      <c r="EV474" s="211">
        <v>541</v>
      </c>
      <c r="EW474" s="211">
        <f t="shared" si="7"/>
        <v>1396</v>
      </c>
      <c r="EX474" s="211">
        <v>1419</v>
      </c>
      <c r="EZ474" s="211"/>
    </row>
    <row r="475" spans="1:156" x14ac:dyDescent="0.25">
      <c r="A475">
        <v>55939</v>
      </c>
      <c r="B475" t="s">
        <v>580</v>
      </c>
      <c r="C475" t="s">
        <v>738</v>
      </c>
      <c r="D475" t="s">
        <v>256</v>
      </c>
      <c r="E475" t="s">
        <v>332</v>
      </c>
      <c r="F475" s="234" t="s">
        <v>342</v>
      </c>
      <c r="G475" s="234" t="s">
        <v>343</v>
      </c>
      <c r="H475" s="211">
        <v>1937</v>
      </c>
      <c r="I475" s="211">
        <v>332</v>
      </c>
      <c r="J475" s="211">
        <v>428</v>
      </c>
      <c r="K475" s="211">
        <v>150</v>
      </c>
      <c r="L475" s="211">
        <v>233</v>
      </c>
      <c r="M475" s="211">
        <v>125</v>
      </c>
      <c r="N475" s="211">
        <v>968</v>
      </c>
      <c r="O475" s="211">
        <v>138</v>
      </c>
      <c r="P475" s="211">
        <v>536</v>
      </c>
      <c r="Q475" s="211">
        <v>41</v>
      </c>
      <c r="R475" s="211">
        <v>1889</v>
      </c>
      <c r="S475" s="211">
        <v>331</v>
      </c>
      <c r="T475" s="211">
        <v>12</v>
      </c>
      <c r="U475" s="211">
        <v>0</v>
      </c>
      <c r="V475" s="211">
        <v>2</v>
      </c>
      <c r="W475" s="211">
        <v>0</v>
      </c>
      <c r="X475" s="211">
        <v>0</v>
      </c>
      <c r="Y475" s="211">
        <v>0</v>
      </c>
      <c r="Z475" s="211">
        <v>0</v>
      </c>
      <c r="AA475" s="211">
        <v>0</v>
      </c>
      <c r="AB475" s="211">
        <v>34</v>
      </c>
      <c r="AC475" s="211">
        <v>1</v>
      </c>
      <c r="AD475" s="211">
        <v>0</v>
      </c>
      <c r="AE475" s="211">
        <v>0</v>
      </c>
      <c r="AF475" s="211">
        <v>1889</v>
      </c>
      <c r="AG475" s="211">
        <v>331</v>
      </c>
      <c r="AH475" s="211">
        <v>1931</v>
      </c>
      <c r="AI475" s="211">
        <v>331</v>
      </c>
      <c r="AJ475" s="211">
        <v>6</v>
      </c>
      <c r="AK475" s="211">
        <v>1</v>
      </c>
      <c r="AL475" s="211">
        <v>3</v>
      </c>
      <c r="AM475" s="211">
        <v>0</v>
      </c>
      <c r="AN475" s="211">
        <v>3</v>
      </c>
      <c r="AO475" s="211">
        <v>1</v>
      </c>
      <c r="AP475" s="211">
        <v>977</v>
      </c>
      <c r="AQ475" s="211">
        <v>187</v>
      </c>
      <c r="AR475" s="211">
        <v>960</v>
      </c>
      <c r="AS475" s="211">
        <v>145</v>
      </c>
      <c r="AT475" s="211">
        <v>227</v>
      </c>
      <c r="AU475" s="211">
        <v>14</v>
      </c>
      <c r="AV475" s="211">
        <v>1710</v>
      </c>
      <c r="AW475" s="211">
        <v>318</v>
      </c>
      <c r="AX475" s="211">
        <v>180</v>
      </c>
      <c r="AY475" s="211">
        <v>90</v>
      </c>
      <c r="AZ475" s="211">
        <v>414</v>
      </c>
      <c r="BA475" s="211">
        <v>19</v>
      </c>
      <c r="BB475" s="211">
        <v>460</v>
      </c>
      <c r="BC475" s="211">
        <v>19</v>
      </c>
      <c r="BD475" s="211">
        <v>262</v>
      </c>
      <c r="BE475" s="211">
        <v>3</v>
      </c>
      <c r="BF475" s="211">
        <v>196</v>
      </c>
      <c r="BG475" s="211">
        <v>60</v>
      </c>
      <c r="BH475" s="211">
        <v>766</v>
      </c>
      <c r="BI475" s="211">
        <v>116</v>
      </c>
      <c r="BJ475" s="211">
        <v>745</v>
      </c>
      <c r="BK475" s="211">
        <v>115</v>
      </c>
      <c r="BL475" s="211">
        <v>21</v>
      </c>
      <c r="BM475" s="211">
        <v>1</v>
      </c>
      <c r="BN475" s="211">
        <v>567</v>
      </c>
      <c r="BO475" s="211">
        <v>89</v>
      </c>
      <c r="BP475" s="211">
        <v>239</v>
      </c>
      <c r="BQ475" s="211">
        <v>33</v>
      </c>
      <c r="BR475" s="211">
        <v>156</v>
      </c>
      <c r="BS475" s="211">
        <v>54</v>
      </c>
      <c r="BT475" s="211">
        <v>465</v>
      </c>
      <c r="BU475" s="211">
        <v>151</v>
      </c>
      <c r="BV475" s="211">
        <v>962</v>
      </c>
      <c r="BW475" s="211">
        <v>176</v>
      </c>
      <c r="BX475" s="211">
        <v>510</v>
      </c>
      <c r="BY475" s="211">
        <v>5</v>
      </c>
      <c r="BZ475" s="211">
        <v>132</v>
      </c>
      <c r="CA475" s="211">
        <v>55</v>
      </c>
      <c r="CB475" s="211">
        <v>333</v>
      </c>
      <c r="CC475" s="211">
        <v>96</v>
      </c>
      <c r="CD475" s="211">
        <v>156</v>
      </c>
      <c r="CE475" s="211">
        <v>50</v>
      </c>
      <c r="CF475" s="211">
        <v>194</v>
      </c>
      <c r="CG475" s="211">
        <v>69</v>
      </c>
      <c r="CH475" s="211">
        <v>171</v>
      </c>
      <c r="CI475" s="211">
        <v>29</v>
      </c>
      <c r="CJ475" s="211">
        <v>167</v>
      </c>
      <c r="CK475" s="211">
        <v>7</v>
      </c>
      <c r="CL475" s="211">
        <v>274</v>
      </c>
      <c r="CM475" s="211">
        <v>21</v>
      </c>
      <c r="CN475" s="211">
        <v>510</v>
      </c>
      <c r="CO475" s="211">
        <v>5</v>
      </c>
      <c r="CP475" s="211">
        <v>332</v>
      </c>
      <c r="CQ475" s="211">
        <v>1605</v>
      </c>
      <c r="CR475" s="211">
        <v>1155</v>
      </c>
      <c r="CS475" s="211">
        <v>875</v>
      </c>
      <c r="CT475" s="211">
        <v>1549</v>
      </c>
      <c r="CU475" s="211">
        <v>333</v>
      </c>
      <c r="CV475" s="211">
        <v>204</v>
      </c>
      <c r="CW475" s="211">
        <v>12</v>
      </c>
      <c r="CX475" s="211">
        <v>0</v>
      </c>
      <c r="CY475" s="211">
        <v>311</v>
      </c>
      <c r="CZ475" s="211">
        <v>202</v>
      </c>
      <c r="DA475" s="211">
        <v>0</v>
      </c>
      <c r="DB475" s="211">
        <v>0</v>
      </c>
      <c r="DC475" s="211">
        <v>10</v>
      </c>
      <c r="DD475" s="211">
        <v>2</v>
      </c>
      <c r="DE475" s="211">
        <v>91</v>
      </c>
      <c r="DF475" s="211">
        <v>55</v>
      </c>
      <c r="DG475" s="211">
        <v>159</v>
      </c>
      <c r="DH475" s="211">
        <v>11</v>
      </c>
      <c r="DI475" s="211">
        <v>113</v>
      </c>
      <c r="DJ475" s="211">
        <v>69</v>
      </c>
      <c r="DK475" s="211">
        <v>9</v>
      </c>
      <c r="DL475" s="211">
        <v>15</v>
      </c>
      <c r="DM475" s="211">
        <v>42</v>
      </c>
      <c r="DN475" s="211">
        <v>234</v>
      </c>
      <c r="DO475" s="211">
        <v>39</v>
      </c>
      <c r="DP475" s="211">
        <v>27</v>
      </c>
      <c r="DQ475" s="211">
        <v>40</v>
      </c>
      <c r="DR475" s="211">
        <v>17</v>
      </c>
      <c r="DS475" s="211">
        <v>8</v>
      </c>
      <c r="DT475" s="211">
        <v>51</v>
      </c>
      <c r="DU475" s="211">
        <v>806</v>
      </c>
      <c r="DV475" s="211">
        <v>393</v>
      </c>
      <c r="DW475" s="211">
        <v>142</v>
      </c>
      <c r="DX475" s="211">
        <v>57</v>
      </c>
      <c r="DY475" s="211">
        <v>6</v>
      </c>
      <c r="DZ475" s="211">
        <v>151</v>
      </c>
      <c r="EA475" s="211">
        <v>19</v>
      </c>
      <c r="EB475" s="211">
        <v>128</v>
      </c>
      <c r="EC475" s="211">
        <v>205</v>
      </c>
      <c r="ED475" s="211">
        <v>6</v>
      </c>
      <c r="EE475" s="211">
        <v>176</v>
      </c>
      <c r="EF475" s="211">
        <v>183</v>
      </c>
      <c r="EG475" s="211">
        <v>1822</v>
      </c>
      <c r="EH475" s="211">
        <v>153</v>
      </c>
      <c r="EI475" s="211">
        <v>662</v>
      </c>
      <c r="EJ475" s="211">
        <v>144</v>
      </c>
      <c r="EK475" s="211">
        <v>34</v>
      </c>
      <c r="EL475" s="211">
        <v>2</v>
      </c>
      <c r="EM475" s="211">
        <v>9</v>
      </c>
      <c r="EN475" s="211">
        <v>18</v>
      </c>
      <c r="EO475" s="211">
        <v>8</v>
      </c>
      <c r="EP475" s="211">
        <v>48</v>
      </c>
      <c r="EQ475" s="211">
        <v>612</v>
      </c>
      <c r="ER475" s="211">
        <v>806</v>
      </c>
      <c r="ES475" s="211">
        <v>76</v>
      </c>
      <c r="ET475" s="211">
        <v>239</v>
      </c>
      <c r="EU475" s="211">
        <v>259</v>
      </c>
      <c r="EV475" s="211">
        <v>232</v>
      </c>
      <c r="EW475" s="211">
        <f t="shared" si="7"/>
        <v>730</v>
      </c>
      <c r="EX475" s="211">
        <v>806</v>
      </c>
      <c r="EZ475" s="211"/>
    </row>
    <row r="476" spans="1:156" x14ac:dyDescent="0.25">
      <c r="A476">
        <v>55940</v>
      </c>
      <c r="B476" t="s">
        <v>580</v>
      </c>
      <c r="C476" t="s">
        <v>1039</v>
      </c>
      <c r="D476" t="s">
        <v>253</v>
      </c>
      <c r="E476" t="s">
        <v>332</v>
      </c>
      <c r="F476" s="234" t="s">
        <v>342</v>
      </c>
      <c r="G476" s="234" t="s">
        <v>342</v>
      </c>
      <c r="H476" s="211">
        <v>2756</v>
      </c>
      <c r="I476" s="211">
        <v>65</v>
      </c>
      <c r="J476" s="211">
        <v>337</v>
      </c>
      <c r="K476" s="211">
        <v>15</v>
      </c>
      <c r="L476" s="211">
        <v>230</v>
      </c>
      <c r="M476" s="211">
        <v>8</v>
      </c>
      <c r="N476" s="211">
        <v>996</v>
      </c>
      <c r="O476" s="211">
        <v>19</v>
      </c>
      <c r="P476" s="211">
        <v>1417</v>
      </c>
      <c r="Q476" s="211">
        <v>31</v>
      </c>
      <c r="R476" s="211">
        <v>2425</v>
      </c>
      <c r="S476" s="211">
        <v>56</v>
      </c>
      <c r="T476" s="211">
        <v>130</v>
      </c>
      <c r="U476" s="211">
        <v>0</v>
      </c>
      <c r="V476" s="211">
        <v>4</v>
      </c>
      <c r="W476" s="211">
        <v>0</v>
      </c>
      <c r="X476" s="211">
        <v>31</v>
      </c>
      <c r="Y476" s="211">
        <v>0</v>
      </c>
      <c r="Z476" s="211">
        <v>74</v>
      </c>
      <c r="AA476" s="211">
        <v>9</v>
      </c>
      <c r="AB476" s="211">
        <v>92</v>
      </c>
      <c r="AC476" s="211">
        <v>0</v>
      </c>
      <c r="AD476" s="211">
        <v>95</v>
      </c>
      <c r="AE476" s="211">
        <v>25</v>
      </c>
      <c r="AF476" s="211">
        <v>2387</v>
      </c>
      <c r="AG476" s="211">
        <v>40</v>
      </c>
      <c r="AH476" s="211">
        <v>2725</v>
      </c>
      <c r="AI476" s="211">
        <v>61</v>
      </c>
      <c r="AJ476" s="211">
        <v>31</v>
      </c>
      <c r="AK476" s="211">
        <v>4</v>
      </c>
      <c r="AL476" s="211">
        <v>22</v>
      </c>
      <c r="AM476" s="211">
        <v>0</v>
      </c>
      <c r="AN476" s="211">
        <v>9</v>
      </c>
      <c r="AO476" s="211">
        <v>4</v>
      </c>
      <c r="AP476" s="211">
        <v>1424</v>
      </c>
      <c r="AQ476" s="211">
        <v>33</v>
      </c>
      <c r="AR476" s="211">
        <v>1332</v>
      </c>
      <c r="AS476" s="211">
        <v>32</v>
      </c>
      <c r="AT476" s="211">
        <v>352</v>
      </c>
      <c r="AU476" s="211">
        <v>5</v>
      </c>
      <c r="AV476" s="211">
        <v>2404</v>
      </c>
      <c r="AW476" s="211">
        <v>60</v>
      </c>
      <c r="AX476" s="211">
        <v>92</v>
      </c>
      <c r="AY476" s="211">
        <v>4</v>
      </c>
      <c r="AZ476" s="211">
        <v>562</v>
      </c>
      <c r="BA476" s="211">
        <v>23</v>
      </c>
      <c r="BB476" s="211">
        <v>704</v>
      </c>
      <c r="BC476" s="211">
        <v>23</v>
      </c>
      <c r="BD476" s="211">
        <v>460</v>
      </c>
      <c r="BE476" s="211">
        <v>3</v>
      </c>
      <c r="BF476" s="211">
        <v>172</v>
      </c>
      <c r="BG476" s="211">
        <v>18</v>
      </c>
      <c r="BH476" s="211">
        <v>1393</v>
      </c>
      <c r="BI476" s="211">
        <v>40</v>
      </c>
      <c r="BJ476" s="211">
        <v>1351</v>
      </c>
      <c r="BK476" s="211">
        <v>35</v>
      </c>
      <c r="BL476" s="211">
        <v>42</v>
      </c>
      <c r="BM476" s="211">
        <v>5</v>
      </c>
      <c r="BN476" s="211">
        <v>999</v>
      </c>
      <c r="BO476" s="211">
        <v>21</v>
      </c>
      <c r="BP476" s="211">
        <v>440</v>
      </c>
      <c r="BQ476" s="211">
        <v>28</v>
      </c>
      <c r="BR476" s="211">
        <v>126</v>
      </c>
      <c r="BS476" s="211">
        <v>9</v>
      </c>
      <c r="BT476" s="211">
        <v>747</v>
      </c>
      <c r="BU476" s="211">
        <v>7</v>
      </c>
      <c r="BV476" s="211">
        <v>1565</v>
      </c>
      <c r="BW476" s="211">
        <v>58</v>
      </c>
      <c r="BX476" s="211">
        <v>444</v>
      </c>
      <c r="BY476" s="211">
        <v>0</v>
      </c>
      <c r="BZ476" s="211">
        <v>188</v>
      </c>
      <c r="CA476" s="211">
        <v>3</v>
      </c>
      <c r="CB476" s="211">
        <v>559</v>
      </c>
      <c r="CC476" s="211">
        <v>4</v>
      </c>
      <c r="CD476" s="211">
        <v>191</v>
      </c>
      <c r="CE476" s="211">
        <v>5</v>
      </c>
      <c r="CF476" s="211">
        <v>311</v>
      </c>
      <c r="CG476" s="211">
        <v>29</v>
      </c>
      <c r="CH476" s="211">
        <v>383</v>
      </c>
      <c r="CI476" s="211">
        <v>0</v>
      </c>
      <c r="CJ476" s="211">
        <v>298</v>
      </c>
      <c r="CK476" s="211">
        <v>12</v>
      </c>
      <c r="CL476" s="211">
        <v>382</v>
      </c>
      <c r="CM476" s="211">
        <v>12</v>
      </c>
      <c r="CN476" s="211">
        <v>444</v>
      </c>
      <c r="CO476" s="211">
        <v>0</v>
      </c>
      <c r="CP476" s="211">
        <v>65</v>
      </c>
      <c r="CQ476" s="211">
        <v>2691</v>
      </c>
      <c r="CR476" s="211">
        <v>2139</v>
      </c>
      <c r="CS476" s="211">
        <v>855</v>
      </c>
      <c r="CT476" s="211">
        <v>2563</v>
      </c>
      <c r="CU476" s="211">
        <v>97</v>
      </c>
      <c r="CV476" s="211">
        <v>15</v>
      </c>
      <c r="CW476" s="211">
        <v>60</v>
      </c>
      <c r="CX476" s="211">
        <v>15</v>
      </c>
      <c r="CY476" s="211">
        <v>37</v>
      </c>
      <c r="CZ476" s="211">
        <v>0</v>
      </c>
      <c r="DA476" s="211">
        <v>0</v>
      </c>
      <c r="DB476" s="211">
        <v>0</v>
      </c>
      <c r="DC476" s="211">
        <v>0</v>
      </c>
      <c r="DD476" s="211">
        <v>0</v>
      </c>
      <c r="DE476" s="211">
        <v>99</v>
      </c>
      <c r="DF476" s="211">
        <v>122</v>
      </c>
      <c r="DG476" s="211">
        <v>185</v>
      </c>
      <c r="DH476" s="211">
        <v>41</v>
      </c>
      <c r="DI476" s="211">
        <v>172</v>
      </c>
      <c r="DJ476" s="211">
        <v>76</v>
      </c>
      <c r="DK476" s="211">
        <v>3</v>
      </c>
      <c r="DL476" s="211">
        <v>45</v>
      </c>
      <c r="DM476" s="211">
        <v>58</v>
      </c>
      <c r="DN476" s="211">
        <v>489</v>
      </c>
      <c r="DO476" s="211">
        <v>88</v>
      </c>
      <c r="DP476" s="211">
        <v>57</v>
      </c>
      <c r="DQ476" s="211">
        <v>67</v>
      </c>
      <c r="DR476" s="211">
        <v>23</v>
      </c>
      <c r="DS476" s="211">
        <v>12</v>
      </c>
      <c r="DT476" s="211">
        <v>90</v>
      </c>
      <c r="DU476" s="211">
        <v>1117</v>
      </c>
      <c r="DV476" s="211">
        <v>638</v>
      </c>
      <c r="DW476" s="211">
        <v>255</v>
      </c>
      <c r="DX476" s="211">
        <v>94</v>
      </c>
      <c r="DY476" s="211">
        <v>32</v>
      </c>
      <c r="DZ476" s="211">
        <v>175</v>
      </c>
      <c r="EA476" s="211">
        <v>14</v>
      </c>
      <c r="EB476" s="211">
        <v>150</v>
      </c>
      <c r="EC476" s="211">
        <v>210</v>
      </c>
      <c r="ED476" s="211">
        <v>42</v>
      </c>
      <c r="EE476" s="211">
        <v>120</v>
      </c>
      <c r="EF476" s="211">
        <v>354</v>
      </c>
      <c r="EG476" s="211">
        <v>2575</v>
      </c>
      <c r="EH476" s="211">
        <v>212</v>
      </c>
      <c r="EI476" s="211">
        <v>876</v>
      </c>
      <c r="EJ476" s="211">
        <v>241</v>
      </c>
      <c r="EK476" s="211">
        <v>23</v>
      </c>
      <c r="EL476" s="211">
        <v>25</v>
      </c>
      <c r="EM476" s="211">
        <v>43</v>
      </c>
      <c r="EN476" s="211">
        <v>24</v>
      </c>
      <c r="EO476" s="211">
        <v>8</v>
      </c>
      <c r="EP476" s="211">
        <v>107</v>
      </c>
      <c r="EQ476" s="211">
        <v>964</v>
      </c>
      <c r="ER476" s="211">
        <v>1117</v>
      </c>
      <c r="ES476" s="211">
        <v>76</v>
      </c>
      <c r="ET476" s="211">
        <v>215</v>
      </c>
      <c r="EU476" s="211">
        <v>464</v>
      </c>
      <c r="EV476" s="211">
        <v>362</v>
      </c>
      <c r="EW476" s="211">
        <f t="shared" si="7"/>
        <v>1041</v>
      </c>
      <c r="EX476" s="211">
        <v>1117</v>
      </c>
      <c r="EZ476" s="211"/>
    </row>
    <row r="477" spans="1:156" x14ac:dyDescent="0.25">
      <c r="A477">
        <v>55944</v>
      </c>
      <c r="B477" t="s">
        <v>580</v>
      </c>
      <c r="C477" t="s">
        <v>739</v>
      </c>
      <c r="D477" t="s">
        <v>253</v>
      </c>
      <c r="E477" t="s">
        <v>332</v>
      </c>
      <c r="F477" s="234" t="s">
        <v>342</v>
      </c>
      <c r="G477" s="234" t="s">
        <v>342</v>
      </c>
      <c r="H477" s="211">
        <v>8048</v>
      </c>
      <c r="I477" s="211">
        <v>594</v>
      </c>
      <c r="J477" s="211">
        <v>365</v>
      </c>
      <c r="K477" s="211">
        <v>10</v>
      </c>
      <c r="L477" s="211">
        <v>212</v>
      </c>
      <c r="M477" s="211">
        <v>10</v>
      </c>
      <c r="N477" s="211">
        <v>3807</v>
      </c>
      <c r="O477" s="211">
        <v>451</v>
      </c>
      <c r="P477" s="211">
        <v>3725</v>
      </c>
      <c r="Q477" s="211">
        <v>133</v>
      </c>
      <c r="R477" s="211">
        <v>7618</v>
      </c>
      <c r="S477" s="211">
        <v>489</v>
      </c>
      <c r="T477" s="211">
        <v>43</v>
      </c>
      <c r="U477" s="211">
        <v>2</v>
      </c>
      <c r="V477" s="211">
        <v>4</v>
      </c>
      <c r="W477" s="211">
        <v>0</v>
      </c>
      <c r="X477" s="211">
        <v>2</v>
      </c>
      <c r="Y477" s="211">
        <v>0</v>
      </c>
      <c r="Z477" s="211">
        <v>129</v>
      </c>
      <c r="AA477" s="211">
        <v>10</v>
      </c>
      <c r="AB477" s="211">
        <v>252</v>
      </c>
      <c r="AC477" s="211">
        <v>93</v>
      </c>
      <c r="AD477" s="211">
        <v>363</v>
      </c>
      <c r="AE477" s="211">
        <v>103</v>
      </c>
      <c r="AF477" s="211">
        <v>7519</v>
      </c>
      <c r="AG477" s="211">
        <v>489</v>
      </c>
      <c r="AH477" s="211">
        <v>7639</v>
      </c>
      <c r="AI477" s="211">
        <v>489</v>
      </c>
      <c r="AJ477" s="211">
        <v>409</v>
      </c>
      <c r="AK477" s="211">
        <v>105</v>
      </c>
      <c r="AL477" s="211">
        <v>48</v>
      </c>
      <c r="AM477" s="211">
        <v>0</v>
      </c>
      <c r="AN477" s="211">
        <v>361</v>
      </c>
      <c r="AO477" s="211">
        <v>105</v>
      </c>
      <c r="AP477" s="211">
        <v>4036</v>
      </c>
      <c r="AQ477" s="211">
        <v>360</v>
      </c>
      <c r="AR477" s="211">
        <v>4012</v>
      </c>
      <c r="AS477" s="211">
        <v>234</v>
      </c>
      <c r="AT477" s="211">
        <v>806</v>
      </c>
      <c r="AU477" s="211">
        <v>30</v>
      </c>
      <c r="AV477" s="211">
        <v>7242</v>
      </c>
      <c r="AW477" s="211">
        <v>564</v>
      </c>
      <c r="AX477" s="211">
        <v>269</v>
      </c>
      <c r="AY477" s="211">
        <v>178</v>
      </c>
      <c r="AZ477" s="211">
        <v>1181</v>
      </c>
      <c r="BA477" s="211">
        <v>179</v>
      </c>
      <c r="BB477" s="211">
        <v>1873</v>
      </c>
      <c r="BC477" s="211">
        <v>125</v>
      </c>
      <c r="BD477" s="211">
        <v>1855</v>
      </c>
      <c r="BE477" s="211">
        <v>11</v>
      </c>
      <c r="BF477" s="211">
        <v>520</v>
      </c>
      <c r="BG477" s="211">
        <v>133</v>
      </c>
      <c r="BH477" s="211">
        <v>3947</v>
      </c>
      <c r="BI477" s="211">
        <v>406</v>
      </c>
      <c r="BJ477" s="211">
        <v>3849</v>
      </c>
      <c r="BK477" s="211">
        <v>339</v>
      </c>
      <c r="BL477" s="211">
        <v>98</v>
      </c>
      <c r="BM477" s="211">
        <v>67</v>
      </c>
      <c r="BN477" s="211">
        <v>3008</v>
      </c>
      <c r="BO477" s="211">
        <v>233</v>
      </c>
      <c r="BP477" s="211">
        <v>1019</v>
      </c>
      <c r="BQ477" s="211">
        <v>173</v>
      </c>
      <c r="BR477" s="211">
        <v>440</v>
      </c>
      <c r="BS477" s="211">
        <v>133</v>
      </c>
      <c r="BT477" s="211">
        <v>2438</v>
      </c>
      <c r="BU477" s="211">
        <v>55</v>
      </c>
      <c r="BV477" s="211">
        <v>4467</v>
      </c>
      <c r="BW477" s="211">
        <v>539</v>
      </c>
      <c r="BX477" s="211">
        <v>1143</v>
      </c>
      <c r="BY477" s="211">
        <v>0</v>
      </c>
      <c r="BZ477" s="211">
        <v>803</v>
      </c>
      <c r="CA477" s="211">
        <v>17</v>
      </c>
      <c r="CB477" s="211">
        <v>1635</v>
      </c>
      <c r="CC477" s="211">
        <v>38</v>
      </c>
      <c r="CD477" s="211">
        <v>432</v>
      </c>
      <c r="CE477" s="211">
        <v>46</v>
      </c>
      <c r="CF477" s="211">
        <v>1133</v>
      </c>
      <c r="CG477" s="211">
        <v>247</v>
      </c>
      <c r="CH477" s="211">
        <v>1209</v>
      </c>
      <c r="CI477" s="211">
        <v>120</v>
      </c>
      <c r="CJ477" s="211">
        <v>897</v>
      </c>
      <c r="CK477" s="211">
        <v>83</v>
      </c>
      <c r="CL477" s="211">
        <v>796</v>
      </c>
      <c r="CM477" s="211">
        <v>43</v>
      </c>
      <c r="CN477" s="211">
        <v>1143</v>
      </c>
      <c r="CO477" s="211">
        <v>0</v>
      </c>
      <c r="CP477" s="211">
        <v>594</v>
      </c>
      <c r="CQ477" s="211">
        <v>7454</v>
      </c>
      <c r="CR477" s="211">
        <v>5978</v>
      </c>
      <c r="CS477" s="211">
        <v>2399</v>
      </c>
      <c r="CT477" s="211">
        <v>6943</v>
      </c>
      <c r="CU477" s="211">
        <v>383</v>
      </c>
      <c r="CV477" s="211">
        <v>150</v>
      </c>
      <c r="CW477" s="211">
        <v>311</v>
      </c>
      <c r="CX477" s="211">
        <v>110</v>
      </c>
      <c r="CY477" s="211">
        <v>27</v>
      </c>
      <c r="CZ477" s="211">
        <v>0</v>
      </c>
      <c r="DA477" s="211">
        <v>3</v>
      </c>
      <c r="DB477" s="211">
        <v>0</v>
      </c>
      <c r="DC477" s="211">
        <v>42</v>
      </c>
      <c r="DD477" s="211">
        <v>40</v>
      </c>
      <c r="DE477" s="211">
        <v>89</v>
      </c>
      <c r="DF477" s="211">
        <v>331</v>
      </c>
      <c r="DG477" s="211">
        <v>445</v>
      </c>
      <c r="DH477" s="211">
        <v>81</v>
      </c>
      <c r="DI477" s="211">
        <v>301</v>
      </c>
      <c r="DJ477" s="211">
        <v>93</v>
      </c>
      <c r="DK477" s="211">
        <v>60</v>
      </c>
      <c r="DL477" s="211">
        <v>104</v>
      </c>
      <c r="DM477" s="211">
        <v>198</v>
      </c>
      <c r="DN477" s="211">
        <v>1820</v>
      </c>
      <c r="DO477" s="211">
        <v>201</v>
      </c>
      <c r="DP477" s="211">
        <v>163</v>
      </c>
      <c r="DQ477" s="211">
        <v>196</v>
      </c>
      <c r="DR477" s="211">
        <v>118</v>
      </c>
      <c r="DS477" s="211">
        <v>23</v>
      </c>
      <c r="DT477" s="211">
        <v>58</v>
      </c>
      <c r="DU477" s="211">
        <v>2973</v>
      </c>
      <c r="DV477" s="211">
        <v>1864</v>
      </c>
      <c r="DW477" s="211">
        <v>949</v>
      </c>
      <c r="DX477" s="211">
        <v>143</v>
      </c>
      <c r="DY477" s="211">
        <v>105</v>
      </c>
      <c r="DZ477" s="211">
        <v>327</v>
      </c>
      <c r="EA477" s="211">
        <v>69</v>
      </c>
      <c r="EB477" s="211">
        <v>166</v>
      </c>
      <c r="EC477" s="211">
        <v>639</v>
      </c>
      <c r="ED477" s="211">
        <v>88</v>
      </c>
      <c r="EE477" s="211">
        <v>499</v>
      </c>
      <c r="EF477" s="211">
        <v>1306</v>
      </c>
      <c r="EG477" s="211">
        <v>7111</v>
      </c>
      <c r="EH477" s="211">
        <v>859</v>
      </c>
      <c r="EI477" s="211">
        <v>2703</v>
      </c>
      <c r="EJ477" s="211">
        <v>270</v>
      </c>
      <c r="EK477" s="211">
        <v>0</v>
      </c>
      <c r="EL477" s="211">
        <v>11</v>
      </c>
      <c r="EM477" s="211">
        <v>35</v>
      </c>
      <c r="EN477" s="211">
        <v>66</v>
      </c>
      <c r="EO477" s="211">
        <v>43</v>
      </c>
      <c r="EP477" s="211">
        <v>100</v>
      </c>
      <c r="EQ477" s="211">
        <v>2784</v>
      </c>
      <c r="ER477" s="211">
        <v>2973</v>
      </c>
      <c r="ES477" s="211">
        <v>135</v>
      </c>
      <c r="ET477" s="211">
        <v>769</v>
      </c>
      <c r="EU477" s="211">
        <v>896</v>
      </c>
      <c r="EV477" s="211">
        <v>1173</v>
      </c>
      <c r="EW477" s="211">
        <f t="shared" si="7"/>
        <v>2838</v>
      </c>
      <c r="EX477" s="211">
        <v>2973</v>
      </c>
      <c r="EZ477" s="211"/>
    </row>
    <row r="478" spans="1:156" x14ac:dyDescent="0.25">
      <c r="A478">
        <v>55946</v>
      </c>
      <c r="B478" t="s">
        <v>580</v>
      </c>
      <c r="C478" t="s">
        <v>740</v>
      </c>
      <c r="D478" t="s">
        <v>258</v>
      </c>
      <c r="E478" t="s">
        <v>332</v>
      </c>
      <c r="F478" s="234" t="s">
        <v>342</v>
      </c>
      <c r="G478" s="234" t="s">
        <v>342</v>
      </c>
      <c r="H478" s="211">
        <v>3280</v>
      </c>
      <c r="I478" s="211">
        <v>77</v>
      </c>
      <c r="J478" s="211">
        <v>425</v>
      </c>
      <c r="K478" s="211">
        <v>6</v>
      </c>
      <c r="L478" s="211">
        <v>388</v>
      </c>
      <c r="M478" s="211">
        <v>6</v>
      </c>
      <c r="N478" s="211">
        <v>1507</v>
      </c>
      <c r="O478" s="211">
        <v>41</v>
      </c>
      <c r="P478" s="211">
        <v>1342</v>
      </c>
      <c r="Q478" s="211">
        <v>30</v>
      </c>
      <c r="R478" s="211">
        <v>2997</v>
      </c>
      <c r="S478" s="211">
        <v>72</v>
      </c>
      <c r="T478" s="211">
        <v>32</v>
      </c>
      <c r="U478" s="211">
        <v>0</v>
      </c>
      <c r="V478" s="211">
        <v>0</v>
      </c>
      <c r="W478" s="211">
        <v>0</v>
      </c>
      <c r="X478" s="211">
        <v>6</v>
      </c>
      <c r="Y478" s="211">
        <v>0</v>
      </c>
      <c r="Z478" s="211">
        <v>40</v>
      </c>
      <c r="AA478" s="211">
        <v>5</v>
      </c>
      <c r="AB478" s="211">
        <v>205</v>
      </c>
      <c r="AC478" s="211">
        <v>0</v>
      </c>
      <c r="AD478" s="211">
        <v>220</v>
      </c>
      <c r="AE478" s="211">
        <v>5</v>
      </c>
      <c r="AF478" s="211">
        <v>2965</v>
      </c>
      <c r="AG478" s="211">
        <v>72</v>
      </c>
      <c r="AH478" s="211">
        <v>3251</v>
      </c>
      <c r="AI478" s="211">
        <v>77</v>
      </c>
      <c r="AJ478" s="211">
        <v>29</v>
      </c>
      <c r="AK478" s="211">
        <v>0</v>
      </c>
      <c r="AL478" s="211">
        <v>22</v>
      </c>
      <c r="AM478" s="211">
        <v>0</v>
      </c>
      <c r="AN478" s="211">
        <v>7</v>
      </c>
      <c r="AO478" s="211">
        <v>0</v>
      </c>
      <c r="AP478" s="211">
        <v>1716</v>
      </c>
      <c r="AQ478" s="211">
        <v>60</v>
      </c>
      <c r="AR478" s="211">
        <v>1564</v>
      </c>
      <c r="AS478" s="211">
        <v>17</v>
      </c>
      <c r="AT478" s="211">
        <v>420</v>
      </c>
      <c r="AU478" s="211">
        <v>2</v>
      </c>
      <c r="AV478" s="211">
        <v>2860</v>
      </c>
      <c r="AW478" s="211">
        <v>75</v>
      </c>
      <c r="AX478" s="211">
        <v>104</v>
      </c>
      <c r="AY478" s="211">
        <v>8</v>
      </c>
      <c r="AZ478" s="211">
        <v>789</v>
      </c>
      <c r="BA478" s="211">
        <v>27</v>
      </c>
      <c r="BB478" s="211">
        <v>945</v>
      </c>
      <c r="BC478" s="211">
        <v>24</v>
      </c>
      <c r="BD478" s="211">
        <v>541</v>
      </c>
      <c r="BE478" s="211">
        <v>13</v>
      </c>
      <c r="BF478" s="211">
        <v>285</v>
      </c>
      <c r="BG478" s="211">
        <v>6</v>
      </c>
      <c r="BH478" s="211">
        <v>1663</v>
      </c>
      <c r="BI478" s="211">
        <v>68</v>
      </c>
      <c r="BJ478" s="211">
        <v>1588</v>
      </c>
      <c r="BK478" s="211">
        <v>66</v>
      </c>
      <c r="BL478" s="211">
        <v>75</v>
      </c>
      <c r="BM478" s="211">
        <v>2</v>
      </c>
      <c r="BN478" s="211">
        <v>1237</v>
      </c>
      <c r="BO478" s="211">
        <v>38</v>
      </c>
      <c r="BP478" s="211">
        <v>459</v>
      </c>
      <c r="BQ478" s="211">
        <v>31</v>
      </c>
      <c r="BR478" s="211">
        <v>252</v>
      </c>
      <c r="BS478" s="211">
        <v>5</v>
      </c>
      <c r="BT478" s="211">
        <v>705</v>
      </c>
      <c r="BU478" s="211">
        <v>2</v>
      </c>
      <c r="BV478" s="211">
        <v>1948</v>
      </c>
      <c r="BW478" s="211">
        <v>74</v>
      </c>
      <c r="BX478" s="211">
        <v>627</v>
      </c>
      <c r="BY478" s="211">
        <v>1</v>
      </c>
      <c r="BZ478" s="211">
        <v>189</v>
      </c>
      <c r="CA478" s="211">
        <v>0</v>
      </c>
      <c r="CB478" s="211">
        <v>516</v>
      </c>
      <c r="CC478" s="211">
        <v>2</v>
      </c>
      <c r="CD478" s="211">
        <v>196</v>
      </c>
      <c r="CE478" s="211">
        <v>3</v>
      </c>
      <c r="CF478" s="211">
        <v>409</v>
      </c>
      <c r="CG478" s="211">
        <v>23</v>
      </c>
      <c r="CH478" s="211">
        <v>416</v>
      </c>
      <c r="CI478" s="211">
        <v>12</v>
      </c>
      <c r="CJ478" s="211">
        <v>454</v>
      </c>
      <c r="CK478" s="211">
        <v>25</v>
      </c>
      <c r="CL478" s="211">
        <v>473</v>
      </c>
      <c r="CM478" s="211">
        <v>11</v>
      </c>
      <c r="CN478" s="211">
        <v>627</v>
      </c>
      <c r="CO478" s="211">
        <v>1</v>
      </c>
      <c r="CP478" s="211">
        <v>77</v>
      </c>
      <c r="CQ478" s="211">
        <v>3203</v>
      </c>
      <c r="CR478" s="211">
        <v>2461</v>
      </c>
      <c r="CS478" s="211">
        <v>1316</v>
      </c>
      <c r="CT478" s="211">
        <v>3043</v>
      </c>
      <c r="CU478" s="211">
        <v>154</v>
      </c>
      <c r="CV478" s="211">
        <v>88</v>
      </c>
      <c r="CW478" s="211">
        <v>145</v>
      </c>
      <c r="CX478" s="211">
        <v>86</v>
      </c>
      <c r="CY478" s="211">
        <v>9</v>
      </c>
      <c r="CZ478" s="211">
        <v>2</v>
      </c>
      <c r="DA478" s="211">
        <v>0</v>
      </c>
      <c r="DB478" s="211">
        <v>0</v>
      </c>
      <c r="DC478" s="211">
        <v>0</v>
      </c>
      <c r="DD478" s="211">
        <v>0</v>
      </c>
      <c r="DE478" s="211">
        <v>147</v>
      </c>
      <c r="DF478" s="211">
        <v>167</v>
      </c>
      <c r="DG478" s="211">
        <v>330</v>
      </c>
      <c r="DH478" s="211">
        <v>85</v>
      </c>
      <c r="DI478" s="211">
        <v>197</v>
      </c>
      <c r="DJ478" s="211">
        <v>145</v>
      </c>
      <c r="DK478" s="211">
        <v>28</v>
      </c>
      <c r="DL478" s="211">
        <v>44</v>
      </c>
      <c r="DM478" s="211">
        <v>119</v>
      </c>
      <c r="DN478" s="211">
        <v>357</v>
      </c>
      <c r="DO478" s="211">
        <v>52</v>
      </c>
      <c r="DP478" s="211">
        <v>81</v>
      </c>
      <c r="DQ478" s="211">
        <v>36</v>
      </c>
      <c r="DR478" s="211">
        <v>71</v>
      </c>
      <c r="DS478" s="211">
        <v>24</v>
      </c>
      <c r="DT478" s="211">
        <v>55</v>
      </c>
      <c r="DU478" s="211">
        <v>1331</v>
      </c>
      <c r="DV478" s="211">
        <v>663</v>
      </c>
      <c r="DW478" s="211">
        <v>197</v>
      </c>
      <c r="DX478" s="211">
        <v>150</v>
      </c>
      <c r="DY478" s="211">
        <v>79</v>
      </c>
      <c r="DZ478" s="211">
        <v>276</v>
      </c>
      <c r="EA478" s="211">
        <v>4</v>
      </c>
      <c r="EB478" s="211">
        <v>234</v>
      </c>
      <c r="EC478" s="211">
        <v>242</v>
      </c>
      <c r="ED478" s="211">
        <v>30</v>
      </c>
      <c r="EE478" s="211">
        <v>174</v>
      </c>
      <c r="EF478" s="211">
        <v>333</v>
      </c>
      <c r="EG478" s="211">
        <v>3063</v>
      </c>
      <c r="EH478" s="211">
        <v>230</v>
      </c>
      <c r="EI478" s="211">
        <v>1153</v>
      </c>
      <c r="EJ478" s="211">
        <v>178</v>
      </c>
      <c r="EK478" s="211">
        <v>11</v>
      </c>
      <c r="EL478" s="211">
        <v>32</v>
      </c>
      <c r="EM478" s="211">
        <v>11</v>
      </c>
      <c r="EN478" s="211">
        <v>16</v>
      </c>
      <c r="EO478" s="211">
        <v>31</v>
      </c>
      <c r="EP478" s="211">
        <v>50</v>
      </c>
      <c r="EQ478" s="211">
        <v>1205</v>
      </c>
      <c r="ER478" s="211">
        <v>1331</v>
      </c>
      <c r="ES478" s="211">
        <v>42</v>
      </c>
      <c r="ET478" s="211">
        <v>294</v>
      </c>
      <c r="EU478" s="211">
        <v>520</v>
      </c>
      <c r="EV478" s="211">
        <v>475</v>
      </c>
      <c r="EW478" s="211">
        <f t="shared" si="7"/>
        <v>1289</v>
      </c>
      <c r="EX478" s="211">
        <v>1331</v>
      </c>
      <c r="EZ478" s="211"/>
    </row>
    <row r="479" spans="1:156" x14ac:dyDescent="0.25">
      <c r="A479">
        <v>55949</v>
      </c>
      <c r="B479" t="s">
        <v>580</v>
      </c>
      <c r="C479" t="s">
        <v>741</v>
      </c>
      <c r="D479" t="s">
        <v>256</v>
      </c>
      <c r="E479" t="s">
        <v>332</v>
      </c>
      <c r="F479" s="234" t="s">
        <v>342</v>
      </c>
      <c r="G479" s="234" t="s">
        <v>342</v>
      </c>
      <c r="H479" s="211">
        <v>1918</v>
      </c>
      <c r="I479" s="211">
        <v>121</v>
      </c>
      <c r="J479" s="211">
        <v>217</v>
      </c>
      <c r="K479" s="211">
        <v>19</v>
      </c>
      <c r="L479" s="211">
        <v>136</v>
      </c>
      <c r="M479" s="211">
        <v>3</v>
      </c>
      <c r="N479" s="211">
        <v>955</v>
      </c>
      <c r="O479" s="211">
        <v>59</v>
      </c>
      <c r="P479" s="211">
        <v>725</v>
      </c>
      <c r="Q479" s="211">
        <v>39</v>
      </c>
      <c r="R479" s="211">
        <v>1830</v>
      </c>
      <c r="S479" s="211">
        <v>116</v>
      </c>
      <c r="T479" s="211">
        <v>3</v>
      </c>
      <c r="U479" s="211">
        <v>0</v>
      </c>
      <c r="V479" s="211">
        <v>0</v>
      </c>
      <c r="W479" s="211">
        <v>0</v>
      </c>
      <c r="X479" s="211">
        <v>10</v>
      </c>
      <c r="Y479" s="211">
        <v>0</v>
      </c>
      <c r="Z479" s="211">
        <v>1</v>
      </c>
      <c r="AA479" s="211">
        <v>0</v>
      </c>
      <c r="AB479" s="211">
        <v>74</v>
      </c>
      <c r="AC479" s="211">
        <v>5</v>
      </c>
      <c r="AD479" s="211">
        <v>30</v>
      </c>
      <c r="AE479" s="211">
        <v>3</v>
      </c>
      <c r="AF479" s="211">
        <v>1826</v>
      </c>
      <c r="AG479" s="211">
        <v>116</v>
      </c>
      <c r="AH479" s="211">
        <v>1895</v>
      </c>
      <c r="AI479" s="211">
        <v>121</v>
      </c>
      <c r="AJ479" s="211">
        <v>23</v>
      </c>
      <c r="AK479" s="211">
        <v>0</v>
      </c>
      <c r="AL479" s="211">
        <v>15</v>
      </c>
      <c r="AM479" s="211">
        <v>0</v>
      </c>
      <c r="AN479" s="211">
        <v>8</v>
      </c>
      <c r="AO479" s="211">
        <v>0</v>
      </c>
      <c r="AP479" s="211">
        <v>1037</v>
      </c>
      <c r="AQ479" s="211">
        <v>60</v>
      </c>
      <c r="AR479" s="211">
        <v>881</v>
      </c>
      <c r="AS479" s="211">
        <v>61</v>
      </c>
      <c r="AT479" s="211">
        <v>192</v>
      </c>
      <c r="AU479" s="211">
        <v>4</v>
      </c>
      <c r="AV479" s="211">
        <v>1726</v>
      </c>
      <c r="AW479" s="211">
        <v>117</v>
      </c>
      <c r="AX479" s="211">
        <v>106</v>
      </c>
      <c r="AY479" s="211">
        <v>15</v>
      </c>
      <c r="AZ479" s="211">
        <v>265</v>
      </c>
      <c r="BA479" s="211">
        <v>8</v>
      </c>
      <c r="BB479" s="211">
        <v>459</v>
      </c>
      <c r="BC479" s="211">
        <v>19</v>
      </c>
      <c r="BD479" s="211">
        <v>469</v>
      </c>
      <c r="BE479" s="211">
        <v>6</v>
      </c>
      <c r="BF479" s="211">
        <v>145</v>
      </c>
      <c r="BG479" s="211">
        <v>19</v>
      </c>
      <c r="BH479" s="211">
        <v>831</v>
      </c>
      <c r="BI479" s="211">
        <v>54</v>
      </c>
      <c r="BJ479" s="211">
        <v>817</v>
      </c>
      <c r="BK479" s="211">
        <v>54</v>
      </c>
      <c r="BL479" s="211">
        <v>14</v>
      </c>
      <c r="BM479" s="211">
        <v>0</v>
      </c>
      <c r="BN479" s="211">
        <v>588</v>
      </c>
      <c r="BO479" s="211">
        <v>28</v>
      </c>
      <c r="BP479" s="211">
        <v>296</v>
      </c>
      <c r="BQ479" s="211">
        <v>32</v>
      </c>
      <c r="BR479" s="211">
        <v>92</v>
      </c>
      <c r="BS479" s="211">
        <v>13</v>
      </c>
      <c r="BT479" s="211">
        <v>515</v>
      </c>
      <c r="BU479" s="211">
        <v>48</v>
      </c>
      <c r="BV479" s="211">
        <v>976</v>
      </c>
      <c r="BW479" s="211">
        <v>73</v>
      </c>
      <c r="BX479" s="211">
        <v>427</v>
      </c>
      <c r="BY479" s="211">
        <v>0</v>
      </c>
      <c r="BZ479" s="211">
        <v>120</v>
      </c>
      <c r="CA479" s="211">
        <v>8</v>
      </c>
      <c r="CB479" s="211">
        <v>395</v>
      </c>
      <c r="CC479" s="211">
        <v>40</v>
      </c>
      <c r="CD479" s="211">
        <v>104</v>
      </c>
      <c r="CE479" s="211">
        <v>25</v>
      </c>
      <c r="CF479" s="211">
        <v>191</v>
      </c>
      <c r="CG479" s="211">
        <v>24</v>
      </c>
      <c r="CH479" s="211">
        <v>216</v>
      </c>
      <c r="CI479" s="211">
        <v>9</v>
      </c>
      <c r="CJ479" s="211">
        <v>199</v>
      </c>
      <c r="CK479" s="211">
        <v>10</v>
      </c>
      <c r="CL479" s="211">
        <v>266</v>
      </c>
      <c r="CM479" s="211">
        <v>5</v>
      </c>
      <c r="CN479" s="211">
        <v>427</v>
      </c>
      <c r="CO479" s="211">
        <v>0</v>
      </c>
      <c r="CP479" s="211">
        <v>121</v>
      </c>
      <c r="CQ479" s="211">
        <v>1797</v>
      </c>
      <c r="CR479" s="211">
        <v>1357</v>
      </c>
      <c r="CS479" s="211">
        <v>831</v>
      </c>
      <c r="CT479" s="211">
        <v>1761</v>
      </c>
      <c r="CU479" s="211">
        <v>72</v>
      </c>
      <c r="CV479" s="211">
        <v>34</v>
      </c>
      <c r="CW479" s="211">
        <v>17</v>
      </c>
      <c r="CX479" s="211">
        <v>4</v>
      </c>
      <c r="CY479" s="211">
        <v>55</v>
      </c>
      <c r="CZ479" s="211">
        <v>30</v>
      </c>
      <c r="DA479" s="211">
        <v>0</v>
      </c>
      <c r="DB479" s="211">
        <v>0</v>
      </c>
      <c r="DC479" s="211">
        <v>0</v>
      </c>
      <c r="DD479" s="211">
        <v>0</v>
      </c>
      <c r="DE479" s="211">
        <v>114</v>
      </c>
      <c r="DF479" s="211">
        <v>60</v>
      </c>
      <c r="DG479" s="211">
        <v>81</v>
      </c>
      <c r="DH479" s="211">
        <v>30</v>
      </c>
      <c r="DI479" s="211">
        <v>75</v>
      </c>
      <c r="DJ479" s="211">
        <v>14</v>
      </c>
      <c r="DK479" s="211">
        <v>4</v>
      </c>
      <c r="DL479" s="211">
        <v>42</v>
      </c>
      <c r="DM479" s="211">
        <v>56</v>
      </c>
      <c r="DN479" s="211">
        <v>290</v>
      </c>
      <c r="DO479" s="211">
        <v>98</v>
      </c>
      <c r="DP479" s="211">
        <v>33</v>
      </c>
      <c r="DQ479" s="211">
        <v>47</v>
      </c>
      <c r="DR479" s="211">
        <v>12</v>
      </c>
      <c r="DS479" s="211">
        <v>12</v>
      </c>
      <c r="DT479" s="211">
        <v>73</v>
      </c>
      <c r="DU479" s="211">
        <v>778</v>
      </c>
      <c r="DV479" s="211">
        <v>457</v>
      </c>
      <c r="DW479" s="211">
        <v>180</v>
      </c>
      <c r="DX479" s="211">
        <v>50</v>
      </c>
      <c r="DY479" s="211">
        <v>15</v>
      </c>
      <c r="DZ479" s="211">
        <v>162</v>
      </c>
      <c r="EA479" s="211">
        <v>11</v>
      </c>
      <c r="EB479" s="211">
        <v>132</v>
      </c>
      <c r="EC479" s="211">
        <v>109</v>
      </c>
      <c r="ED479" s="211">
        <v>23</v>
      </c>
      <c r="EE479" s="211">
        <v>74</v>
      </c>
      <c r="EF479" s="211">
        <v>240</v>
      </c>
      <c r="EG479" s="211">
        <v>1701</v>
      </c>
      <c r="EH479" s="211">
        <v>206</v>
      </c>
      <c r="EI479" s="211">
        <v>639</v>
      </c>
      <c r="EJ479" s="211">
        <v>139</v>
      </c>
      <c r="EK479" s="211">
        <v>45</v>
      </c>
      <c r="EL479" s="211">
        <v>24</v>
      </c>
      <c r="EM479" s="211">
        <v>6</v>
      </c>
      <c r="EN479" s="211">
        <v>27</v>
      </c>
      <c r="EO479" s="211">
        <v>0</v>
      </c>
      <c r="EP479" s="211">
        <v>23</v>
      </c>
      <c r="EQ479" s="211">
        <v>667</v>
      </c>
      <c r="ER479" s="211">
        <v>778</v>
      </c>
      <c r="ES479" s="211">
        <v>69</v>
      </c>
      <c r="ET479" s="211">
        <v>155</v>
      </c>
      <c r="EU479" s="211">
        <v>317</v>
      </c>
      <c r="EV479" s="211">
        <v>237</v>
      </c>
      <c r="EW479" s="211">
        <f t="shared" si="7"/>
        <v>709</v>
      </c>
      <c r="EX479" s="211">
        <v>778</v>
      </c>
      <c r="EZ479" s="211"/>
    </row>
    <row r="480" spans="1:156" x14ac:dyDescent="0.25">
      <c r="A480">
        <v>55954</v>
      </c>
      <c r="B480" t="s">
        <v>580</v>
      </c>
      <c r="C480" t="s">
        <v>742</v>
      </c>
      <c r="D480" t="s">
        <v>256</v>
      </c>
      <c r="E480" t="s">
        <v>332</v>
      </c>
      <c r="F480" s="234" t="s">
        <v>342</v>
      </c>
      <c r="G480" s="234" t="s">
        <v>342</v>
      </c>
      <c r="H480" s="211">
        <v>1336</v>
      </c>
      <c r="I480" s="211">
        <v>131</v>
      </c>
      <c r="J480" s="211">
        <v>188</v>
      </c>
      <c r="K480" s="211">
        <v>54</v>
      </c>
      <c r="L480" s="211">
        <v>94</v>
      </c>
      <c r="M480" s="211">
        <v>50</v>
      </c>
      <c r="N480" s="211">
        <v>753</v>
      </c>
      <c r="O480" s="211">
        <v>61</v>
      </c>
      <c r="P480" s="211">
        <v>385</v>
      </c>
      <c r="Q480" s="211">
        <v>16</v>
      </c>
      <c r="R480" s="211">
        <v>1304</v>
      </c>
      <c r="S480" s="211">
        <v>131</v>
      </c>
      <c r="T480" s="211">
        <v>0</v>
      </c>
      <c r="U480" s="211">
        <v>0</v>
      </c>
      <c r="V480" s="211">
        <v>0</v>
      </c>
      <c r="W480" s="211">
        <v>0</v>
      </c>
      <c r="X480" s="211">
        <v>2</v>
      </c>
      <c r="Y480" s="211">
        <v>0</v>
      </c>
      <c r="Z480" s="211">
        <v>1</v>
      </c>
      <c r="AA480" s="211">
        <v>0</v>
      </c>
      <c r="AB480" s="211">
        <v>29</v>
      </c>
      <c r="AC480" s="211">
        <v>0</v>
      </c>
      <c r="AD480" s="211">
        <v>14</v>
      </c>
      <c r="AE480" s="211">
        <v>0</v>
      </c>
      <c r="AF480" s="211">
        <v>1301</v>
      </c>
      <c r="AG480" s="211">
        <v>131</v>
      </c>
      <c r="AH480" s="211">
        <v>1332</v>
      </c>
      <c r="AI480" s="211">
        <v>129</v>
      </c>
      <c r="AJ480" s="211">
        <v>4</v>
      </c>
      <c r="AK480" s="211">
        <v>2</v>
      </c>
      <c r="AL480" s="211">
        <v>4</v>
      </c>
      <c r="AM480" s="211">
        <v>2</v>
      </c>
      <c r="AN480" s="211">
        <v>0</v>
      </c>
      <c r="AO480" s="211">
        <v>0</v>
      </c>
      <c r="AP480" s="211">
        <v>698</v>
      </c>
      <c r="AQ480" s="211">
        <v>92</v>
      </c>
      <c r="AR480" s="211">
        <v>638</v>
      </c>
      <c r="AS480" s="211">
        <v>39</v>
      </c>
      <c r="AT480" s="211">
        <v>144</v>
      </c>
      <c r="AU480" s="211">
        <v>5</v>
      </c>
      <c r="AV480" s="211">
        <v>1192</v>
      </c>
      <c r="AW480" s="211">
        <v>126</v>
      </c>
      <c r="AX480" s="211">
        <v>110</v>
      </c>
      <c r="AY480" s="211">
        <v>34</v>
      </c>
      <c r="AZ480" s="211">
        <v>369</v>
      </c>
      <c r="BA480" s="211">
        <v>24</v>
      </c>
      <c r="BB480" s="211">
        <v>281</v>
      </c>
      <c r="BC480" s="211">
        <v>14</v>
      </c>
      <c r="BD480" s="211">
        <v>151</v>
      </c>
      <c r="BE480" s="211">
        <v>2</v>
      </c>
      <c r="BF480" s="211">
        <v>107</v>
      </c>
      <c r="BG480" s="211">
        <v>14</v>
      </c>
      <c r="BH480" s="211">
        <v>609</v>
      </c>
      <c r="BI480" s="211">
        <v>68</v>
      </c>
      <c r="BJ480" s="211">
        <v>582</v>
      </c>
      <c r="BK480" s="211">
        <v>55</v>
      </c>
      <c r="BL480" s="211">
        <v>27</v>
      </c>
      <c r="BM480" s="211">
        <v>13</v>
      </c>
      <c r="BN480" s="211">
        <v>386</v>
      </c>
      <c r="BO480" s="211">
        <v>38</v>
      </c>
      <c r="BP480" s="211">
        <v>243</v>
      </c>
      <c r="BQ480" s="211">
        <v>30</v>
      </c>
      <c r="BR480" s="211">
        <v>87</v>
      </c>
      <c r="BS480" s="211">
        <v>14</v>
      </c>
      <c r="BT480" s="211">
        <v>329</v>
      </c>
      <c r="BU480" s="211">
        <v>43</v>
      </c>
      <c r="BV480" s="211">
        <v>716</v>
      </c>
      <c r="BW480" s="211">
        <v>82</v>
      </c>
      <c r="BX480" s="211">
        <v>291</v>
      </c>
      <c r="BY480" s="211">
        <v>6</v>
      </c>
      <c r="BZ480" s="211">
        <v>100</v>
      </c>
      <c r="CA480" s="211">
        <v>13</v>
      </c>
      <c r="CB480" s="211">
        <v>229</v>
      </c>
      <c r="CC480" s="211">
        <v>30</v>
      </c>
      <c r="CD480" s="211">
        <v>96</v>
      </c>
      <c r="CE480" s="211">
        <v>14</v>
      </c>
      <c r="CF480" s="211">
        <v>127</v>
      </c>
      <c r="CG480" s="211">
        <v>20</v>
      </c>
      <c r="CH480" s="211">
        <v>140</v>
      </c>
      <c r="CI480" s="211">
        <v>13</v>
      </c>
      <c r="CJ480" s="211">
        <v>149</v>
      </c>
      <c r="CK480" s="211">
        <v>6</v>
      </c>
      <c r="CL480" s="211">
        <v>204</v>
      </c>
      <c r="CM480" s="211">
        <v>29</v>
      </c>
      <c r="CN480" s="211">
        <v>291</v>
      </c>
      <c r="CO480" s="211">
        <v>6</v>
      </c>
      <c r="CP480" s="211">
        <v>131</v>
      </c>
      <c r="CQ480" s="211">
        <v>1205</v>
      </c>
      <c r="CR480" s="211">
        <v>900</v>
      </c>
      <c r="CS480" s="211">
        <v>552</v>
      </c>
      <c r="CT480" s="211">
        <v>1282</v>
      </c>
      <c r="CU480" s="211">
        <v>41</v>
      </c>
      <c r="CV480" s="211">
        <v>31</v>
      </c>
      <c r="CW480" s="211">
        <v>1</v>
      </c>
      <c r="CX480" s="211">
        <v>0</v>
      </c>
      <c r="CY480" s="211">
        <v>40</v>
      </c>
      <c r="CZ480" s="211">
        <v>31</v>
      </c>
      <c r="DA480" s="211">
        <v>0</v>
      </c>
      <c r="DB480" s="211">
        <v>0</v>
      </c>
      <c r="DC480" s="211">
        <v>0</v>
      </c>
      <c r="DD480" s="211">
        <v>0</v>
      </c>
      <c r="DE480" s="211">
        <v>45</v>
      </c>
      <c r="DF480" s="211">
        <v>84</v>
      </c>
      <c r="DG480" s="211">
        <v>111</v>
      </c>
      <c r="DH480" s="211">
        <v>17</v>
      </c>
      <c r="DI480" s="211">
        <v>87</v>
      </c>
      <c r="DJ480" s="211">
        <v>39</v>
      </c>
      <c r="DK480" s="211">
        <v>9</v>
      </c>
      <c r="DL480" s="211">
        <v>9</v>
      </c>
      <c r="DM480" s="211">
        <v>30</v>
      </c>
      <c r="DN480" s="211">
        <v>175</v>
      </c>
      <c r="DO480" s="211">
        <v>27</v>
      </c>
      <c r="DP480" s="211">
        <v>30</v>
      </c>
      <c r="DQ480" s="211">
        <v>17</v>
      </c>
      <c r="DR480" s="211">
        <v>16</v>
      </c>
      <c r="DS480" s="211">
        <v>15</v>
      </c>
      <c r="DT480" s="211">
        <v>46</v>
      </c>
      <c r="DU480" s="211">
        <v>572</v>
      </c>
      <c r="DV480" s="211">
        <v>267</v>
      </c>
      <c r="DW480" s="211">
        <v>84</v>
      </c>
      <c r="DX480" s="211">
        <v>37</v>
      </c>
      <c r="DY480" s="211">
        <v>18</v>
      </c>
      <c r="DZ480" s="211">
        <v>148</v>
      </c>
      <c r="EA480" s="211">
        <v>8</v>
      </c>
      <c r="EB480" s="211">
        <v>83</v>
      </c>
      <c r="EC480" s="211">
        <v>120</v>
      </c>
      <c r="ED480" s="211">
        <v>52</v>
      </c>
      <c r="EE480" s="211">
        <v>64</v>
      </c>
      <c r="EF480" s="211">
        <v>174</v>
      </c>
      <c r="EG480" s="211">
        <v>1282</v>
      </c>
      <c r="EH480" s="211">
        <v>102</v>
      </c>
      <c r="EI480" s="211">
        <v>491</v>
      </c>
      <c r="EJ480" s="211">
        <v>81</v>
      </c>
      <c r="EK480" s="211">
        <v>25</v>
      </c>
      <c r="EL480" s="211">
        <v>9</v>
      </c>
      <c r="EM480" s="211">
        <v>0</v>
      </c>
      <c r="EN480" s="211">
        <v>5</v>
      </c>
      <c r="EO480" s="211">
        <v>4</v>
      </c>
      <c r="EP480" s="211">
        <v>20</v>
      </c>
      <c r="EQ480" s="211">
        <v>488</v>
      </c>
      <c r="ER480" s="211">
        <v>572</v>
      </c>
      <c r="ES480" s="211">
        <v>23</v>
      </c>
      <c r="ET480" s="211">
        <v>177</v>
      </c>
      <c r="EU480" s="211">
        <v>177</v>
      </c>
      <c r="EV480" s="211">
        <v>195</v>
      </c>
      <c r="EW480" s="211">
        <f t="shared" si="7"/>
        <v>549</v>
      </c>
      <c r="EX480" s="211">
        <v>572</v>
      </c>
      <c r="EZ480" s="211"/>
    </row>
    <row r="481" spans="1:156" x14ac:dyDescent="0.25">
      <c r="A481">
        <v>55956</v>
      </c>
      <c r="B481" t="s">
        <v>580</v>
      </c>
      <c r="C481" t="s">
        <v>743</v>
      </c>
      <c r="D481" t="s">
        <v>312</v>
      </c>
      <c r="E481" t="s">
        <v>332</v>
      </c>
      <c r="F481" s="234" t="s">
        <v>342</v>
      </c>
      <c r="G481" s="234" t="s">
        <v>342</v>
      </c>
      <c r="H481" s="211">
        <v>2044</v>
      </c>
      <c r="I481" s="211">
        <v>100</v>
      </c>
      <c r="J481" s="211">
        <v>191</v>
      </c>
      <c r="K481" s="211">
        <v>7</v>
      </c>
      <c r="L481" s="211">
        <v>150</v>
      </c>
      <c r="M481" s="211">
        <v>7</v>
      </c>
      <c r="N481" s="211">
        <v>701</v>
      </c>
      <c r="O481" s="211">
        <v>65</v>
      </c>
      <c r="P481" s="211">
        <v>1151</v>
      </c>
      <c r="Q481" s="211">
        <v>28</v>
      </c>
      <c r="R481" s="211">
        <v>1966</v>
      </c>
      <c r="S481" s="211">
        <v>83</v>
      </c>
      <c r="T481" s="211">
        <v>10</v>
      </c>
      <c r="U481" s="211">
        <v>0</v>
      </c>
      <c r="V481" s="211">
        <v>3</v>
      </c>
      <c r="W481" s="211">
        <v>1</v>
      </c>
      <c r="X481" s="211">
        <v>7</v>
      </c>
      <c r="Y481" s="211">
        <v>0</v>
      </c>
      <c r="Z481" s="211">
        <v>22</v>
      </c>
      <c r="AA481" s="211">
        <v>0</v>
      </c>
      <c r="AB481" s="211">
        <v>36</v>
      </c>
      <c r="AC481" s="211">
        <v>16</v>
      </c>
      <c r="AD481" s="211">
        <v>49</v>
      </c>
      <c r="AE481" s="211">
        <v>16</v>
      </c>
      <c r="AF481" s="211">
        <v>1964</v>
      </c>
      <c r="AG481" s="211">
        <v>83</v>
      </c>
      <c r="AH481" s="211">
        <v>2000</v>
      </c>
      <c r="AI481" s="211">
        <v>91</v>
      </c>
      <c r="AJ481" s="211">
        <v>44</v>
      </c>
      <c r="AK481" s="211">
        <v>9</v>
      </c>
      <c r="AL481" s="211">
        <v>18</v>
      </c>
      <c r="AM481" s="211">
        <v>0</v>
      </c>
      <c r="AN481" s="211">
        <v>26</v>
      </c>
      <c r="AO481" s="211">
        <v>9</v>
      </c>
      <c r="AP481" s="211">
        <v>1103</v>
      </c>
      <c r="AQ481" s="211">
        <v>81</v>
      </c>
      <c r="AR481" s="211">
        <v>941</v>
      </c>
      <c r="AS481" s="211">
        <v>19</v>
      </c>
      <c r="AT481" s="211">
        <v>196</v>
      </c>
      <c r="AU481" s="211">
        <v>19</v>
      </c>
      <c r="AV481" s="211">
        <v>1848</v>
      </c>
      <c r="AW481" s="211">
        <v>81</v>
      </c>
      <c r="AX481" s="211">
        <v>93</v>
      </c>
      <c r="AY481" s="211">
        <v>26</v>
      </c>
      <c r="AZ481" s="211">
        <v>413</v>
      </c>
      <c r="BA481" s="211">
        <v>21</v>
      </c>
      <c r="BB481" s="211">
        <v>564</v>
      </c>
      <c r="BC481" s="211">
        <v>7</v>
      </c>
      <c r="BD481" s="211">
        <v>402</v>
      </c>
      <c r="BE481" s="211">
        <v>22</v>
      </c>
      <c r="BF481" s="211">
        <v>148</v>
      </c>
      <c r="BG481" s="211">
        <v>17</v>
      </c>
      <c r="BH481" s="211">
        <v>1013</v>
      </c>
      <c r="BI481" s="211">
        <v>71</v>
      </c>
      <c r="BJ481" s="211">
        <v>993</v>
      </c>
      <c r="BK481" s="211">
        <v>64</v>
      </c>
      <c r="BL481" s="211">
        <v>20</v>
      </c>
      <c r="BM481" s="211">
        <v>7</v>
      </c>
      <c r="BN481" s="211">
        <v>794</v>
      </c>
      <c r="BO481" s="211">
        <v>32</v>
      </c>
      <c r="BP481" s="211">
        <v>227</v>
      </c>
      <c r="BQ481" s="211">
        <v>32</v>
      </c>
      <c r="BR481" s="211">
        <v>140</v>
      </c>
      <c r="BS481" s="211">
        <v>24</v>
      </c>
      <c r="BT481" s="211">
        <v>493</v>
      </c>
      <c r="BU481" s="211">
        <v>12</v>
      </c>
      <c r="BV481" s="211">
        <v>1161</v>
      </c>
      <c r="BW481" s="211">
        <v>88</v>
      </c>
      <c r="BX481" s="211">
        <v>390</v>
      </c>
      <c r="BY481" s="211">
        <v>0</v>
      </c>
      <c r="BZ481" s="211">
        <v>173</v>
      </c>
      <c r="CA481" s="211">
        <v>1</v>
      </c>
      <c r="CB481" s="211">
        <v>320</v>
      </c>
      <c r="CC481" s="211">
        <v>11</v>
      </c>
      <c r="CD481" s="211">
        <v>79</v>
      </c>
      <c r="CE481" s="211">
        <v>12</v>
      </c>
      <c r="CF481" s="211">
        <v>233</v>
      </c>
      <c r="CG481" s="211">
        <v>27</v>
      </c>
      <c r="CH481" s="211">
        <v>240</v>
      </c>
      <c r="CI481" s="211">
        <v>9</v>
      </c>
      <c r="CJ481" s="211">
        <v>264</v>
      </c>
      <c r="CK481" s="211">
        <v>27</v>
      </c>
      <c r="CL481" s="211">
        <v>345</v>
      </c>
      <c r="CM481" s="211">
        <v>13</v>
      </c>
      <c r="CN481" s="211">
        <v>390</v>
      </c>
      <c r="CO481" s="211">
        <v>0</v>
      </c>
      <c r="CP481" s="211">
        <v>100</v>
      </c>
      <c r="CQ481" s="211">
        <v>1944</v>
      </c>
      <c r="CR481" s="211">
        <v>1613</v>
      </c>
      <c r="CS481" s="211">
        <v>624</v>
      </c>
      <c r="CT481" s="211">
        <v>1874</v>
      </c>
      <c r="CU481" s="211">
        <v>37</v>
      </c>
      <c r="CV481" s="211">
        <v>18</v>
      </c>
      <c r="CW481" s="211">
        <v>8</v>
      </c>
      <c r="CX481" s="211">
        <v>2</v>
      </c>
      <c r="CY481" s="211">
        <v>13</v>
      </c>
      <c r="CZ481" s="211">
        <v>0</v>
      </c>
      <c r="DA481" s="211">
        <v>0</v>
      </c>
      <c r="DB481" s="211">
        <v>0</v>
      </c>
      <c r="DC481" s="211">
        <v>16</v>
      </c>
      <c r="DD481" s="211">
        <v>16</v>
      </c>
      <c r="DE481" s="211">
        <v>70</v>
      </c>
      <c r="DF481" s="211">
        <v>102</v>
      </c>
      <c r="DG481" s="211">
        <v>123</v>
      </c>
      <c r="DH481" s="211">
        <v>34</v>
      </c>
      <c r="DI481" s="211">
        <v>97</v>
      </c>
      <c r="DJ481" s="211">
        <v>73</v>
      </c>
      <c r="DK481" s="211">
        <v>3</v>
      </c>
      <c r="DL481" s="211">
        <v>42</v>
      </c>
      <c r="DM481" s="211">
        <v>70</v>
      </c>
      <c r="DN481" s="211">
        <v>342</v>
      </c>
      <c r="DO481" s="211">
        <v>25</v>
      </c>
      <c r="DP481" s="211">
        <v>104</v>
      </c>
      <c r="DQ481" s="211">
        <v>52</v>
      </c>
      <c r="DR481" s="211">
        <v>17</v>
      </c>
      <c r="DS481" s="211">
        <v>35</v>
      </c>
      <c r="DT481" s="211">
        <v>42</v>
      </c>
      <c r="DU481" s="211">
        <v>868</v>
      </c>
      <c r="DV481" s="211">
        <v>534</v>
      </c>
      <c r="DW481" s="211">
        <v>234</v>
      </c>
      <c r="DX481" s="211">
        <v>88</v>
      </c>
      <c r="DY481" s="211">
        <v>7</v>
      </c>
      <c r="DZ481" s="211">
        <v>148</v>
      </c>
      <c r="EA481" s="211">
        <v>6</v>
      </c>
      <c r="EB481" s="211">
        <v>115</v>
      </c>
      <c r="EC481" s="211">
        <v>98</v>
      </c>
      <c r="ED481" s="211">
        <v>13</v>
      </c>
      <c r="EE481" s="211">
        <v>72</v>
      </c>
      <c r="EF481" s="211">
        <v>261</v>
      </c>
      <c r="EG481" s="211">
        <v>1876</v>
      </c>
      <c r="EH481" s="211">
        <v>149</v>
      </c>
      <c r="EI481" s="211">
        <v>716</v>
      </c>
      <c r="EJ481" s="211">
        <v>152</v>
      </c>
      <c r="EK481" s="211">
        <v>7</v>
      </c>
      <c r="EL481" s="211">
        <v>26</v>
      </c>
      <c r="EM481" s="211">
        <v>13</v>
      </c>
      <c r="EN481" s="211">
        <v>19</v>
      </c>
      <c r="EO481" s="211">
        <v>10</v>
      </c>
      <c r="EP481" s="211">
        <v>37</v>
      </c>
      <c r="EQ481" s="211">
        <v>764</v>
      </c>
      <c r="ER481" s="211">
        <v>868</v>
      </c>
      <c r="ES481" s="211">
        <v>26</v>
      </c>
      <c r="ET481" s="211">
        <v>119</v>
      </c>
      <c r="EU481" s="211">
        <v>362</v>
      </c>
      <c r="EV481" s="211">
        <v>361</v>
      </c>
      <c r="EW481" s="211">
        <f t="shared" si="7"/>
        <v>842</v>
      </c>
      <c r="EX481" s="211">
        <v>868</v>
      </c>
      <c r="EZ481" s="211"/>
    </row>
    <row r="482" spans="1:156" x14ac:dyDescent="0.25">
      <c r="A482">
        <v>55971</v>
      </c>
      <c r="B482" t="s">
        <v>580</v>
      </c>
      <c r="C482" t="s">
        <v>744</v>
      </c>
      <c r="D482" t="s">
        <v>256</v>
      </c>
      <c r="E482" t="s">
        <v>332</v>
      </c>
      <c r="F482" s="234" t="s">
        <v>342</v>
      </c>
      <c r="G482" s="234" t="s">
        <v>342</v>
      </c>
      <c r="H482" s="211">
        <v>2818</v>
      </c>
      <c r="I482" s="211">
        <v>82</v>
      </c>
      <c r="J482" s="211">
        <v>352</v>
      </c>
      <c r="K482" s="211">
        <v>17</v>
      </c>
      <c r="L482" s="211">
        <v>209</v>
      </c>
      <c r="M482" s="211">
        <v>8</v>
      </c>
      <c r="N482" s="211">
        <v>1128</v>
      </c>
      <c r="O482" s="211">
        <v>12</v>
      </c>
      <c r="P482" s="211">
        <v>1338</v>
      </c>
      <c r="Q482" s="211">
        <v>53</v>
      </c>
      <c r="R482" s="211">
        <v>2711</v>
      </c>
      <c r="S482" s="211">
        <v>79</v>
      </c>
      <c r="T482" s="211">
        <v>15</v>
      </c>
      <c r="U482" s="211">
        <v>0</v>
      </c>
      <c r="V482" s="211">
        <v>0</v>
      </c>
      <c r="W482" s="211">
        <v>0</v>
      </c>
      <c r="X482" s="211">
        <v>33</v>
      </c>
      <c r="Y482" s="211">
        <v>0</v>
      </c>
      <c r="Z482" s="211">
        <v>13</v>
      </c>
      <c r="AA482" s="211">
        <v>3</v>
      </c>
      <c r="AB482" s="211">
        <v>46</v>
      </c>
      <c r="AC482" s="211">
        <v>0</v>
      </c>
      <c r="AD482" s="211">
        <v>29</v>
      </c>
      <c r="AE482" s="211">
        <v>9</v>
      </c>
      <c r="AF482" s="211">
        <v>2690</v>
      </c>
      <c r="AG482" s="211">
        <v>70</v>
      </c>
      <c r="AH482" s="211">
        <v>2773</v>
      </c>
      <c r="AI482" s="211">
        <v>82</v>
      </c>
      <c r="AJ482" s="211">
        <v>45</v>
      </c>
      <c r="AK482" s="211">
        <v>0</v>
      </c>
      <c r="AL482" s="211">
        <v>19</v>
      </c>
      <c r="AM482" s="211">
        <v>0</v>
      </c>
      <c r="AN482" s="211">
        <v>26</v>
      </c>
      <c r="AO482" s="211">
        <v>0</v>
      </c>
      <c r="AP482" s="211">
        <v>1417</v>
      </c>
      <c r="AQ482" s="211">
        <v>56</v>
      </c>
      <c r="AR482" s="211">
        <v>1401</v>
      </c>
      <c r="AS482" s="211">
        <v>26</v>
      </c>
      <c r="AT482" s="211">
        <v>288</v>
      </c>
      <c r="AU482" s="211">
        <v>0</v>
      </c>
      <c r="AV482" s="211">
        <v>2530</v>
      </c>
      <c r="AW482" s="211">
        <v>82</v>
      </c>
      <c r="AX482" s="211">
        <v>85</v>
      </c>
      <c r="AY482" s="211">
        <v>2</v>
      </c>
      <c r="AZ482" s="211">
        <v>492</v>
      </c>
      <c r="BA482" s="211">
        <v>9</v>
      </c>
      <c r="BB482" s="211">
        <v>784</v>
      </c>
      <c r="BC482" s="211">
        <v>39</v>
      </c>
      <c r="BD482" s="211">
        <v>591</v>
      </c>
      <c r="BE482" s="211">
        <v>12</v>
      </c>
      <c r="BF482" s="211">
        <v>177</v>
      </c>
      <c r="BG482" s="211">
        <v>12</v>
      </c>
      <c r="BH482" s="211">
        <v>1342</v>
      </c>
      <c r="BI482" s="211">
        <v>60</v>
      </c>
      <c r="BJ482" s="211">
        <v>1303</v>
      </c>
      <c r="BK482" s="211">
        <v>43</v>
      </c>
      <c r="BL482" s="211">
        <v>39</v>
      </c>
      <c r="BM482" s="211">
        <v>17</v>
      </c>
      <c r="BN482" s="211">
        <v>992</v>
      </c>
      <c r="BO482" s="211">
        <v>30</v>
      </c>
      <c r="BP482" s="211">
        <v>377</v>
      </c>
      <c r="BQ482" s="211">
        <v>30</v>
      </c>
      <c r="BR482" s="211">
        <v>150</v>
      </c>
      <c r="BS482" s="211">
        <v>12</v>
      </c>
      <c r="BT482" s="211">
        <v>685</v>
      </c>
      <c r="BU482" s="211">
        <v>8</v>
      </c>
      <c r="BV482" s="211">
        <v>1519</v>
      </c>
      <c r="BW482" s="211">
        <v>72</v>
      </c>
      <c r="BX482" s="211">
        <v>614</v>
      </c>
      <c r="BY482" s="211">
        <v>2</v>
      </c>
      <c r="BZ482" s="211">
        <v>244</v>
      </c>
      <c r="CA482" s="211">
        <v>0</v>
      </c>
      <c r="CB482" s="211">
        <v>441</v>
      </c>
      <c r="CC482" s="211">
        <v>8</v>
      </c>
      <c r="CD482" s="211">
        <v>181</v>
      </c>
      <c r="CE482" s="211">
        <v>12</v>
      </c>
      <c r="CF482" s="211">
        <v>277</v>
      </c>
      <c r="CG482" s="211">
        <v>9</v>
      </c>
      <c r="CH482" s="211">
        <v>339</v>
      </c>
      <c r="CI482" s="211">
        <v>26</v>
      </c>
      <c r="CJ482" s="211">
        <v>335</v>
      </c>
      <c r="CK482" s="211">
        <v>10</v>
      </c>
      <c r="CL482" s="211">
        <v>387</v>
      </c>
      <c r="CM482" s="211">
        <v>15</v>
      </c>
      <c r="CN482" s="211">
        <v>614</v>
      </c>
      <c r="CO482" s="211">
        <v>2</v>
      </c>
      <c r="CP482" s="211">
        <v>82</v>
      </c>
      <c r="CQ482" s="211">
        <v>2736</v>
      </c>
      <c r="CR482" s="211">
        <v>2287</v>
      </c>
      <c r="CS482" s="211">
        <v>955</v>
      </c>
      <c r="CT482" s="211">
        <v>2644</v>
      </c>
      <c r="CU482" s="211">
        <v>66</v>
      </c>
      <c r="CV482" s="211">
        <v>16</v>
      </c>
      <c r="CW482" s="211">
        <v>7</v>
      </c>
      <c r="CX482" s="211">
        <v>0</v>
      </c>
      <c r="CY482" s="211">
        <v>15</v>
      </c>
      <c r="CZ482" s="211">
        <v>0</v>
      </c>
      <c r="DA482" s="211">
        <v>28</v>
      </c>
      <c r="DB482" s="211">
        <v>13</v>
      </c>
      <c r="DC482" s="211">
        <v>16</v>
      </c>
      <c r="DD482" s="211">
        <v>3</v>
      </c>
      <c r="DE482" s="211">
        <v>105</v>
      </c>
      <c r="DF482" s="211">
        <v>106</v>
      </c>
      <c r="DG482" s="211">
        <v>251</v>
      </c>
      <c r="DH482" s="211">
        <v>55</v>
      </c>
      <c r="DI482" s="211">
        <v>144</v>
      </c>
      <c r="DJ482" s="211">
        <v>82</v>
      </c>
      <c r="DK482" s="211">
        <v>10</v>
      </c>
      <c r="DL482" s="211">
        <v>42</v>
      </c>
      <c r="DM482" s="211">
        <v>52</v>
      </c>
      <c r="DN482" s="211">
        <v>408</v>
      </c>
      <c r="DO482" s="211">
        <v>61</v>
      </c>
      <c r="DP482" s="211">
        <v>86</v>
      </c>
      <c r="DQ482" s="211">
        <v>98</v>
      </c>
      <c r="DR482" s="211">
        <v>35</v>
      </c>
      <c r="DS482" s="211">
        <v>30</v>
      </c>
      <c r="DT482" s="211">
        <v>80</v>
      </c>
      <c r="DU482" s="211">
        <v>1196</v>
      </c>
      <c r="DV482" s="211">
        <v>698</v>
      </c>
      <c r="DW482" s="211">
        <v>253</v>
      </c>
      <c r="DX482" s="211">
        <v>44</v>
      </c>
      <c r="DY482" s="211">
        <v>21</v>
      </c>
      <c r="DZ482" s="211">
        <v>160</v>
      </c>
      <c r="EA482" s="211">
        <v>7</v>
      </c>
      <c r="EB482" s="211">
        <v>125</v>
      </c>
      <c r="EC482" s="211">
        <v>294</v>
      </c>
      <c r="ED482" s="211">
        <v>23</v>
      </c>
      <c r="EE482" s="211">
        <v>210</v>
      </c>
      <c r="EF482" s="211">
        <v>309</v>
      </c>
      <c r="EG482" s="211">
        <v>2751</v>
      </c>
      <c r="EH482" s="211">
        <v>115</v>
      </c>
      <c r="EI482" s="211">
        <v>961</v>
      </c>
      <c r="EJ482" s="211">
        <v>235</v>
      </c>
      <c r="EK482" s="211">
        <v>46</v>
      </c>
      <c r="EL482" s="211">
        <v>32</v>
      </c>
      <c r="EM482" s="211">
        <v>17</v>
      </c>
      <c r="EN482" s="211">
        <v>19</v>
      </c>
      <c r="EO482" s="211">
        <v>11</v>
      </c>
      <c r="EP482" s="211">
        <v>82</v>
      </c>
      <c r="EQ482" s="211">
        <v>1069</v>
      </c>
      <c r="ER482" s="211">
        <v>1196</v>
      </c>
      <c r="ES482" s="211">
        <v>73</v>
      </c>
      <c r="ET482" s="211">
        <v>307</v>
      </c>
      <c r="EU482" s="211">
        <v>488</v>
      </c>
      <c r="EV482" s="211">
        <v>328</v>
      </c>
      <c r="EW482" s="211">
        <f t="shared" si="7"/>
        <v>1123</v>
      </c>
      <c r="EX482" s="211">
        <v>1196</v>
      </c>
      <c r="EZ482" s="211"/>
    </row>
    <row r="483" spans="1:156" x14ac:dyDescent="0.25">
      <c r="A483">
        <v>55974</v>
      </c>
      <c r="B483" t="s">
        <v>580</v>
      </c>
      <c r="C483" t="s">
        <v>745</v>
      </c>
      <c r="D483" t="s">
        <v>261</v>
      </c>
      <c r="E483" t="s">
        <v>332</v>
      </c>
      <c r="F483" s="234" t="s">
        <v>342</v>
      </c>
      <c r="G483" s="234" t="s">
        <v>342</v>
      </c>
      <c r="H483" s="211">
        <v>1934</v>
      </c>
      <c r="I483" s="211">
        <v>130</v>
      </c>
      <c r="J483" s="211">
        <v>261</v>
      </c>
      <c r="K483" s="211">
        <v>5</v>
      </c>
      <c r="L483" s="211">
        <v>140</v>
      </c>
      <c r="M483" s="211">
        <v>5</v>
      </c>
      <c r="N483" s="211">
        <v>1081</v>
      </c>
      <c r="O483" s="211">
        <v>122</v>
      </c>
      <c r="P483" s="211">
        <v>592</v>
      </c>
      <c r="Q483" s="211">
        <v>3</v>
      </c>
      <c r="R483" s="211">
        <v>1854</v>
      </c>
      <c r="S483" s="211">
        <v>130</v>
      </c>
      <c r="T483" s="211">
        <v>0</v>
      </c>
      <c r="U483" s="211">
        <v>0</v>
      </c>
      <c r="V483" s="211">
        <v>0</v>
      </c>
      <c r="W483" s="211">
        <v>0</v>
      </c>
      <c r="X483" s="211">
        <v>5</v>
      </c>
      <c r="Y483" s="211">
        <v>0</v>
      </c>
      <c r="Z483" s="211">
        <v>41</v>
      </c>
      <c r="AA483" s="211">
        <v>0</v>
      </c>
      <c r="AB483" s="211">
        <v>34</v>
      </c>
      <c r="AC483" s="211">
        <v>0</v>
      </c>
      <c r="AD483" s="211">
        <v>41</v>
      </c>
      <c r="AE483" s="211">
        <v>0</v>
      </c>
      <c r="AF483" s="211">
        <v>1854</v>
      </c>
      <c r="AG483" s="211">
        <v>130</v>
      </c>
      <c r="AH483" s="211">
        <v>1909</v>
      </c>
      <c r="AI483" s="211">
        <v>130</v>
      </c>
      <c r="AJ483" s="211">
        <v>25</v>
      </c>
      <c r="AK483" s="211">
        <v>0</v>
      </c>
      <c r="AL483" s="211">
        <v>7</v>
      </c>
      <c r="AM483" s="211">
        <v>0</v>
      </c>
      <c r="AN483" s="211">
        <v>18</v>
      </c>
      <c r="AO483" s="211">
        <v>0</v>
      </c>
      <c r="AP483" s="211">
        <v>927</v>
      </c>
      <c r="AQ483" s="211">
        <v>125</v>
      </c>
      <c r="AR483" s="211">
        <v>1007</v>
      </c>
      <c r="AS483" s="211">
        <v>5</v>
      </c>
      <c r="AT483" s="211">
        <v>254</v>
      </c>
      <c r="AU483" s="211">
        <v>9</v>
      </c>
      <c r="AV483" s="211">
        <v>1680</v>
      </c>
      <c r="AW483" s="211">
        <v>121</v>
      </c>
      <c r="AX483" s="211">
        <v>83</v>
      </c>
      <c r="AY483" s="211">
        <v>7</v>
      </c>
      <c r="AZ483" s="211">
        <v>507</v>
      </c>
      <c r="BA483" s="211">
        <v>72</v>
      </c>
      <c r="BB483" s="211">
        <v>502</v>
      </c>
      <c r="BC483" s="211">
        <v>34</v>
      </c>
      <c r="BD483" s="211">
        <v>306</v>
      </c>
      <c r="BE483" s="211">
        <v>1</v>
      </c>
      <c r="BF483" s="211">
        <v>155</v>
      </c>
      <c r="BG483" s="211">
        <v>55</v>
      </c>
      <c r="BH483" s="211">
        <v>747</v>
      </c>
      <c r="BI483" s="211">
        <v>74</v>
      </c>
      <c r="BJ483" s="211">
        <v>731</v>
      </c>
      <c r="BK483" s="211">
        <v>73</v>
      </c>
      <c r="BL483" s="211">
        <v>16</v>
      </c>
      <c r="BM483" s="211">
        <v>1</v>
      </c>
      <c r="BN483" s="211">
        <v>577</v>
      </c>
      <c r="BO483" s="211">
        <v>67</v>
      </c>
      <c r="BP483" s="211">
        <v>206</v>
      </c>
      <c r="BQ483" s="211">
        <v>10</v>
      </c>
      <c r="BR483" s="211">
        <v>119</v>
      </c>
      <c r="BS483" s="211">
        <v>52</v>
      </c>
      <c r="BT483" s="211">
        <v>447</v>
      </c>
      <c r="BU483" s="211">
        <v>0</v>
      </c>
      <c r="BV483" s="211">
        <v>902</v>
      </c>
      <c r="BW483" s="211">
        <v>129</v>
      </c>
      <c r="BX483" s="211">
        <v>585</v>
      </c>
      <c r="BY483" s="211">
        <v>1</v>
      </c>
      <c r="BZ483" s="211">
        <v>121</v>
      </c>
      <c r="CA483" s="211">
        <v>0</v>
      </c>
      <c r="CB483" s="211">
        <v>326</v>
      </c>
      <c r="CC483" s="211">
        <v>0</v>
      </c>
      <c r="CD483" s="211">
        <v>89</v>
      </c>
      <c r="CE483" s="211">
        <v>16</v>
      </c>
      <c r="CF483" s="211">
        <v>193</v>
      </c>
      <c r="CG483" s="211">
        <v>44</v>
      </c>
      <c r="CH483" s="211">
        <v>220</v>
      </c>
      <c r="CI483" s="211">
        <v>5</v>
      </c>
      <c r="CJ483" s="211">
        <v>206</v>
      </c>
      <c r="CK483" s="211">
        <v>50</v>
      </c>
      <c r="CL483" s="211">
        <v>194</v>
      </c>
      <c r="CM483" s="211">
        <v>14</v>
      </c>
      <c r="CN483" s="211">
        <v>585</v>
      </c>
      <c r="CO483" s="211">
        <v>1</v>
      </c>
      <c r="CP483" s="211">
        <v>130</v>
      </c>
      <c r="CQ483" s="211">
        <v>1804</v>
      </c>
      <c r="CR483" s="211">
        <v>1371</v>
      </c>
      <c r="CS483" s="211">
        <v>946</v>
      </c>
      <c r="CT483" s="211">
        <v>1870</v>
      </c>
      <c r="CU483" s="211">
        <v>29</v>
      </c>
      <c r="CV483" s="211">
        <v>3</v>
      </c>
      <c r="CW483" s="211">
        <v>7</v>
      </c>
      <c r="CX483" s="211">
        <v>0</v>
      </c>
      <c r="CY483" s="211">
        <v>22</v>
      </c>
      <c r="CZ483" s="211">
        <v>3</v>
      </c>
      <c r="DA483" s="211">
        <v>0</v>
      </c>
      <c r="DB483" s="211">
        <v>0</v>
      </c>
      <c r="DC483" s="211">
        <v>0</v>
      </c>
      <c r="DD483" s="211">
        <v>0</v>
      </c>
      <c r="DE483" s="211">
        <v>73</v>
      </c>
      <c r="DF483" s="211">
        <v>118</v>
      </c>
      <c r="DG483" s="211">
        <v>101</v>
      </c>
      <c r="DH483" s="211">
        <v>17</v>
      </c>
      <c r="DI483" s="211">
        <v>92</v>
      </c>
      <c r="DJ483" s="211">
        <v>34</v>
      </c>
      <c r="DK483" s="211">
        <v>10</v>
      </c>
      <c r="DL483" s="211">
        <v>27</v>
      </c>
      <c r="DM483" s="211">
        <v>60</v>
      </c>
      <c r="DN483" s="211">
        <v>266</v>
      </c>
      <c r="DO483" s="211">
        <v>30</v>
      </c>
      <c r="DP483" s="211">
        <v>33</v>
      </c>
      <c r="DQ483" s="211">
        <v>27</v>
      </c>
      <c r="DR483" s="211">
        <v>40</v>
      </c>
      <c r="DS483" s="211">
        <v>19</v>
      </c>
      <c r="DT483" s="211">
        <v>41</v>
      </c>
      <c r="DU483" s="211">
        <v>886</v>
      </c>
      <c r="DV483" s="211">
        <v>387</v>
      </c>
      <c r="DW483" s="211">
        <v>119</v>
      </c>
      <c r="DX483" s="211">
        <v>103</v>
      </c>
      <c r="DY483" s="211">
        <v>52</v>
      </c>
      <c r="DZ483" s="211">
        <v>147</v>
      </c>
      <c r="EA483" s="211">
        <v>5</v>
      </c>
      <c r="EB483" s="211">
        <v>130</v>
      </c>
      <c r="EC483" s="211">
        <v>249</v>
      </c>
      <c r="ED483" s="211">
        <v>26</v>
      </c>
      <c r="EE483" s="211">
        <v>184</v>
      </c>
      <c r="EF483" s="211">
        <v>214</v>
      </c>
      <c r="EG483" s="211">
        <v>1808</v>
      </c>
      <c r="EH483" s="211">
        <v>178</v>
      </c>
      <c r="EI483" s="211">
        <v>686</v>
      </c>
      <c r="EJ483" s="211">
        <v>200</v>
      </c>
      <c r="EK483" s="211">
        <v>42</v>
      </c>
      <c r="EL483" s="211">
        <v>23</v>
      </c>
      <c r="EM483" s="211">
        <v>13</v>
      </c>
      <c r="EN483" s="211">
        <v>19</v>
      </c>
      <c r="EO483" s="211">
        <v>33</v>
      </c>
      <c r="EP483" s="211">
        <v>56</v>
      </c>
      <c r="EQ483" s="211">
        <v>702</v>
      </c>
      <c r="ER483" s="211">
        <v>886</v>
      </c>
      <c r="ES483" s="211">
        <v>84</v>
      </c>
      <c r="ET483" s="211">
        <v>235</v>
      </c>
      <c r="EU483" s="211">
        <v>379</v>
      </c>
      <c r="EV483" s="211">
        <v>188</v>
      </c>
      <c r="EW483" s="211">
        <f t="shared" si="7"/>
        <v>802</v>
      </c>
      <c r="EX483" s="211">
        <v>886</v>
      </c>
      <c r="EZ483" s="211"/>
    </row>
    <row r="484" spans="1:156" x14ac:dyDescent="0.25">
      <c r="A484">
        <v>55975</v>
      </c>
      <c r="B484" t="s">
        <v>580</v>
      </c>
      <c r="C484" t="s">
        <v>746</v>
      </c>
      <c r="D484" t="s">
        <v>256</v>
      </c>
      <c r="E484" t="s">
        <v>332</v>
      </c>
      <c r="F484" s="234" t="s">
        <v>342</v>
      </c>
      <c r="G484" s="234" t="s">
        <v>342</v>
      </c>
      <c r="H484" s="211">
        <v>4534</v>
      </c>
      <c r="I484" s="211">
        <v>299</v>
      </c>
      <c r="J484" s="211">
        <v>567</v>
      </c>
      <c r="K484" s="211">
        <v>28</v>
      </c>
      <c r="L484" s="211">
        <v>358</v>
      </c>
      <c r="M484" s="211">
        <v>28</v>
      </c>
      <c r="N484" s="211">
        <v>2215</v>
      </c>
      <c r="O484" s="211">
        <v>197</v>
      </c>
      <c r="P484" s="211">
        <v>1732</v>
      </c>
      <c r="Q484" s="211">
        <v>74</v>
      </c>
      <c r="R484" s="211">
        <v>4233</v>
      </c>
      <c r="S484" s="211">
        <v>242</v>
      </c>
      <c r="T484" s="211">
        <v>70</v>
      </c>
      <c r="U484" s="211">
        <v>34</v>
      </c>
      <c r="V484" s="211">
        <v>5</v>
      </c>
      <c r="W484" s="211">
        <v>4</v>
      </c>
      <c r="X484" s="211">
        <v>31</v>
      </c>
      <c r="Y484" s="211">
        <v>0</v>
      </c>
      <c r="Z484" s="211">
        <v>51</v>
      </c>
      <c r="AA484" s="211">
        <v>0</v>
      </c>
      <c r="AB484" s="211">
        <v>144</v>
      </c>
      <c r="AC484" s="211">
        <v>19</v>
      </c>
      <c r="AD484" s="211">
        <v>129</v>
      </c>
      <c r="AE484" s="211">
        <v>4</v>
      </c>
      <c r="AF484" s="211">
        <v>4168</v>
      </c>
      <c r="AG484" s="211">
        <v>242</v>
      </c>
      <c r="AH484" s="211">
        <v>4475</v>
      </c>
      <c r="AI484" s="211">
        <v>295</v>
      </c>
      <c r="AJ484" s="211">
        <v>59</v>
      </c>
      <c r="AK484" s="211">
        <v>4</v>
      </c>
      <c r="AL484" s="211">
        <v>49</v>
      </c>
      <c r="AM484" s="211">
        <v>0</v>
      </c>
      <c r="AN484" s="211">
        <v>10</v>
      </c>
      <c r="AO484" s="211">
        <v>4</v>
      </c>
      <c r="AP484" s="211">
        <v>2362</v>
      </c>
      <c r="AQ484" s="211">
        <v>184</v>
      </c>
      <c r="AR484" s="211">
        <v>2172</v>
      </c>
      <c r="AS484" s="211">
        <v>115</v>
      </c>
      <c r="AT484" s="211">
        <v>546</v>
      </c>
      <c r="AU484" s="211">
        <v>14</v>
      </c>
      <c r="AV484" s="211">
        <v>3988</v>
      </c>
      <c r="AW484" s="211">
        <v>285</v>
      </c>
      <c r="AX484" s="211">
        <v>143</v>
      </c>
      <c r="AY484" s="211">
        <v>16</v>
      </c>
      <c r="AZ484" s="211">
        <v>1160</v>
      </c>
      <c r="BA484" s="211">
        <v>56</v>
      </c>
      <c r="BB484" s="211">
        <v>1219</v>
      </c>
      <c r="BC484" s="211">
        <v>83</v>
      </c>
      <c r="BD484" s="211">
        <v>529</v>
      </c>
      <c r="BE484" s="211">
        <v>15</v>
      </c>
      <c r="BF484" s="211">
        <v>399</v>
      </c>
      <c r="BG484" s="211">
        <v>50</v>
      </c>
      <c r="BH484" s="211">
        <v>2112</v>
      </c>
      <c r="BI484" s="211">
        <v>199</v>
      </c>
      <c r="BJ484" s="211">
        <v>2040</v>
      </c>
      <c r="BK484" s="211">
        <v>186</v>
      </c>
      <c r="BL484" s="211">
        <v>72</v>
      </c>
      <c r="BM484" s="211">
        <v>13</v>
      </c>
      <c r="BN484" s="211">
        <v>1608</v>
      </c>
      <c r="BO484" s="211">
        <v>144</v>
      </c>
      <c r="BP484" s="211">
        <v>556</v>
      </c>
      <c r="BQ484" s="211">
        <v>58</v>
      </c>
      <c r="BR484" s="211">
        <v>347</v>
      </c>
      <c r="BS484" s="211">
        <v>47</v>
      </c>
      <c r="BT484" s="211">
        <v>1204</v>
      </c>
      <c r="BU484" s="211">
        <v>50</v>
      </c>
      <c r="BV484" s="211">
        <v>2511</v>
      </c>
      <c r="BW484" s="211">
        <v>249</v>
      </c>
      <c r="BX484" s="211">
        <v>819</v>
      </c>
      <c r="BY484" s="211">
        <v>0</v>
      </c>
      <c r="BZ484" s="211">
        <v>303</v>
      </c>
      <c r="CA484" s="211">
        <v>7</v>
      </c>
      <c r="CB484" s="211">
        <v>901</v>
      </c>
      <c r="CC484" s="211">
        <v>43</v>
      </c>
      <c r="CD484" s="211">
        <v>279</v>
      </c>
      <c r="CE484" s="211">
        <v>79</v>
      </c>
      <c r="CF484" s="211">
        <v>493</v>
      </c>
      <c r="CG484" s="211">
        <v>63</v>
      </c>
      <c r="CH484" s="211">
        <v>442</v>
      </c>
      <c r="CI484" s="211">
        <v>35</v>
      </c>
      <c r="CJ484" s="211">
        <v>519</v>
      </c>
      <c r="CK484" s="211">
        <v>24</v>
      </c>
      <c r="CL484" s="211">
        <v>778</v>
      </c>
      <c r="CM484" s="211">
        <v>48</v>
      </c>
      <c r="CN484" s="211">
        <v>819</v>
      </c>
      <c r="CO484" s="211">
        <v>0</v>
      </c>
      <c r="CP484" s="211">
        <v>299</v>
      </c>
      <c r="CQ484" s="211">
        <v>4235</v>
      </c>
      <c r="CR484" s="211">
        <v>3357</v>
      </c>
      <c r="CS484" s="211">
        <v>1653</v>
      </c>
      <c r="CT484" s="211">
        <v>4260</v>
      </c>
      <c r="CU484" s="211">
        <v>76</v>
      </c>
      <c r="CV484" s="211">
        <v>5</v>
      </c>
      <c r="CW484" s="211">
        <v>19</v>
      </c>
      <c r="CX484" s="211">
        <v>1</v>
      </c>
      <c r="CY484" s="211">
        <v>50</v>
      </c>
      <c r="CZ484" s="211">
        <v>4</v>
      </c>
      <c r="DA484" s="211">
        <v>7</v>
      </c>
      <c r="DB484" s="211">
        <v>0</v>
      </c>
      <c r="DC484" s="211">
        <v>0</v>
      </c>
      <c r="DD484" s="211">
        <v>0</v>
      </c>
      <c r="DE484" s="211">
        <v>159</v>
      </c>
      <c r="DF484" s="211">
        <v>211</v>
      </c>
      <c r="DG484" s="211">
        <v>232</v>
      </c>
      <c r="DH484" s="211">
        <v>44</v>
      </c>
      <c r="DI484" s="211">
        <v>257</v>
      </c>
      <c r="DJ484" s="211">
        <v>115</v>
      </c>
      <c r="DK484" s="211">
        <v>41</v>
      </c>
      <c r="DL484" s="211">
        <v>96</v>
      </c>
      <c r="DM484" s="211">
        <v>162</v>
      </c>
      <c r="DN484" s="211">
        <v>756</v>
      </c>
      <c r="DO484" s="211">
        <v>148</v>
      </c>
      <c r="DP484" s="211">
        <v>88</v>
      </c>
      <c r="DQ484" s="211">
        <v>82</v>
      </c>
      <c r="DR484" s="211">
        <v>65</v>
      </c>
      <c r="DS484" s="211">
        <v>30</v>
      </c>
      <c r="DT484" s="211">
        <v>146</v>
      </c>
      <c r="DU484" s="211">
        <v>1846</v>
      </c>
      <c r="DV484" s="211">
        <v>1017</v>
      </c>
      <c r="DW484" s="211">
        <v>337</v>
      </c>
      <c r="DX484" s="211">
        <v>115</v>
      </c>
      <c r="DY484" s="211">
        <v>32</v>
      </c>
      <c r="DZ484" s="211">
        <v>351</v>
      </c>
      <c r="EA484" s="211">
        <v>12</v>
      </c>
      <c r="EB484" s="211">
        <v>275</v>
      </c>
      <c r="EC484" s="211">
        <v>363</v>
      </c>
      <c r="ED484" s="211">
        <v>66</v>
      </c>
      <c r="EE484" s="211">
        <v>228</v>
      </c>
      <c r="EF484" s="211">
        <v>469</v>
      </c>
      <c r="EG484" s="211">
        <v>4235</v>
      </c>
      <c r="EH484" s="211">
        <v>316</v>
      </c>
      <c r="EI484" s="211">
        <v>1531</v>
      </c>
      <c r="EJ484" s="211">
        <v>315</v>
      </c>
      <c r="EK484" s="211">
        <v>53</v>
      </c>
      <c r="EL484" s="211">
        <v>25</v>
      </c>
      <c r="EM484" s="211">
        <v>22</v>
      </c>
      <c r="EN484" s="211">
        <v>29</v>
      </c>
      <c r="EO484" s="211">
        <v>56</v>
      </c>
      <c r="EP484" s="211">
        <v>95</v>
      </c>
      <c r="EQ484" s="211">
        <v>1591</v>
      </c>
      <c r="ER484" s="211">
        <v>1846</v>
      </c>
      <c r="ES484" s="211">
        <v>70</v>
      </c>
      <c r="ET484" s="211">
        <v>370</v>
      </c>
      <c r="EU484" s="211">
        <v>735</v>
      </c>
      <c r="EV484" s="211">
        <v>671</v>
      </c>
      <c r="EW484" s="211">
        <f t="shared" si="7"/>
        <v>1776</v>
      </c>
      <c r="EX484" s="211">
        <v>1846</v>
      </c>
      <c r="EZ484" s="211"/>
    </row>
    <row r="485" spans="1:156" x14ac:dyDescent="0.25">
      <c r="A485">
        <v>55979</v>
      </c>
      <c r="B485" t="s">
        <v>580</v>
      </c>
      <c r="C485" t="s">
        <v>747</v>
      </c>
      <c r="D485" t="s">
        <v>318</v>
      </c>
      <c r="E485" t="s">
        <v>332</v>
      </c>
      <c r="F485" s="234" t="s">
        <v>342</v>
      </c>
      <c r="G485" s="234" t="s">
        <v>343</v>
      </c>
      <c r="H485" s="211">
        <v>1138</v>
      </c>
      <c r="I485" s="211">
        <v>353</v>
      </c>
      <c r="J485" s="211">
        <v>312</v>
      </c>
      <c r="K485" s="211">
        <v>137</v>
      </c>
      <c r="L485" s="211">
        <v>191</v>
      </c>
      <c r="M485" s="211">
        <v>113</v>
      </c>
      <c r="N485" s="211">
        <v>501</v>
      </c>
      <c r="O485" s="211">
        <v>213</v>
      </c>
      <c r="P485" s="211">
        <v>325</v>
      </c>
      <c r="Q485" s="211">
        <v>3</v>
      </c>
      <c r="R485" s="211">
        <v>1100</v>
      </c>
      <c r="S485" s="211">
        <v>353</v>
      </c>
      <c r="T485" s="211">
        <v>0</v>
      </c>
      <c r="U485" s="211">
        <v>0</v>
      </c>
      <c r="V485" s="211">
        <v>0</v>
      </c>
      <c r="W485" s="211">
        <v>0</v>
      </c>
      <c r="X485" s="211">
        <v>2</v>
      </c>
      <c r="Y485" s="211">
        <v>0</v>
      </c>
      <c r="Z485" s="211">
        <v>2</v>
      </c>
      <c r="AA485" s="211">
        <v>0</v>
      </c>
      <c r="AB485" s="211">
        <v>34</v>
      </c>
      <c r="AC485" s="211">
        <v>0</v>
      </c>
      <c r="AD485" s="211">
        <v>15</v>
      </c>
      <c r="AE485" s="211">
        <v>1</v>
      </c>
      <c r="AF485" s="211">
        <v>1087</v>
      </c>
      <c r="AG485" s="211">
        <v>352</v>
      </c>
      <c r="AH485" s="211">
        <v>1125</v>
      </c>
      <c r="AI485" s="211">
        <v>350</v>
      </c>
      <c r="AJ485" s="211">
        <v>13</v>
      </c>
      <c r="AK485" s="211">
        <v>3</v>
      </c>
      <c r="AL485" s="211">
        <v>12</v>
      </c>
      <c r="AM485" s="211">
        <v>2</v>
      </c>
      <c r="AN485" s="211">
        <v>1</v>
      </c>
      <c r="AO485" s="211">
        <v>1</v>
      </c>
      <c r="AP485" s="211">
        <v>577</v>
      </c>
      <c r="AQ485" s="211">
        <v>169</v>
      </c>
      <c r="AR485" s="211">
        <v>561</v>
      </c>
      <c r="AS485" s="211">
        <v>184</v>
      </c>
      <c r="AT485" s="211">
        <v>76</v>
      </c>
      <c r="AU485" s="211">
        <v>9</v>
      </c>
      <c r="AV485" s="211">
        <v>1062</v>
      </c>
      <c r="AW485" s="211">
        <v>344</v>
      </c>
      <c r="AX485" s="211">
        <v>96</v>
      </c>
      <c r="AY485" s="211">
        <v>77</v>
      </c>
      <c r="AZ485" s="211">
        <v>156</v>
      </c>
      <c r="BA485" s="211">
        <v>18</v>
      </c>
      <c r="BB485" s="211">
        <v>216</v>
      </c>
      <c r="BC485" s="211">
        <v>4</v>
      </c>
      <c r="BD485" s="211">
        <v>116</v>
      </c>
      <c r="BE485" s="211">
        <v>4</v>
      </c>
      <c r="BF485" s="211">
        <v>115</v>
      </c>
      <c r="BG485" s="211">
        <v>75</v>
      </c>
      <c r="BH485" s="211">
        <v>491</v>
      </c>
      <c r="BI485" s="211">
        <v>110</v>
      </c>
      <c r="BJ485" s="211">
        <v>491</v>
      </c>
      <c r="BK485" s="211">
        <v>110</v>
      </c>
      <c r="BL485" s="211">
        <v>0</v>
      </c>
      <c r="BM485" s="211">
        <v>0</v>
      </c>
      <c r="BN485" s="211">
        <v>364</v>
      </c>
      <c r="BO485" s="211">
        <v>81</v>
      </c>
      <c r="BP485" s="211">
        <v>143</v>
      </c>
      <c r="BQ485" s="211">
        <v>32</v>
      </c>
      <c r="BR485" s="211">
        <v>99</v>
      </c>
      <c r="BS485" s="211">
        <v>72</v>
      </c>
      <c r="BT485" s="211">
        <v>393</v>
      </c>
      <c r="BU485" s="211">
        <v>168</v>
      </c>
      <c r="BV485" s="211">
        <v>606</v>
      </c>
      <c r="BW485" s="211">
        <v>185</v>
      </c>
      <c r="BX485" s="211">
        <v>139</v>
      </c>
      <c r="BY485" s="211">
        <v>0</v>
      </c>
      <c r="BZ485" s="211">
        <v>138</v>
      </c>
      <c r="CA485" s="211">
        <v>52</v>
      </c>
      <c r="CB485" s="211">
        <v>255</v>
      </c>
      <c r="CC485" s="211">
        <v>116</v>
      </c>
      <c r="CD485" s="211">
        <v>161</v>
      </c>
      <c r="CE485" s="211">
        <v>82</v>
      </c>
      <c r="CF485" s="211">
        <v>137</v>
      </c>
      <c r="CG485" s="211">
        <v>34</v>
      </c>
      <c r="CH485" s="211">
        <v>105</v>
      </c>
      <c r="CI485" s="211">
        <v>31</v>
      </c>
      <c r="CJ485" s="211">
        <v>81</v>
      </c>
      <c r="CK485" s="211">
        <v>11</v>
      </c>
      <c r="CL485" s="211">
        <v>122</v>
      </c>
      <c r="CM485" s="211">
        <v>27</v>
      </c>
      <c r="CN485" s="211">
        <v>139</v>
      </c>
      <c r="CO485" s="211">
        <v>0</v>
      </c>
      <c r="CP485" s="211">
        <v>353</v>
      </c>
      <c r="CQ485" s="211">
        <v>785</v>
      </c>
      <c r="CR485" s="211">
        <v>626</v>
      </c>
      <c r="CS485" s="211">
        <v>293</v>
      </c>
      <c r="CT485" s="211">
        <v>791</v>
      </c>
      <c r="CU485" s="211">
        <v>221</v>
      </c>
      <c r="CV485" s="211">
        <v>43</v>
      </c>
      <c r="CW485" s="211">
        <v>2</v>
      </c>
      <c r="CX485" s="211">
        <v>1</v>
      </c>
      <c r="CY485" s="211">
        <v>218</v>
      </c>
      <c r="CZ485" s="211">
        <v>42</v>
      </c>
      <c r="DA485" s="211">
        <v>1</v>
      </c>
      <c r="DB485" s="211">
        <v>0</v>
      </c>
      <c r="DC485" s="211">
        <v>0</v>
      </c>
      <c r="DD485" s="211">
        <v>0</v>
      </c>
      <c r="DE485" s="211">
        <v>81</v>
      </c>
      <c r="DF485" s="211">
        <v>64</v>
      </c>
      <c r="DG485" s="211">
        <v>98</v>
      </c>
      <c r="DH485" s="211">
        <v>16</v>
      </c>
      <c r="DI485" s="211">
        <v>60</v>
      </c>
      <c r="DJ485" s="211">
        <v>37</v>
      </c>
      <c r="DK485" s="211">
        <v>0</v>
      </c>
      <c r="DL485" s="211">
        <v>7</v>
      </c>
      <c r="DM485" s="211">
        <v>22</v>
      </c>
      <c r="DN485" s="211">
        <v>114</v>
      </c>
      <c r="DO485" s="211">
        <v>12</v>
      </c>
      <c r="DP485" s="211">
        <v>22</v>
      </c>
      <c r="DQ485" s="211">
        <v>11</v>
      </c>
      <c r="DR485" s="211">
        <v>9</v>
      </c>
      <c r="DS485" s="211">
        <v>7</v>
      </c>
      <c r="DT485" s="211">
        <v>17</v>
      </c>
      <c r="DU485" s="211">
        <v>381</v>
      </c>
      <c r="DV485" s="211">
        <v>202</v>
      </c>
      <c r="DW485" s="211">
        <v>98</v>
      </c>
      <c r="DX485" s="211">
        <v>36</v>
      </c>
      <c r="DY485" s="211">
        <v>14</v>
      </c>
      <c r="DZ485" s="211">
        <v>70</v>
      </c>
      <c r="EA485" s="211">
        <v>5</v>
      </c>
      <c r="EB485" s="211">
        <v>45</v>
      </c>
      <c r="EC485" s="211">
        <v>73</v>
      </c>
      <c r="ED485" s="211">
        <v>0</v>
      </c>
      <c r="EE485" s="211">
        <v>71</v>
      </c>
      <c r="EF485" s="211">
        <v>119</v>
      </c>
      <c r="EG485" s="211">
        <v>985</v>
      </c>
      <c r="EH485" s="211">
        <v>135</v>
      </c>
      <c r="EI485" s="211">
        <v>302</v>
      </c>
      <c r="EJ485" s="211">
        <v>79</v>
      </c>
      <c r="EK485" s="211">
        <v>9</v>
      </c>
      <c r="EL485" s="211">
        <v>5</v>
      </c>
      <c r="EM485" s="211">
        <v>0</v>
      </c>
      <c r="EN485" s="211">
        <v>0</v>
      </c>
      <c r="EO485" s="211">
        <v>0</v>
      </c>
      <c r="EP485" s="211">
        <v>53</v>
      </c>
      <c r="EQ485" s="211">
        <v>286</v>
      </c>
      <c r="ER485" s="211">
        <v>381</v>
      </c>
      <c r="ES485" s="211">
        <v>47</v>
      </c>
      <c r="ET485" s="211">
        <v>83</v>
      </c>
      <c r="EU485" s="211">
        <v>124</v>
      </c>
      <c r="EV485" s="211">
        <v>127</v>
      </c>
      <c r="EW485" s="211">
        <f t="shared" si="7"/>
        <v>334</v>
      </c>
      <c r="EX485" s="211">
        <v>381</v>
      </c>
      <c r="EZ485" s="211"/>
    </row>
    <row r="486" spans="1:156" x14ac:dyDescent="0.25">
      <c r="A486">
        <v>55985</v>
      </c>
      <c r="B486" t="s">
        <v>580</v>
      </c>
      <c r="C486" t="s">
        <v>749</v>
      </c>
      <c r="D486" t="s">
        <v>253</v>
      </c>
      <c r="E486" t="s">
        <v>332</v>
      </c>
      <c r="F486" s="234" t="s">
        <v>342</v>
      </c>
      <c r="G486" s="234" t="s">
        <v>342</v>
      </c>
      <c r="H486" s="211">
        <v>1626</v>
      </c>
      <c r="I486" s="211">
        <v>64</v>
      </c>
      <c r="J486" s="211">
        <v>216</v>
      </c>
      <c r="K486" s="211">
        <v>15</v>
      </c>
      <c r="L486" s="211">
        <v>163</v>
      </c>
      <c r="M486" s="211">
        <v>11</v>
      </c>
      <c r="N486" s="211">
        <v>694</v>
      </c>
      <c r="O486" s="211">
        <v>33</v>
      </c>
      <c r="P486" s="211">
        <v>713</v>
      </c>
      <c r="Q486" s="211">
        <v>16</v>
      </c>
      <c r="R486" s="211">
        <v>1470</v>
      </c>
      <c r="S486" s="211">
        <v>54</v>
      </c>
      <c r="T486" s="211">
        <v>20</v>
      </c>
      <c r="U486" s="211">
        <v>0</v>
      </c>
      <c r="V486" s="211">
        <v>2</v>
      </c>
      <c r="W486" s="211">
        <v>0</v>
      </c>
      <c r="X486" s="211">
        <v>7</v>
      </c>
      <c r="Y486" s="211">
        <v>0</v>
      </c>
      <c r="Z486" s="211">
        <v>77</v>
      </c>
      <c r="AA486" s="211">
        <v>10</v>
      </c>
      <c r="AB486" s="211">
        <v>50</v>
      </c>
      <c r="AC486" s="211">
        <v>0</v>
      </c>
      <c r="AD486" s="211">
        <v>80</v>
      </c>
      <c r="AE486" s="211">
        <v>10</v>
      </c>
      <c r="AF486" s="211">
        <v>1462</v>
      </c>
      <c r="AG486" s="211">
        <v>54</v>
      </c>
      <c r="AH486" s="211">
        <v>1584</v>
      </c>
      <c r="AI486" s="211">
        <v>54</v>
      </c>
      <c r="AJ486" s="211">
        <v>42</v>
      </c>
      <c r="AK486" s="211">
        <v>10</v>
      </c>
      <c r="AL486" s="211">
        <v>14</v>
      </c>
      <c r="AM486" s="211">
        <v>5</v>
      </c>
      <c r="AN486" s="211">
        <v>28</v>
      </c>
      <c r="AO486" s="211">
        <v>5</v>
      </c>
      <c r="AP486" s="211">
        <v>801</v>
      </c>
      <c r="AQ486" s="211">
        <v>53</v>
      </c>
      <c r="AR486" s="211">
        <v>825</v>
      </c>
      <c r="AS486" s="211">
        <v>11</v>
      </c>
      <c r="AT486" s="211">
        <v>213</v>
      </c>
      <c r="AU486" s="211">
        <v>8</v>
      </c>
      <c r="AV486" s="211">
        <v>1413</v>
      </c>
      <c r="AW486" s="211">
        <v>56</v>
      </c>
      <c r="AX486" s="211">
        <v>69</v>
      </c>
      <c r="AY486" s="211">
        <v>1</v>
      </c>
      <c r="AZ486" s="211">
        <v>386</v>
      </c>
      <c r="BA486" s="211">
        <v>20</v>
      </c>
      <c r="BB486" s="211">
        <v>389</v>
      </c>
      <c r="BC486" s="211">
        <v>23</v>
      </c>
      <c r="BD486" s="211">
        <v>272</v>
      </c>
      <c r="BE486" s="211">
        <v>8</v>
      </c>
      <c r="BF486" s="211">
        <v>194</v>
      </c>
      <c r="BG486" s="211">
        <v>10</v>
      </c>
      <c r="BH486" s="211">
        <v>760</v>
      </c>
      <c r="BI486" s="211">
        <v>47</v>
      </c>
      <c r="BJ486" s="211">
        <v>729</v>
      </c>
      <c r="BK486" s="211">
        <v>35</v>
      </c>
      <c r="BL486" s="211">
        <v>31</v>
      </c>
      <c r="BM486" s="211">
        <v>12</v>
      </c>
      <c r="BN486" s="211">
        <v>562</v>
      </c>
      <c r="BO486" s="211">
        <v>30</v>
      </c>
      <c r="BP486" s="211">
        <v>269</v>
      </c>
      <c r="BQ486" s="211">
        <v>18</v>
      </c>
      <c r="BR486" s="211">
        <v>123</v>
      </c>
      <c r="BS486" s="211">
        <v>9</v>
      </c>
      <c r="BT486" s="211">
        <v>357</v>
      </c>
      <c r="BU486" s="211">
        <v>7</v>
      </c>
      <c r="BV486" s="211">
        <v>954</v>
      </c>
      <c r="BW486" s="211">
        <v>57</v>
      </c>
      <c r="BX486" s="211">
        <v>315</v>
      </c>
      <c r="BY486" s="211">
        <v>0</v>
      </c>
      <c r="BZ486" s="211">
        <v>74</v>
      </c>
      <c r="CA486" s="211">
        <v>0</v>
      </c>
      <c r="CB486" s="211">
        <v>283</v>
      </c>
      <c r="CC486" s="211">
        <v>7</v>
      </c>
      <c r="CD486" s="211">
        <v>153</v>
      </c>
      <c r="CE486" s="211">
        <v>5</v>
      </c>
      <c r="CF486" s="211">
        <v>186</v>
      </c>
      <c r="CG486" s="211">
        <v>20</v>
      </c>
      <c r="CH486" s="211">
        <v>181</v>
      </c>
      <c r="CI486" s="211">
        <v>9</v>
      </c>
      <c r="CJ486" s="211">
        <v>217</v>
      </c>
      <c r="CK486" s="211">
        <v>14</v>
      </c>
      <c r="CL486" s="211">
        <v>217</v>
      </c>
      <c r="CM486" s="211">
        <v>9</v>
      </c>
      <c r="CN486" s="211">
        <v>315</v>
      </c>
      <c r="CO486" s="211">
        <v>0</v>
      </c>
      <c r="CP486" s="211">
        <v>64</v>
      </c>
      <c r="CQ486" s="211">
        <v>1562</v>
      </c>
      <c r="CR486" s="211">
        <v>1236</v>
      </c>
      <c r="CS486" s="211">
        <v>582</v>
      </c>
      <c r="CT486" s="211">
        <v>1519</v>
      </c>
      <c r="CU486" s="211">
        <v>66</v>
      </c>
      <c r="CV486" s="211">
        <v>45</v>
      </c>
      <c r="CW486" s="211">
        <v>64</v>
      </c>
      <c r="CX486" s="211">
        <v>45</v>
      </c>
      <c r="CY486" s="211">
        <v>2</v>
      </c>
      <c r="CZ486" s="211">
        <v>0</v>
      </c>
      <c r="DA486" s="211">
        <v>0</v>
      </c>
      <c r="DB486" s="211">
        <v>0</v>
      </c>
      <c r="DC486" s="211">
        <v>0</v>
      </c>
      <c r="DD486" s="211">
        <v>0</v>
      </c>
      <c r="DE486" s="211">
        <v>84</v>
      </c>
      <c r="DF486" s="211">
        <v>128</v>
      </c>
      <c r="DG486" s="211">
        <v>115</v>
      </c>
      <c r="DH486" s="211">
        <v>20</v>
      </c>
      <c r="DI486" s="211">
        <v>63</v>
      </c>
      <c r="DJ486" s="211">
        <v>49</v>
      </c>
      <c r="DK486" s="211">
        <v>3</v>
      </c>
      <c r="DL486" s="211">
        <v>24</v>
      </c>
      <c r="DM486" s="211">
        <v>61</v>
      </c>
      <c r="DN486" s="211">
        <v>200</v>
      </c>
      <c r="DO486" s="211">
        <v>38</v>
      </c>
      <c r="DP486" s="211">
        <v>19</v>
      </c>
      <c r="DQ486" s="211">
        <v>33</v>
      </c>
      <c r="DR486" s="211">
        <v>22</v>
      </c>
      <c r="DS486" s="211">
        <v>4</v>
      </c>
      <c r="DT486" s="211">
        <v>34</v>
      </c>
      <c r="DU486" s="211">
        <v>670</v>
      </c>
      <c r="DV486" s="211">
        <v>358</v>
      </c>
      <c r="DW486" s="211">
        <v>110</v>
      </c>
      <c r="DX486" s="211">
        <v>52</v>
      </c>
      <c r="DY486" s="211">
        <v>15</v>
      </c>
      <c r="DZ486" s="211">
        <v>149</v>
      </c>
      <c r="EA486" s="211">
        <v>5</v>
      </c>
      <c r="EB486" s="211">
        <v>113</v>
      </c>
      <c r="EC486" s="211">
        <v>111</v>
      </c>
      <c r="ED486" s="211">
        <v>22</v>
      </c>
      <c r="EE486" s="211">
        <v>74</v>
      </c>
      <c r="EF486" s="211">
        <v>174</v>
      </c>
      <c r="EG486" s="211">
        <v>1495</v>
      </c>
      <c r="EH486" s="211">
        <v>135</v>
      </c>
      <c r="EI486" s="211">
        <v>578</v>
      </c>
      <c r="EJ486" s="211">
        <v>92</v>
      </c>
      <c r="EK486" s="211">
        <v>17</v>
      </c>
      <c r="EL486" s="211">
        <v>10</v>
      </c>
      <c r="EM486" s="211">
        <v>11</v>
      </c>
      <c r="EN486" s="211">
        <v>3</v>
      </c>
      <c r="EO486" s="211">
        <v>0</v>
      </c>
      <c r="EP486" s="211">
        <v>18</v>
      </c>
      <c r="EQ486" s="211">
        <v>592</v>
      </c>
      <c r="ER486" s="211">
        <v>670</v>
      </c>
      <c r="ES486" s="211">
        <v>27</v>
      </c>
      <c r="ET486" s="211">
        <v>79</v>
      </c>
      <c r="EU486" s="211">
        <v>266</v>
      </c>
      <c r="EV486" s="211">
        <v>298</v>
      </c>
      <c r="EW486" s="211">
        <f t="shared" si="7"/>
        <v>643</v>
      </c>
      <c r="EX486" s="211">
        <v>670</v>
      </c>
      <c r="EZ486" s="211"/>
    </row>
    <row r="487" spans="1:156" x14ac:dyDescent="0.25">
      <c r="A487">
        <v>55987</v>
      </c>
      <c r="B487" t="s">
        <v>580</v>
      </c>
      <c r="C487" t="s">
        <v>750</v>
      </c>
      <c r="D487" t="s">
        <v>318</v>
      </c>
      <c r="E487" t="s">
        <v>332</v>
      </c>
      <c r="F487" s="234" t="s">
        <v>342</v>
      </c>
      <c r="G487" s="234" t="s">
        <v>342</v>
      </c>
      <c r="H487" s="211">
        <v>33504</v>
      </c>
      <c r="I487" s="211">
        <v>1382</v>
      </c>
      <c r="J487" s="211">
        <v>6899</v>
      </c>
      <c r="K487" s="211">
        <v>573</v>
      </c>
      <c r="L487" s="211">
        <v>5200</v>
      </c>
      <c r="M487" s="211">
        <v>526</v>
      </c>
      <c r="N487" s="211">
        <v>13064</v>
      </c>
      <c r="O487" s="211">
        <v>593</v>
      </c>
      <c r="P487" s="211">
        <v>10869</v>
      </c>
      <c r="Q487" s="211">
        <v>181</v>
      </c>
      <c r="R487" s="211">
        <v>30202</v>
      </c>
      <c r="S487" s="211">
        <v>1089</v>
      </c>
      <c r="T487" s="211">
        <v>836</v>
      </c>
      <c r="U487" s="211">
        <v>67</v>
      </c>
      <c r="V487" s="211">
        <v>115</v>
      </c>
      <c r="W487" s="211">
        <v>36</v>
      </c>
      <c r="X487" s="211">
        <v>716</v>
      </c>
      <c r="Y487" s="211">
        <v>171</v>
      </c>
      <c r="Z487" s="211">
        <v>231</v>
      </c>
      <c r="AA487" s="211">
        <v>11</v>
      </c>
      <c r="AB487" s="211">
        <v>1401</v>
      </c>
      <c r="AC487" s="211">
        <v>8</v>
      </c>
      <c r="AD487" s="211">
        <v>1329</v>
      </c>
      <c r="AE487" s="211">
        <v>57</v>
      </c>
      <c r="AF487" s="211">
        <v>29697</v>
      </c>
      <c r="AG487" s="211">
        <v>1051</v>
      </c>
      <c r="AH487" s="211">
        <v>32568</v>
      </c>
      <c r="AI487" s="211">
        <v>1303</v>
      </c>
      <c r="AJ487" s="211">
        <v>936</v>
      </c>
      <c r="AK487" s="211">
        <v>79</v>
      </c>
      <c r="AL487" s="211">
        <v>363</v>
      </c>
      <c r="AM487" s="211">
        <v>13</v>
      </c>
      <c r="AN487" s="211">
        <v>573</v>
      </c>
      <c r="AO487" s="211">
        <v>66</v>
      </c>
      <c r="AP487" s="211">
        <v>16310</v>
      </c>
      <c r="AQ487" s="211">
        <v>809</v>
      </c>
      <c r="AR487" s="211">
        <v>17194</v>
      </c>
      <c r="AS487" s="211">
        <v>573</v>
      </c>
      <c r="AT487" s="211">
        <v>3901</v>
      </c>
      <c r="AU487" s="211">
        <v>43</v>
      </c>
      <c r="AV487" s="211">
        <v>29603</v>
      </c>
      <c r="AW487" s="211">
        <v>1339</v>
      </c>
      <c r="AX487" s="211">
        <v>1088</v>
      </c>
      <c r="AY487" s="211">
        <v>119</v>
      </c>
      <c r="AZ487" s="211">
        <v>5096</v>
      </c>
      <c r="BA487" s="211">
        <v>312</v>
      </c>
      <c r="BB487" s="211">
        <v>6870</v>
      </c>
      <c r="BC487" s="211">
        <v>405</v>
      </c>
      <c r="BD487" s="211">
        <v>7038</v>
      </c>
      <c r="BE487" s="211">
        <v>45</v>
      </c>
      <c r="BF487" s="211">
        <v>3747</v>
      </c>
      <c r="BG487" s="211">
        <v>153</v>
      </c>
      <c r="BH487" s="211">
        <v>17538</v>
      </c>
      <c r="BI487" s="211">
        <v>1027</v>
      </c>
      <c r="BJ487" s="211">
        <v>16933</v>
      </c>
      <c r="BK487" s="211">
        <v>887</v>
      </c>
      <c r="BL487" s="211">
        <v>605</v>
      </c>
      <c r="BM487" s="211">
        <v>140</v>
      </c>
      <c r="BN487" s="211">
        <v>10689</v>
      </c>
      <c r="BO487" s="211">
        <v>510</v>
      </c>
      <c r="BP487" s="211">
        <v>8342</v>
      </c>
      <c r="BQ487" s="211">
        <v>528</v>
      </c>
      <c r="BR487" s="211">
        <v>2254</v>
      </c>
      <c r="BS487" s="211">
        <v>142</v>
      </c>
      <c r="BT487" s="211">
        <v>6071</v>
      </c>
      <c r="BU487" s="211">
        <v>166</v>
      </c>
      <c r="BV487" s="211">
        <v>21285</v>
      </c>
      <c r="BW487" s="211">
        <v>1180</v>
      </c>
      <c r="BX487" s="211">
        <v>6148</v>
      </c>
      <c r="BY487" s="211">
        <v>36</v>
      </c>
      <c r="BZ487" s="211">
        <v>1667</v>
      </c>
      <c r="CA487" s="211">
        <v>43</v>
      </c>
      <c r="CB487" s="211">
        <v>4404</v>
      </c>
      <c r="CC487" s="211">
        <v>123</v>
      </c>
      <c r="CD487" s="211">
        <v>7341</v>
      </c>
      <c r="CE487" s="211">
        <v>335</v>
      </c>
      <c r="CF487" s="211">
        <v>3535</v>
      </c>
      <c r="CG487" s="211">
        <v>274</v>
      </c>
      <c r="CH487" s="211">
        <v>3337</v>
      </c>
      <c r="CI487" s="211">
        <v>194</v>
      </c>
      <c r="CJ487" s="211">
        <v>3133</v>
      </c>
      <c r="CK487" s="211">
        <v>154</v>
      </c>
      <c r="CL487" s="211">
        <v>3939</v>
      </c>
      <c r="CM487" s="211">
        <v>223</v>
      </c>
      <c r="CN487" s="211">
        <v>6148</v>
      </c>
      <c r="CO487" s="211">
        <v>36</v>
      </c>
      <c r="CP487" s="211">
        <v>1382</v>
      </c>
      <c r="CQ487" s="211">
        <v>32122</v>
      </c>
      <c r="CR487" s="211">
        <v>26184</v>
      </c>
      <c r="CS487" s="211">
        <v>11466</v>
      </c>
      <c r="CT487" s="211">
        <v>31268</v>
      </c>
      <c r="CU487" s="211">
        <v>1361</v>
      </c>
      <c r="CV487" s="211">
        <v>433</v>
      </c>
      <c r="CW487" s="211">
        <v>610</v>
      </c>
      <c r="CX487" s="211">
        <v>224</v>
      </c>
      <c r="CY487" s="211">
        <v>174</v>
      </c>
      <c r="CZ487" s="211">
        <v>67</v>
      </c>
      <c r="DA487" s="211">
        <v>387</v>
      </c>
      <c r="DB487" s="211">
        <v>93</v>
      </c>
      <c r="DC487" s="211">
        <v>190</v>
      </c>
      <c r="DD487" s="211">
        <v>49</v>
      </c>
      <c r="DE487" s="211">
        <v>316</v>
      </c>
      <c r="DF487" s="211">
        <v>686</v>
      </c>
      <c r="DG487" s="211">
        <v>4161</v>
      </c>
      <c r="DH487" s="211">
        <v>754</v>
      </c>
      <c r="DI487" s="211">
        <v>2146</v>
      </c>
      <c r="DJ487" s="211">
        <v>622</v>
      </c>
      <c r="DK487" s="211">
        <v>251</v>
      </c>
      <c r="DL487" s="211">
        <v>680</v>
      </c>
      <c r="DM487" s="211">
        <v>1031</v>
      </c>
      <c r="DN487" s="211">
        <v>5977</v>
      </c>
      <c r="DO487" s="211">
        <v>1323</v>
      </c>
      <c r="DP487" s="211">
        <v>752</v>
      </c>
      <c r="DQ487" s="211">
        <v>315</v>
      </c>
      <c r="DR487" s="211">
        <v>526</v>
      </c>
      <c r="DS487" s="211">
        <v>251</v>
      </c>
      <c r="DT487" s="211">
        <v>1085</v>
      </c>
      <c r="DU487" s="211">
        <v>14363</v>
      </c>
      <c r="DV487" s="211">
        <v>5196</v>
      </c>
      <c r="DW487" s="211">
        <v>1398</v>
      </c>
      <c r="DX487" s="211">
        <v>1465</v>
      </c>
      <c r="DY487" s="211">
        <v>422</v>
      </c>
      <c r="DZ487" s="211">
        <v>3597</v>
      </c>
      <c r="EA487" s="211">
        <v>160</v>
      </c>
      <c r="EB487" s="211">
        <v>2856</v>
      </c>
      <c r="EC487" s="211">
        <v>4105</v>
      </c>
      <c r="ED487" s="211">
        <v>307</v>
      </c>
      <c r="EE487" s="211">
        <v>2766</v>
      </c>
      <c r="EF487" s="211">
        <v>2481</v>
      </c>
      <c r="EG487" s="211" t="s">
        <v>309</v>
      </c>
      <c r="EH487" s="211">
        <v>6554</v>
      </c>
      <c r="EI487" s="211">
        <v>9026</v>
      </c>
      <c r="EJ487" s="211">
        <v>5337</v>
      </c>
      <c r="EK487" s="211">
        <v>816</v>
      </c>
      <c r="EL487" s="211">
        <v>579</v>
      </c>
      <c r="EM487" s="211">
        <v>738</v>
      </c>
      <c r="EN487" s="211">
        <v>530</v>
      </c>
      <c r="EO487" s="211">
        <v>354</v>
      </c>
      <c r="EP487" s="211">
        <v>2125</v>
      </c>
      <c r="EQ487" s="211">
        <v>13176</v>
      </c>
      <c r="ER487" s="211">
        <v>14363</v>
      </c>
      <c r="ES487" s="211">
        <v>1181</v>
      </c>
      <c r="ET487" s="211">
        <v>5336</v>
      </c>
      <c r="EU487" s="211">
        <v>5209</v>
      </c>
      <c r="EV487" s="211">
        <v>2637</v>
      </c>
      <c r="EW487" s="211">
        <f t="shared" si="7"/>
        <v>13182</v>
      </c>
      <c r="EX487" s="211">
        <v>14363</v>
      </c>
      <c r="EZ487" s="211"/>
    </row>
    <row r="488" spans="1:156" x14ac:dyDescent="0.25">
      <c r="A488">
        <v>55991</v>
      </c>
      <c r="B488" t="s">
        <v>580</v>
      </c>
      <c r="C488" t="s">
        <v>752</v>
      </c>
      <c r="D488" t="s">
        <v>312</v>
      </c>
      <c r="E488" t="s">
        <v>332</v>
      </c>
      <c r="F488" s="234" t="s">
        <v>342</v>
      </c>
      <c r="G488" s="234" t="s">
        <v>342</v>
      </c>
      <c r="H488" s="211">
        <v>1474</v>
      </c>
      <c r="I488" s="211">
        <v>79</v>
      </c>
      <c r="J488" s="211">
        <v>263</v>
      </c>
      <c r="K488" s="211">
        <v>16</v>
      </c>
      <c r="L488" s="211">
        <v>133</v>
      </c>
      <c r="M488" s="211">
        <v>16</v>
      </c>
      <c r="N488" s="211">
        <v>520</v>
      </c>
      <c r="O488" s="211">
        <v>38</v>
      </c>
      <c r="P488" s="211">
        <v>689</v>
      </c>
      <c r="Q488" s="211">
        <v>25</v>
      </c>
      <c r="R488" s="211">
        <v>1418</v>
      </c>
      <c r="S488" s="211">
        <v>79</v>
      </c>
      <c r="T488" s="211">
        <v>2</v>
      </c>
      <c r="U488" s="211">
        <v>0</v>
      </c>
      <c r="V488" s="211">
        <v>1</v>
      </c>
      <c r="W488" s="211">
        <v>0</v>
      </c>
      <c r="X488" s="211">
        <v>3</v>
      </c>
      <c r="Y488" s="211">
        <v>0</v>
      </c>
      <c r="Z488" s="211">
        <v>17</v>
      </c>
      <c r="AA488" s="211">
        <v>0</v>
      </c>
      <c r="AB488" s="211">
        <v>33</v>
      </c>
      <c r="AC488" s="211">
        <v>0</v>
      </c>
      <c r="AD488" s="211">
        <v>31</v>
      </c>
      <c r="AE488" s="211">
        <v>0</v>
      </c>
      <c r="AF488" s="211">
        <v>1418</v>
      </c>
      <c r="AG488" s="211">
        <v>79</v>
      </c>
      <c r="AH488" s="211">
        <v>1451</v>
      </c>
      <c r="AI488" s="211">
        <v>75</v>
      </c>
      <c r="AJ488" s="211">
        <v>23</v>
      </c>
      <c r="AK488" s="211">
        <v>4</v>
      </c>
      <c r="AL488" s="211">
        <v>19</v>
      </c>
      <c r="AM488" s="211">
        <v>0</v>
      </c>
      <c r="AN488" s="211">
        <v>4</v>
      </c>
      <c r="AO488" s="211">
        <v>4</v>
      </c>
      <c r="AP488" s="211">
        <v>734</v>
      </c>
      <c r="AQ488" s="211">
        <v>47</v>
      </c>
      <c r="AR488" s="211">
        <v>740</v>
      </c>
      <c r="AS488" s="211">
        <v>32</v>
      </c>
      <c r="AT488" s="211">
        <v>149</v>
      </c>
      <c r="AU488" s="211">
        <v>1</v>
      </c>
      <c r="AV488" s="211">
        <v>1325</v>
      </c>
      <c r="AW488" s="211">
        <v>78</v>
      </c>
      <c r="AX488" s="211">
        <v>29</v>
      </c>
      <c r="AY488" s="211">
        <v>6</v>
      </c>
      <c r="AZ488" s="211">
        <v>409</v>
      </c>
      <c r="BA488" s="211">
        <v>30</v>
      </c>
      <c r="BB488" s="211">
        <v>401</v>
      </c>
      <c r="BC488" s="211">
        <v>11</v>
      </c>
      <c r="BD488" s="211">
        <v>235</v>
      </c>
      <c r="BE488" s="211">
        <v>6</v>
      </c>
      <c r="BF488" s="211">
        <v>157</v>
      </c>
      <c r="BG488" s="211">
        <v>19</v>
      </c>
      <c r="BH488" s="211">
        <v>755</v>
      </c>
      <c r="BI488" s="211">
        <v>46</v>
      </c>
      <c r="BJ488" s="211">
        <v>741</v>
      </c>
      <c r="BK488" s="211">
        <v>44</v>
      </c>
      <c r="BL488" s="211">
        <v>14</v>
      </c>
      <c r="BM488" s="211">
        <v>2</v>
      </c>
      <c r="BN488" s="211">
        <v>529</v>
      </c>
      <c r="BO488" s="211">
        <v>37</v>
      </c>
      <c r="BP488" s="211">
        <v>241</v>
      </c>
      <c r="BQ488" s="211">
        <v>13</v>
      </c>
      <c r="BR488" s="211">
        <v>142</v>
      </c>
      <c r="BS488" s="211">
        <v>15</v>
      </c>
      <c r="BT488" s="211">
        <v>311</v>
      </c>
      <c r="BU488" s="211">
        <v>14</v>
      </c>
      <c r="BV488" s="211">
        <v>912</v>
      </c>
      <c r="BW488" s="211">
        <v>65</v>
      </c>
      <c r="BX488" s="211">
        <v>251</v>
      </c>
      <c r="BY488" s="211">
        <v>0</v>
      </c>
      <c r="BZ488" s="211">
        <v>104</v>
      </c>
      <c r="CA488" s="211">
        <v>1</v>
      </c>
      <c r="CB488" s="211">
        <v>207</v>
      </c>
      <c r="CC488" s="211">
        <v>13</v>
      </c>
      <c r="CD488" s="211">
        <v>89</v>
      </c>
      <c r="CE488" s="211">
        <v>12</v>
      </c>
      <c r="CF488" s="211">
        <v>173</v>
      </c>
      <c r="CG488" s="211">
        <v>21</v>
      </c>
      <c r="CH488" s="211">
        <v>153</v>
      </c>
      <c r="CI488" s="211">
        <v>4</v>
      </c>
      <c r="CJ488" s="211">
        <v>127</v>
      </c>
      <c r="CK488" s="211">
        <v>14</v>
      </c>
      <c r="CL488" s="211">
        <v>370</v>
      </c>
      <c r="CM488" s="211">
        <v>14</v>
      </c>
      <c r="CN488" s="211">
        <v>251</v>
      </c>
      <c r="CO488" s="211">
        <v>0</v>
      </c>
      <c r="CP488" s="211">
        <v>79</v>
      </c>
      <c r="CQ488" s="211">
        <v>1395</v>
      </c>
      <c r="CR488" s="211">
        <v>1032</v>
      </c>
      <c r="CS488" s="211">
        <v>560</v>
      </c>
      <c r="CT488" s="211">
        <v>1333</v>
      </c>
      <c r="CU488" s="211">
        <v>46</v>
      </c>
      <c r="CV488" s="211">
        <v>17</v>
      </c>
      <c r="CW488" s="211">
        <v>27</v>
      </c>
      <c r="CX488" s="211">
        <v>9</v>
      </c>
      <c r="CY488" s="211">
        <v>16</v>
      </c>
      <c r="CZ488" s="211">
        <v>5</v>
      </c>
      <c r="DA488" s="211">
        <v>3</v>
      </c>
      <c r="DB488" s="211">
        <v>3</v>
      </c>
      <c r="DC488" s="211">
        <v>0</v>
      </c>
      <c r="DD488" s="211">
        <v>0</v>
      </c>
      <c r="DE488" s="211">
        <v>77</v>
      </c>
      <c r="DF488" s="211">
        <v>114</v>
      </c>
      <c r="DG488" s="211">
        <v>100</v>
      </c>
      <c r="DH488" s="211">
        <v>7</v>
      </c>
      <c r="DI488" s="211">
        <v>61</v>
      </c>
      <c r="DJ488" s="211">
        <v>34</v>
      </c>
      <c r="DK488" s="211">
        <v>9</v>
      </c>
      <c r="DL488" s="211">
        <v>42</v>
      </c>
      <c r="DM488" s="211">
        <v>33</v>
      </c>
      <c r="DN488" s="211">
        <v>269</v>
      </c>
      <c r="DO488" s="211">
        <v>21</v>
      </c>
      <c r="DP488" s="211">
        <v>39</v>
      </c>
      <c r="DQ488" s="211">
        <v>12</v>
      </c>
      <c r="DR488" s="211">
        <v>15</v>
      </c>
      <c r="DS488" s="211">
        <v>12</v>
      </c>
      <c r="DT488" s="211">
        <v>19</v>
      </c>
      <c r="DU488" s="211">
        <v>585</v>
      </c>
      <c r="DV488" s="211">
        <v>353</v>
      </c>
      <c r="DW488" s="211">
        <v>125</v>
      </c>
      <c r="DX488" s="211">
        <v>27</v>
      </c>
      <c r="DY488" s="211">
        <v>11</v>
      </c>
      <c r="DZ488" s="211">
        <v>103</v>
      </c>
      <c r="EA488" s="211">
        <v>7</v>
      </c>
      <c r="EB488" s="211">
        <v>63</v>
      </c>
      <c r="EC488" s="211">
        <v>102</v>
      </c>
      <c r="ED488" s="211">
        <v>2</v>
      </c>
      <c r="EE488" s="211">
        <v>63</v>
      </c>
      <c r="EF488" s="211">
        <v>162</v>
      </c>
      <c r="EG488" s="211">
        <v>1403</v>
      </c>
      <c r="EH488" s="211">
        <v>60</v>
      </c>
      <c r="EI488" s="211">
        <v>517</v>
      </c>
      <c r="EJ488" s="211">
        <v>68</v>
      </c>
      <c r="EK488" s="211">
        <v>4</v>
      </c>
      <c r="EL488" s="211">
        <v>7</v>
      </c>
      <c r="EM488" s="211">
        <v>8</v>
      </c>
      <c r="EN488" s="211">
        <v>1</v>
      </c>
      <c r="EO488" s="211">
        <v>2</v>
      </c>
      <c r="EP488" s="211">
        <v>22</v>
      </c>
      <c r="EQ488" s="211">
        <v>498</v>
      </c>
      <c r="ER488" s="211">
        <v>585</v>
      </c>
      <c r="ES488" s="211">
        <v>9</v>
      </c>
      <c r="ET488" s="211">
        <v>85</v>
      </c>
      <c r="EU488" s="211">
        <v>196</v>
      </c>
      <c r="EV488" s="211">
        <v>295</v>
      </c>
      <c r="EW488" s="211">
        <f t="shared" si="7"/>
        <v>576</v>
      </c>
      <c r="EX488" s="211">
        <v>585</v>
      </c>
      <c r="EZ488" s="211"/>
    </row>
    <row r="489" spans="1:156" x14ac:dyDescent="0.25">
      <c r="A489">
        <v>56007</v>
      </c>
      <c r="B489" t="s">
        <v>580</v>
      </c>
      <c r="C489" t="s">
        <v>754</v>
      </c>
      <c r="D489" t="s">
        <v>257</v>
      </c>
      <c r="E489" t="s">
        <v>332</v>
      </c>
      <c r="F489" s="234" t="s">
        <v>342</v>
      </c>
      <c r="G489" s="234" t="s">
        <v>342</v>
      </c>
      <c r="H489" s="211">
        <v>21041</v>
      </c>
      <c r="I489" s="211">
        <v>1284</v>
      </c>
      <c r="J489" s="211">
        <v>3507</v>
      </c>
      <c r="K489" s="211">
        <v>347</v>
      </c>
      <c r="L489" s="211">
        <v>2224</v>
      </c>
      <c r="M489" s="211">
        <v>242</v>
      </c>
      <c r="N489" s="211">
        <v>10187</v>
      </c>
      <c r="O489" s="211">
        <v>549</v>
      </c>
      <c r="P489" s="211">
        <v>7229</v>
      </c>
      <c r="Q489" s="211">
        <v>384</v>
      </c>
      <c r="R489" s="211">
        <v>17285</v>
      </c>
      <c r="S489" s="211">
        <v>810</v>
      </c>
      <c r="T489" s="211">
        <v>339</v>
      </c>
      <c r="U489" s="211">
        <v>9</v>
      </c>
      <c r="V489" s="211">
        <v>80</v>
      </c>
      <c r="W489" s="211">
        <v>15</v>
      </c>
      <c r="X489" s="211">
        <v>757</v>
      </c>
      <c r="Y489" s="211">
        <v>0</v>
      </c>
      <c r="Z489" s="211">
        <v>822</v>
      </c>
      <c r="AA489" s="211">
        <v>29</v>
      </c>
      <c r="AB489" s="211">
        <v>1688</v>
      </c>
      <c r="AC489" s="211">
        <v>370</v>
      </c>
      <c r="AD489" s="211">
        <v>2870</v>
      </c>
      <c r="AE489" s="211">
        <v>394</v>
      </c>
      <c r="AF489" s="211">
        <v>16543</v>
      </c>
      <c r="AG489" s="211">
        <v>769</v>
      </c>
      <c r="AH489" s="211">
        <v>20123</v>
      </c>
      <c r="AI489" s="211">
        <v>1075</v>
      </c>
      <c r="AJ489" s="211">
        <v>918</v>
      </c>
      <c r="AK489" s="211">
        <v>209</v>
      </c>
      <c r="AL489" s="211">
        <v>573</v>
      </c>
      <c r="AM489" s="211">
        <v>18</v>
      </c>
      <c r="AN489" s="211">
        <v>345</v>
      </c>
      <c r="AO489" s="211">
        <v>191</v>
      </c>
      <c r="AP489" s="211">
        <v>10527</v>
      </c>
      <c r="AQ489" s="211">
        <v>691</v>
      </c>
      <c r="AR489" s="211">
        <v>10514</v>
      </c>
      <c r="AS489" s="211">
        <v>593</v>
      </c>
      <c r="AT489" s="211">
        <v>3081</v>
      </c>
      <c r="AU489" s="211">
        <v>79</v>
      </c>
      <c r="AV489" s="211">
        <v>17960</v>
      </c>
      <c r="AW489" s="211">
        <v>1205</v>
      </c>
      <c r="AX489" s="211">
        <v>1739</v>
      </c>
      <c r="AY489" s="211">
        <v>337</v>
      </c>
      <c r="AZ489" s="211">
        <v>4793</v>
      </c>
      <c r="BA489" s="211">
        <v>319</v>
      </c>
      <c r="BB489" s="211">
        <v>5584</v>
      </c>
      <c r="BC489" s="211">
        <v>273</v>
      </c>
      <c r="BD489" s="211">
        <v>2681</v>
      </c>
      <c r="BE489" s="211">
        <v>85</v>
      </c>
      <c r="BF489" s="211">
        <v>2096</v>
      </c>
      <c r="BG489" s="211">
        <v>277</v>
      </c>
      <c r="BH489" s="211">
        <v>9105</v>
      </c>
      <c r="BI489" s="211">
        <v>901</v>
      </c>
      <c r="BJ489" s="211">
        <v>8770</v>
      </c>
      <c r="BK489" s="211">
        <v>778</v>
      </c>
      <c r="BL489" s="211">
        <v>335</v>
      </c>
      <c r="BM489" s="211">
        <v>123</v>
      </c>
      <c r="BN489" s="211">
        <v>6522</v>
      </c>
      <c r="BO489" s="211">
        <v>521</v>
      </c>
      <c r="BP489" s="211">
        <v>2823</v>
      </c>
      <c r="BQ489" s="211">
        <v>369</v>
      </c>
      <c r="BR489" s="211">
        <v>1856</v>
      </c>
      <c r="BS489" s="211">
        <v>288</v>
      </c>
      <c r="BT489" s="211">
        <v>4913</v>
      </c>
      <c r="BU489" s="211">
        <v>96</v>
      </c>
      <c r="BV489" s="211">
        <v>11201</v>
      </c>
      <c r="BW489" s="211">
        <v>1178</v>
      </c>
      <c r="BX489" s="211">
        <v>4927</v>
      </c>
      <c r="BY489" s="211">
        <v>10</v>
      </c>
      <c r="BZ489" s="211">
        <v>1218</v>
      </c>
      <c r="CA489" s="211">
        <v>21</v>
      </c>
      <c r="CB489" s="211">
        <v>3695</v>
      </c>
      <c r="CC489" s="211">
        <v>75</v>
      </c>
      <c r="CD489" s="211">
        <v>1331</v>
      </c>
      <c r="CE489" s="211">
        <v>174</v>
      </c>
      <c r="CF489" s="211">
        <v>2241</v>
      </c>
      <c r="CG489" s="211">
        <v>412</v>
      </c>
      <c r="CH489" s="211">
        <v>2386</v>
      </c>
      <c r="CI489" s="211">
        <v>111</v>
      </c>
      <c r="CJ489" s="211">
        <v>2409</v>
      </c>
      <c r="CK489" s="211">
        <v>238</v>
      </c>
      <c r="CL489" s="211">
        <v>2834</v>
      </c>
      <c r="CM489" s="211">
        <v>243</v>
      </c>
      <c r="CN489" s="211">
        <v>4927</v>
      </c>
      <c r="CO489" s="211">
        <v>10</v>
      </c>
      <c r="CP489" s="211">
        <v>1284</v>
      </c>
      <c r="CQ489" s="211">
        <v>19757</v>
      </c>
      <c r="CR489" s="211">
        <v>14058</v>
      </c>
      <c r="CS489" s="211">
        <v>9835</v>
      </c>
      <c r="CT489" s="211">
        <v>18301</v>
      </c>
      <c r="CU489" s="211">
        <v>2143</v>
      </c>
      <c r="CV489" s="211">
        <v>796</v>
      </c>
      <c r="CW489" s="211">
        <v>1407</v>
      </c>
      <c r="CX489" s="211">
        <v>391</v>
      </c>
      <c r="CY489" s="211">
        <v>114</v>
      </c>
      <c r="CZ489" s="211">
        <v>24</v>
      </c>
      <c r="DA489" s="211">
        <v>607</v>
      </c>
      <c r="DB489" s="211">
        <v>378</v>
      </c>
      <c r="DC489" s="211">
        <v>15</v>
      </c>
      <c r="DD489" s="211">
        <v>3</v>
      </c>
      <c r="DE489" s="211">
        <v>277</v>
      </c>
      <c r="DF489" s="211">
        <v>596</v>
      </c>
      <c r="DG489" s="211">
        <v>2013</v>
      </c>
      <c r="DH489" s="211">
        <v>245</v>
      </c>
      <c r="DI489" s="211">
        <v>1003</v>
      </c>
      <c r="DJ489" s="211">
        <v>530</v>
      </c>
      <c r="DK489" s="211">
        <v>140</v>
      </c>
      <c r="DL489" s="211">
        <v>400</v>
      </c>
      <c r="DM489" s="211">
        <v>733</v>
      </c>
      <c r="DN489" s="211">
        <v>2311</v>
      </c>
      <c r="DO489" s="211">
        <v>795</v>
      </c>
      <c r="DP489" s="211">
        <v>457</v>
      </c>
      <c r="DQ489" s="211">
        <v>326</v>
      </c>
      <c r="DR489" s="211">
        <v>397</v>
      </c>
      <c r="DS489" s="211">
        <v>372</v>
      </c>
      <c r="DT489" s="211">
        <v>968</v>
      </c>
      <c r="DU489" s="211">
        <v>9049</v>
      </c>
      <c r="DV489" s="211">
        <v>3908</v>
      </c>
      <c r="DW489" s="211">
        <v>1231</v>
      </c>
      <c r="DX489" s="211">
        <v>824</v>
      </c>
      <c r="DY489" s="211">
        <v>328</v>
      </c>
      <c r="DZ489" s="211">
        <v>1797</v>
      </c>
      <c r="EA489" s="211">
        <v>104</v>
      </c>
      <c r="EB489" s="211">
        <v>1412</v>
      </c>
      <c r="EC489" s="211">
        <v>2520</v>
      </c>
      <c r="ED489" s="211">
        <v>366</v>
      </c>
      <c r="EE489" s="211">
        <v>1734</v>
      </c>
      <c r="EF489" s="211">
        <v>2298</v>
      </c>
      <c r="EG489" s="211">
        <v>19005</v>
      </c>
      <c r="EH489" s="211">
        <v>2249</v>
      </c>
      <c r="EI489" s="211">
        <v>6883</v>
      </c>
      <c r="EJ489" s="211">
        <v>2166</v>
      </c>
      <c r="EK489" s="211">
        <v>334</v>
      </c>
      <c r="EL489" s="211">
        <v>247</v>
      </c>
      <c r="EM489" s="211">
        <v>310</v>
      </c>
      <c r="EN489" s="211">
        <v>172</v>
      </c>
      <c r="EO489" s="211">
        <v>155</v>
      </c>
      <c r="EP489" s="211">
        <v>774</v>
      </c>
      <c r="EQ489" s="211">
        <v>7577</v>
      </c>
      <c r="ER489" s="211">
        <v>9049</v>
      </c>
      <c r="ES489" s="211">
        <v>668</v>
      </c>
      <c r="ET489" s="211">
        <v>3231</v>
      </c>
      <c r="EU489" s="211">
        <v>3212</v>
      </c>
      <c r="EV489" s="211">
        <v>1938</v>
      </c>
      <c r="EW489" s="211">
        <f t="shared" si="7"/>
        <v>8381</v>
      </c>
      <c r="EX489" s="211">
        <v>9049</v>
      </c>
      <c r="EZ489" s="211"/>
    </row>
    <row r="490" spans="1:156" x14ac:dyDescent="0.25">
      <c r="A490">
        <v>56026</v>
      </c>
      <c r="B490" t="s">
        <v>580</v>
      </c>
      <c r="C490" t="s">
        <v>759</v>
      </c>
      <c r="D490" t="s">
        <v>307</v>
      </c>
      <c r="E490" t="s">
        <v>332</v>
      </c>
      <c r="F490" s="234" t="s">
        <v>342</v>
      </c>
      <c r="G490" s="234" t="s">
        <v>342</v>
      </c>
      <c r="H490" s="211">
        <v>1978</v>
      </c>
      <c r="I490" s="211">
        <v>98</v>
      </c>
      <c r="J490" s="211">
        <v>211</v>
      </c>
      <c r="K490" s="211">
        <v>28</v>
      </c>
      <c r="L490" s="211">
        <v>117</v>
      </c>
      <c r="M490" s="211">
        <v>7</v>
      </c>
      <c r="N490" s="211">
        <v>778</v>
      </c>
      <c r="O490" s="211">
        <v>69</v>
      </c>
      <c r="P490" s="211">
        <v>987</v>
      </c>
      <c r="Q490" s="211">
        <v>1</v>
      </c>
      <c r="R490" s="211">
        <v>1794</v>
      </c>
      <c r="S490" s="211">
        <v>90</v>
      </c>
      <c r="T490" s="211">
        <v>9</v>
      </c>
      <c r="U490" s="211">
        <v>0</v>
      </c>
      <c r="V490" s="211">
        <v>2</v>
      </c>
      <c r="W490" s="211">
        <v>0</v>
      </c>
      <c r="X490" s="211">
        <v>2</v>
      </c>
      <c r="Y490" s="211">
        <v>0</v>
      </c>
      <c r="Z490" s="211">
        <v>53</v>
      </c>
      <c r="AA490" s="211">
        <v>8</v>
      </c>
      <c r="AB490" s="211">
        <v>118</v>
      </c>
      <c r="AC490" s="211">
        <v>0</v>
      </c>
      <c r="AD490" s="211">
        <v>147</v>
      </c>
      <c r="AE490" s="211">
        <v>8</v>
      </c>
      <c r="AF490" s="211">
        <v>1735</v>
      </c>
      <c r="AG490" s="211">
        <v>90</v>
      </c>
      <c r="AH490" s="211">
        <v>1973</v>
      </c>
      <c r="AI490" s="211">
        <v>98</v>
      </c>
      <c r="AJ490" s="211">
        <v>5</v>
      </c>
      <c r="AK490" s="211">
        <v>0</v>
      </c>
      <c r="AL490" s="211">
        <v>5</v>
      </c>
      <c r="AM490" s="211">
        <v>0</v>
      </c>
      <c r="AN490" s="211">
        <v>0</v>
      </c>
      <c r="AO490" s="211">
        <v>0</v>
      </c>
      <c r="AP490" s="211">
        <v>996</v>
      </c>
      <c r="AQ490" s="211">
        <v>67</v>
      </c>
      <c r="AR490" s="211">
        <v>982</v>
      </c>
      <c r="AS490" s="211">
        <v>31</v>
      </c>
      <c r="AT490" s="211">
        <v>244</v>
      </c>
      <c r="AU490" s="211">
        <v>10</v>
      </c>
      <c r="AV490" s="211">
        <v>1734</v>
      </c>
      <c r="AW490" s="211">
        <v>88</v>
      </c>
      <c r="AX490" s="211">
        <v>70</v>
      </c>
      <c r="AY490" s="211">
        <v>12</v>
      </c>
      <c r="AZ490" s="211">
        <v>374</v>
      </c>
      <c r="BA490" s="211">
        <v>8</v>
      </c>
      <c r="BB490" s="211">
        <v>546</v>
      </c>
      <c r="BC490" s="211">
        <v>25</v>
      </c>
      <c r="BD490" s="211">
        <v>330</v>
      </c>
      <c r="BE490" s="211">
        <v>8</v>
      </c>
      <c r="BF490" s="211">
        <v>150</v>
      </c>
      <c r="BG490" s="211">
        <v>7</v>
      </c>
      <c r="BH490" s="211">
        <v>1006</v>
      </c>
      <c r="BI490" s="211">
        <v>51</v>
      </c>
      <c r="BJ490" s="211">
        <v>988</v>
      </c>
      <c r="BK490" s="211">
        <v>43</v>
      </c>
      <c r="BL490" s="211">
        <v>18</v>
      </c>
      <c r="BM490" s="211">
        <v>8</v>
      </c>
      <c r="BN490" s="211">
        <v>758</v>
      </c>
      <c r="BO490" s="211">
        <v>27</v>
      </c>
      <c r="BP490" s="211">
        <v>267</v>
      </c>
      <c r="BQ490" s="211">
        <v>18</v>
      </c>
      <c r="BR490" s="211">
        <v>131</v>
      </c>
      <c r="BS490" s="211">
        <v>13</v>
      </c>
      <c r="BT490" s="211">
        <v>530</v>
      </c>
      <c r="BU490" s="211">
        <v>39</v>
      </c>
      <c r="BV490" s="211">
        <v>1156</v>
      </c>
      <c r="BW490" s="211">
        <v>58</v>
      </c>
      <c r="BX490" s="211">
        <v>292</v>
      </c>
      <c r="BY490" s="211">
        <v>1</v>
      </c>
      <c r="BZ490" s="211">
        <v>136</v>
      </c>
      <c r="CA490" s="211">
        <v>0</v>
      </c>
      <c r="CB490" s="211">
        <v>394</v>
      </c>
      <c r="CC490" s="211">
        <v>39</v>
      </c>
      <c r="CD490" s="211">
        <v>128</v>
      </c>
      <c r="CE490" s="211">
        <v>6</v>
      </c>
      <c r="CF490" s="211">
        <v>194</v>
      </c>
      <c r="CG490" s="211">
        <v>3</v>
      </c>
      <c r="CH490" s="211">
        <v>188</v>
      </c>
      <c r="CI490" s="211">
        <v>18</v>
      </c>
      <c r="CJ490" s="211">
        <v>326</v>
      </c>
      <c r="CK490" s="211">
        <v>16</v>
      </c>
      <c r="CL490" s="211">
        <v>320</v>
      </c>
      <c r="CM490" s="211">
        <v>15</v>
      </c>
      <c r="CN490" s="211">
        <v>292</v>
      </c>
      <c r="CO490" s="211">
        <v>1</v>
      </c>
      <c r="CP490" s="211">
        <v>98</v>
      </c>
      <c r="CQ490" s="211">
        <v>1880</v>
      </c>
      <c r="CR490" s="211">
        <v>1498</v>
      </c>
      <c r="CS490" s="211">
        <v>618</v>
      </c>
      <c r="CT490" s="211">
        <v>1808</v>
      </c>
      <c r="CU490" s="211">
        <v>48</v>
      </c>
      <c r="CV490" s="211">
        <v>3</v>
      </c>
      <c r="CW490" s="211">
        <v>39</v>
      </c>
      <c r="CX490" s="211">
        <v>0</v>
      </c>
      <c r="CY490" s="211">
        <v>9</v>
      </c>
      <c r="CZ490" s="211">
        <v>3</v>
      </c>
      <c r="DA490" s="211">
        <v>0</v>
      </c>
      <c r="DB490" s="211">
        <v>0</v>
      </c>
      <c r="DC490" s="211">
        <v>0</v>
      </c>
      <c r="DD490" s="211">
        <v>0</v>
      </c>
      <c r="DE490" s="211">
        <v>75</v>
      </c>
      <c r="DF490" s="211">
        <v>96</v>
      </c>
      <c r="DG490" s="211">
        <v>222</v>
      </c>
      <c r="DH490" s="211">
        <v>16</v>
      </c>
      <c r="DI490" s="211">
        <v>90</v>
      </c>
      <c r="DJ490" s="211">
        <v>68</v>
      </c>
      <c r="DK490" s="211">
        <v>12</v>
      </c>
      <c r="DL490" s="211">
        <v>35</v>
      </c>
      <c r="DM490" s="211">
        <v>35</v>
      </c>
      <c r="DN490" s="211">
        <v>273</v>
      </c>
      <c r="DO490" s="211">
        <v>49</v>
      </c>
      <c r="DP490" s="211">
        <v>80</v>
      </c>
      <c r="DQ490" s="211">
        <v>71</v>
      </c>
      <c r="DR490" s="211">
        <v>27</v>
      </c>
      <c r="DS490" s="211">
        <v>22</v>
      </c>
      <c r="DT490" s="211">
        <v>22</v>
      </c>
      <c r="DU490" s="211">
        <v>781</v>
      </c>
      <c r="DV490" s="211">
        <v>445</v>
      </c>
      <c r="DW490" s="211">
        <v>171</v>
      </c>
      <c r="DX490" s="211">
        <v>50</v>
      </c>
      <c r="DY490" s="211">
        <v>19</v>
      </c>
      <c r="DZ490" s="211">
        <v>178</v>
      </c>
      <c r="EA490" s="211">
        <v>27</v>
      </c>
      <c r="EB490" s="211">
        <v>135</v>
      </c>
      <c r="EC490" s="211">
        <v>108</v>
      </c>
      <c r="ED490" s="211">
        <v>14</v>
      </c>
      <c r="EE490" s="211">
        <v>72</v>
      </c>
      <c r="EF490" s="211">
        <v>258</v>
      </c>
      <c r="EG490" s="211">
        <v>1805</v>
      </c>
      <c r="EH490" s="211">
        <v>141</v>
      </c>
      <c r="EI490" s="211">
        <v>694</v>
      </c>
      <c r="EJ490" s="211">
        <v>87</v>
      </c>
      <c r="EK490" s="211">
        <v>21</v>
      </c>
      <c r="EL490" s="211">
        <v>17</v>
      </c>
      <c r="EM490" s="211">
        <v>11</v>
      </c>
      <c r="EN490" s="211">
        <v>10</v>
      </c>
      <c r="EO490" s="211">
        <v>2</v>
      </c>
      <c r="EP490" s="211">
        <v>15</v>
      </c>
      <c r="EQ490" s="211">
        <v>678</v>
      </c>
      <c r="ER490" s="211">
        <v>781</v>
      </c>
      <c r="ES490" s="211">
        <v>27</v>
      </c>
      <c r="ET490" s="211">
        <v>131</v>
      </c>
      <c r="EU490" s="211">
        <v>253</v>
      </c>
      <c r="EV490" s="211">
        <v>370</v>
      </c>
      <c r="EW490" s="211">
        <f t="shared" si="7"/>
        <v>754</v>
      </c>
      <c r="EX490" s="211">
        <v>781</v>
      </c>
      <c r="EZ490" s="211"/>
    </row>
    <row r="491" spans="1:156" x14ac:dyDescent="0.25">
      <c r="A491">
        <v>56036</v>
      </c>
      <c r="B491" t="s">
        <v>580</v>
      </c>
      <c r="C491" t="s">
        <v>761</v>
      </c>
      <c r="D491" t="s">
        <v>257</v>
      </c>
      <c r="E491" t="s">
        <v>332</v>
      </c>
      <c r="F491" s="234" t="s">
        <v>342</v>
      </c>
      <c r="G491" s="234" t="s">
        <v>342</v>
      </c>
      <c r="H491" s="211">
        <v>1761</v>
      </c>
      <c r="I491" s="211">
        <v>70</v>
      </c>
      <c r="J491" s="211">
        <v>148</v>
      </c>
      <c r="K491" s="211">
        <v>17</v>
      </c>
      <c r="L491" s="211">
        <v>90</v>
      </c>
      <c r="M491" s="211">
        <v>13</v>
      </c>
      <c r="N491" s="211">
        <v>912</v>
      </c>
      <c r="O491" s="211">
        <v>30</v>
      </c>
      <c r="P491" s="211">
        <v>695</v>
      </c>
      <c r="Q491" s="211">
        <v>23</v>
      </c>
      <c r="R491" s="211">
        <v>1628</v>
      </c>
      <c r="S491" s="211">
        <v>53</v>
      </c>
      <c r="T491" s="211">
        <v>0</v>
      </c>
      <c r="U491" s="211">
        <v>0</v>
      </c>
      <c r="V491" s="211">
        <v>0</v>
      </c>
      <c r="W491" s="211">
        <v>0</v>
      </c>
      <c r="X491" s="211">
        <v>10</v>
      </c>
      <c r="Y491" s="211">
        <v>2</v>
      </c>
      <c r="Z491" s="211">
        <v>43</v>
      </c>
      <c r="AA491" s="211">
        <v>2</v>
      </c>
      <c r="AB491" s="211">
        <v>80</v>
      </c>
      <c r="AC491" s="211">
        <v>13</v>
      </c>
      <c r="AD491" s="211">
        <v>59</v>
      </c>
      <c r="AE491" s="211">
        <v>13</v>
      </c>
      <c r="AF491" s="211">
        <v>1603</v>
      </c>
      <c r="AG491" s="211">
        <v>53</v>
      </c>
      <c r="AH491" s="211">
        <v>1740</v>
      </c>
      <c r="AI491" s="211">
        <v>68</v>
      </c>
      <c r="AJ491" s="211">
        <v>21</v>
      </c>
      <c r="AK491" s="211">
        <v>2</v>
      </c>
      <c r="AL491" s="211">
        <v>9</v>
      </c>
      <c r="AM491" s="211">
        <v>0</v>
      </c>
      <c r="AN491" s="211">
        <v>12</v>
      </c>
      <c r="AO491" s="211">
        <v>2</v>
      </c>
      <c r="AP491" s="211">
        <v>896</v>
      </c>
      <c r="AQ491" s="211">
        <v>43</v>
      </c>
      <c r="AR491" s="211">
        <v>865</v>
      </c>
      <c r="AS491" s="211">
        <v>27</v>
      </c>
      <c r="AT491" s="211">
        <v>183</v>
      </c>
      <c r="AU491" s="211">
        <v>13</v>
      </c>
      <c r="AV491" s="211">
        <v>1578</v>
      </c>
      <c r="AW491" s="211">
        <v>57</v>
      </c>
      <c r="AX491" s="211">
        <v>84</v>
      </c>
      <c r="AY491" s="211">
        <v>6</v>
      </c>
      <c r="AZ491" s="211">
        <v>484</v>
      </c>
      <c r="BA491" s="211">
        <v>24</v>
      </c>
      <c r="BB491" s="211">
        <v>484</v>
      </c>
      <c r="BC491" s="211">
        <v>26</v>
      </c>
      <c r="BD491" s="211">
        <v>190</v>
      </c>
      <c r="BE491" s="211">
        <v>0</v>
      </c>
      <c r="BF491" s="211">
        <v>169</v>
      </c>
      <c r="BG491" s="211">
        <v>10</v>
      </c>
      <c r="BH491" s="211">
        <v>867</v>
      </c>
      <c r="BI491" s="211">
        <v>56</v>
      </c>
      <c r="BJ491" s="211">
        <v>860</v>
      </c>
      <c r="BK491" s="211">
        <v>56</v>
      </c>
      <c r="BL491" s="211">
        <v>7</v>
      </c>
      <c r="BM491" s="211">
        <v>0</v>
      </c>
      <c r="BN491" s="211">
        <v>685</v>
      </c>
      <c r="BO491" s="211">
        <v>41</v>
      </c>
      <c r="BP491" s="211">
        <v>211</v>
      </c>
      <c r="BQ491" s="211">
        <v>15</v>
      </c>
      <c r="BR491" s="211">
        <v>140</v>
      </c>
      <c r="BS491" s="211">
        <v>10</v>
      </c>
      <c r="BT491" s="211">
        <v>389</v>
      </c>
      <c r="BU491" s="211">
        <v>3</v>
      </c>
      <c r="BV491" s="211">
        <v>1036</v>
      </c>
      <c r="BW491" s="211">
        <v>66</v>
      </c>
      <c r="BX491" s="211">
        <v>336</v>
      </c>
      <c r="BY491" s="211">
        <v>1</v>
      </c>
      <c r="BZ491" s="211">
        <v>125</v>
      </c>
      <c r="CA491" s="211">
        <v>2</v>
      </c>
      <c r="CB491" s="211">
        <v>264</v>
      </c>
      <c r="CC491" s="211">
        <v>1</v>
      </c>
      <c r="CD491" s="211">
        <v>130</v>
      </c>
      <c r="CE491" s="211">
        <v>11</v>
      </c>
      <c r="CF491" s="211">
        <v>162</v>
      </c>
      <c r="CG491" s="211">
        <v>18</v>
      </c>
      <c r="CH491" s="211">
        <v>176</v>
      </c>
      <c r="CI491" s="211">
        <v>9</v>
      </c>
      <c r="CJ491" s="211">
        <v>215</v>
      </c>
      <c r="CK491" s="211">
        <v>22</v>
      </c>
      <c r="CL491" s="211">
        <v>353</v>
      </c>
      <c r="CM491" s="211">
        <v>6</v>
      </c>
      <c r="CN491" s="211">
        <v>336</v>
      </c>
      <c r="CO491" s="211">
        <v>1</v>
      </c>
      <c r="CP491" s="211">
        <v>70</v>
      </c>
      <c r="CQ491" s="211">
        <v>1691</v>
      </c>
      <c r="CR491" s="211">
        <v>1268</v>
      </c>
      <c r="CS491" s="211">
        <v>723</v>
      </c>
      <c r="CT491" s="211">
        <v>1625</v>
      </c>
      <c r="CU491" s="211">
        <v>31</v>
      </c>
      <c r="CV491" s="211">
        <v>20</v>
      </c>
      <c r="CW491" s="211">
        <v>11</v>
      </c>
      <c r="CX491" s="211">
        <v>3</v>
      </c>
      <c r="CY491" s="211">
        <v>18</v>
      </c>
      <c r="CZ491" s="211">
        <v>15</v>
      </c>
      <c r="DA491" s="211">
        <v>2</v>
      </c>
      <c r="DB491" s="211">
        <v>2</v>
      </c>
      <c r="DC491" s="211">
        <v>0</v>
      </c>
      <c r="DD491" s="211">
        <v>0</v>
      </c>
      <c r="DE491" s="211">
        <v>77</v>
      </c>
      <c r="DF491" s="211">
        <v>91</v>
      </c>
      <c r="DG491" s="211">
        <v>148</v>
      </c>
      <c r="DH491" s="211">
        <v>23</v>
      </c>
      <c r="DI491" s="211">
        <v>95</v>
      </c>
      <c r="DJ491" s="211">
        <v>54</v>
      </c>
      <c r="DK491" s="211">
        <v>1</v>
      </c>
      <c r="DL491" s="211">
        <v>39</v>
      </c>
      <c r="DM491" s="211">
        <v>47</v>
      </c>
      <c r="DN491" s="211">
        <v>191</v>
      </c>
      <c r="DO491" s="211">
        <v>62</v>
      </c>
      <c r="DP491" s="211">
        <v>103</v>
      </c>
      <c r="DQ491" s="211">
        <v>21</v>
      </c>
      <c r="DR491" s="211">
        <v>16</v>
      </c>
      <c r="DS491" s="211">
        <v>12</v>
      </c>
      <c r="DT491" s="211">
        <v>44</v>
      </c>
      <c r="DU491" s="211">
        <v>736</v>
      </c>
      <c r="DV491" s="211">
        <v>418</v>
      </c>
      <c r="DW491" s="211">
        <v>130</v>
      </c>
      <c r="DX491" s="211">
        <v>49</v>
      </c>
      <c r="DY491" s="211">
        <v>8</v>
      </c>
      <c r="DZ491" s="211">
        <v>147</v>
      </c>
      <c r="EA491" s="211">
        <v>11</v>
      </c>
      <c r="EB491" s="211">
        <v>118</v>
      </c>
      <c r="EC491" s="211">
        <v>122</v>
      </c>
      <c r="ED491" s="211">
        <v>11</v>
      </c>
      <c r="EE491" s="211">
        <v>95</v>
      </c>
      <c r="EF491" s="211">
        <v>174</v>
      </c>
      <c r="EG491" s="211">
        <v>1663</v>
      </c>
      <c r="EH491" s="211">
        <v>85</v>
      </c>
      <c r="EI491" s="211">
        <v>622</v>
      </c>
      <c r="EJ491" s="211">
        <v>114</v>
      </c>
      <c r="EK491" s="211">
        <v>12</v>
      </c>
      <c r="EL491" s="211">
        <v>5</v>
      </c>
      <c r="EM491" s="211">
        <v>3</v>
      </c>
      <c r="EN491" s="211">
        <v>9</v>
      </c>
      <c r="EO491" s="211">
        <v>7</v>
      </c>
      <c r="EP491" s="211">
        <v>45</v>
      </c>
      <c r="EQ491" s="211">
        <v>611</v>
      </c>
      <c r="ER491" s="211">
        <v>736</v>
      </c>
      <c r="ES491" s="211">
        <v>22</v>
      </c>
      <c r="ET491" s="211">
        <v>164</v>
      </c>
      <c r="EU491" s="211">
        <v>214</v>
      </c>
      <c r="EV491" s="211">
        <v>336</v>
      </c>
      <c r="EW491" s="211">
        <f t="shared" ref="EW491:EW554" si="8">ET491+EU491+EV491</f>
        <v>714</v>
      </c>
      <c r="EX491" s="211">
        <v>736</v>
      </c>
      <c r="EZ491" s="211"/>
    </row>
    <row r="492" spans="1:156" x14ac:dyDescent="0.25">
      <c r="A492">
        <v>56101</v>
      </c>
      <c r="B492" t="s">
        <v>580</v>
      </c>
      <c r="C492" t="s">
        <v>775</v>
      </c>
      <c r="D492" t="s">
        <v>250</v>
      </c>
      <c r="E492" t="s">
        <v>333</v>
      </c>
      <c r="F492" s="234" t="s">
        <v>342</v>
      </c>
      <c r="G492" s="234" t="s">
        <v>342</v>
      </c>
      <c r="H492" s="211">
        <v>5930</v>
      </c>
      <c r="I492" s="211">
        <v>289</v>
      </c>
      <c r="J492" s="211">
        <v>1168</v>
      </c>
      <c r="K492" s="211">
        <v>91</v>
      </c>
      <c r="L492" s="211">
        <v>685</v>
      </c>
      <c r="M492" s="211">
        <v>39</v>
      </c>
      <c r="N492" s="211">
        <v>2452</v>
      </c>
      <c r="O492" s="211">
        <v>160</v>
      </c>
      <c r="P492" s="211">
        <v>2305</v>
      </c>
      <c r="Q492" s="211">
        <v>38</v>
      </c>
      <c r="R492" s="211">
        <v>4795</v>
      </c>
      <c r="S492" s="211">
        <v>83</v>
      </c>
      <c r="T492" s="211">
        <v>192</v>
      </c>
      <c r="U492" s="211">
        <v>28</v>
      </c>
      <c r="V492" s="211">
        <v>32</v>
      </c>
      <c r="W492" s="211">
        <v>0</v>
      </c>
      <c r="X492" s="211">
        <v>83</v>
      </c>
      <c r="Y492" s="211">
        <v>0</v>
      </c>
      <c r="Z492" s="211">
        <v>431</v>
      </c>
      <c r="AA492" s="211">
        <v>145</v>
      </c>
      <c r="AB492" s="211">
        <v>302</v>
      </c>
      <c r="AC492" s="211">
        <v>0</v>
      </c>
      <c r="AD492" s="211">
        <v>705</v>
      </c>
      <c r="AE492" s="211">
        <v>145</v>
      </c>
      <c r="AF492" s="211">
        <v>4750</v>
      </c>
      <c r="AG492" s="211">
        <v>83</v>
      </c>
      <c r="AH492" s="211">
        <v>5564</v>
      </c>
      <c r="AI492" s="211">
        <v>155</v>
      </c>
      <c r="AJ492" s="211">
        <v>366</v>
      </c>
      <c r="AK492" s="211">
        <v>134</v>
      </c>
      <c r="AL492" s="211">
        <v>72</v>
      </c>
      <c r="AM492" s="211">
        <v>0</v>
      </c>
      <c r="AN492" s="211">
        <v>294</v>
      </c>
      <c r="AO492" s="211">
        <v>134</v>
      </c>
      <c r="AP492" s="211">
        <v>2884</v>
      </c>
      <c r="AQ492" s="211">
        <v>176</v>
      </c>
      <c r="AR492" s="211">
        <v>3046</v>
      </c>
      <c r="AS492" s="211">
        <v>113</v>
      </c>
      <c r="AT492" s="211">
        <v>731</v>
      </c>
      <c r="AU492" s="211">
        <v>14</v>
      </c>
      <c r="AV492" s="211">
        <v>5199</v>
      </c>
      <c r="AW492" s="211">
        <v>275</v>
      </c>
      <c r="AX492" s="211">
        <v>295</v>
      </c>
      <c r="AY492" s="211">
        <v>64</v>
      </c>
      <c r="AZ492" s="211">
        <v>1408</v>
      </c>
      <c r="BA492" s="211">
        <v>71</v>
      </c>
      <c r="BB492" s="211">
        <v>1361</v>
      </c>
      <c r="BC492" s="211">
        <v>44</v>
      </c>
      <c r="BD492" s="211">
        <v>1026</v>
      </c>
      <c r="BE492" s="211">
        <v>29</v>
      </c>
      <c r="BF492" s="211">
        <v>423</v>
      </c>
      <c r="BG492" s="211">
        <v>70</v>
      </c>
      <c r="BH492" s="211">
        <v>2736</v>
      </c>
      <c r="BI492" s="211">
        <v>159</v>
      </c>
      <c r="BJ492" s="211">
        <v>2652</v>
      </c>
      <c r="BK492" s="211">
        <v>147</v>
      </c>
      <c r="BL492" s="211">
        <v>84</v>
      </c>
      <c r="BM492" s="211">
        <v>12</v>
      </c>
      <c r="BN492" s="211">
        <v>1967</v>
      </c>
      <c r="BO492" s="211">
        <v>79</v>
      </c>
      <c r="BP492" s="211">
        <v>785</v>
      </c>
      <c r="BQ492" s="211">
        <v>68</v>
      </c>
      <c r="BR492" s="211">
        <v>407</v>
      </c>
      <c r="BS492" s="211">
        <v>82</v>
      </c>
      <c r="BT492" s="211">
        <v>1504</v>
      </c>
      <c r="BU492" s="211">
        <v>58</v>
      </c>
      <c r="BV492" s="211">
        <v>3159</v>
      </c>
      <c r="BW492" s="211">
        <v>229</v>
      </c>
      <c r="BX492" s="211">
        <v>1267</v>
      </c>
      <c r="BY492" s="211">
        <v>2</v>
      </c>
      <c r="BZ492" s="211">
        <v>464</v>
      </c>
      <c r="CA492" s="211">
        <v>0</v>
      </c>
      <c r="CB492" s="211">
        <v>1040</v>
      </c>
      <c r="CC492" s="211">
        <v>58</v>
      </c>
      <c r="CD492" s="211">
        <v>336</v>
      </c>
      <c r="CE492" s="211">
        <v>23</v>
      </c>
      <c r="CF492" s="211">
        <v>755</v>
      </c>
      <c r="CG492" s="211">
        <v>154</v>
      </c>
      <c r="CH492" s="211">
        <v>698</v>
      </c>
      <c r="CI492" s="211">
        <v>52</v>
      </c>
      <c r="CJ492" s="211">
        <v>527</v>
      </c>
      <c r="CK492" s="211">
        <v>0</v>
      </c>
      <c r="CL492" s="211">
        <v>843</v>
      </c>
      <c r="CM492" s="211">
        <v>0</v>
      </c>
      <c r="CN492" s="211">
        <v>1267</v>
      </c>
      <c r="CO492" s="211">
        <v>2</v>
      </c>
      <c r="CP492" s="211">
        <v>289</v>
      </c>
      <c r="CQ492" s="211">
        <v>5641</v>
      </c>
      <c r="CR492" s="211">
        <v>4568</v>
      </c>
      <c r="CS492" s="211">
        <v>2273</v>
      </c>
      <c r="CT492" s="211">
        <v>5141</v>
      </c>
      <c r="CU492" s="211">
        <v>551</v>
      </c>
      <c r="CV492" s="211">
        <v>259</v>
      </c>
      <c r="CW492" s="211">
        <v>394</v>
      </c>
      <c r="CX492" s="211">
        <v>209</v>
      </c>
      <c r="CY492" s="211">
        <v>26</v>
      </c>
      <c r="CZ492" s="211">
        <v>0</v>
      </c>
      <c r="DA492" s="211">
        <v>131</v>
      </c>
      <c r="DB492" s="211">
        <v>50</v>
      </c>
      <c r="DC492" s="211">
        <v>0</v>
      </c>
      <c r="DD492" s="211">
        <v>0</v>
      </c>
      <c r="DE492" s="211">
        <v>138</v>
      </c>
      <c r="DF492" s="211">
        <v>135</v>
      </c>
      <c r="DG492" s="211">
        <v>543</v>
      </c>
      <c r="DH492" s="211">
        <v>44</v>
      </c>
      <c r="DI492" s="211">
        <v>330</v>
      </c>
      <c r="DJ492" s="211">
        <v>216</v>
      </c>
      <c r="DK492" s="211">
        <v>34</v>
      </c>
      <c r="DL492" s="211">
        <v>204</v>
      </c>
      <c r="DM492" s="211">
        <v>33</v>
      </c>
      <c r="DN492" s="211">
        <v>850</v>
      </c>
      <c r="DO492" s="211">
        <v>97</v>
      </c>
      <c r="DP492" s="211">
        <v>127</v>
      </c>
      <c r="DQ492" s="211">
        <v>208</v>
      </c>
      <c r="DR492" s="211">
        <v>94</v>
      </c>
      <c r="DS492" s="211">
        <v>44</v>
      </c>
      <c r="DT492" s="211">
        <v>165</v>
      </c>
      <c r="DU492" s="211">
        <v>2492</v>
      </c>
      <c r="DV492" s="211">
        <v>1274</v>
      </c>
      <c r="DW492" s="211">
        <v>533</v>
      </c>
      <c r="DX492" s="211">
        <v>223</v>
      </c>
      <c r="DY492" s="211">
        <v>39</v>
      </c>
      <c r="DZ492" s="211">
        <v>483</v>
      </c>
      <c r="EA492" s="211">
        <v>64</v>
      </c>
      <c r="EB492" s="211">
        <v>356</v>
      </c>
      <c r="EC492" s="211">
        <v>512</v>
      </c>
      <c r="ED492" s="211">
        <v>39</v>
      </c>
      <c r="EE492" s="211">
        <v>348</v>
      </c>
      <c r="EF492" s="211">
        <v>740</v>
      </c>
      <c r="EG492" s="211">
        <v>5348</v>
      </c>
      <c r="EH492" s="211">
        <v>697</v>
      </c>
      <c r="EI492" s="211">
        <v>1848</v>
      </c>
      <c r="EJ492" s="211">
        <v>644</v>
      </c>
      <c r="EK492" s="211">
        <v>124</v>
      </c>
      <c r="EL492" s="211">
        <v>114</v>
      </c>
      <c r="EM492" s="211">
        <v>120</v>
      </c>
      <c r="EN492" s="211">
        <v>54</v>
      </c>
      <c r="EO492" s="211">
        <v>83</v>
      </c>
      <c r="EP492" s="211">
        <v>112</v>
      </c>
      <c r="EQ492" s="211">
        <v>2166</v>
      </c>
      <c r="ER492" s="211">
        <v>2492</v>
      </c>
      <c r="ES492" s="211">
        <v>178</v>
      </c>
      <c r="ET492" s="211">
        <v>642</v>
      </c>
      <c r="EU492" s="211">
        <v>1199</v>
      </c>
      <c r="EV492" s="211">
        <v>473</v>
      </c>
      <c r="EW492" s="211">
        <f t="shared" si="8"/>
        <v>2314</v>
      </c>
      <c r="EX492" s="211">
        <v>2492</v>
      </c>
      <c r="EZ492" s="211"/>
    </row>
    <row r="493" spans="1:156" x14ac:dyDescent="0.25">
      <c r="A493">
        <v>56115</v>
      </c>
      <c r="B493" t="s">
        <v>580</v>
      </c>
      <c r="C493" t="s">
        <v>777</v>
      </c>
      <c r="D493" t="s">
        <v>275</v>
      </c>
      <c r="E493" t="s">
        <v>333</v>
      </c>
      <c r="F493" s="234" t="s">
        <v>342</v>
      </c>
      <c r="G493" s="234" t="s">
        <v>342</v>
      </c>
      <c r="H493" s="211">
        <v>1238</v>
      </c>
      <c r="I493" s="211">
        <v>76</v>
      </c>
      <c r="J493" s="211">
        <v>226</v>
      </c>
      <c r="K493" s="211">
        <v>8</v>
      </c>
      <c r="L493" s="211">
        <v>104</v>
      </c>
      <c r="M493" s="211">
        <v>8</v>
      </c>
      <c r="N493" s="211">
        <v>593</v>
      </c>
      <c r="O493" s="211">
        <v>58</v>
      </c>
      <c r="P493" s="211">
        <v>419</v>
      </c>
      <c r="Q493" s="211">
        <v>10</v>
      </c>
      <c r="R493" s="211">
        <v>1159</v>
      </c>
      <c r="S493" s="211">
        <v>68</v>
      </c>
      <c r="T493" s="211">
        <v>0</v>
      </c>
      <c r="U493" s="211">
        <v>0</v>
      </c>
      <c r="V493" s="211">
        <v>0</v>
      </c>
      <c r="W493" s="211">
        <v>0</v>
      </c>
      <c r="X493" s="211">
        <v>0</v>
      </c>
      <c r="Y493" s="211">
        <v>0</v>
      </c>
      <c r="Z493" s="211">
        <v>11</v>
      </c>
      <c r="AA493" s="211">
        <v>8</v>
      </c>
      <c r="AB493" s="211">
        <v>68</v>
      </c>
      <c r="AC493" s="211">
        <v>0</v>
      </c>
      <c r="AD493" s="211">
        <v>37</v>
      </c>
      <c r="AE493" s="211">
        <v>14</v>
      </c>
      <c r="AF493" s="211">
        <v>1153</v>
      </c>
      <c r="AG493" s="211">
        <v>62</v>
      </c>
      <c r="AH493" s="211">
        <v>1224</v>
      </c>
      <c r="AI493" s="211">
        <v>68</v>
      </c>
      <c r="AJ493" s="211">
        <v>14</v>
      </c>
      <c r="AK493" s="211">
        <v>8</v>
      </c>
      <c r="AL493" s="211">
        <v>14</v>
      </c>
      <c r="AM493" s="211">
        <v>8</v>
      </c>
      <c r="AN493" s="211">
        <v>0</v>
      </c>
      <c r="AO493" s="211">
        <v>0</v>
      </c>
      <c r="AP493" s="211">
        <v>679</v>
      </c>
      <c r="AQ493" s="211">
        <v>44</v>
      </c>
      <c r="AR493" s="211">
        <v>559</v>
      </c>
      <c r="AS493" s="211">
        <v>32</v>
      </c>
      <c r="AT493" s="211">
        <v>130</v>
      </c>
      <c r="AU493" s="211">
        <v>14</v>
      </c>
      <c r="AV493" s="211">
        <v>1108</v>
      </c>
      <c r="AW493" s="211">
        <v>62</v>
      </c>
      <c r="AX493" s="211">
        <v>24</v>
      </c>
      <c r="AY493" s="211">
        <v>6</v>
      </c>
      <c r="AZ493" s="211">
        <v>263</v>
      </c>
      <c r="BA493" s="211">
        <v>26</v>
      </c>
      <c r="BB493" s="211">
        <v>338</v>
      </c>
      <c r="BC493" s="211">
        <v>23</v>
      </c>
      <c r="BD493" s="211">
        <v>235</v>
      </c>
      <c r="BE493" s="211">
        <v>5</v>
      </c>
      <c r="BF493" s="211">
        <v>94</v>
      </c>
      <c r="BG493" s="211">
        <v>11</v>
      </c>
      <c r="BH493" s="211">
        <v>570</v>
      </c>
      <c r="BI493" s="211">
        <v>55</v>
      </c>
      <c r="BJ493" s="211">
        <v>549</v>
      </c>
      <c r="BK493" s="211">
        <v>45</v>
      </c>
      <c r="BL493" s="211">
        <v>21</v>
      </c>
      <c r="BM493" s="211">
        <v>10</v>
      </c>
      <c r="BN493" s="211">
        <v>434</v>
      </c>
      <c r="BO493" s="211">
        <v>28</v>
      </c>
      <c r="BP493" s="211">
        <v>158</v>
      </c>
      <c r="BQ493" s="211">
        <v>27</v>
      </c>
      <c r="BR493" s="211">
        <v>72</v>
      </c>
      <c r="BS493" s="211">
        <v>11</v>
      </c>
      <c r="BT493" s="211">
        <v>342</v>
      </c>
      <c r="BU493" s="211">
        <v>10</v>
      </c>
      <c r="BV493" s="211">
        <v>664</v>
      </c>
      <c r="BW493" s="211">
        <v>66</v>
      </c>
      <c r="BX493" s="211">
        <v>232</v>
      </c>
      <c r="BY493" s="211">
        <v>0</v>
      </c>
      <c r="BZ493" s="211">
        <v>136</v>
      </c>
      <c r="CA493" s="211">
        <v>6</v>
      </c>
      <c r="CB493" s="211">
        <v>206</v>
      </c>
      <c r="CC493" s="211">
        <v>4</v>
      </c>
      <c r="CD493" s="211">
        <v>36</v>
      </c>
      <c r="CE493" s="211">
        <v>6</v>
      </c>
      <c r="CF493" s="211">
        <v>185</v>
      </c>
      <c r="CG493" s="211">
        <v>23</v>
      </c>
      <c r="CH493" s="211">
        <v>117</v>
      </c>
      <c r="CI493" s="211">
        <v>3</v>
      </c>
      <c r="CJ493" s="211">
        <v>150</v>
      </c>
      <c r="CK493" s="211">
        <v>11</v>
      </c>
      <c r="CL493" s="211">
        <v>176</v>
      </c>
      <c r="CM493" s="211">
        <v>23</v>
      </c>
      <c r="CN493" s="211">
        <v>232</v>
      </c>
      <c r="CO493" s="211">
        <v>0</v>
      </c>
      <c r="CP493" s="211">
        <v>76</v>
      </c>
      <c r="CQ493" s="211">
        <v>1162</v>
      </c>
      <c r="CR493" s="211">
        <v>802</v>
      </c>
      <c r="CS493" s="211">
        <v>542</v>
      </c>
      <c r="CT493" s="211">
        <v>1138</v>
      </c>
      <c r="CU493" s="211">
        <v>20</v>
      </c>
      <c r="CV493" s="211">
        <v>8</v>
      </c>
      <c r="CW493" s="211">
        <v>17</v>
      </c>
      <c r="CX493" s="211">
        <v>8</v>
      </c>
      <c r="CY493" s="211">
        <v>3</v>
      </c>
      <c r="CZ493" s="211">
        <v>0</v>
      </c>
      <c r="DA493" s="211">
        <v>0</v>
      </c>
      <c r="DB493" s="211">
        <v>0</v>
      </c>
      <c r="DC493" s="211">
        <v>0</v>
      </c>
      <c r="DD493" s="211">
        <v>0</v>
      </c>
      <c r="DE493" s="211">
        <v>88</v>
      </c>
      <c r="DF493" s="211">
        <v>49</v>
      </c>
      <c r="DG493" s="211">
        <v>39</v>
      </c>
      <c r="DH493" s="211">
        <v>31</v>
      </c>
      <c r="DI493" s="211">
        <v>61</v>
      </c>
      <c r="DJ493" s="211">
        <v>44</v>
      </c>
      <c r="DK493" s="211">
        <v>4</v>
      </c>
      <c r="DL493" s="211">
        <v>88</v>
      </c>
      <c r="DM493" s="211">
        <v>33</v>
      </c>
      <c r="DN493" s="211">
        <v>126</v>
      </c>
      <c r="DO493" s="211">
        <v>14</v>
      </c>
      <c r="DP493" s="211">
        <v>20</v>
      </c>
      <c r="DQ493" s="211">
        <v>23</v>
      </c>
      <c r="DR493" s="211">
        <v>14</v>
      </c>
      <c r="DS493" s="211">
        <v>39</v>
      </c>
      <c r="DT493" s="211">
        <v>43</v>
      </c>
      <c r="DU493" s="211">
        <v>526</v>
      </c>
      <c r="DV493" s="211">
        <v>309</v>
      </c>
      <c r="DW493" s="211">
        <v>149</v>
      </c>
      <c r="DX493" s="211">
        <v>14</v>
      </c>
      <c r="DY493" s="211">
        <v>8</v>
      </c>
      <c r="DZ493" s="211">
        <v>113</v>
      </c>
      <c r="EA493" s="211">
        <v>5</v>
      </c>
      <c r="EB493" s="211">
        <v>102</v>
      </c>
      <c r="EC493" s="211">
        <v>90</v>
      </c>
      <c r="ED493" s="211">
        <v>8</v>
      </c>
      <c r="EE493" s="211">
        <v>74</v>
      </c>
      <c r="EF493" s="211">
        <v>173</v>
      </c>
      <c r="EG493" s="211">
        <v>1138</v>
      </c>
      <c r="EH493" s="211">
        <v>81</v>
      </c>
      <c r="EI493" s="211">
        <v>433</v>
      </c>
      <c r="EJ493" s="211">
        <v>93</v>
      </c>
      <c r="EK493" s="211">
        <v>25</v>
      </c>
      <c r="EL493" s="211">
        <v>3</v>
      </c>
      <c r="EM493" s="211">
        <v>0</v>
      </c>
      <c r="EN493" s="211">
        <v>6</v>
      </c>
      <c r="EO493" s="211">
        <v>3</v>
      </c>
      <c r="EP493" s="211">
        <v>14</v>
      </c>
      <c r="EQ493" s="211">
        <v>468</v>
      </c>
      <c r="ER493" s="211">
        <v>526</v>
      </c>
      <c r="ES493" s="211">
        <v>28</v>
      </c>
      <c r="ET493" s="211">
        <v>105</v>
      </c>
      <c r="EU493" s="211">
        <v>211</v>
      </c>
      <c r="EV493" s="211">
        <v>182</v>
      </c>
      <c r="EW493" s="211">
        <f t="shared" si="8"/>
        <v>498</v>
      </c>
      <c r="EX493" s="211">
        <v>526</v>
      </c>
      <c r="EZ493" s="211"/>
    </row>
    <row r="494" spans="1:156" x14ac:dyDescent="0.25">
      <c r="A494">
        <v>56128</v>
      </c>
      <c r="B494" t="s">
        <v>580</v>
      </c>
      <c r="C494" t="s">
        <v>779</v>
      </c>
      <c r="D494" t="s">
        <v>292</v>
      </c>
      <c r="E494" t="s">
        <v>333</v>
      </c>
      <c r="F494" s="234" t="s">
        <v>342</v>
      </c>
      <c r="G494" s="234" t="s">
        <v>342</v>
      </c>
      <c r="H494" s="211">
        <v>1893</v>
      </c>
      <c r="I494" s="211">
        <v>162</v>
      </c>
      <c r="J494" s="211">
        <v>201</v>
      </c>
      <c r="K494" s="211">
        <v>39</v>
      </c>
      <c r="L494" s="211">
        <v>89</v>
      </c>
      <c r="M494" s="211">
        <v>39</v>
      </c>
      <c r="N494" s="211">
        <v>1039</v>
      </c>
      <c r="O494" s="211">
        <v>87</v>
      </c>
      <c r="P494" s="211">
        <v>653</v>
      </c>
      <c r="Q494" s="211">
        <v>36</v>
      </c>
      <c r="R494" s="211">
        <v>1761</v>
      </c>
      <c r="S494" s="211">
        <v>123</v>
      </c>
      <c r="T494" s="211">
        <v>0</v>
      </c>
      <c r="U494" s="211">
        <v>0</v>
      </c>
      <c r="V494" s="211">
        <v>6</v>
      </c>
      <c r="W494" s="211">
        <v>0</v>
      </c>
      <c r="X494" s="211">
        <v>26</v>
      </c>
      <c r="Y494" s="211">
        <v>0</v>
      </c>
      <c r="Z494" s="211">
        <v>30</v>
      </c>
      <c r="AA494" s="211">
        <v>0</v>
      </c>
      <c r="AB494" s="211">
        <v>33</v>
      </c>
      <c r="AC494" s="211">
        <v>2</v>
      </c>
      <c r="AD494" s="211">
        <v>83</v>
      </c>
      <c r="AE494" s="211">
        <v>37</v>
      </c>
      <c r="AF494" s="211">
        <v>1745</v>
      </c>
      <c r="AG494" s="211">
        <v>123</v>
      </c>
      <c r="AH494" s="211">
        <v>1849</v>
      </c>
      <c r="AI494" s="211">
        <v>162</v>
      </c>
      <c r="AJ494" s="211">
        <v>44</v>
      </c>
      <c r="AK494" s="211">
        <v>0</v>
      </c>
      <c r="AL494" s="211">
        <v>13</v>
      </c>
      <c r="AM494" s="211">
        <v>0</v>
      </c>
      <c r="AN494" s="211">
        <v>31</v>
      </c>
      <c r="AO494" s="211">
        <v>0</v>
      </c>
      <c r="AP494" s="211">
        <v>1035</v>
      </c>
      <c r="AQ494" s="211">
        <v>101</v>
      </c>
      <c r="AR494" s="211">
        <v>858</v>
      </c>
      <c r="AS494" s="211">
        <v>61</v>
      </c>
      <c r="AT494" s="211">
        <v>146</v>
      </c>
      <c r="AU494" s="211">
        <v>2</v>
      </c>
      <c r="AV494" s="211">
        <v>1747</v>
      </c>
      <c r="AW494" s="211">
        <v>160</v>
      </c>
      <c r="AX494" s="211">
        <v>97</v>
      </c>
      <c r="AY494" s="211">
        <v>4</v>
      </c>
      <c r="AZ494" s="211">
        <v>374</v>
      </c>
      <c r="BA494" s="211">
        <v>7</v>
      </c>
      <c r="BB494" s="211">
        <v>463</v>
      </c>
      <c r="BC494" s="211">
        <v>68</v>
      </c>
      <c r="BD494" s="211">
        <v>290</v>
      </c>
      <c r="BE494" s="211">
        <v>26</v>
      </c>
      <c r="BF494" s="211">
        <v>89</v>
      </c>
      <c r="BG494" s="211">
        <v>10</v>
      </c>
      <c r="BH494" s="211">
        <v>870</v>
      </c>
      <c r="BI494" s="211">
        <v>134</v>
      </c>
      <c r="BJ494" s="211">
        <v>870</v>
      </c>
      <c r="BK494" s="211">
        <v>134</v>
      </c>
      <c r="BL494" s="211">
        <v>0</v>
      </c>
      <c r="BM494" s="211">
        <v>0</v>
      </c>
      <c r="BN494" s="211">
        <v>661</v>
      </c>
      <c r="BO494" s="211">
        <v>123</v>
      </c>
      <c r="BP494" s="211">
        <v>249</v>
      </c>
      <c r="BQ494" s="211">
        <v>16</v>
      </c>
      <c r="BR494" s="211">
        <v>49</v>
      </c>
      <c r="BS494" s="211">
        <v>5</v>
      </c>
      <c r="BT494" s="211">
        <v>545</v>
      </c>
      <c r="BU494" s="211">
        <v>18</v>
      </c>
      <c r="BV494" s="211">
        <v>959</v>
      </c>
      <c r="BW494" s="211">
        <v>144</v>
      </c>
      <c r="BX494" s="211">
        <v>389</v>
      </c>
      <c r="BY494" s="211">
        <v>0</v>
      </c>
      <c r="BZ494" s="211">
        <v>155</v>
      </c>
      <c r="CA494" s="211">
        <v>8</v>
      </c>
      <c r="CB494" s="211">
        <v>390</v>
      </c>
      <c r="CC494" s="211">
        <v>10</v>
      </c>
      <c r="CD494" s="211">
        <v>124</v>
      </c>
      <c r="CE494" s="211">
        <v>39</v>
      </c>
      <c r="CF494" s="211">
        <v>218</v>
      </c>
      <c r="CG494" s="211">
        <v>51</v>
      </c>
      <c r="CH494" s="211">
        <v>170</v>
      </c>
      <c r="CI494" s="211">
        <v>18</v>
      </c>
      <c r="CJ494" s="211">
        <v>174</v>
      </c>
      <c r="CK494" s="211">
        <v>21</v>
      </c>
      <c r="CL494" s="211">
        <v>273</v>
      </c>
      <c r="CM494" s="211">
        <v>15</v>
      </c>
      <c r="CN494" s="211">
        <v>389</v>
      </c>
      <c r="CO494" s="211">
        <v>0</v>
      </c>
      <c r="CP494" s="211">
        <v>162</v>
      </c>
      <c r="CQ494" s="211">
        <v>1731</v>
      </c>
      <c r="CR494" s="211">
        <v>1427</v>
      </c>
      <c r="CS494" s="211">
        <v>644</v>
      </c>
      <c r="CT494" s="211">
        <v>1787</v>
      </c>
      <c r="CU494" s="211">
        <v>40</v>
      </c>
      <c r="CV494" s="211">
        <v>21</v>
      </c>
      <c r="CW494" s="211">
        <v>25</v>
      </c>
      <c r="CX494" s="211">
        <v>18</v>
      </c>
      <c r="CY494" s="211">
        <v>15</v>
      </c>
      <c r="CZ494" s="211">
        <v>3</v>
      </c>
      <c r="DA494" s="211">
        <v>0</v>
      </c>
      <c r="DB494" s="211">
        <v>0</v>
      </c>
      <c r="DC494" s="211">
        <v>0</v>
      </c>
      <c r="DD494" s="211">
        <v>0</v>
      </c>
      <c r="DE494" s="211">
        <v>121</v>
      </c>
      <c r="DF494" s="211">
        <v>78</v>
      </c>
      <c r="DG494" s="211">
        <v>122</v>
      </c>
      <c r="DH494" s="211">
        <v>29</v>
      </c>
      <c r="DI494" s="211">
        <v>78</v>
      </c>
      <c r="DJ494" s="211">
        <v>80</v>
      </c>
      <c r="DK494" s="211">
        <v>10</v>
      </c>
      <c r="DL494" s="211">
        <v>52</v>
      </c>
      <c r="DM494" s="211">
        <v>88</v>
      </c>
      <c r="DN494" s="211">
        <v>233</v>
      </c>
      <c r="DO494" s="211">
        <v>36</v>
      </c>
      <c r="DP494" s="211">
        <v>48</v>
      </c>
      <c r="DQ494" s="211">
        <v>11</v>
      </c>
      <c r="DR494" s="211">
        <v>8</v>
      </c>
      <c r="DS494" s="211">
        <v>14</v>
      </c>
      <c r="DT494" s="211">
        <v>6</v>
      </c>
      <c r="DU494" s="211">
        <v>768</v>
      </c>
      <c r="DV494" s="211">
        <v>472</v>
      </c>
      <c r="DW494" s="211">
        <v>177</v>
      </c>
      <c r="DX494" s="211">
        <v>28</v>
      </c>
      <c r="DY494" s="211">
        <v>3</v>
      </c>
      <c r="DZ494" s="211">
        <v>142</v>
      </c>
      <c r="EA494" s="211">
        <v>8</v>
      </c>
      <c r="EB494" s="211">
        <v>123</v>
      </c>
      <c r="EC494" s="211">
        <v>126</v>
      </c>
      <c r="ED494" s="211">
        <v>11</v>
      </c>
      <c r="EE494" s="211">
        <v>112</v>
      </c>
      <c r="EF494" s="211">
        <v>201</v>
      </c>
      <c r="EG494" s="211">
        <v>1715</v>
      </c>
      <c r="EH494" s="211">
        <v>217</v>
      </c>
      <c r="EI494" s="211">
        <v>669</v>
      </c>
      <c r="EJ494" s="211">
        <v>99</v>
      </c>
      <c r="EK494" s="211">
        <v>17</v>
      </c>
      <c r="EL494" s="211">
        <v>11</v>
      </c>
      <c r="EM494" s="211">
        <v>16</v>
      </c>
      <c r="EN494" s="211">
        <v>4</v>
      </c>
      <c r="EO494" s="211">
        <v>4</v>
      </c>
      <c r="EP494" s="211">
        <v>38</v>
      </c>
      <c r="EQ494" s="211">
        <v>690</v>
      </c>
      <c r="ER494" s="211">
        <v>768</v>
      </c>
      <c r="ES494" s="211">
        <v>51</v>
      </c>
      <c r="ET494" s="211">
        <v>145</v>
      </c>
      <c r="EU494" s="211">
        <v>329</v>
      </c>
      <c r="EV494" s="211">
        <v>243</v>
      </c>
      <c r="EW494" s="211">
        <f t="shared" si="8"/>
        <v>717</v>
      </c>
      <c r="EX494" s="211">
        <v>768</v>
      </c>
      <c r="EZ494" s="211"/>
    </row>
    <row r="495" spans="1:156" x14ac:dyDescent="0.25">
      <c r="A495">
        <v>56143</v>
      </c>
      <c r="B495" t="s">
        <v>580</v>
      </c>
      <c r="C495" t="s">
        <v>1122</v>
      </c>
      <c r="D495" t="s">
        <v>265</v>
      </c>
      <c r="E495" t="s">
        <v>333</v>
      </c>
      <c r="F495" s="234" t="s">
        <v>342</v>
      </c>
      <c r="G495" s="234" t="s">
        <v>342</v>
      </c>
      <c r="H495" s="211">
        <v>4463</v>
      </c>
      <c r="I495" s="211">
        <v>179</v>
      </c>
      <c r="J495" s="211">
        <v>654</v>
      </c>
      <c r="K495" s="211">
        <v>72</v>
      </c>
      <c r="L495" s="211">
        <v>507</v>
      </c>
      <c r="M495" s="211">
        <v>72</v>
      </c>
      <c r="N495" s="211">
        <v>2045</v>
      </c>
      <c r="O495" s="211">
        <v>88</v>
      </c>
      <c r="P495" s="211">
        <v>1754</v>
      </c>
      <c r="Q495" s="211">
        <v>19</v>
      </c>
      <c r="R495" s="211">
        <v>4067</v>
      </c>
      <c r="S495" s="211">
        <v>138</v>
      </c>
      <c r="T495" s="211">
        <v>43</v>
      </c>
      <c r="U495" s="211">
        <v>0</v>
      </c>
      <c r="V495" s="211">
        <v>0</v>
      </c>
      <c r="W495" s="211">
        <v>0</v>
      </c>
      <c r="X495" s="211">
        <v>74</v>
      </c>
      <c r="Y495" s="211">
        <v>3</v>
      </c>
      <c r="Z495" s="211">
        <v>86</v>
      </c>
      <c r="AA495" s="211">
        <v>1</v>
      </c>
      <c r="AB495" s="211">
        <v>193</v>
      </c>
      <c r="AC495" s="211">
        <v>37</v>
      </c>
      <c r="AD495" s="211">
        <v>168</v>
      </c>
      <c r="AE495" s="211">
        <v>28</v>
      </c>
      <c r="AF495" s="211">
        <v>3993</v>
      </c>
      <c r="AG495" s="211">
        <v>111</v>
      </c>
      <c r="AH495" s="211">
        <v>4346</v>
      </c>
      <c r="AI495" s="211">
        <v>179</v>
      </c>
      <c r="AJ495" s="211">
        <v>117</v>
      </c>
      <c r="AK495" s="211">
        <v>0</v>
      </c>
      <c r="AL495" s="211">
        <v>68</v>
      </c>
      <c r="AM495" s="211">
        <v>0</v>
      </c>
      <c r="AN495" s="211">
        <v>49</v>
      </c>
      <c r="AO495" s="211">
        <v>0</v>
      </c>
      <c r="AP495" s="211">
        <v>2288</v>
      </c>
      <c r="AQ495" s="211">
        <v>134</v>
      </c>
      <c r="AR495" s="211">
        <v>2175</v>
      </c>
      <c r="AS495" s="211">
        <v>45</v>
      </c>
      <c r="AT495" s="211">
        <v>700</v>
      </c>
      <c r="AU495" s="211">
        <v>37</v>
      </c>
      <c r="AV495" s="211">
        <v>3763</v>
      </c>
      <c r="AW495" s="211">
        <v>142</v>
      </c>
      <c r="AX495" s="211">
        <v>134</v>
      </c>
      <c r="AY495" s="211">
        <v>14</v>
      </c>
      <c r="AZ495" s="211">
        <v>941</v>
      </c>
      <c r="BA495" s="211">
        <v>34</v>
      </c>
      <c r="BB495" s="211">
        <v>1073</v>
      </c>
      <c r="BC495" s="211">
        <v>37</v>
      </c>
      <c r="BD495" s="211">
        <v>911</v>
      </c>
      <c r="BE495" s="211">
        <v>13</v>
      </c>
      <c r="BF495" s="211">
        <v>356</v>
      </c>
      <c r="BG495" s="211">
        <v>73</v>
      </c>
      <c r="BH495" s="211">
        <v>2105</v>
      </c>
      <c r="BI495" s="211">
        <v>95</v>
      </c>
      <c r="BJ495" s="211">
        <v>2059</v>
      </c>
      <c r="BK495" s="211">
        <v>92</v>
      </c>
      <c r="BL495" s="211">
        <v>46</v>
      </c>
      <c r="BM495" s="211">
        <v>3</v>
      </c>
      <c r="BN495" s="211">
        <v>1565</v>
      </c>
      <c r="BO495" s="211">
        <v>38</v>
      </c>
      <c r="BP495" s="211">
        <v>642</v>
      </c>
      <c r="BQ495" s="211">
        <v>61</v>
      </c>
      <c r="BR495" s="211">
        <v>254</v>
      </c>
      <c r="BS495" s="211">
        <v>69</v>
      </c>
      <c r="BT495" s="211">
        <v>1056</v>
      </c>
      <c r="BU495" s="211">
        <v>11</v>
      </c>
      <c r="BV495" s="211">
        <v>2461</v>
      </c>
      <c r="BW495" s="211">
        <v>168</v>
      </c>
      <c r="BX495" s="211">
        <v>946</v>
      </c>
      <c r="BY495" s="211">
        <v>0</v>
      </c>
      <c r="BZ495" s="211">
        <v>386</v>
      </c>
      <c r="CA495" s="211">
        <v>0</v>
      </c>
      <c r="CB495" s="211">
        <v>670</v>
      </c>
      <c r="CC495" s="211">
        <v>11</v>
      </c>
      <c r="CD495" s="211">
        <v>348</v>
      </c>
      <c r="CE495" s="211">
        <v>70</v>
      </c>
      <c r="CF495" s="211">
        <v>363</v>
      </c>
      <c r="CG495" s="211">
        <v>3</v>
      </c>
      <c r="CH495" s="211">
        <v>548</v>
      </c>
      <c r="CI495" s="211">
        <v>42</v>
      </c>
      <c r="CJ495" s="211">
        <v>549</v>
      </c>
      <c r="CK495" s="211">
        <v>14</v>
      </c>
      <c r="CL495" s="211">
        <v>653</v>
      </c>
      <c r="CM495" s="211">
        <v>39</v>
      </c>
      <c r="CN495" s="211">
        <v>946</v>
      </c>
      <c r="CO495" s="211">
        <v>0</v>
      </c>
      <c r="CP495" s="211">
        <v>179</v>
      </c>
      <c r="CQ495" s="211">
        <v>4284</v>
      </c>
      <c r="CR495" s="211">
        <v>3393</v>
      </c>
      <c r="CS495" s="211">
        <v>1663</v>
      </c>
      <c r="CT495" s="211">
        <v>4060</v>
      </c>
      <c r="CU495" s="211">
        <v>166</v>
      </c>
      <c r="CV495" s="211">
        <v>86</v>
      </c>
      <c r="CW495" s="211">
        <v>58</v>
      </c>
      <c r="CX495" s="211">
        <v>44</v>
      </c>
      <c r="CY495" s="211">
        <v>56</v>
      </c>
      <c r="CZ495" s="211">
        <v>0</v>
      </c>
      <c r="DA495" s="211">
        <v>26</v>
      </c>
      <c r="DB495" s="211">
        <v>16</v>
      </c>
      <c r="DC495" s="211">
        <v>26</v>
      </c>
      <c r="DD495" s="211">
        <v>26</v>
      </c>
      <c r="DE495" s="211">
        <v>116</v>
      </c>
      <c r="DF495" s="211">
        <v>151</v>
      </c>
      <c r="DG495" s="211">
        <v>403</v>
      </c>
      <c r="DH495" s="211">
        <v>42</v>
      </c>
      <c r="DI495" s="211">
        <v>259</v>
      </c>
      <c r="DJ495" s="211">
        <v>84</v>
      </c>
      <c r="DK495" s="211">
        <v>7</v>
      </c>
      <c r="DL495" s="211">
        <v>103</v>
      </c>
      <c r="DM495" s="211">
        <v>111</v>
      </c>
      <c r="DN495" s="211">
        <v>557</v>
      </c>
      <c r="DO495" s="211">
        <v>157</v>
      </c>
      <c r="DP495" s="211">
        <v>126</v>
      </c>
      <c r="DQ495" s="211">
        <v>153</v>
      </c>
      <c r="DR495" s="211">
        <v>32</v>
      </c>
      <c r="DS495" s="211">
        <v>26</v>
      </c>
      <c r="DT495" s="211">
        <v>132</v>
      </c>
      <c r="DU495" s="211">
        <v>2100</v>
      </c>
      <c r="DV495" s="211">
        <v>919</v>
      </c>
      <c r="DW495" s="211">
        <v>331</v>
      </c>
      <c r="DX495" s="211">
        <v>143</v>
      </c>
      <c r="DY495" s="211">
        <v>57</v>
      </c>
      <c r="DZ495" s="211">
        <v>519</v>
      </c>
      <c r="EA495" s="211">
        <v>22</v>
      </c>
      <c r="EB495" s="211">
        <v>492</v>
      </c>
      <c r="EC495" s="211">
        <v>519</v>
      </c>
      <c r="ED495" s="211">
        <v>87</v>
      </c>
      <c r="EE495" s="211">
        <v>384</v>
      </c>
      <c r="EF495" s="211">
        <v>502</v>
      </c>
      <c r="EG495" s="211">
        <v>4075</v>
      </c>
      <c r="EH495" s="211">
        <v>347</v>
      </c>
      <c r="EI495" s="211">
        <v>1541</v>
      </c>
      <c r="EJ495" s="211">
        <v>559</v>
      </c>
      <c r="EK495" s="211">
        <v>116</v>
      </c>
      <c r="EL495" s="211">
        <v>105</v>
      </c>
      <c r="EM495" s="211">
        <v>8</v>
      </c>
      <c r="EN495" s="211">
        <v>19</v>
      </c>
      <c r="EO495" s="211">
        <v>50</v>
      </c>
      <c r="EP495" s="211">
        <v>209</v>
      </c>
      <c r="EQ495" s="211">
        <v>1877</v>
      </c>
      <c r="ER495" s="211">
        <v>2100</v>
      </c>
      <c r="ES495" s="211">
        <v>136</v>
      </c>
      <c r="ET495" s="211">
        <v>691</v>
      </c>
      <c r="EU495" s="211">
        <v>700</v>
      </c>
      <c r="EV495" s="211">
        <v>573</v>
      </c>
      <c r="EW495" s="211">
        <f t="shared" si="8"/>
        <v>1964</v>
      </c>
      <c r="EX495" s="211">
        <v>2100</v>
      </c>
      <c r="EZ495" s="211"/>
    </row>
    <row r="496" spans="1:156" x14ac:dyDescent="0.25">
      <c r="A496">
        <v>56149</v>
      </c>
      <c r="B496" t="s">
        <v>580</v>
      </c>
      <c r="C496" t="s">
        <v>782</v>
      </c>
      <c r="D496" t="s">
        <v>274</v>
      </c>
      <c r="E496" t="s">
        <v>333</v>
      </c>
      <c r="F496" s="234" t="s">
        <v>342</v>
      </c>
      <c r="G496" s="234" t="s">
        <v>342</v>
      </c>
      <c r="H496" s="211">
        <v>1205</v>
      </c>
      <c r="I496" s="211">
        <v>79</v>
      </c>
      <c r="J496" s="211">
        <v>212</v>
      </c>
      <c r="K496" s="211">
        <v>23</v>
      </c>
      <c r="L496" s="211">
        <v>123</v>
      </c>
      <c r="M496" s="211">
        <v>14</v>
      </c>
      <c r="N496" s="211">
        <v>604</v>
      </c>
      <c r="O496" s="211">
        <v>54</v>
      </c>
      <c r="P496" s="211">
        <v>389</v>
      </c>
      <c r="Q496" s="211">
        <v>2</v>
      </c>
      <c r="R496" s="211">
        <v>1145</v>
      </c>
      <c r="S496" s="211">
        <v>77</v>
      </c>
      <c r="T496" s="211">
        <v>0</v>
      </c>
      <c r="U496" s="211">
        <v>0</v>
      </c>
      <c r="V496" s="211">
        <v>0</v>
      </c>
      <c r="W496" s="211">
        <v>0</v>
      </c>
      <c r="X496" s="211">
        <v>13</v>
      </c>
      <c r="Y496" s="211">
        <v>0</v>
      </c>
      <c r="Z496" s="211">
        <v>5</v>
      </c>
      <c r="AA496" s="211">
        <v>0</v>
      </c>
      <c r="AB496" s="211">
        <v>42</v>
      </c>
      <c r="AC496" s="211">
        <v>2</v>
      </c>
      <c r="AD496" s="211">
        <v>52</v>
      </c>
      <c r="AE496" s="211">
        <v>10</v>
      </c>
      <c r="AF496" s="211">
        <v>1106</v>
      </c>
      <c r="AG496" s="211">
        <v>67</v>
      </c>
      <c r="AH496" s="211">
        <v>1200</v>
      </c>
      <c r="AI496" s="211">
        <v>79</v>
      </c>
      <c r="AJ496" s="211">
        <v>5</v>
      </c>
      <c r="AK496" s="211">
        <v>0</v>
      </c>
      <c r="AL496" s="211">
        <v>5</v>
      </c>
      <c r="AM496" s="211">
        <v>0</v>
      </c>
      <c r="AN496" s="211">
        <v>0</v>
      </c>
      <c r="AO496" s="211">
        <v>0</v>
      </c>
      <c r="AP496" s="211">
        <v>550</v>
      </c>
      <c r="AQ496" s="211">
        <v>33</v>
      </c>
      <c r="AR496" s="211">
        <v>655</v>
      </c>
      <c r="AS496" s="211">
        <v>46</v>
      </c>
      <c r="AT496" s="211">
        <v>148</v>
      </c>
      <c r="AU496" s="211">
        <v>10</v>
      </c>
      <c r="AV496" s="211">
        <v>1057</v>
      </c>
      <c r="AW496" s="211">
        <v>69</v>
      </c>
      <c r="AX496" s="211">
        <v>30</v>
      </c>
      <c r="AY496" s="211">
        <v>3</v>
      </c>
      <c r="AZ496" s="211">
        <v>241</v>
      </c>
      <c r="BA496" s="211">
        <v>16</v>
      </c>
      <c r="BB496" s="211">
        <v>353</v>
      </c>
      <c r="BC496" s="211">
        <v>28</v>
      </c>
      <c r="BD496" s="211">
        <v>206</v>
      </c>
      <c r="BE496" s="211">
        <v>8</v>
      </c>
      <c r="BF496" s="211">
        <v>109</v>
      </c>
      <c r="BG496" s="211">
        <v>15</v>
      </c>
      <c r="BH496" s="211">
        <v>537</v>
      </c>
      <c r="BI496" s="211">
        <v>60</v>
      </c>
      <c r="BJ496" s="211">
        <v>526</v>
      </c>
      <c r="BK496" s="211">
        <v>52</v>
      </c>
      <c r="BL496" s="211">
        <v>11</v>
      </c>
      <c r="BM496" s="211">
        <v>8</v>
      </c>
      <c r="BN496" s="211">
        <v>421</v>
      </c>
      <c r="BO496" s="211">
        <v>26</v>
      </c>
      <c r="BP496" s="211">
        <v>143</v>
      </c>
      <c r="BQ496" s="211">
        <v>34</v>
      </c>
      <c r="BR496" s="211">
        <v>82</v>
      </c>
      <c r="BS496" s="211">
        <v>15</v>
      </c>
      <c r="BT496" s="211">
        <v>300</v>
      </c>
      <c r="BU496" s="211">
        <v>4</v>
      </c>
      <c r="BV496" s="211">
        <v>646</v>
      </c>
      <c r="BW496" s="211">
        <v>75</v>
      </c>
      <c r="BX496" s="211">
        <v>259</v>
      </c>
      <c r="BY496" s="211">
        <v>0</v>
      </c>
      <c r="BZ496" s="211">
        <v>104</v>
      </c>
      <c r="CA496" s="211">
        <v>1</v>
      </c>
      <c r="CB496" s="211">
        <v>196</v>
      </c>
      <c r="CC496" s="211">
        <v>3</v>
      </c>
      <c r="CD496" s="211">
        <v>75</v>
      </c>
      <c r="CE496" s="211">
        <v>20</v>
      </c>
      <c r="CF496" s="211">
        <v>131</v>
      </c>
      <c r="CG496" s="211">
        <v>6</v>
      </c>
      <c r="CH496" s="211">
        <v>114</v>
      </c>
      <c r="CI496" s="211">
        <v>9</v>
      </c>
      <c r="CJ496" s="211">
        <v>169</v>
      </c>
      <c r="CK496" s="211">
        <v>22</v>
      </c>
      <c r="CL496" s="211">
        <v>157</v>
      </c>
      <c r="CM496" s="211">
        <v>18</v>
      </c>
      <c r="CN496" s="211">
        <v>259</v>
      </c>
      <c r="CO496" s="211">
        <v>0</v>
      </c>
      <c r="CP496" s="211">
        <v>79</v>
      </c>
      <c r="CQ496" s="211">
        <v>1126</v>
      </c>
      <c r="CR496" s="211">
        <v>873</v>
      </c>
      <c r="CS496" s="211">
        <v>430</v>
      </c>
      <c r="CT496" s="211">
        <v>1101</v>
      </c>
      <c r="CU496" s="211">
        <v>16</v>
      </c>
      <c r="CV496" s="211">
        <v>6</v>
      </c>
      <c r="CW496" s="211">
        <v>5</v>
      </c>
      <c r="CX496" s="211">
        <v>0</v>
      </c>
      <c r="CY496" s="211">
        <v>0</v>
      </c>
      <c r="CZ496" s="211">
        <v>0</v>
      </c>
      <c r="DA496" s="211">
        <v>11</v>
      </c>
      <c r="DB496" s="211">
        <v>6</v>
      </c>
      <c r="DC496" s="211">
        <v>0</v>
      </c>
      <c r="DD496" s="211">
        <v>0</v>
      </c>
      <c r="DE496" s="211">
        <v>55</v>
      </c>
      <c r="DF496" s="211">
        <v>28</v>
      </c>
      <c r="DG496" s="211">
        <v>75</v>
      </c>
      <c r="DH496" s="211">
        <v>5</v>
      </c>
      <c r="DI496" s="211">
        <v>83</v>
      </c>
      <c r="DJ496" s="211">
        <v>49</v>
      </c>
      <c r="DK496" s="211">
        <v>0</v>
      </c>
      <c r="DL496" s="211">
        <v>17</v>
      </c>
      <c r="DM496" s="211">
        <v>45</v>
      </c>
      <c r="DN496" s="211">
        <v>151</v>
      </c>
      <c r="DO496" s="211">
        <v>19</v>
      </c>
      <c r="DP496" s="211">
        <v>34</v>
      </c>
      <c r="DQ496" s="211">
        <v>11</v>
      </c>
      <c r="DR496" s="211">
        <v>17</v>
      </c>
      <c r="DS496" s="211">
        <v>33</v>
      </c>
      <c r="DT496" s="211">
        <v>48</v>
      </c>
      <c r="DU496" s="211">
        <v>544</v>
      </c>
      <c r="DV496" s="211">
        <v>258</v>
      </c>
      <c r="DW496" s="211">
        <v>121</v>
      </c>
      <c r="DX496" s="211">
        <v>27</v>
      </c>
      <c r="DY496" s="211">
        <v>0</v>
      </c>
      <c r="DZ496" s="211">
        <v>93</v>
      </c>
      <c r="EA496" s="211">
        <v>8</v>
      </c>
      <c r="EB496" s="211">
        <v>83</v>
      </c>
      <c r="EC496" s="211">
        <v>166</v>
      </c>
      <c r="ED496" s="211">
        <v>24</v>
      </c>
      <c r="EE496" s="211">
        <v>127</v>
      </c>
      <c r="EF496" s="211">
        <v>158</v>
      </c>
      <c r="EG496" s="211">
        <v>1057</v>
      </c>
      <c r="EH496" s="211">
        <v>138</v>
      </c>
      <c r="EI496" s="211">
        <v>436</v>
      </c>
      <c r="EJ496" s="211">
        <v>108</v>
      </c>
      <c r="EK496" s="211">
        <v>13</v>
      </c>
      <c r="EL496" s="211">
        <v>7</v>
      </c>
      <c r="EM496" s="211">
        <v>9</v>
      </c>
      <c r="EN496" s="211">
        <v>16</v>
      </c>
      <c r="EO496" s="211">
        <v>3</v>
      </c>
      <c r="EP496" s="211">
        <v>37</v>
      </c>
      <c r="EQ496" s="211">
        <v>490</v>
      </c>
      <c r="ER496" s="211">
        <v>544</v>
      </c>
      <c r="ES496" s="211">
        <v>14</v>
      </c>
      <c r="ET496" s="211">
        <v>152</v>
      </c>
      <c r="EU496" s="211">
        <v>172</v>
      </c>
      <c r="EV496" s="211">
        <v>206</v>
      </c>
      <c r="EW496" s="211">
        <f t="shared" si="8"/>
        <v>530</v>
      </c>
      <c r="EX496" s="211">
        <v>544</v>
      </c>
      <c r="EZ496" s="211"/>
    </row>
    <row r="497" spans="1:156" x14ac:dyDescent="0.25">
      <c r="A497">
        <v>56152</v>
      </c>
      <c r="B497" t="s">
        <v>580</v>
      </c>
      <c r="C497" t="s">
        <v>783</v>
      </c>
      <c r="D497" t="s">
        <v>297</v>
      </c>
      <c r="E497" t="s">
        <v>333</v>
      </c>
      <c r="F497" s="234" t="s">
        <v>342</v>
      </c>
      <c r="G497" s="234" t="s">
        <v>342</v>
      </c>
      <c r="H497" s="211">
        <v>1338</v>
      </c>
      <c r="I497" s="211">
        <v>73</v>
      </c>
      <c r="J497" s="211">
        <v>289</v>
      </c>
      <c r="K497" s="211">
        <v>3</v>
      </c>
      <c r="L497" s="211">
        <v>117</v>
      </c>
      <c r="M497" s="211">
        <v>0</v>
      </c>
      <c r="N497" s="211">
        <v>541</v>
      </c>
      <c r="O497" s="211">
        <v>61</v>
      </c>
      <c r="P497" s="211">
        <v>501</v>
      </c>
      <c r="Q497" s="211">
        <v>9</v>
      </c>
      <c r="R497" s="211">
        <v>1258</v>
      </c>
      <c r="S497" s="211">
        <v>70</v>
      </c>
      <c r="T497" s="211">
        <v>19</v>
      </c>
      <c r="U497" s="211">
        <v>0</v>
      </c>
      <c r="V497" s="211">
        <v>0</v>
      </c>
      <c r="W497" s="211">
        <v>0</v>
      </c>
      <c r="X497" s="211">
        <v>11</v>
      </c>
      <c r="Y497" s="211">
        <v>0</v>
      </c>
      <c r="Z497" s="211">
        <v>0</v>
      </c>
      <c r="AA497" s="211">
        <v>0</v>
      </c>
      <c r="AB497" s="211">
        <v>50</v>
      </c>
      <c r="AC497" s="211">
        <v>3</v>
      </c>
      <c r="AD497" s="211">
        <v>13</v>
      </c>
      <c r="AE497" s="211">
        <v>0</v>
      </c>
      <c r="AF497" s="211">
        <v>1250</v>
      </c>
      <c r="AG497" s="211">
        <v>70</v>
      </c>
      <c r="AH497" s="211">
        <v>1322</v>
      </c>
      <c r="AI497" s="211">
        <v>73</v>
      </c>
      <c r="AJ497" s="211">
        <v>16</v>
      </c>
      <c r="AK497" s="211">
        <v>0</v>
      </c>
      <c r="AL497" s="211">
        <v>12</v>
      </c>
      <c r="AM497" s="211">
        <v>0</v>
      </c>
      <c r="AN497" s="211">
        <v>4</v>
      </c>
      <c r="AO497" s="211">
        <v>0</v>
      </c>
      <c r="AP497" s="211">
        <v>693</v>
      </c>
      <c r="AQ497" s="211">
        <v>48</v>
      </c>
      <c r="AR497" s="211">
        <v>645</v>
      </c>
      <c r="AS497" s="211">
        <v>25</v>
      </c>
      <c r="AT497" s="211">
        <v>133</v>
      </c>
      <c r="AU497" s="211">
        <v>3</v>
      </c>
      <c r="AV497" s="211">
        <v>1205</v>
      </c>
      <c r="AW497" s="211">
        <v>70</v>
      </c>
      <c r="AX497" s="211">
        <v>48</v>
      </c>
      <c r="AY497" s="211">
        <v>6</v>
      </c>
      <c r="AZ497" s="211">
        <v>271</v>
      </c>
      <c r="BA497" s="211">
        <v>14</v>
      </c>
      <c r="BB497" s="211">
        <v>366</v>
      </c>
      <c r="BC497" s="211">
        <v>16</v>
      </c>
      <c r="BD497" s="211">
        <v>192</v>
      </c>
      <c r="BE497" s="211">
        <v>4</v>
      </c>
      <c r="BF497" s="211">
        <v>119</v>
      </c>
      <c r="BG497" s="211">
        <v>5</v>
      </c>
      <c r="BH497" s="211">
        <v>601</v>
      </c>
      <c r="BI497" s="211">
        <v>46</v>
      </c>
      <c r="BJ497" s="211">
        <v>584</v>
      </c>
      <c r="BK497" s="211">
        <v>42</v>
      </c>
      <c r="BL497" s="211">
        <v>17</v>
      </c>
      <c r="BM497" s="211">
        <v>4</v>
      </c>
      <c r="BN497" s="211">
        <v>414</v>
      </c>
      <c r="BO497" s="211">
        <v>26</v>
      </c>
      <c r="BP497" s="211">
        <v>204</v>
      </c>
      <c r="BQ497" s="211">
        <v>20</v>
      </c>
      <c r="BR497" s="211">
        <v>102</v>
      </c>
      <c r="BS497" s="211">
        <v>5</v>
      </c>
      <c r="BT497" s="211">
        <v>362</v>
      </c>
      <c r="BU497" s="211">
        <v>22</v>
      </c>
      <c r="BV497" s="211">
        <v>720</v>
      </c>
      <c r="BW497" s="211">
        <v>51</v>
      </c>
      <c r="BX497" s="211">
        <v>256</v>
      </c>
      <c r="BY497" s="211">
        <v>0</v>
      </c>
      <c r="BZ497" s="211">
        <v>102</v>
      </c>
      <c r="CA497" s="211">
        <v>0</v>
      </c>
      <c r="CB497" s="211">
        <v>260</v>
      </c>
      <c r="CC497" s="211">
        <v>22</v>
      </c>
      <c r="CD497" s="211">
        <v>99</v>
      </c>
      <c r="CE497" s="211">
        <v>11</v>
      </c>
      <c r="CF497" s="211">
        <v>119</v>
      </c>
      <c r="CG497" s="211">
        <v>9</v>
      </c>
      <c r="CH497" s="211">
        <v>147</v>
      </c>
      <c r="CI497" s="211">
        <v>21</v>
      </c>
      <c r="CJ497" s="211">
        <v>134</v>
      </c>
      <c r="CK497" s="211">
        <v>6</v>
      </c>
      <c r="CL497" s="211">
        <v>221</v>
      </c>
      <c r="CM497" s="211">
        <v>4</v>
      </c>
      <c r="CN497" s="211">
        <v>256</v>
      </c>
      <c r="CO497" s="211">
        <v>0</v>
      </c>
      <c r="CP497" s="211">
        <v>73</v>
      </c>
      <c r="CQ497" s="211">
        <v>1265</v>
      </c>
      <c r="CR497" s="211">
        <v>897</v>
      </c>
      <c r="CS497" s="211">
        <v>643</v>
      </c>
      <c r="CT497" s="211">
        <v>1273</v>
      </c>
      <c r="CU497" s="211">
        <v>22</v>
      </c>
      <c r="CV497" s="211">
        <v>9</v>
      </c>
      <c r="CW497" s="211">
        <v>6</v>
      </c>
      <c r="CX497" s="211">
        <v>6</v>
      </c>
      <c r="CY497" s="211">
        <v>0</v>
      </c>
      <c r="CZ497" s="211">
        <v>0</v>
      </c>
      <c r="DA497" s="211">
        <v>16</v>
      </c>
      <c r="DB497" s="211">
        <v>3</v>
      </c>
      <c r="DC497" s="211">
        <v>0</v>
      </c>
      <c r="DD497" s="211">
        <v>0</v>
      </c>
      <c r="DE497" s="211">
        <v>67</v>
      </c>
      <c r="DF497" s="211">
        <v>37</v>
      </c>
      <c r="DG497" s="211">
        <v>68</v>
      </c>
      <c r="DH497" s="211">
        <v>28</v>
      </c>
      <c r="DI497" s="211">
        <v>85</v>
      </c>
      <c r="DJ497" s="211">
        <v>65</v>
      </c>
      <c r="DK497" s="211">
        <v>2</v>
      </c>
      <c r="DL497" s="211">
        <v>55</v>
      </c>
      <c r="DM497" s="211">
        <v>44</v>
      </c>
      <c r="DN497" s="211">
        <v>137</v>
      </c>
      <c r="DO497" s="211">
        <v>40</v>
      </c>
      <c r="DP497" s="211">
        <v>29</v>
      </c>
      <c r="DQ497" s="211">
        <v>16</v>
      </c>
      <c r="DR497" s="211">
        <v>13</v>
      </c>
      <c r="DS497" s="211">
        <v>11</v>
      </c>
      <c r="DT497" s="211">
        <v>24</v>
      </c>
      <c r="DU497" s="211">
        <v>553</v>
      </c>
      <c r="DV497" s="211">
        <v>295</v>
      </c>
      <c r="DW497" s="211">
        <v>97</v>
      </c>
      <c r="DX497" s="211">
        <v>51</v>
      </c>
      <c r="DY497" s="211">
        <v>14</v>
      </c>
      <c r="DZ497" s="211">
        <v>128</v>
      </c>
      <c r="EA497" s="211">
        <v>3</v>
      </c>
      <c r="EB497" s="211">
        <v>103</v>
      </c>
      <c r="EC497" s="211">
        <v>79</v>
      </c>
      <c r="ED497" s="211">
        <v>2</v>
      </c>
      <c r="EE497" s="211">
        <v>70</v>
      </c>
      <c r="EF497" s="211">
        <v>121</v>
      </c>
      <c r="EG497" s="211">
        <v>1208</v>
      </c>
      <c r="EH497" s="211">
        <v>161</v>
      </c>
      <c r="EI497" s="211">
        <v>459</v>
      </c>
      <c r="EJ497" s="211">
        <v>94</v>
      </c>
      <c r="EK497" s="211">
        <v>20</v>
      </c>
      <c r="EL497" s="211">
        <v>4</v>
      </c>
      <c r="EM497" s="211">
        <v>29</v>
      </c>
      <c r="EN497" s="211">
        <v>4</v>
      </c>
      <c r="EO497" s="211">
        <v>2</v>
      </c>
      <c r="EP497" s="211">
        <v>22</v>
      </c>
      <c r="EQ497" s="211">
        <v>473</v>
      </c>
      <c r="ER497" s="211">
        <v>553</v>
      </c>
      <c r="ES497" s="211">
        <v>25</v>
      </c>
      <c r="ET497" s="211">
        <v>128</v>
      </c>
      <c r="EU497" s="211">
        <v>188</v>
      </c>
      <c r="EV497" s="211">
        <v>212</v>
      </c>
      <c r="EW497" s="211">
        <f t="shared" si="8"/>
        <v>528</v>
      </c>
      <c r="EX497" s="211">
        <v>553</v>
      </c>
      <c r="EZ497" s="211"/>
    </row>
    <row r="498" spans="1:156" x14ac:dyDescent="0.25">
      <c r="A498">
        <v>56156</v>
      </c>
      <c r="B498" t="s">
        <v>580</v>
      </c>
      <c r="C498" t="s">
        <v>784</v>
      </c>
      <c r="D498" t="s">
        <v>300</v>
      </c>
      <c r="E498" t="s">
        <v>333</v>
      </c>
      <c r="F498" s="234" t="s">
        <v>342</v>
      </c>
      <c r="G498" s="234" t="s">
        <v>342</v>
      </c>
      <c r="H498" s="211">
        <v>6230</v>
      </c>
      <c r="I498" s="211">
        <v>226</v>
      </c>
      <c r="J498" s="211">
        <v>812</v>
      </c>
      <c r="K498" s="211">
        <v>66</v>
      </c>
      <c r="L498" s="211">
        <v>549</v>
      </c>
      <c r="M498" s="211">
        <v>23</v>
      </c>
      <c r="N498" s="211">
        <v>3066</v>
      </c>
      <c r="O498" s="211">
        <v>102</v>
      </c>
      <c r="P498" s="211">
        <v>2347</v>
      </c>
      <c r="Q498" s="211">
        <v>58</v>
      </c>
      <c r="R498" s="211">
        <v>5885</v>
      </c>
      <c r="S498" s="211">
        <v>178</v>
      </c>
      <c r="T498" s="211">
        <v>0</v>
      </c>
      <c r="U498" s="211">
        <v>0</v>
      </c>
      <c r="V498" s="211">
        <v>24</v>
      </c>
      <c r="W498" s="211">
        <v>0</v>
      </c>
      <c r="X498" s="211">
        <v>45</v>
      </c>
      <c r="Y498" s="211">
        <v>38</v>
      </c>
      <c r="Z498" s="211">
        <v>12</v>
      </c>
      <c r="AA498" s="211">
        <v>2</v>
      </c>
      <c r="AB498" s="211">
        <v>264</v>
      </c>
      <c r="AC498" s="211">
        <v>8</v>
      </c>
      <c r="AD498" s="211">
        <v>186</v>
      </c>
      <c r="AE498" s="211">
        <v>42</v>
      </c>
      <c r="AF498" s="211">
        <v>5751</v>
      </c>
      <c r="AG498" s="211">
        <v>138</v>
      </c>
      <c r="AH498" s="211">
        <v>6113</v>
      </c>
      <c r="AI498" s="211">
        <v>186</v>
      </c>
      <c r="AJ498" s="211">
        <v>117</v>
      </c>
      <c r="AK498" s="211">
        <v>40</v>
      </c>
      <c r="AL498" s="211">
        <v>73</v>
      </c>
      <c r="AM498" s="211">
        <v>0</v>
      </c>
      <c r="AN498" s="211">
        <v>44</v>
      </c>
      <c r="AO498" s="211">
        <v>40</v>
      </c>
      <c r="AP498" s="211">
        <v>2962</v>
      </c>
      <c r="AQ498" s="211">
        <v>104</v>
      </c>
      <c r="AR498" s="211">
        <v>3268</v>
      </c>
      <c r="AS498" s="211">
        <v>122</v>
      </c>
      <c r="AT498" s="211">
        <v>688</v>
      </c>
      <c r="AU498" s="211">
        <v>0</v>
      </c>
      <c r="AV498" s="211">
        <v>5542</v>
      </c>
      <c r="AW498" s="211">
        <v>226</v>
      </c>
      <c r="AX498" s="211">
        <v>253</v>
      </c>
      <c r="AY498" s="211">
        <v>78</v>
      </c>
      <c r="AZ498" s="211">
        <v>1362</v>
      </c>
      <c r="BA498" s="211">
        <v>67</v>
      </c>
      <c r="BB498" s="211">
        <v>1351</v>
      </c>
      <c r="BC498" s="211">
        <v>27</v>
      </c>
      <c r="BD498" s="211">
        <v>1141</v>
      </c>
      <c r="BE498" s="211">
        <v>24</v>
      </c>
      <c r="BF498" s="211">
        <v>427</v>
      </c>
      <c r="BG498" s="211">
        <v>14</v>
      </c>
      <c r="BH498" s="211">
        <v>2935</v>
      </c>
      <c r="BI498" s="211">
        <v>197</v>
      </c>
      <c r="BJ498" s="211">
        <v>2857</v>
      </c>
      <c r="BK498" s="211">
        <v>190</v>
      </c>
      <c r="BL498" s="211">
        <v>78</v>
      </c>
      <c r="BM498" s="211">
        <v>7</v>
      </c>
      <c r="BN498" s="211">
        <v>2093</v>
      </c>
      <c r="BO498" s="211">
        <v>89</v>
      </c>
      <c r="BP498" s="211">
        <v>998</v>
      </c>
      <c r="BQ498" s="211">
        <v>118</v>
      </c>
      <c r="BR498" s="211">
        <v>271</v>
      </c>
      <c r="BS498" s="211">
        <v>4</v>
      </c>
      <c r="BT498" s="211">
        <v>1690</v>
      </c>
      <c r="BU498" s="211">
        <v>15</v>
      </c>
      <c r="BV498" s="211">
        <v>3362</v>
      </c>
      <c r="BW498" s="211">
        <v>211</v>
      </c>
      <c r="BX498" s="211">
        <v>1178</v>
      </c>
      <c r="BY498" s="211">
        <v>0</v>
      </c>
      <c r="BZ498" s="211">
        <v>447</v>
      </c>
      <c r="CA498" s="211">
        <v>0</v>
      </c>
      <c r="CB498" s="211">
        <v>1243</v>
      </c>
      <c r="CC498" s="211">
        <v>15</v>
      </c>
      <c r="CD498" s="211">
        <v>433</v>
      </c>
      <c r="CE498" s="211">
        <v>15</v>
      </c>
      <c r="CF498" s="211">
        <v>704</v>
      </c>
      <c r="CG498" s="211">
        <v>4</v>
      </c>
      <c r="CH498" s="211">
        <v>787</v>
      </c>
      <c r="CI498" s="211">
        <v>100</v>
      </c>
      <c r="CJ498" s="211">
        <v>692</v>
      </c>
      <c r="CK498" s="211">
        <v>61</v>
      </c>
      <c r="CL498" s="211">
        <v>746</v>
      </c>
      <c r="CM498" s="211">
        <v>31</v>
      </c>
      <c r="CN498" s="211">
        <v>1178</v>
      </c>
      <c r="CO498" s="211">
        <v>0</v>
      </c>
      <c r="CP498" s="211">
        <v>226</v>
      </c>
      <c r="CQ498" s="211">
        <v>6004</v>
      </c>
      <c r="CR498" s="211">
        <v>4819</v>
      </c>
      <c r="CS498" s="211">
        <v>2272</v>
      </c>
      <c r="CT498" s="211">
        <v>5832</v>
      </c>
      <c r="CU498" s="211">
        <v>208</v>
      </c>
      <c r="CV498" s="211">
        <v>58</v>
      </c>
      <c r="CW498" s="211">
        <v>123</v>
      </c>
      <c r="CX498" s="211">
        <v>58</v>
      </c>
      <c r="CY498" s="211">
        <v>33</v>
      </c>
      <c r="CZ498" s="211">
        <v>0</v>
      </c>
      <c r="DA498" s="211">
        <v>40</v>
      </c>
      <c r="DB498" s="211">
        <v>0</v>
      </c>
      <c r="DC498" s="211">
        <v>12</v>
      </c>
      <c r="DD498" s="211">
        <v>0</v>
      </c>
      <c r="DE498" s="211">
        <v>257</v>
      </c>
      <c r="DF498" s="211">
        <v>236</v>
      </c>
      <c r="DG498" s="211">
        <v>212</v>
      </c>
      <c r="DH498" s="211">
        <v>102</v>
      </c>
      <c r="DI498" s="211">
        <v>264</v>
      </c>
      <c r="DJ498" s="211">
        <v>127</v>
      </c>
      <c r="DK498" s="211">
        <v>18</v>
      </c>
      <c r="DL498" s="211">
        <v>270</v>
      </c>
      <c r="DM498" s="211">
        <v>286</v>
      </c>
      <c r="DN498" s="211">
        <v>1119</v>
      </c>
      <c r="DO498" s="211">
        <v>260</v>
      </c>
      <c r="DP498" s="211">
        <v>124</v>
      </c>
      <c r="DQ498" s="211">
        <v>78</v>
      </c>
      <c r="DR498" s="211">
        <v>91</v>
      </c>
      <c r="DS498" s="211">
        <v>51</v>
      </c>
      <c r="DT498" s="211">
        <v>179</v>
      </c>
      <c r="DU498" s="211">
        <v>2611</v>
      </c>
      <c r="DV498" s="211">
        <v>1387</v>
      </c>
      <c r="DW498" s="211">
        <v>506</v>
      </c>
      <c r="DX498" s="211">
        <v>190</v>
      </c>
      <c r="DY498" s="211">
        <v>112</v>
      </c>
      <c r="DZ498" s="211">
        <v>321</v>
      </c>
      <c r="EA498" s="211">
        <v>0</v>
      </c>
      <c r="EB498" s="211">
        <v>297</v>
      </c>
      <c r="EC498" s="211">
        <v>713</v>
      </c>
      <c r="ED498" s="211">
        <v>111</v>
      </c>
      <c r="EE498" s="211">
        <v>542</v>
      </c>
      <c r="EF498" s="211">
        <v>767</v>
      </c>
      <c r="EG498" s="211">
        <v>5575</v>
      </c>
      <c r="EH498" s="211">
        <v>671</v>
      </c>
      <c r="EI498" s="211">
        <v>1956</v>
      </c>
      <c r="EJ498" s="211">
        <v>655</v>
      </c>
      <c r="EK498" s="211">
        <v>109</v>
      </c>
      <c r="EL498" s="211">
        <v>93</v>
      </c>
      <c r="EM498" s="211">
        <v>71</v>
      </c>
      <c r="EN498" s="211">
        <v>25</v>
      </c>
      <c r="EO498" s="211">
        <v>76</v>
      </c>
      <c r="EP498" s="211">
        <v>226</v>
      </c>
      <c r="EQ498" s="211">
        <v>2318</v>
      </c>
      <c r="ER498" s="211">
        <v>2611</v>
      </c>
      <c r="ES498" s="211">
        <v>195</v>
      </c>
      <c r="ET498" s="211">
        <v>622</v>
      </c>
      <c r="EU498" s="211">
        <v>1001</v>
      </c>
      <c r="EV498" s="211">
        <v>793</v>
      </c>
      <c r="EW498" s="211">
        <f t="shared" si="8"/>
        <v>2416</v>
      </c>
      <c r="EX498" s="211">
        <v>2611</v>
      </c>
      <c r="EZ498" s="211"/>
    </row>
    <row r="499" spans="1:156" x14ac:dyDescent="0.25">
      <c r="A499">
        <v>56159</v>
      </c>
      <c r="B499" t="s">
        <v>580</v>
      </c>
      <c r="C499" t="s">
        <v>785</v>
      </c>
      <c r="D499" t="s">
        <v>250</v>
      </c>
      <c r="E499" t="s">
        <v>333</v>
      </c>
      <c r="F499" s="234" t="s">
        <v>342</v>
      </c>
      <c r="G499" s="234" t="s">
        <v>342</v>
      </c>
      <c r="H499" s="211">
        <v>2460</v>
      </c>
      <c r="I499" s="211">
        <v>116</v>
      </c>
      <c r="J499" s="211">
        <v>517</v>
      </c>
      <c r="K499" s="211">
        <v>10</v>
      </c>
      <c r="L499" s="211">
        <v>403</v>
      </c>
      <c r="M499" s="211">
        <v>9</v>
      </c>
      <c r="N499" s="211">
        <v>1352</v>
      </c>
      <c r="O499" s="211">
        <v>71</v>
      </c>
      <c r="P499" s="211">
        <v>591</v>
      </c>
      <c r="Q499" s="211">
        <v>35</v>
      </c>
      <c r="R499" s="211">
        <v>1826</v>
      </c>
      <c r="S499" s="211">
        <v>48</v>
      </c>
      <c r="T499" s="211">
        <v>0</v>
      </c>
      <c r="U499" s="211">
        <v>0</v>
      </c>
      <c r="V499" s="211">
        <v>37</v>
      </c>
      <c r="W499" s="211">
        <v>15</v>
      </c>
      <c r="X499" s="211">
        <v>244</v>
      </c>
      <c r="Y499" s="211">
        <v>0</v>
      </c>
      <c r="Z499" s="211">
        <v>172</v>
      </c>
      <c r="AA499" s="211">
        <v>4</v>
      </c>
      <c r="AB499" s="211">
        <v>181</v>
      </c>
      <c r="AC499" s="211">
        <v>49</v>
      </c>
      <c r="AD499" s="211">
        <v>346</v>
      </c>
      <c r="AE499" s="211">
        <v>53</v>
      </c>
      <c r="AF499" s="211">
        <v>1804</v>
      </c>
      <c r="AG499" s="211">
        <v>48</v>
      </c>
      <c r="AH499" s="211">
        <v>2203</v>
      </c>
      <c r="AI499" s="211">
        <v>72</v>
      </c>
      <c r="AJ499" s="211">
        <v>257</v>
      </c>
      <c r="AK499" s="211">
        <v>44</v>
      </c>
      <c r="AL499" s="211">
        <v>165</v>
      </c>
      <c r="AM499" s="211">
        <v>0</v>
      </c>
      <c r="AN499" s="211">
        <v>92</v>
      </c>
      <c r="AO499" s="211">
        <v>44</v>
      </c>
      <c r="AP499" s="211">
        <v>1265</v>
      </c>
      <c r="AQ499" s="211">
        <v>71</v>
      </c>
      <c r="AR499" s="211">
        <v>1195</v>
      </c>
      <c r="AS499" s="211">
        <v>45</v>
      </c>
      <c r="AT499" s="211">
        <v>324</v>
      </c>
      <c r="AU499" s="211">
        <v>2</v>
      </c>
      <c r="AV499" s="211">
        <v>2136</v>
      </c>
      <c r="AW499" s="211">
        <v>114</v>
      </c>
      <c r="AX499" s="211">
        <v>112</v>
      </c>
      <c r="AY499" s="211">
        <v>0</v>
      </c>
      <c r="AZ499" s="211">
        <v>479</v>
      </c>
      <c r="BA499" s="211">
        <v>12</v>
      </c>
      <c r="BB499" s="211">
        <v>534</v>
      </c>
      <c r="BC499" s="211">
        <v>44</v>
      </c>
      <c r="BD499" s="211">
        <v>352</v>
      </c>
      <c r="BE499" s="211">
        <v>11</v>
      </c>
      <c r="BF499" s="211">
        <v>171</v>
      </c>
      <c r="BG499" s="211">
        <v>8</v>
      </c>
      <c r="BH499" s="211">
        <v>1029</v>
      </c>
      <c r="BI499" s="211">
        <v>87</v>
      </c>
      <c r="BJ499" s="211">
        <v>977</v>
      </c>
      <c r="BK499" s="211">
        <v>73</v>
      </c>
      <c r="BL499" s="211">
        <v>52</v>
      </c>
      <c r="BM499" s="211">
        <v>14</v>
      </c>
      <c r="BN499" s="211">
        <v>706</v>
      </c>
      <c r="BO499" s="211">
        <v>42</v>
      </c>
      <c r="BP499" s="211">
        <v>324</v>
      </c>
      <c r="BQ499" s="211">
        <v>45</v>
      </c>
      <c r="BR499" s="211">
        <v>170</v>
      </c>
      <c r="BS499" s="211">
        <v>8</v>
      </c>
      <c r="BT499" s="211">
        <v>782</v>
      </c>
      <c r="BU499" s="211">
        <v>21</v>
      </c>
      <c r="BV499" s="211">
        <v>1200</v>
      </c>
      <c r="BW499" s="211">
        <v>95</v>
      </c>
      <c r="BX499" s="211">
        <v>478</v>
      </c>
      <c r="BY499" s="211">
        <v>0</v>
      </c>
      <c r="BZ499" s="211">
        <v>197</v>
      </c>
      <c r="CA499" s="211">
        <v>13</v>
      </c>
      <c r="CB499" s="211">
        <v>585</v>
      </c>
      <c r="CC499" s="211">
        <v>8</v>
      </c>
      <c r="CD499" s="211">
        <v>201</v>
      </c>
      <c r="CE499" s="211">
        <v>28</v>
      </c>
      <c r="CF499" s="211">
        <v>189</v>
      </c>
      <c r="CG499" s="211">
        <v>9</v>
      </c>
      <c r="CH499" s="211">
        <v>279</v>
      </c>
      <c r="CI499" s="211">
        <v>7</v>
      </c>
      <c r="CJ499" s="211">
        <v>246</v>
      </c>
      <c r="CK499" s="211">
        <v>42</v>
      </c>
      <c r="CL499" s="211">
        <v>285</v>
      </c>
      <c r="CM499" s="211">
        <v>9</v>
      </c>
      <c r="CN499" s="211">
        <v>478</v>
      </c>
      <c r="CO499" s="211">
        <v>0</v>
      </c>
      <c r="CP499" s="211">
        <v>116</v>
      </c>
      <c r="CQ499" s="211">
        <v>2344</v>
      </c>
      <c r="CR499" s="211">
        <v>1604</v>
      </c>
      <c r="CS499" s="211">
        <v>995</v>
      </c>
      <c r="CT499" s="211">
        <v>1995</v>
      </c>
      <c r="CU499" s="211">
        <v>367</v>
      </c>
      <c r="CV499" s="211">
        <v>176</v>
      </c>
      <c r="CW499" s="211">
        <v>171</v>
      </c>
      <c r="CX499" s="211">
        <v>88</v>
      </c>
      <c r="CY499" s="211">
        <v>33</v>
      </c>
      <c r="CZ499" s="211">
        <v>3</v>
      </c>
      <c r="DA499" s="211">
        <v>149</v>
      </c>
      <c r="DB499" s="211">
        <v>85</v>
      </c>
      <c r="DC499" s="211">
        <v>14</v>
      </c>
      <c r="DD499" s="211">
        <v>0</v>
      </c>
      <c r="DE499" s="211">
        <v>148</v>
      </c>
      <c r="DF499" s="211">
        <v>56</v>
      </c>
      <c r="DG499" s="211">
        <v>247</v>
      </c>
      <c r="DH499" s="211">
        <v>33</v>
      </c>
      <c r="DI499" s="211">
        <v>92</v>
      </c>
      <c r="DJ499" s="211">
        <v>92</v>
      </c>
      <c r="DK499" s="211">
        <v>35</v>
      </c>
      <c r="DL499" s="211">
        <v>11</v>
      </c>
      <c r="DM499" s="211">
        <v>18</v>
      </c>
      <c r="DN499" s="211">
        <v>195</v>
      </c>
      <c r="DO499" s="211">
        <v>84</v>
      </c>
      <c r="DP499" s="211">
        <v>61</v>
      </c>
      <c r="DQ499" s="211">
        <v>36</v>
      </c>
      <c r="DR499" s="211">
        <v>46</v>
      </c>
      <c r="DS499" s="211">
        <v>50</v>
      </c>
      <c r="DT499" s="211">
        <v>120</v>
      </c>
      <c r="DU499" s="211">
        <v>953</v>
      </c>
      <c r="DV499" s="211">
        <v>448</v>
      </c>
      <c r="DW499" s="211">
        <v>187</v>
      </c>
      <c r="DX499" s="211">
        <v>49</v>
      </c>
      <c r="DY499" s="211">
        <v>12</v>
      </c>
      <c r="DZ499" s="211">
        <v>174</v>
      </c>
      <c r="EA499" s="211">
        <v>21</v>
      </c>
      <c r="EB499" s="211">
        <v>118</v>
      </c>
      <c r="EC499" s="211">
        <v>282</v>
      </c>
      <c r="ED499" s="211">
        <v>126</v>
      </c>
      <c r="EE499" s="211">
        <v>138</v>
      </c>
      <c r="EF499" s="211">
        <v>346</v>
      </c>
      <c r="EG499" s="211">
        <v>2270</v>
      </c>
      <c r="EH499" s="211">
        <v>207</v>
      </c>
      <c r="EI499" s="211">
        <v>730</v>
      </c>
      <c r="EJ499" s="211">
        <v>223</v>
      </c>
      <c r="EK499" s="211">
        <v>48</v>
      </c>
      <c r="EL499" s="211">
        <v>26</v>
      </c>
      <c r="EM499" s="211">
        <v>38</v>
      </c>
      <c r="EN499" s="211">
        <v>4</v>
      </c>
      <c r="EO499" s="211">
        <v>20</v>
      </c>
      <c r="EP499" s="211">
        <v>56</v>
      </c>
      <c r="EQ499" s="211">
        <v>784</v>
      </c>
      <c r="ER499" s="211">
        <v>953</v>
      </c>
      <c r="ES499" s="211">
        <v>65</v>
      </c>
      <c r="ET499" s="211">
        <v>187</v>
      </c>
      <c r="EU499" s="211">
        <v>339</v>
      </c>
      <c r="EV499" s="211">
        <v>362</v>
      </c>
      <c r="EW499" s="211">
        <f t="shared" si="8"/>
        <v>888</v>
      </c>
      <c r="EX499" s="211">
        <v>953</v>
      </c>
      <c r="EZ499" s="211"/>
    </row>
    <row r="500" spans="1:156" x14ac:dyDescent="0.25">
      <c r="A500">
        <v>56164</v>
      </c>
      <c r="B500" t="s">
        <v>580</v>
      </c>
      <c r="C500" t="s">
        <v>786</v>
      </c>
      <c r="D500" t="s">
        <v>292</v>
      </c>
      <c r="E500" t="s">
        <v>333</v>
      </c>
      <c r="F500" s="234" t="s">
        <v>343</v>
      </c>
      <c r="G500" s="234" t="s">
        <v>342</v>
      </c>
      <c r="H500" s="211">
        <v>5451</v>
      </c>
      <c r="I500" s="211">
        <v>322</v>
      </c>
      <c r="J500" s="211">
        <v>1119</v>
      </c>
      <c r="K500" s="211">
        <v>69</v>
      </c>
      <c r="L500" s="211">
        <v>689</v>
      </c>
      <c r="M500" s="211">
        <v>62</v>
      </c>
      <c r="N500" s="211">
        <v>2514</v>
      </c>
      <c r="O500" s="211">
        <v>127</v>
      </c>
      <c r="P500" s="211">
        <v>1817</v>
      </c>
      <c r="Q500" s="211">
        <v>125</v>
      </c>
      <c r="R500" s="211">
        <v>4749</v>
      </c>
      <c r="S500" s="211">
        <v>268</v>
      </c>
      <c r="T500" s="211">
        <v>163</v>
      </c>
      <c r="U500" s="211">
        <v>29</v>
      </c>
      <c r="V500" s="211">
        <v>50</v>
      </c>
      <c r="W500" s="211">
        <v>3</v>
      </c>
      <c r="X500" s="211">
        <v>36</v>
      </c>
      <c r="Y500" s="211">
        <v>0</v>
      </c>
      <c r="Z500" s="211">
        <v>137</v>
      </c>
      <c r="AA500" s="211">
        <v>8</v>
      </c>
      <c r="AB500" s="211">
        <v>316</v>
      </c>
      <c r="AC500" s="211">
        <v>14</v>
      </c>
      <c r="AD500" s="211">
        <v>406</v>
      </c>
      <c r="AE500" s="211">
        <v>45</v>
      </c>
      <c r="AF500" s="211">
        <v>4612</v>
      </c>
      <c r="AG500" s="211">
        <v>260</v>
      </c>
      <c r="AH500" s="211">
        <v>5180</v>
      </c>
      <c r="AI500" s="211">
        <v>237</v>
      </c>
      <c r="AJ500" s="211">
        <v>271</v>
      </c>
      <c r="AK500" s="211">
        <v>85</v>
      </c>
      <c r="AL500" s="211">
        <v>37</v>
      </c>
      <c r="AM500" s="211">
        <v>1</v>
      </c>
      <c r="AN500" s="211">
        <v>234</v>
      </c>
      <c r="AO500" s="211">
        <v>84</v>
      </c>
      <c r="AP500" s="211">
        <v>2652</v>
      </c>
      <c r="AQ500" s="211">
        <v>198</v>
      </c>
      <c r="AR500" s="211">
        <v>2799</v>
      </c>
      <c r="AS500" s="211">
        <v>124</v>
      </c>
      <c r="AT500" s="211">
        <v>825</v>
      </c>
      <c r="AU500" s="211">
        <v>61</v>
      </c>
      <c r="AV500" s="211">
        <v>4626</v>
      </c>
      <c r="AW500" s="211">
        <v>261</v>
      </c>
      <c r="AX500" s="211">
        <v>240</v>
      </c>
      <c r="AY500" s="211">
        <v>63</v>
      </c>
      <c r="AZ500" s="211">
        <v>1304</v>
      </c>
      <c r="BA500" s="211">
        <v>91</v>
      </c>
      <c r="BB500" s="211">
        <v>1275</v>
      </c>
      <c r="BC500" s="211">
        <v>61</v>
      </c>
      <c r="BD500" s="211">
        <v>813</v>
      </c>
      <c r="BE500" s="211">
        <v>23</v>
      </c>
      <c r="BF500" s="211">
        <v>535</v>
      </c>
      <c r="BG500" s="211">
        <v>75</v>
      </c>
      <c r="BH500" s="211">
        <v>2336</v>
      </c>
      <c r="BI500" s="211">
        <v>210</v>
      </c>
      <c r="BJ500" s="211">
        <v>2216</v>
      </c>
      <c r="BK500" s="211">
        <v>148</v>
      </c>
      <c r="BL500" s="211">
        <v>120</v>
      </c>
      <c r="BM500" s="211">
        <v>62</v>
      </c>
      <c r="BN500" s="211">
        <v>1636</v>
      </c>
      <c r="BO500" s="211">
        <v>107</v>
      </c>
      <c r="BP500" s="211">
        <v>874</v>
      </c>
      <c r="BQ500" s="211">
        <v>106</v>
      </c>
      <c r="BR500" s="211">
        <v>361</v>
      </c>
      <c r="BS500" s="211">
        <v>72</v>
      </c>
      <c r="BT500" s="211">
        <v>1504</v>
      </c>
      <c r="BU500" s="211">
        <v>37</v>
      </c>
      <c r="BV500" s="211">
        <v>2871</v>
      </c>
      <c r="BW500" s="211">
        <v>285</v>
      </c>
      <c r="BX500" s="211">
        <v>1076</v>
      </c>
      <c r="BY500" s="211">
        <v>0</v>
      </c>
      <c r="BZ500" s="211">
        <v>406</v>
      </c>
      <c r="CA500" s="211">
        <v>2</v>
      </c>
      <c r="CB500" s="211">
        <v>1098</v>
      </c>
      <c r="CC500" s="211">
        <v>35</v>
      </c>
      <c r="CD500" s="211">
        <v>315</v>
      </c>
      <c r="CE500" s="211">
        <v>47</v>
      </c>
      <c r="CF500" s="211">
        <v>544</v>
      </c>
      <c r="CG500" s="211">
        <v>13</v>
      </c>
      <c r="CH500" s="211">
        <v>660</v>
      </c>
      <c r="CI500" s="211">
        <v>75</v>
      </c>
      <c r="CJ500" s="211">
        <v>585</v>
      </c>
      <c r="CK500" s="211">
        <v>112</v>
      </c>
      <c r="CL500" s="211">
        <v>767</v>
      </c>
      <c r="CM500" s="211">
        <v>38</v>
      </c>
      <c r="CN500" s="211">
        <v>1076</v>
      </c>
      <c r="CO500" s="211">
        <v>0</v>
      </c>
      <c r="CP500" s="211">
        <v>322</v>
      </c>
      <c r="CQ500" s="211">
        <v>5129</v>
      </c>
      <c r="CR500" s="211">
        <v>3459</v>
      </c>
      <c r="CS500" s="211">
        <v>2833</v>
      </c>
      <c r="CT500" s="211">
        <v>4929</v>
      </c>
      <c r="CU500" s="211">
        <v>278</v>
      </c>
      <c r="CV500" s="211">
        <v>84</v>
      </c>
      <c r="CW500" s="211">
        <v>223</v>
      </c>
      <c r="CX500" s="211">
        <v>47</v>
      </c>
      <c r="CY500" s="211">
        <v>17</v>
      </c>
      <c r="CZ500" s="211">
        <v>1</v>
      </c>
      <c r="DA500" s="211">
        <v>36</v>
      </c>
      <c r="DB500" s="211">
        <v>36</v>
      </c>
      <c r="DC500" s="211">
        <v>2</v>
      </c>
      <c r="DD500" s="211">
        <v>0</v>
      </c>
      <c r="DE500" s="211">
        <v>239</v>
      </c>
      <c r="DF500" s="211">
        <v>240</v>
      </c>
      <c r="DG500" s="211">
        <v>259</v>
      </c>
      <c r="DH500" s="211">
        <v>124</v>
      </c>
      <c r="DI500" s="211">
        <v>285</v>
      </c>
      <c r="DJ500" s="211">
        <v>102</v>
      </c>
      <c r="DK500" s="211">
        <v>41</v>
      </c>
      <c r="DL500" s="211">
        <v>92</v>
      </c>
      <c r="DM500" s="211">
        <v>110</v>
      </c>
      <c r="DN500" s="211">
        <v>668</v>
      </c>
      <c r="DO500" s="211">
        <v>194</v>
      </c>
      <c r="DP500" s="211">
        <v>178</v>
      </c>
      <c r="DQ500" s="211">
        <v>85</v>
      </c>
      <c r="DR500" s="211">
        <v>96</v>
      </c>
      <c r="DS500" s="211">
        <v>110</v>
      </c>
      <c r="DT500" s="211">
        <v>330</v>
      </c>
      <c r="DU500" s="211">
        <v>2411</v>
      </c>
      <c r="DV500" s="211">
        <v>1136</v>
      </c>
      <c r="DW500" s="211">
        <v>414</v>
      </c>
      <c r="DX500" s="211">
        <v>137</v>
      </c>
      <c r="DY500" s="211">
        <v>80</v>
      </c>
      <c r="DZ500" s="211">
        <v>529</v>
      </c>
      <c r="EA500" s="211">
        <v>52</v>
      </c>
      <c r="EB500" s="211">
        <v>413</v>
      </c>
      <c r="EC500" s="211">
        <v>609</v>
      </c>
      <c r="ED500" s="211">
        <v>64</v>
      </c>
      <c r="EE500" s="211">
        <v>487</v>
      </c>
      <c r="EF500" s="211">
        <v>619</v>
      </c>
      <c r="EG500" s="211">
        <v>4851</v>
      </c>
      <c r="EH500" s="211">
        <v>661</v>
      </c>
      <c r="EI500" s="211">
        <v>1880</v>
      </c>
      <c r="EJ500" s="211">
        <v>531</v>
      </c>
      <c r="EK500" s="211">
        <v>101</v>
      </c>
      <c r="EL500" s="211">
        <v>25</v>
      </c>
      <c r="EM500" s="211">
        <v>66</v>
      </c>
      <c r="EN500" s="211">
        <v>38</v>
      </c>
      <c r="EO500" s="211">
        <v>54</v>
      </c>
      <c r="EP500" s="211">
        <v>217</v>
      </c>
      <c r="EQ500" s="211">
        <v>2042</v>
      </c>
      <c r="ER500" s="211">
        <v>2411</v>
      </c>
      <c r="ES500" s="211">
        <v>149</v>
      </c>
      <c r="ET500" s="211">
        <v>873</v>
      </c>
      <c r="EU500" s="211">
        <v>717</v>
      </c>
      <c r="EV500" s="211">
        <v>672</v>
      </c>
      <c r="EW500" s="211">
        <f t="shared" si="8"/>
        <v>2262</v>
      </c>
      <c r="EX500" s="211">
        <v>2411</v>
      </c>
      <c r="EZ500" s="211"/>
    </row>
    <row r="501" spans="1:156" x14ac:dyDescent="0.25">
      <c r="A501">
        <v>56168</v>
      </c>
      <c r="B501" t="s">
        <v>580</v>
      </c>
      <c r="C501" t="s">
        <v>1138</v>
      </c>
      <c r="D501" t="s">
        <v>286</v>
      </c>
      <c r="E501" t="s">
        <v>333</v>
      </c>
      <c r="F501" s="234" t="s">
        <v>342</v>
      </c>
      <c r="G501" s="234" t="s">
        <v>342</v>
      </c>
      <c r="H501" s="211">
        <v>829</v>
      </c>
      <c r="I501" s="211">
        <v>69</v>
      </c>
      <c r="J501" s="211">
        <v>216</v>
      </c>
      <c r="K501" s="211">
        <v>36</v>
      </c>
      <c r="L501" s="211">
        <v>89</v>
      </c>
      <c r="M501" s="211">
        <v>30</v>
      </c>
      <c r="N501" s="211">
        <v>362</v>
      </c>
      <c r="O501" s="211">
        <v>14</v>
      </c>
      <c r="P501" s="211">
        <v>251</v>
      </c>
      <c r="Q501" s="211">
        <v>19</v>
      </c>
      <c r="R501" s="211">
        <v>683</v>
      </c>
      <c r="S501" s="211">
        <v>38</v>
      </c>
      <c r="T501" s="211">
        <v>1</v>
      </c>
      <c r="U501" s="211">
        <v>0</v>
      </c>
      <c r="V501" s="211">
        <v>0</v>
      </c>
      <c r="W501" s="211">
        <v>0</v>
      </c>
      <c r="X501" s="211">
        <v>0</v>
      </c>
      <c r="Y501" s="211">
        <v>0</v>
      </c>
      <c r="Z501" s="211">
        <v>58</v>
      </c>
      <c r="AA501" s="211">
        <v>10</v>
      </c>
      <c r="AB501" s="211">
        <v>87</v>
      </c>
      <c r="AC501" s="211">
        <v>21</v>
      </c>
      <c r="AD501" s="211">
        <v>132</v>
      </c>
      <c r="AE501" s="211">
        <v>31</v>
      </c>
      <c r="AF501" s="211">
        <v>662</v>
      </c>
      <c r="AG501" s="211">
        <v>31</v>
      </c>
      <c r="AH501" s="211">
        <v>750</v>
      </c>
      <c r="AI501" s="211">
        <v>47</v>
      </c>
      <c r="AJ501" s="211">
        <v>79</v>
      </c>
      <c r="AK501" s="211">
        <v>22</v>
      </c>
      <c r="AL501" s="211">
        <v>25</v>
      </c>
      <c r="AM501" s="211">
        <v>0</v>
      </c>
      <c r="AN501" s="211">
        <v>54</v>
      </c>
      <c r="AO501" s="211">
        <v>22</v>
      </c>
      <c r="AP501" s="211">
        <v>425</v>
      </c>
      <c r="AQ501" s="211">
        <v>40</v>
      </c>
      <c r="AR501" s="211">
        <v>404</v>
      </c>
      <c r="AS501" s="211">
        <v>29</v>
      </c>
      <c r="AT501" s="211">
        <v>114</v>
      </c>
      <c r="AU501" s="211">
        <v>7</v>
      </c>
      <c r="AV501" s="211">
        <v>715</v>
      </c>
      <c r="AW501" s="211">
        <v>62</v>
      </c>
      <c r="AX501" s="211">
        <v>77</v>
      </c>
      <c r="AY501" s="211">
        <v>8</v>
      </c>
      <c r="AZ501" s="211">
        <v>197</v>
      </c>
      <c r="BA501" s="211">
        <v>17</v>
      </c>
      <c r="BB501" s="211">
        <v>187</v>
      </c>
      <c r="BC501" s="211">
        <v>26</v>
      </c>
      <c r="BD501" s="211">
        <v>83</v>
      </c>
      <c r="BE501" s="211">
        <v>0</v>
      </c>
      <c r="BF501" s="211">
        <v>71</v>
      </c>
      <c r="BG501" s="211">
        <v>9</v>
      </c>
      <c r="BH501" s="211">
        <v>363</v>
      </c>
      <c r="BI501" s="211">
        <v>51</v>
      </c>
      <c r="BJ501" s="211">
        <v>355</v>
      </c>
      <c r="BK501" s="211">
        <v>47</v>
      </c>
      <c r="BL501" s="211">
        <v>8</v>
      </c>
      <c r="BM501" s="211">
        <v>4</v>
      </c>
      <c r="BN501" s="211">
        <v>248</v>
      </c>
      <c r="BO501" s="211">
        <v>20</v>
      </c>
      <c r="BP501" s="211">
        <v>136</v>
      </c>
      <c r="BQ501" s="211">
        <v>35</v>
      </c>
      <c r="BR501" s="211">
        <v>50</v>
      </c>
      <c r="BS501" s="211">
        <v>5</v>
      </c>
      <c r="BT501" s="211">
        <v>225</v>
      </c>
      <c r="BU501" s="211">
        <v>9</v>
      </c>
      <c r="BV501" s="211">
        <v>434</v>
      </c>
      <c r="BW501" s="211">
        <v>60</v>
      </c>
      <c r="BX501" s="211">
        <v>170</v>
      </c>
      <c r="BY501" s="211">
        <v>0</v>
      </c>
      <c r="BZ501" s="211">
        <v>84</v>
      </c>
      <c r="CA501" s="211">
        <v>0</v>
      </c>
      <c r="CB501" s="211">
        <v>141</v>
      </c>
      <c r="CC501" s="211">
        <v>9</v>
      </c>
      <c r="CD501" s="211">
        <v>60</v>
      </c>
      <c r="CE501" s="211">
        <v>9</v>
      </c>
      <c r="CF501" s="211">
        <v>101</v>
      </c>
      <c r="CG501" s="211">
        <v>31</v>
      </c>
      <c r="CH501" s="211">
        <v>93</v>
      </c>
      <c r="CI501" s="211">
        <v>1</v>
      </c>
      <c r="CJ501" s="211">
        <v>81</v>
      </c>
      <c r="CK501" s="211">
        <v>13</v>
      </c>
      <c r="CL501" s="211">
        <v>99</v>
      </c>
      <c r="CM501" s="211">
        <v>6</v>
      </c>
      <c r="CN501" s="211">
        <v>170</v>
      </c>
      <c r="CO501" s="211">
        <v>0</v>
      </c>
      <c r="CP501" s="211">
        <v>69</v>
      </c>
      <c r="CQ501" s="211">
        <v>760</v>
      </c>
      <c r="CR501" s="211">
        <v>575</v>
      </c>
      <c r="CS501" s="211">
        <v>342</v>
      </c>
      <c r="CT501" s="211">
        <v>666</v>
      </c>
      <c r="CU501" s="211">
        <v>104</v>
      </c>
      <c r="CV501" s="211">
        <v>47</v>
      </c>
      <c r="CW501" s="211">
        <v>99</v>
      </c>
      <c r="CX501" s="211">
        <v>44</v>
      </c>
      <c r="CY501" s="211">
        <v>5</v>
      </c>
      <c r="CZ501" s="211">
        <v>3</v>
      </c>
      <c r="DA501" s="211">
        <v>0</v>
      </c>
      <c r="DB501" s="211">
        <v>0</v>
      </c>
      <c r="DC501" s="211">
        <v>0</v>
      </c>
      <c r="DD501" s="211">
        <v>0</v>
      </c>
      <c r="DE501" s="211">
        <v>56</v>
      </c>
      <c r="DF501" s="211">
        <v>49</v>
      </c>
      <c r="DG501" s="211">
        <v>75</v>
      </c>
      <c r="DH501" s="211">
        <v>17</v>
      </c>
      <c r="DI501" s="211">
        <v>50</v>
      </c>
      <c r="DJ501" s="211">
        <v>22</v>
      </c>
      <c r="DK501" s="211">
        <v>5</v>
      </c>
      <c r="DL501" s="211">
        <v>21</v>
      </c>
      <c r="DM501" s="211">
        <v>12</v>
      </c>
      <c r="DN501" s="211">
        <v>75</v>
      </c>
      <c r="DO501" s="211">
        <v>13</v>
      </c>
      <c r="DP501" s="211">
        <v>14</v>
      </c>
      <c r="DQ501" s="211">
        <v>12</v>
      </c>
      <c r="DR501" s="211">
        <v>23</v>
      </c>
      <c r="DS501" s="211">
        <v>5</v>
      </c>
      <c r="DT501" s="211">
        <v>11</v>
      </c>
      <c r="DU501" s="211">
        <v>338</v>
      </c>
      <c r="DV501" s="211">
        <v>195</v>
      </c>
      <c r="DW501" s="211">
        <v>68</v>
      </c>
      <c r="DX501" s="211">
        <v>29</v>
      </c>
      <c r="DY501" s="211">
        <v>19</v>
      </c>
      <c r="DZ501" s="211">
        <v>57</v>
      </c>
      <c r="EA501" s="211">
        <v>8</v>
      </c>
      <c r="EB501" s="211">
        <v>39</v>
      </c>
      <c r="EC501" s="211">
        <v>57</v>
      </c>
      <c r="ED501" s="211">
        <v>5</v>
      </c>
      <c r="EE501" s="211">
        <v>44</v>
      </c>
      <c r="EF501" s="211">
        <v>101</v>
      </c>
      <c r="EG501" s="211">
        <v>744</v>
      </c>
      <c r="EH501" s="211">
        <v>79</v>
      </c>
      <c r="EI501" s="211">
        <v>287</v>
      </c>
      <c r="EJ501" s="211">
        <v>51</v>
      </c>
      <c r="EK501" s="211">
        <v>7</v>
      </c>
      <c r="EL501" s="211">
        <v>2</v>
      </c>
      <c r="EM501" s="211">
        <v>1</v>
      </c>
      <c r="EN501" s="211">
        <v>0</v>
      </c>
      <c r="EO501" s="211">
        <v>4</v>
      </c>
      <c r="EP501" s="211">
        <v>25</v>
      </c>
      <c r="EQ501" s="211">
        <v>298</v>
      </c>
      <c r="ER501" s="211">
        <v>338</v>
      </c>
      <c r="ES501" s="211">
        <v>5</v>
      </c>
      <c r="ET501" s="211">
        <v>68</v>
      </c>
      <c r="EU501" s="211">
        <v>133</v>
      </c>
      <c r="EV501" s="211">
        <v>132</v>
      </c>
      <c r="EW501" s="211">
        <f t="shared" si="8"/>
        <v>333</v>
      </c>
      <c r="EX501" s="211">
        <v>338</v>
      </c>
      <c r="EZ501" s="211"/>
    </row>
    <row r="502" spans="1:156" x14ac:dyDescent="0.25">
      <c r="A502">
        <v>56172</v>
      </c>
      <c r="B502" t="s">
        <v>580</v>
      </c>
      <c r="C502" t="s">
        <v>787</v>
      </c>
      <c r="D502" t="s">
        <v>284</v>
      </c>
      <c r="E502" t="s">
        <v>333</v>
      </c>
      <c r="F502" s="234" t="s">
        <v>342</v>
      </c>
      <c r="G502" s="234" t="s">
        <v>342</v>
      </c>
      <c r="H502" s="211">
        <v>2936</v>
      </c>
      <c r="I502" s="211">
        <v>130</v>
      </c>
      <c r="J502" s="211">
        <v>357</v>
      </c>
      <c r="K502" s="211">
        <v>21</v>
      </c>
      <c r="L502" s="211">
        <v>265</v>
      </c>
      <c r="M502" s="211">
        <v>21</v>
      </c>
      <c r="N502" s="211">
        <v>1154</v>
      </c>
      <c r="O502" s="211">
        <v>90</v>
      </c>
      <c r="P502" s="211">
        <v>1421</v>
      </c>
      <c r="Q502" s="211">
        <v>19</v>
      </c>
      <c r="R502" s="211">
        <v>2753</v>
      </c>
      <c r="S502" s="211">
        <v>65</v>
      </c>
      <c r="T502" s="211">
        <v>0</v>
      </c>
      <c r="U502" s="211">
        <v>0</v>
      </c>
      <c r="V502" s="211">
        <v>12</v>
      </c>
      <c r="W502" s="211">
        <v>0</v>
      </c>
      <c r="X502" s="211">
        <v>0</v>
      </c>
      <c r="Y502" s="211">
        <v>0</v>
      </c>
      <c r="Z502" s="211">
        <v>126</v>
      </c>
      <c r="AA502" s="211">
        <v>58</v>
      </c>
      <c r="AB502" s="211">
        <v>45</v>
      </c>
      <c r="AC502" s="211">
        <v>7</v>
      </c>
      <c r="AD502" s="211">
        <v>81</v>
      </c>
      <c r="AE502" s="211">
        <v>51</v>
      </c>
      <c r="AF502" s="211">
        <v>2724</v>
      </c>
      <c r="AG502" s="211">
        <v>65</v>
      </c>
      <c r="AH502" s="211">
        <v>2883</v>
      </c>
      <c r="AI502" s="211">
        <v>97</v>
      </c>
      <c r="AJ502" s="211">
        <v>53</v>
      </c>
      <c r="AK502" s="211">
        <v>33</v>
      </c>
      <c r="AL502" s="211">
        <v>4</v>
      </c>
      <c r="AM502" s="211">
        <v>0</v>
      </c>
      <c r="AN502" s="211">
        <v>49</v>
      </c>
      <c r="AO502" s="211">
        <v>33</v>
      </c>
      <c r="AP502" s="211">
        <v>1433</v>
      </c>
      <c r="AQ502" s="211">
        <v>63</v>
      </c>
      <c r="AR502" s="211">
        <v>1503</v>
      </c>
      <c r="AS502" s="211">
        <v>67</v>
      </c>
      <c r="AT502" s="211">
        <v>349</v>
      </c>
      <c r="AU502" s="211">
        <v>10</v>
      </c>
      <c r="AV502" s="211">
        <v>2587</v>
      </c>
      <c r="AW502" s="211">
        <v>120</v>
      </c>
      <c r="AX502" s="211">
        <v>162</v>
      </c>
      <c r="AY502" s="211">
        <v>37</v>
      </c>
      <c r="AZ502" s="211">
        <v>590</v>
      </c>
      <c r="BA502" s="211">
        <v>12</v>
      </c>
      <c r="BB502" s="211">
        <v>632</v>
      </c>
      <c r="BC502" s="211">
        <v>13</v>
      </c>
      <c r="BD502" s="211">
        <v>647</v>
      </c>
      <c r="BE502" s="211">
        <v>18</v>
      </c>
      <c r="BF502" s="211">
        <v>229</v>
      </c>
      <c r="BG502" s="211">
        <v>31</v>
      </c>
      <c r="BH502" s="211">
        <v>1281</v>
      </c>
      <c r="BI502" s="211">
        <v>76</v>
      </c>
      <c r="BJ502" s="211">
        <v>1252</v>
      </c>
      <c r="BK502" s="211">
        <v>62</v>
      </c>
      <c r="BL502" s="211">
        <v>29</v>
      </c>
      <c r="BM502" s="211">
        <v>14</v>
      </c>
      <c r="BN502" s="211">
        <v>1002</v>
      </c>
      <c r="BO502" s="211">
        <v>54</v>
      </c>
      <c r="BP502" s="211">
        <v>336</v>
      </c>
      <c r="BQ502" s="211">
        <v>23</v>
      </c>
      <c r="BR502" s="211">
        <v>172</v>
      </c>
      <c r="BS502" s="211">
        <v>30</v>
      </c>
      <c r="BT502" s="211">
        <v>654</v>
      </c>
      <c r="BU502" s="211">
        <v>23</v>
      </c>
      <c r="BV502" s="211">
        <v>1510</v>
      </c>
      <c r="BW502" s="211">
        <v>107</v>
      </c>
      <c r="BX502" s="211">
        <v>772</v>
      </c>
      <c r="BY502" s="211">
        <v>0</v>
      </c>
      <c r="BZ502" s="211">
        <v>160</v>
      </c>
      <c r="CA502" s="211">
        <v>5</v>
      </c>
      <c r="CB502" s="211">
        <v>494</v>
      </c>
      <c r="CC502" s="211">
        <v>18</v>
      </c>
      <c r="CD502" s="211">
        <v>251</v>
      </c>
      <c r="CE502" s="211">
        <v>27</v>
      </c>
      <c r="CF502" s="211">
        <v>234</v>
      </c>
      <c r="CG502" s="211">
        <v>26</v>
      </c>
      <c r="CH502" s="211">
        <v>380</v>
      </c>
      <c r="CI502" s="211">
        <v>40</v>
      </c>
      <c r="CJ502" s="211">
        <v>290</v>
      </c>
      <c r="CK502" s="211">
        <v>12</v>
      </c>
      <c r="CL502" s="211">
        <v>355</v>
      </c>
      <c r="CM502" s="211">
        <v>2</v>
      </c>
      <c r="CN502" s="211">
        <v>772</v>
      </c>
      <c r="CO502" s="211">
        <v>0</v>
      </c>
      <c r="CP502" s="211">
        <v>130</v>
      </c>
      <c r="CQ502" s="211">
        <v>2806</v>
      </c>
      <c r="CR502" s="211">
        <v>2120</v>
      </c>
      <c r="CS502" s="211">
        <v>1156</v>
      </c>
      <c r="CT502" s="211">
        <v>2703</v>
      </c>
      <c r="CU502" s="211">
        <v>117</v>
      </c>
      <c r="CV502" s="211">
        <v>34</v>
      </c>
      <c r="CW502" s="211">
        <v>58</v>
      </c>
      <c r="CX502" s="211">
        <v>34</v>
      </c>
      <c r="CY502" s="211">
        <v>59</v>
      </c>
      <c r="CZ502" s="211">
        <v>0</v>
      </c>
      <c r="DA502" s="211">
        <v>0</v>
      </c>
      <c r="DB502" s="211">
        <v>0</v>
      </c>
      <c r="DC502" s="211">
        <v>0</v>
      </c>
      <c r="DD502" s="211">
        <v>0</v>
      </c>
      <c r="DE502" s="211">
        <v>102</v>
      </c>
      <c r="DF502" s="211">
        <v>170</v>
      </c>
      <c r="DG502" s="211">
        <v>159</v>
      </c>
      <c r="DH502" s="211">
        <v>106</v>
      </c>
      <c r="DI502" s="211">
        <v>80</v>
      </c>
      <c r="DJ502" s="211">
        <v>67</v>
      </c>
      <c r="DK502" s="211">
        <v>8</v>
      </c>
      <c r="DL502" s="211">
        <v>90</v>
      </c>
      <c r="DM502" s="211">
        <v>42</v>
      </c>
      <c r="DN502" s="211">
        <v>451</v>
      </c>
      <c r="DO502" s="211">
        <v>79</v>
      </c>
      <c r="DP502" s="211">
        <v>50</v>
      </c>
      <c r="DQ502" s="211">
        <v>66</v>
      </c>
      <c r="DR502" s="211">
        <v>27</v>
      </c>
      <c r="DS502" s="211">
        <v>14</v>
      </c>
      <c r="DT502" s="211">
        <v>117</v>
      </c>
      <c r="DU502" s="211">
        <v>1334</v>
      </c>
      <c r="DV502" s="211">
        <v>731</v>
      </c>
      <c r="DW502" s="211">
        <v>251</v>
      </c>
      <c r="DX502" s="211">
        <v>79</v>
      </c>
      <c r="DY502" s="211">
        <v>17</v>
      </c>
      <c r="DZ502" s="211">
        <v>208</v>
      </c>
      <c r="EA502" s="211">
        <v>13</v>
      </c>
      <c r="EB502" s="211">
        <v>188</v>
      </c>
      <c r="EC502" s="211">
        <v>316</v>
      </c>
      <c r="ED502" s="211">
        <v>35</v>
      </c>
      <c r="EE502" s="211">
        <v>246</v>
      </c>
      <c r="EF502" s="211">
        <v>317</v>
      </c>
      <c r="EG502" s="211">
        <v>2610</v>
      </c>
      <c r="EH502" s="211">
        <v>314</v>
      </c>
      <c r="EI502" s="211">
        <v>1016</v>
      </c>
      <c r="EJ502" s="211">
        <v>318</v>
      </c>
      <c r="EK502" s="211">
        <v>59</v>
      </c>
      <c r="EL502" s="211">
        <v>51</v>
      </c>
      <c r="EM502" s="211">
        <v>19</v>
      </c>
      <c r="EN502" s="211">
        <v>40</v>
      </c>
      <c r="EO502" s="211">
        <v>9</v>
      </c>
      <c r="EP502" s="211">
        <v>61</v>
      </c>
      <c r="EQ502" s="211">
        <v>1110</v>
      </c>
      <c r="ER502" s="211">
        <v>1334</v>
      </c>
      <c r="ES502" s="211">
        <v>104</v>
      </c>
      <c r="ET502" s="211">
        <v>330</v>
      </c>
      <c r="EU502" s="211">
        <v>549</v>
      </c>
      <c r="EV502" s="211">
        <v>351</v>
      </c>
      <c r="EW502" s="211">
        <f t="shared" si="8"/>
        <v>1230</v>
      </c>
      <c r="EX502" s="211">
        <v>1334</v>
      </c>
      <c r="EZ502" s="211"/>
    </row>
    <row r="503" spans="1:156" x14ac:dyDescent="0.25">
      <c r="A503">
        <v>56175</v>
      </c>
      <c r="B503" t="s">
        <v>580</v>
      </c>
      <c r="C503" t="s">
        <v>788</v>
      </c>
      <c r="D503" t="s">
        <v>275</v>
      </c>
      <c r="E503" t="s">
        <v>333</v>
      </c>
      <c r="F503" s="234" t="s">
        <v>342</v>
      </c>
      <c r="G503" s="234" t="s">
        <v>342</v>
      </c>
      <c r="H503" s="211">
        <v>2738</v>
      </c>
      <c r="I503" s="211">
        <v>213</v>
      </c>
      <c r="J503" s="211">
        <v>450</v>
      </c>
      <c r="K503" s="211">
        <v>50</v>
      </c>
      <c r="L503" s="211">
        <v>212</v>
      </c>
      <c r="M503" s="211">
        <v>13</v>
      </c>
      <c r="N503" s="211">
        <v>1349</v>
      </c>
      <c r="O503" s="211">
        <v>135</v>
      </c>
      <c r="P503" s="211">
        <v>938</v>
      </c>
      <c r="Q503" s="211">
        <v>28</v>
      </c>
      <c r="R503" s="211">
        <v>2319</v>
      </c>
      <c r="S503" s="211">
        <v>142</v>
      </c>
      <c r="T503" s="211">
        <v>4</v>
      </c>
      <c r="U503" s="211">
        <v>4</v>
      </c>
      <c r="V503" s="211">
        <v>3</v>
      </c>
      <c r="W503" s="211">
        <v>0</v>
      </c>
      <c r="X503" s="211">
        <v>197</v>
      </c>
      <c r="Y503" s="211">
        <v>6</v>
      </c>
      <c r="Z503" s="211">
        <v>65</v>
      </c>
      <c r="AA503" s="211">
        <v>26</v>
      </c>
      <c r="AB503" s="211">
        <v>150</v>
      </c>
      <c r="AC503" s="211">
        <v>35</v>
      </c>
      <c r="AD503" s="211">
        <v>198</v>
      </c>
      <c r="AE503" s="211">
        <v>0</v>
      </c>
      <c r="AF503" s="211">
        <v>2257</v>
      </c>
      <c r="AG503" s="211">
        <v>142</v>
      </c>
      <c r="AH503" s="211">
        <v>2649</v>
      </c>
      <c r="AI503" s="211">
        <v>208</v>
      </c>
      <c r="AJ503" s="211">
        <v>89</v>
      </c>
      <c r="AK503" s="211">
        <v>5</v>
      </c>
      <c r="AL503" s="211">
        <v>62</v>
      </c>
      <c r="AM503" s="211">
        <v>1</v>
      </c>
      <c r="AN503" s="211">
        <v>27</v>
      </c>
      <c r="AO503" s="211">
        <v>4</v>
      </c>
      <c r="AP503" s="211">
        <v>1355</v>
      </c>
      <c r="AQ503" s="211">
        <v>122</v>
      </c>
      <c r="AR503" s="211">
        <v>1383</v>
      </c>
      <c r="AS503" s="211">
        <v>91</v>
      </c>
      <c r="AT503" s="211">
        <v>406</v>
      </c>
      <c r="AU503" s="211">
        <v>17</v>
      </c>
      <c r="AV503" s="211">
        <v>2332</v>
      </c>
      <c r="AW503" s="211">
        <v>196</v>
      </c>
      <c r="AX503" s="211">
        <v>114</v>
      </c>
      <c r="AY503" s="211">
        <v>8</v>
      </c>
      <c r="AZ503" s="211">
        <v>607</v>
      </c>
      <c r="BA503" s="211">
        <v>25</v>
      </c>
      <c r="BB503" s="211">
        <v>716</v>
      </c>
      <c r="BC503" s="211">
        <v>61</v>
      </c>
      <c r="BD503" s="211">
        <v>362</v>
      </c>
      <c r="BE503" s="211">
        <v>0</v>
      </c>
      <c r="BF503" s="211">
        <v>239</v>
      </c>
      <c r="BG503" s="211">
        <v>23</v>
      </c>
      <c r="BH503" s="211">
        <v>1169</v>
      </c>
      <c r="BI503" s="211">
        <v>104</v>
      </c>
      <c r="BJ503" s="211">
        <v>1147</v>
      </c>
      <c r="BK503" s="211">
        <v>89</v>
      </c>
      <c r="BL503" s="211">
        <v>22</v>
      </c>
      <c r="BM503" s="211">
        <v>15</v>
      </c>
      <c r="BN503" s="211">
        <v>786</v>
      </c>
      <c r="BO503" s="211">
        <v>66</v>
      </c>
      <c r="BP503" s="211">
        <v>453</v>
      </c>
      <c r="BQ503" s="211">
        <v>52</v>
      </c>
      <c r="BR503" s="211">
        <v>169</v>
      </c>
      <c r="BS503" s="211">
        <v>9</v>
      </c>
      <c r="BT503" s="211">
        <v>710</v>
      </c>
      <c r="BU503" s="211">
        <v>86</v>
      </c>
      <c r="BV503" s="211">
        <v>1408</v>
      </c>
      <c r="BW503" s="211">
        <v>127</v>
      </c>
      <c r="BX503" s="211">
        <v>620</v>
      </c>
      <c r="BY503" s="211">
        <v>0</v>
      </c>
      <c r="BZ503" s="211">
        <v>165</v>
      </c>
      <c r="CA503" s="211">
        <v>14</v>
      </c>
      <c r="CB503" s="211">
        <v>545</v>
      </c>
      <c r="CC503" s="211">
        <v>72</v>
      </c>
      <c r="CD503" s="211">
        <v>229</v>
      </c>
      <c r="CE503" s="211">
        <v>33</v>
      </c>
      <c r="CF503" s="211">
        <v>196</v>
      </c>
      <c r="CG503" s="211">
        <v>27</v>
      </c>
      <c r="CH503" s="211">
        <v>321</v>
      </c>
      <c r="CI503" s="211">
        <v>44</v>
      </c>
      <c r="CJ503" s="211">
        <v>333</v>
      </c>
      <c r="CK503" s="211">
        <v>8</v>
      </c>
      <c r="CL503" s="211">
        <v>329</v>
      </c>
      <c r="CM503" s="211">
        <v>15</v>
      </c>
      <c r="CN503" s="211">
        <v>620</v>
      </c>
      <c r="CO503" s="211">
        <v>0</v>
      </c>
      <c r="CP503" s="211">
        <v>213</v>
      </c>
      <c r="CQ503" s="211">
        <v>2525</v>
      </c>
      <c r="CR503" s="211">
        <v>1825</v>
      </c>
      <c r="CS503" s="211">
        <v>1149</v>
      </c>
      <c r="CT503" s="211">
        <v>2356</v>
      </c>
      <c r="CU503" s="211">
        <v>287</v>
      </c>
      <c r="CV503" s="211">
        <v>74</v>
      </c>
      <c r="CW503" s="211">
        <v>142</v>
      </c>
      <c r="CX503" s="211">
        <v>30</v>
      </c>
      <c r="CY503" s="211">
        <v>8</v>
      </c>
      <c r="CZ503" s="211">
        <v>0</v>
      </c>
      <c r="DA503" s="211">
        <v>137</v>
      </c>
      <c r="DB503" s="211">
        <v>44</v>
      </c>
      <c r="DC503" s="211">
        <v>0</v>
      </c>
      <c r="DD503" s="211">
        <v>0</v>
      </c>
      <c r="DE503" s="211">
        <v>222</v>
      </c>
      <c r="DF503" s="211">
        <v>204</v>
      </c>
      <c r="DG503" s="211">
        <v>135</v>
      </c>
      <c r="DH503" s="211">
        <v>20</v>
      </c>
      <c r="DI503" s="211">
        <v>157</v>
      </c>
      <c r="DJ503" s="211">
        <v>67</v>
      </c>
      <c r="DK503" s="211">
        <v>5</v>
      </c>
      <c r="DL503" s="211">
        <v>34</v>
      </c>
      <c r="DM503" s="211">
        <v>45</v>
      </c>
      <c r="DN503" s="211">
        <v>356</v>
      </c>
      <c r="DO503" s="211">
        <v>63</v>
      </c>
      <c r="DP503" s="211">
        <v>69</v>
      </c>
      <c r="DQ503" s="211">
        <v>43</v>
      </c>
      <c r="DR503" s="211">
        <v>40</v>
      </c>
      <c r="DS503" s="211">
        <v>37</v>
      </c>
      <c r="DT503" s="211">
        <v>98</v>
      </c>
      <c r="DU503" s="211">
        <v>1077</v>
      </c>
      <c r="DV503" s="211">
        <v>570</v>
      </c>
      <c r="DW503" s="211">
        <v>195</v>
      </c>
      <c r="DX503" s="211">
        <v>48</v>
      </c>
      <c r="DY503" s="211">
        <v>18</v>
      </c>
      <c r="DZ503" s="211">
        <v>190</v>
      </c>
      <c r="EA503" s="211">
        <v>8</v>
      </c>
      <c r="EB503" s="211">
        <v>172</v>
      </c>
      <c r="EC503" s="211">
        <v>269</v>
      </c>
      <c r="ED503" s="211">
        <v>36</v>
      </c>
      <c r="EE503" s="211">
        <v>185</v>
      </c>
      <c r="EF503" s="211">
        <v>258</v>
      </c>
      <c r="EG503" s="211">
        <v>2620</v>
      </c>
      <c r="EH503" s="211">
        <v>162</v>
      </c>
      <c r="EI503" s="211">
        <v>900</v>
      </c>
      <c r="EJ503" s="211">
        <v>177</v>
      </c>
      <c r="EK503" s="211">
        <v>44</v>
      </c>
      <c r="EL503" s="211">
        <v>38</v>
      </c>
      <c r="EM503" s="211">
        <v>21</v>
      </c>
      <c r="EN503" s="211">
        <v>9</v>
      </c>
      <c r="EO503" s="211">
        <v>5</v>
      </c>
      <c r="EP503" s="211">
        <v>29</v>
      </c>
      <c r="EQ503" s="211">
        <v>884</v>
      </c>
      <c r="ER503" s="211">
        <v>1077</v>
      </c>
      <c r="ES503" s="211">
        <v>34</v>
      </c>
      <c r="ET503" s="211">
        <v>323</v>
      </c>
      <c r="EU503" s="211">
        <v>339</v>
      </c>
      <c r="EV503" s="211">
        <v>381</v>
      </c>
      <c r="EW503" s="211">
        <f t="shared" si="8"/>
        <v>1043</v>
      </c>
      <c r="EX503" s="211">
        <v>1077</v>
      </c>
      <c r="EZ503" s="211"/>
    </row>
    <row r="504" spans="1:156" x14ac:dyDescent="0.25">
      <c r="A504">
        <v>56178</v>
      </c>
      <c r="B504" t="s">
        <v>580</v>
      </c>
      <c r="C504" t="s">
        <v>789</v>
      </c>
      <c r="D504" t="s">
        <v>274</v>
      </c>
      <c r="E504" t="s">
        <v>333</v>
      </c>
      <c r="F504" s="234" t="s">
        <v>342</v>
      </c>
      <c r="G504" s="234" t="s">
        <v>342</v>
      </c>
      <c r="H504" s="211">
        <v>1582</v>
      </c>
      <c r="I504" s="211">
        <v>105</v>
      </c>
      <c r="J504" s="211">
        <v>139</v>
      </c>
      <c r="K504" s="211">
        <v>9</v>
      </c>
      <c r="L504" s="211">
        <v>105</v>
      </c>
      <c r="M504" s="211">
        <v>9</v>
      </c>
      <c r="N504" s="211">
        <v>690</v>
      </c>
      <c r="O504" s="211">
        <v>75</v>
      </c>
      <c r="P504" s="211">
        <v>739</v>
      </c>
      <c r="Q504" s="211">
        <v>21</v>
      </c>
      <c r="R504" s="211">
        <v>1509</v>
      </c>
      <c r="S504" s="211">
        <v>100</v>
      </c>
      <c r="T504" s="211">
        <v>0</v>
      </c>
      <c r="U504" s="211">
        <v>0</v>
      </c>
      <c r="V504" s="211">
        <v>0</v>
      </c>
      <c r="W504" s="211">
        <v>0</v>
      </c>
      <c r="X504" s="211">
        <v>6</v>
      </c>
      <c r="Y504" s="211">
        <v>0</v>
      </c>
      <c r="Z504" s="211">
        <v>0</v>
      </c>
      <c r="AA504" s="211">
        <v>0</v>
      </c>
      <c r="AB504" s="211">
        <v>67</v>
      </c>
      <c r="AC504" s="211">
        <v>5</v>
      </c>
      <c r="AD504" s="211">
        <v>35</v>
      </c>
      <c r="AE504" s="211">
        <v>0</v>
      </c>
      <c r="AF504" s="211">
        <v>1497</v>
      </c>
      <c r="AG504" s="211">
        <v>100</v>
      </c>
      <c r="AH504" s="211">
        <v>1576</v>
      </c>
      <c r="AI504" s="211">
        <v>105</v>
      </c>
      <c r="AJ504" s="211">
        <v>6</v>
      </c>
      <c r="AK504" s="211">
        <v>0</v>
      </c>
      <c r="AL504" s="211">
        <v>6</v>
      </c>
      <c r="AM504" s="211">
        <v>0</v>
      </c>
      <c r="AN504" s="211">
        <v>0</v>
      </c>
      <c r="AO504" s="211">
        <v>0</v>
      </c>
      <c r="AP504" s="211">
        <v>797</v>
      </c>
      <c r="AQ504" s="211">
        <v>47</v>
      </c>
      <c r="AR504" s="211">
        <v>785</v>
      </c>
      <c r="AS504" s="211">
        <v>58</v>
      </c>
      <c r="AT504" s="211">
        <v>214</v>
      </c>
      <c r="AU504" s="211">
        <v>7</v>
      </c>
      <c r="AV504" s="211">
        <v>1368</v>
      </c>
      <c r="AW504" s="211">
        <v>98</v>
      </c>
      <c r="AX504" s="211">
        <v>62</v>
      </c>
      <c r="AY504" s="211">
        <v>0</v>
      </c>
      <c r="AZ504" s="211">
        <v>348</v>
      </c>
      <c r="BA504" s="211">
        <v>32</v>
      </c>
      <c r="BB504" s="211">
        <v>360</v>
      </c>
      <c r="BC504" s="211">
        <v>20</v>
      </c>
      <c r="BD504" s="211">
        <v>296</v>
      </c>
      <c r="BE504" s="211">
        <v>14</v>
      </c>
      <c r="BF504" s="211">
        <v>105</v>
      </c>
      <c r="BG504" s="211">
        <v>13</v>
      </c>
      <c r="BH504" s="211">
        <v>801</v>
      </c>
      <c r="BI504" s="211">
        <v>76</v>
      </c>
      <c r="BJ504" s="211">
        <v>789</v>
      </c>
      <c r="BK504" s="211">
        <v>68</v>
      </c>
      <c r="BL504" s="211">
        <v>12</v>
      </c>
      <c r="BM504" s="211">
        <v>8</v>
      </c>
      <c r="BN504" s="211">
        <v>591</v>
      </c>
      <c r="BO504" s="211">
        <v>56</v>
      </c>
      <c r="BP504" s="211">
        <v>236</v>
      </c>
      <c r="BQ504" s="211">
        <v>24</v>
      </c>
      <c r="BR504" s="211">
        <v>79</v>
      </c>
      <c r="BS504" s="211">
        <v>9</v>
      </c>
      <c r="BT504" s="211">
        <v>419</v>
      </c>
      <c r="BU504" s="211">
        <v>16</v>
      </c>
      <c r="BV504" s="211">
        <v>906</v>
      </c>
      <c r="BW504" s="211">
        <v>89</v>
      </c>
      <c r="BX504" s="211">
        <v>257</v>
      </c>
      <c r="BY504" s="211">
        <v>0</v>
      </c>
      <c r="BZ504" s="211">
        <v>109</v>
      </c>
      <c r="CA504" s="211">
        <v>6</v>
      </c>
      <c r="CB504" s="211">
        <v>310</v>
      </c>
      <c r="CC504" s="211">
        <v>10</v>
      </c>
      <c r="CD504" s="211">
        <v>97</v>
      </c>
      <c r="CE504" s="211">
        <v>23</v>
      </c>
      <c r="CF504" s="211">
        <v>159</v>
      </c>
      <c r="CG504" s="211">
        <v>21</v>
      </c>
      <c r="CH504" s="211">
        <v>199</v>
      </c>
      <c r="CI504" s="211">
        <v>7</v>
      </c>
      <c r="CJ504" s="211">
        <v>215</v>
      </c>
      <c r="CK504" s="211">
        <v>38</v>
      </c>
      <c r="CL504" s="211">
        <v>236</v>
      </c>
      <c r="CM504" s="211">
        <v>0</v>
      </c>
      <c r="CN504" s="211">
        <v>257</v>
      </c>
      <c r="CO504" s="211">
        <v>0</v>
      </c>
      <c r="CP504" s="211">
        <v>105</v>
      </c>
      <c r="CQ504" s="211">
        <v>1477</v>
      </c>
      <c r="CR504" s="211">
        <v>1201</v>
      </c>
      <c r="CS504" s="211">
        <v>524</v>
      </c>
      <c r="CT504" s="211">
        <v>1539</v>
      </c>
      <c r="CU504" s="211">
        <v>35</v>
      </c>
      <c r="CV504" s="211">
        <v>0</v>
      </c>
      <c r="CW504" s="211">
        <v>22</v>
      </c>
      <c r="CX504" s="211">
        <v>0</v>
      </c>
      <c r="CY504" s="211">
        <v>7</v>
      </c>
      <c r="CZ504" s="211">
        <v>0</v>
      </c>
      <c r="DA504" s="211">
        <v>6</v>
      </c>
      <c r="DB504" s="211">
        <v>0</v>
      </c>
      <c r="DC504" s="211">
        <v>0</v>
      </c>
      <c r="DD504" s="211">
        <v>0</v>
      </c>
      <c r="DE504" s="211">
        <v>79</v>
      </c>
      <c r="DF504" s="211">
        <v>42</v>
      </c>
      <c r="DG504" s="211">
        <v>98</v>
      </c>
      <c r="DH504" s="211">
        <v>40</v>
      </c>
      <c r="DI504" s="211">
        <v>115</v>
      </c>
      <c r="DJ504" s="211">
        <v>60</v>
      </c>
      <c r="DK504" s="211">
        <v>5</v>
      </c>
      <c r="DL504" s="211">
        <v>54</v>
      </c>
      <c r="DM504" s="211">
        <v>52</v>
      </c>
      <c r="DN504" s="211">
        <v>216</v>
      </c>
      <c r="DO504" s="211">
        <v>45</v>
      </c>
      <c r="DP504" s="211">
        <v>24</v>
      </c>
      <c r="DQ504" s="211">
        <v>37</v>
      </c>
      <c r="DR504" s="211">
        <v>17</v>
      </c>
      <c r="DS504" s="211">
        <v>12</v>
      </c>
      <c r="DT504" s="211">
        <v>25</v>
      </c>
      <c r="DU504" s="211">
        <v>648</v>
      </c>
      <c r="DV504" s="211">
        <v>394</v>
      </c>
      <c r="DW504" s="211">
        <v>162</v>
      </c>
      <c r="DX504" s="211">
        <v>35</v>
      </c>
      <c r="DY504" s="211">
        <v>5</v>
      </c>
      <c r="DZ504" s="211">
        <v>87</v>
      </c>
      <c r="EA504" s="211">
        <v>5</v>
      </c>
      <c r="EB504" s="211">
        <v>79</v>
      </c>
      <c r="EC504" s="211">
        <v>132</v>
      </c>
      <c r="ED504" s="211">
        <v>10</v>
      </c>
      <c r="EE504" s="211">
        <v>103</v>
      </c>
      <c r="EF504" s="211">
        <v>196</v>
      </c>
      <c r="EG504" s="211">
        <v>1501</v>
      </c>
      <c r="EH504" s="211">
        <v>149</v>
      </c>
      <c r="EI504" s="211">
        <v>518</v>
      </c>
      <c r="EJ504" s="211">
        <v>130</v>
      </c>
      <c r="EK504" s="211">
        <v>16</v>
      </c>
      <c r="EL504" s="211">
        <v>22</v>
      </c>
      <c r="EM504" s="211">
        <v>18</v>
      </c>
      <c r="EN504" s="211">
        <v>5</v>
      </c>
      <c r="EO504" s="211">
        <v>18</v>
      </c>
      <c r="EP504" s="211">
        <v>27</v>
      </c>
      <c r="EQ504" s="211">
        <v>570</v>
      </c>
      <c r="ER504" s="211">
        <v>648</v>
      </c>
      <c r="ES504" s="211">
        <v>8</v>
      </c>
      <c r="ET504" s="211">
        <v>171</v>
      </c>
      <c r="EU504" s="211">
        <v>212</v>
      </c>
      <c r="EV504" s="211">
        <v>257</v>
      </c>
      <c r="EW504" s="211">
        <f t="shared" si="8"/>
        <v>640</v>
      </c>
      <c r="EX504" s="211">
        <v>648</v>
      </c>
      <c r="EZ504" s="211"/>
    </row>
    <row r="505" spans="1:156" x14ac:dyDescent="0.25">
      <c r="A505">
        <v>56180</v>
      </c>
      <c r="B505" t="s">
        <v>580</v>
      </c>
      <c r="C505" t="s">
        <v>790</v>
      </c>
      <c r="D505" t="s">
        <v>297</v>
      </c>
      <c r="E505" t="s">
        <v>333</v>
      </c>
      <c r="F505" s="234" t="s">
        <v>342</v>
      </c>
      <c r="G505" s="234" t="s">
        <v>343</v>
      </c>
      <c r="H505" s="211">
        <v>1201</v>
      </c>
      <c r="I505" s="211">
        <v>194</v>
      </c>
      <c r="J505" s="211">
        <v>319</v>
      </c>
      <c r="K505" s="211">
        <v>73</v>
      </c>
      <c r="L505" s="211">
        <v>234</v>
      </c>
      <c r="M505" s="211">
        <v>45</v>
      </c>
      <c r="N505" s="211">
        <v>443</v>
      </c>
      <c r="O505" s="211">
        <v>38</v>
      </c>
      <c r="P505" s="211">
        <v>437</v>
      </c>
      <c r="Q505" s="211">
        <v>83</v>
      </c>
      <c r="R505" s="211">
        <v>712</v>
      </c>
      <c r="S505" s="211">
        <v>52</v>
      </c>
      <c r="T505" s="211">
        <v>3</v>
      </c>
      <c r="U505" s="211">
        <v>0</v>
      </c>
      <c r="V505" s="211">
        <v>32</v>
      </c>
      <c r="W505" s="211">
        <v>0</v>
      </c>
      <c r="X505" s="211">
        <v>348</v>
      </c>
      <c r="Y505" s="211">
        <v>89</v>
      </c>
      <c r="Z505" s="211">
        <v>0</v>
      </c>
      <c r="AA505" s="211">
        <v>0</v>
      </c>
      <c r="AB505" s="211">
        <v>106</v>
      </c>
      <c r="AC505" s="211">
        <v>53</v>
      </c>
      <c r="AD505" s="211">
        <v>53</v>
      </c>
      <c r="AE505" s="211">
        <v>53</v>
      </c>
      <c r="AF505" s="211">
        <v>712</v>
      </c>
      <c r="AG505" s="211">
        <v>52</v>
      </c>
      <c r="AH505" s="211">
        <v>1001</v>
      </c>
      <c r="AI505" s="211">
        <v>123</v>
      </c>
      <c r="AJ505" s="211">
        <v>200</v>
      </c>
      <c r="AK505" s="211">
        <v>71</v>
      </c>
      <c r="AL505" s="211">
        <v>145</v>
      </c>
      <c r="AM505" s="211">
        <v>29</v>
      </c>
      <c r="AN505" s="211">
        <v>55</v>
      </c>
      <c r="AO505" s="211">
        <v>42</v>
      </c>
      <c r="AP505" s="211">
        <v>603</v>
      </c>
      <c r="AQ505" s="211">
        <v>110</v>
      </c>
      <c r="AR505" s="211">
        <v>598</v>
      </c>
      <c r="AS505" s="211">
        <v>84</v>
      </c>
      <c r="AT505" s="211">
        <v>111</v>
      </c>
      <c r="AU505" s="211">
        <v>9</v>
      </c>
      <c r="AV505" s="211">
        <v>1090</v>
      </c>
      <c r="AW505" s="211">
        <v>185</v>
      </c>
      <c r="AX505" s="211">
        <v>92</v>
      </c>
      <c r="AY505" s="211">
        <v>25</v>
      </c>
      <c r="AZ505" s="211">
        <v>207</v>
      </c>
      <c r="BA505" s="211">
        <v>28</v>
      </c>
      <c r="BB505" s="211">
        <v>322</v>
      </c>
      <c r="BC505" s="211">
        <v>43</v>
      </c>
      <c r="BD505" s="211">
        <v>140</v>
      </c>
      <c r="BE505" s="211">
        <v>19</v>
      </c>
      <c r="BF505" s="211">
        <v>151</v>
      </c>
      <c r="BG505" s="211">
        <v>41</v>
      </c>
      <c r="BH505" s="211">
        <v>473</v>
      </c>
      <c r="BI505" s="211">
        <v>97</v>
      </c>
      <c r="BJ505" s="211">
        <v>466</v>
      </c>
      <c r="BK505" s="211">
        <v>95</v>
      </c>
      <c r="BL505" s="211">
        <v>7</v>
      </c>
      <c r="BM505" s="211">
        <v>2</v>
      </c>
      <c r="BN505" s="211">
        <v>331</v>
      </c>
      <c r="BO505" s="211">
        <v>69</v>
      </c>
      <c r="BP505" s="211">
        <v>174</v>
      </c>
      <c r="BQ505" s="211">
        <v>30</v>
      </c>
      <c r="BR505" s="211">
        <v>119</v>
      </c>
      <c r="BS505" s="211">
        <v>39</v>
      </c>
      <c r="BT505" s="211">
        <v>336</v>
      </c>
      <c r="BU505" s="211">
        <v>55</v>
      </c>
      <c r="BV505" s="211">
        <v>624</v>
      </c>
      <c r="BW505" s="211">
        <v>138</v>
      </c>
      <c r="BX505" s="211">
        <v>241</v>
      </c>
      <c r="BY505" s="211">
        <v>1</v>
      </c>
      <c r="BZ505" s="211">
        <v>103</v>
      </c>
      <c r="CA505" s="211">
        <v>11</v>
      </c>
      <c r="CB505" s="211">
        <v>233</v>
      </c>
      <c r="CC505" s="211">
        <v>44</v>
      </c>
      <c r="CD505" s="211">
        <v>104</v>
      </c>
      <c r="CE505" s="211">
        <v>24</v>
      </c>
      <c r="CF505" s="211">
        <v>151</v>
      </c>
      <c r="CG505" s="211">
        <v>48</v>
      </c>
      <c r="CH505" s="211">
        <v>115</v>
      </c>
      <c r="CI505" s="211">
        <v>30</v>
      </c>
      <c r="CJ505" s="211">
        <v>80</v>
      </c>
      <c r="CK505" s="211">
        <v>8</v>
      </c>
      <c r="CL505" s="211">
        <v>174</v>
      </c>
      <c r="CM505" s="211">
        <v>28</v>
      </c>
      <c r="CN505" s="211">
        <v>241</v>
      </c>
      <c r="CO505" s="211">
        <v>1</v>
      </c>
      <c r="CP505" s="211">
        <v>194</v>
      </c>
      <c r="CQ505" s="211">
        <v>1007</v>
      </c>
      <c r="CR505" s="211">
        <v>592</v>
      </c>
      <c r="CS505" s="211">
        <v>607</v>
      </c>
      <c r="CT505" s="211">
        <v>838</v>
      </c>
      <c r="CU505" s="211">
        <v>292</v>
      </c>
      <c r="CV505" s="211">
        <v>154</v>
      </c>
      <c r="CW505" s="211">
        <v>38</v>
      </c>
      <c r="CX505" s="211">
        <v>0</v>
      </c>
      <c r="CY505" s="211">
        <v>2</v>
      </c>
      <c r="CZ505" s="211">
        <v>0</v>
      </c>
      <c r="DA505" s="211">
        <v>246</v>
      </c>
      <c r="DB505" s="211">
        <v>154</v>
      </c>
      <c r="DC505" s="211">
        <v>6</v>
      </c>
      <c r="DD505" s="211">
        <v>0</v>
      </c>
      <c r="DE505" s="211">
        <v>81</v>
      </c>
      <c r="DF505" s="211">
        <v>32</v>
      </c>
      <c r="DG505" s="211">
        <v>52</v>
      </c>
      <c r="DH505" s="211">
        <v>9</v>
      </c>
      <c r="DI505" s="211">
        <v>61</v>
      </c>
      <c r="DJ505" s="211">
        <v>17</v>
      </c>
      <c r="DK505" s="211">
        <v>8</v>
      </c>
      <c r="DL505" s="211">
        <v>23</v>
      </c>
      <c r="DM505" s="211">
        <v>22</v>
      </c>
      <c r="DN505" s="211">
        <v>161</v>
      </c>
      <c r="DO505" s="211">
        <v>24</v>
      </c>
      <c r="DP505" s="211">
        <v>15</v>
      </c>
      <c r="DQ505" s="211">
        <v>8</v>
      </c>
      <c r="DR505" s="211">
        <v>37</v>
      </c>
      <c r="DS505" s="211">
        <v>13</v>
      </c>
      <c r="DT505" s="211">
        <v>69</v>
      </c>
      <c r="DU505" s="211">
        <v>473</v>
      </c>
      <c r="DV505" s="211">
        <v>218</v>
      </c>
      <c r="DW505" s="211">
        <v>84</v>
      </c>
      <c r="DX505" s="211">
        <v>28</v>
      </c>
      <c r="DY505" s="211">
        <v>12</v>
      </c>
      <c r="DZ505" s="211">
        <v>77</v>
      </c>
      <c r="EA505" s="211">
        <v>6</v>
      </c>
      <c r="EB505" s="211">
        <v>57</v>
      </c>
      <c r="EC505" s="211">
        <v>150</v>
      </c>
      <c r="ED505" s="211">
        <v>13</v>
      </c>
      <c r="EE505" s="211">
        <v>104</v>
      </c>
      <c r="EF505" s="211">
        <v>128</v>
      </c>
      <c r="EG505" s="211">
        <v>1056</v>
      </c>
      <c r="EH505" s="211">
        <v>144</v>
      </c>
      <c r="EI505" s="211">
        <v>346</v>
      </c>
      <c r="EJ505" s="211">
        <v>127</v>
      </c>
      <c r="EK505" s="211">
        <v>39</v>
      </c>
      <c r="EL505" s="211">
        <v>8</v>
      </c>
      <c r="EM505" s="211">
        <v>19</v>
      </c>
      <c r="EN505" s="211">
        <v>4</v>
      </c>
      <c r="EO505" s="211">
        <v>0</v>
      </c>
      <c r="EP505" s="211">
        <v>44</v>
      </c>
      <c r="EQ505" s="211">
        <v>398</v>
      </c>
      <c r="ER505" s="211">
        <v>473</v>
      </c>
      <c r="ES505" s="211">
        <v>17</v>
      </c>
      <c r="ET505" s="211">
        <v>158</v>
      </c>
      <c r="EU505" s="211">
        <v>174</v>
      </c>
      <c r="EV505" s="211">
        <v>124</v>
      </c>
      <c r="EW505" s="211">
        <f t="shared" si="8"/>
        <v>456</v>
      </c>
      <c r="EX505" s="211">
        <v>473</v>
      </c>
      <c r="EZ505" s="211"/>
    </row>
    <row r="506" spans="1:156" x14ac:dyDescent="0.25">
      <c r="A506">
        <v>56187</v>
      </c>
      <c r="B506" t="s">
        <v>580</v>
      </c>
      <c r="C506" t="s">
        <v>791</v>
      </c>
      <c r="D506" t="s">
        <v>286</v>
      </c>
      <c r="E506" t="s">
        <v>333</v>
      </c>
      <c r="F506" s="234" t="s">
        <v>343</v>
      </c>
      <c r="G506" s="234" t="s">
        <v>343</v>
      </c>
      <c r="H506" s="211">
        <v>14943</v>
      </c>
      <c r="I506" s="211">
        <v>2374</v>
      </c>
      <c r="J506" s="211">
        <v>3617</v>
      </c>
      <c r="K506" s="211">
        <v>1070</v>
      </c>
      <c r="L506" s="211">
        <v>2158</v>
      </c>
      <c r="M506" s="211">
        <v>642</v>
      </c>
      <c r="N506" s="211">
        <v>7105</v>
      </c>
      <c r="O506" s="211">
        <v>768</v>
      </c>
      <c r="P506" s="211">
        <v>4174</v>
      </c>
      <c r="Q506" s="211">
        <v>536</v>
      </c>
      <c r="R506" s="211">
        <v>7599</v>
      </c>
      <c r="S506" s="211">
        <v>958</v>
      </c>
      <c r="T506" s="211">
        <v>1135</v>
      </c>
      <c r="U506" s="211">
        <v>39</v>
      </c>
      <c r="V506" s="211">
        <v>565</v>
      </c>
      <c r="W506" s="211">
        <v>226</v>
      </c>
      <c r="X506" s="211">
        <v>1030</v>
      </c>
      <c r="Y506" s="211">
        <v>114</v>
      </c>
      <c r="Z506" s="211">
        <v>2724</v>
      </c>
      <c r="AA506" s="211">
        <v>622</v>
      </c>
      <c r="AB506" s="211">
        <v>1890</v>
      </c>
      <c r="AC506" s="211">
        <v>415</v>
      </c>
      <c r="AD506" s="211">
        <v>6132</v>
      </c>
      <c r="AE506" s="211">
        <v>1761</v>
      </c>
      <c r="AF506" s="211">
        <v>6042</v>
      </c>
      <c r="AG506" s="211">
        <v>351</v>
      </c>
      <c r="AH506" s="211">
        <v>10714</v>
      </c>
      <c r="AI506" s="211">
        <v>903</v>
      </c>
      <c r="AJ506" s="211">
        <v>4229</v>
      </c>
      <c r="AK506" s="211">
        <v>1471</v>
      </c>
      <c r="AL506" s="211">
        <v>1474</v>
      </c>
      <c r="AM506" s="211">
        <v>102</v>
      </c>
      <c r="AN506" s="211">
        <v>2755</v>
      </c>
      <c r="AO506" s="211">
        <v>1369</v>
      </c>
      <c r="AP506" s="211">
        <v>7589</v>
      </c>
      <c r="AQ506" s="211">
        <v>1057</v>
      </c>
      <c r="AR506" s="211">
        <v>7354</v>
      </c>
      <c r="AS506" s="211">
        <v>1317</v>
      </c>
      <c r="AT506" s="211">
        <v>1874</v>
      </c>
      <c r="AU506" s="211">
        <v>180</v>
      </c>
      <c r="AV506" s="211">
        <v>13069</v>
      </c>
      <c r="AW506" s="211">
        <v>2194</v>
      </c>
      <c r="AX506" s="211">
        <v>2592</v>
      </c>
      <c r="AY506" s="211">
        <v>696</v>
      </c>
      <c r="AZ506" s="211">
        <v>2289</v>
      </c>
      <c r="BA506" s="211">
        <v>262</v>
      </c>
      <c r="BB506" s="211">
        <v>2345</v>
      </c>
      <c r="BC506" s="211">
        <v>440</v>
      </c>
      <c r="BD506" s="211">
        <v>1629</v>
      </c>
      <c r="BE506" s="211">
        <v>127</v>
      </c>
      <c r="BF506" s="211">
        <v>1522</v>
      </c>
      <c r="BG506" s="211">
        <v>528</v>
      </c>
      <c r="BH506" s="211">
        <v>6177</v>
      </c>
      <c r="BI506" s="211">
        <v>1133</v>
      </c>
      <c r="BJ506" s="211">
        <v>6027</v>
      </c>
      <c r="BK506" s="211">
        <v>1041</v>
      </c>
      <c r="BL506" s="211">
        <v>150</v>
      </c>
      <c r="BM506" s="211">
        <v>92</v>
      </c>
      <c r="BN506" s="211">
        <v>4708</v>
      </c>
      <c r="BO506" s="211">
        <v>822</v>
      </c>
      <c r="BP506" s="211">
        <v>1879</v>
      </c>
      <c r="BQ506" s="211">
        <v>483</v>
      </c>
      <c r="BR506" s="211">
        <v>1112</v>
      </c>
      <c r="BS506" s="211">
        <v>356</v>
      </c>
      <c r="BT506" s="211">
        <v>4942</v>
      </c>
      <c r="BU506" s="211">
        <v>712</v>
      </c>
      <c r="BV506" s="211">
        <v>7699</v>
      </c>
      <c r="BW506" s="211">
        <v>1661</v>
      </c>
      <c r="BX506" s="211">
        <v>2302</v>
      </c>
      <c r="BY506" s="211">
        <v>1</v>
      </c>
      <c r="BZ506" s="211">
        <v>1570</v>
      </c>
      <c r="CA506" s="211">
        <v>217</v>
      </c>
      <c r="CB506" s="211">
        <v>3372</v>
      </c>
      <c r="CC506" s="211">
        <v>495</v>
      </c>
      <c r="CD506" s="211">
        <v>1146</v>
      </c>
      <c r="CE506" s="211">
        <v>137</v>
      </c>
      <c r="CF506" s="211">
        <v>1591</v>
      </c>
      <c r="CG506" s="211">
        <v>634</v>
      </c>
      <c r="CH506" s="211">
        <v>1897</v>
      </c>
      <c r="CI506" s="211">
        <v>425</v>
      </c>
      <c r="CJ506" s="211">
        <v>1630</v>
      </c>
      <c r="CK506" s="211">
        <v>291</v>
      </c>
      <c r="CL506" s="211">
        <v>1435</v>
      </c>
      <c r="CM506" s="211">
        <v>174</v>
      </c>
      <c r="CN506" s="211">
        <v>2302</v>
      </c>
      <c r="CO506" s="211">
        <v>1</v>
      </c>
      <c r="CP506" s="211">
        <v>2374</v>
      </c>
      <c r="CQ506" s="211">
        <v>12569</v>
      </c>
      <c r="CR506" s="211">
        <v>8620</v>
      </c>
      <c r="CS506" s="211">
        <v>5689</v>
      </c>
      <c r="CT506" s="211">
        <v>7756</v>
      </c>
      <c r="CU506" s="211">
        <v>6129</v>
      </c>
      <c r="CV506" s="211">
        <v>3475</v>
      </c>
      <c r="CW506" s="211">
        <v>4474</v>
      </c>
      <c r="CX506" s="211">
        <v>2584</v>
      </c>
      <c r="CY506" s="211">
        <v>33</v>
      </c>
      <c r="CZ506" s="211">
        <v>0</v>
      </c>
      <c r="DA506" s="211">
        <v>883</v>
      </c>
      <c r="DB506" s="211">
        <v>519</v>
      </c>
      <c r="DC506" s="211">
        <v>739</v>
      </c>
      <c r="DD506" s="211">
        <v>372</v>
      </c>
      <c r="DE506" s="211">
        <v>302</v>
      </c>
      <c r="DF506" s="211">
        <v>401</v>
      </c>
      <c r="DG506" s="211">
        <v>1724</v>
      </c>
      <c r="DH506" s="211">
        <v>234</v>
      </c>
      <c r="DI506" s="211">
        <v>758</v>
      </c>
      <c r="DJ506" s="211">
        <v>238</v>
      </c>
      <c r="DK506" s="211">
        <v>119</v>
      </c>
      <c r="DL506" s="211">
        <v>287</v>
      </c>
      <c r="DM506" s="211">
        <v>293</v>
      </c>
      <c r="DN506" s="211">
        <v>1532</v>
      </c>
      <c r="DO506" s="211">
        <v>448</v>
      </c>
      <c r="DP506" s="211">
        <v>198</v>
      </c>
      <c r="DQ506" s="211">
        <v>209</v>
      </c>
      <c r="DR506" s="211">
        <v>293</v>
      </c>
      <c r="DS506" s="211">
        <v>132</v>
      </c>
      <c r="DT506" s="211">
        <v>413</v>
      </c>
      <c r="DU506" s="211">
        <v>5001</v>
      </c>
      <c r="DV506" s="211">
        <v>2036</v>
      </c>
      <c r="DW506" s="211">
        <v>903</v>
      </c>
      <c r="DX506" s="211">
        <v>338</v>
      </c>
      <c r="DY506" s="211">
        <v>130</v>
      </c>
      <c r="DZ506" s="211">
        <v>1175</v>
      </c>
      <c r="EA506" s="211">
        <v>103</v>
      </c>
      <c r="EB506" s="211">
        <v>780</v>
      </c>
      <c r="EC506" s="211">
        <v>1452</v>
      </c>
      <c r="ED506" s="211">
        <v>544</v>
      </c>
      <c r="EE506" s="211">
        <v>706</v>
      </c>
      <c r="EF506" s="211">
        <v>1832</v>
      </c>
      <c r="EG506" s="211">
        <v>13105</v>
      </c>
      <c r="EH506" s="211">
        <v>1963</v>
      </c>
      <c r="EI506" s="211">
        <v>3290</v>
      </c>
      <c r="EJ506" s="211">
        <v>1711</v>
      </c>
      <c r="EK506" s="211">
        <v>392</v>
      </c>
      <c r="EL506" s="211">
        <v>198</v>
      </c>
      <c r="EM506" s="211">
        <v>281</v>
      </c>
      <c r="EN506" s="211">
        <v>87</v>
      </c>
      <c r="EO506" s="211">
        <v>96</v>
      </c>
      <c r="EP506" s="211">
        <v>427</v>
      </c>
      <c r="EQ506" s="211">
        <v>4294</v>
      </c>
      <c r="ER506" s="211">
        <v>5001</v>
      </c>
      <c r="ES506" s="211">
        <v>410</v>
      </c>
      <c r="ET506" s="211">
        <v>1552</v>
      </c>
      <c r="EU506" s="211">
        <v>1918</v>
      </c>
      <c r="EV506" s="211">
        <v>1121</v>
      </c>
      <c r="EW506" s="211">
        <f t="shared" si="8"/>
        <v>4591</v>
      </c>
      <c r="EX506" s="211">
        <v>5001</v>
      </c>
      <c r="EZ506" s="211"/>
    </row>
    <row r="507" spans="1:156" x14ac:dyDescent="0.25">
      <c r="A507">
        <v>56258</v>
      </c>
      <c r="B507" t="s">
        <v>580</v>
      </c>
      <c r="C507" t="s">
        <v>802</v>
      </c>
      <c r="D507" t="s">
        <v>275</v>
      </c>
      <c r="E507" t="s">
        <v>333</v>
      </c>
      <c r="F507" s="234" t="s">
        <v>343</v>
      </c>
      <c r="G507" s="234" t="s">
        <v>342</v>
      </c>
      <c r="H507" s="211">
        <v>15702</v>
      </c>
      <c r="I507" s="211">
        <v>1057</v>
      </c>
      <c r="J507" s="211">
        <v>2870</v>
      </c>
      <c r="K507" s="211">
        <v>529</v>
      </c>
      <c r="L507" s="211">
        <v>2283</v>
      </c>
      <c r="M507" s="211">
        <v>378</v>
      </c>
      <c r="N507" s="211">
        <v>6784</v>
      </c>
      <c r="O507" s="211">
        <v>382</v>
      </c>
      <c r="P507" s="211">
        <v>5537</v>
      </c>
      <c r="Q507" s="211">
        <v>112</v>
      </c>
      <c r="R507" s="211">
        <v>12730</v>
      </c>
      <c r="S507" s="211">
        <v>423</v>
      </c>
      <c r="T507" s="211">
        <v>625</v>
      </c>
      <c r="U507" s="211">
        <v>3</v>
      </c>
      <c r="V507" s="211">
        <v>94</v>
      </c>
      <c r="W507" s="211">
        <v>2</v>
      </c>
      <c r="X507" s="211">
        <v>987</v>
      </c>
      <c r="Y507" s="211">
        <v>167</v>
      </c>
      <c r="Z507" s="211">
        <v>695</v>
      </c>
      <c r="AA507" s="211">
        <v>462</v>
      </c>
      <c r="AB507" s="211">
        <v>568</v>
      </c>
      <c r="AC507" s="211">
        <v>0</v>
      </c>
      <c r="AD507" s="211">
        <v>1040</v>
      </c>
      <c r="AE507" s="211">
        <v>522</v>
      </c>
      <c r="AF507" s="211">
        <v>12465</v>
      </c>
      <c r="AG507" s="211">
        <v>364</v>
      </c>
      <c r="AH507" s="211">
        <v>14464</v>
      </c>
      <c r="AI507" s="211">
        <v>531</v>
      </c>
      <c r="AJ507" s="211">
        <v>1238</v>
      </c>
      <c r="AK507" s="211">
        <v>526</v>
      </c>
      <c r="AL507" s="211">
        <v>492</v>
      </c>
      <c r="AM507" s="211">
        <v>94</v>
      </c>
      <c r="AN507" s="211">
        <v>746</v>
      </c>
      <c r="AO507" s="211">
        <v>432</v>
      </c>
      <c r="AP507" s="211">
        <v>7532</v>
      </c>
      <c r="AQ507" s="211">
        <v>470</v>
      </c>
      <c r="AR507" s="211">
        <v>8170</v>
      </c>
      <c r="AS507" s="211">
        <v>587</v>
      </c>
      <c r="AT507" s="211">
        <v>2042</v>
      </c>
      <c r="AU507" s="211">
        <v>30</v>
      </c>
      <c r="AV507" s="211">
        <v>13660</v>
      </c>
      <c r="AW507" s="211">
        <v>1027</v>
      </c>
      <c r="AX507" s="211">
        <v>954</v>
      </c>
      <c r="AY507" s="211">
        <v>274</v>
      </c>
      <c r="AZ507" s="211">
        <v>2243</v>
      </c>
      <c r="BA507" s="211">
        <v>108</v>
      </c>
      <c r="BB507" s="211">
        <v>3341</v>
      </c>
      <c r="BC507" s="211">
        <v>245</v>
      </c>
      <c r="BD507" s="211">
        <v>3144</v>
      </c>
      <c r="BE507" s="211">
        <v>79</v>
      </c>
      <c r="BF507" s="211">
        <v>1451</v>
      </c>
      <c r="BG507" s="211">
        <v>147</v>
      </c>
      <c r="BH507" s="211">
        <v>7400</v>
      </c>
      <c r="BI507" s="211">
        <v>664</v>
      </c>
      <c r="BJ507" s="211">
        <v>7158</v>
      </c>
      <c r="BK507" s="211">
        <v>615</v>
      </c>
      <c r="BL507" s="211">
        <v>242</v>
      </c>
      <c r="BM507" s="211">
        <v>49</v>
      </c>
      <c r="BN507" s="211">
        <v>5330</v>
      </c>
      <c r="BO507" s="211">
        <v>290</v>
      </c>
      <c r="BP507" s="211">
        <v>2457</v>
      </c>
      <c r="BQ507" s="211">
        <v>442</v>
      </c>
      <c r="BR507" s="211">
        <v>1064</v>
      </c>
      <c r="BS507" s="211">
        <v>79</v>
      </c>
      <c r="BT507" s="211">
        <v>4420</v>
      </c>
      <c r="BU507" s="211">
        <v>239</v>
      </c>
      <c r="BV507" s="211">
        <v>8851</v>
      </c>
      <c r="BW507" s="211">
        <v>811</v>
      </c>
      <c r="BX507" s="211">
        <v>2431</v>
      </c>
      <c r="BY507" s="211">
        <v>7</v>
      </c>
      <c r="BZ507" s="211">
        <v>1245</v>
      </c>
      <c r="CA507" s="211">
        <v>70</v>
      </c>
      <c r="CB507" s="211">
        <v>3175</v>
      </c>
      <c r="CC507" s="211">
        <v>169</v>
      </c>
      <c r="CD507" s="211">
        <v>1600</v>
      </c>
      <c r="CE507" s="211">
        <v>112</v>
      </c>
      <c r="CF507" s="211">
        <v>1781</v>
      </c>
      <c r="CG507" s="211">
        <v>314</v>
      </c>
      <c r="CH507" s="211">
        <v>1925</v>
      </c>
      <c r="CI507" s="211">
        <v>134</v>
      </c>
      <c r="CJ507" s="211">
        <v>1686</v>
      </c>
      <c r="CK507" s="211">
        <v>94</v>
      </c>
      <c r="CL507" s="211">
        <v>1859</v>
      </c>
      <c r="CM507" s="211">
        <v>157</v>
      </c>
      <c r="CN507" s="211">
        <v>2431</v>
      </c>
      <c r="CO507" s="211">
        <v>7</v>
      </c>
      <c r="CP507" s="211">
        <v>1057</v>
      </c>
      <c r="CQ507" s="211">
        <v>14645</v>
      </c>
      <c r="CR507" s="211">
        <v>11230</v>
      </c>
      <c r="CS507" s="211">
        <v>5840</v>
      </c>
      <c r="CT507" s="211">
        <v>12888</v>
      </c>
      <c r="CU507" s="211">
        <v>1806</v>
      </c>
      <c r="CV507" s="211">
        <v>1112</v>
      </c>
      <c r="CW507" s="211">
        <v>842</v>
      </c>
      <c r="CX507" s="211">
        <v>587</v>
      </c>
      <c r="CY507" s="211">
        <v>208</v>
      </c>
      <c r="CZ507" s="211">
        <v>6</v>
      </c>
      <c r="DA507" s="211">
        <v>652</v>
      </c>
      <c r="DB507" s="211">
        <v>456</v>
      </c>
      <c r="DC507" s="211">
        <v>104</v>
      </c>
      <c r="DD507" s="211">
        <v>63</v>
      </c>
      <c r="DE507" s="211">
        <v>295</v>
      </c>
      <c r="DF507" s="211">
        <v>421</v>
      </c>
      <c r="DG507" s="211">
        <v>1142</v>
      </c>
      <c r="DH507" s="211">
        <v>159</v>
      </c>
      <c r="DI507" s="211">
        <v>921</v>
      </c>
      <c r="DJ507" s="211">
        <v>316</v>
      </c>
      <c r="DK507" s="211">
        <v>56</v>
      </c>
      <c r="DL507" s="211">
        <v>769</v>
      </c>
      <c r="DM507" s="211">
        <v>500</v>
      </c>
      <c r="DN507" s="211">
        <v>2053</v>
      </c>
      <c r="DO507" s="211">
        <v>619</v>
      </c>
      <c r="DP507" s="211">
        <v>305</v>
      </c>
      <c r="DQ507" s="211">
        <v>310</v>
      </c>
      <c r="DR507" s="211">
        <v>383</v>
      </c>
      <c r="DS507" s="211">
        <v>291</v>
      </c>
      <c r="DT507" s="211">
        <v>644</v>
      </c>
      <c r="DU507" s="211">
        <v>6211</v>
      </c>
      <c r="DV507" s="211">
        <v>2892</v>
      </c>
      <c r="DW507" s="211">
        <v>1234</v>
      </c>
      <c r="DX507" s="211">
        <v>360</v>
      </c>
      <c r="DY507" s="211">
        <v>190</v>
      </c>
      <c r="DZ507" s="211">
        <v>1197</v>
      </c>
      <c r="EA507" s="211">
        <v>47</v>
      </c>
      <c r="EB507" s="211">
        <v>863</v>
      </c>
      <c r="EC507" s="211">
        <v>1762</v>
      </c>
      <c r="ED507" s="211">
        <v>347</v>
      </c>
      <c r="EE507" s="211">
        <v>1154</v>
      </c>
      <c r="EF507" s="211">
        <v>1876</v>
      </c>
      <c r="EG507" s="211">
        <v>14050</v>
      </c>
      <c r="EH507" s="211">
        <v>1665</v>
      </c>
      <c r="EI507" s="211">
        <v>3895</v>
      </c>
      <c r="EJ507" s="211">
        <v>2316</v>
      </c>
      <c r="EK507" s="211">
        <v>427</v>
      </c>
      <c r="EL507" s="211">
        <v>361</v>
      </c>
      <c r="EM507" s="211">
        <v>162</v>
      </c>
      <c r="EN507" s="211">
        <v>166</v>
      </c>
      <c r="EO507" s="211">
        <v>270</v>
      </c>
      <c r="EP507" s="211">
        <v>745</v>
      </c>
      <c r="EQ507" s="211">
        <v>5607</v>
      </c>
      <c r="ER507" s="211">
        <v>6211</v>
      </c>
      <c r="ES507" s="211">
        <v>692</v>
      </c>
      <c r="ET507" s="211">
        <v>1994</v>
      </c>
      <c r="EU507" s="211">
        <v>2161</v>
      </c>
      <c r="EV507" s="211">
        <v>1364</v>
      </c>
      <c r="EW507" s="211">
        <f t="shared" si="8"/>
        <v>5519</v>
      </c>
      <c r="EX507" s="211">
        <v>6211</v>
      </c>
      <c r="EZ507" s="211"/>
    </row>
    <row r="508" spans="1:156" x14ac:dyDescent="0.25">
      <c r="A508">
        <v>56264</v>
      </c>
      <c r="B508" t="s">
        <v>580</v>
      </c>
      <c r="C508" t="s">
        <v>1181</v>
      </c>
      <c r="D508" t="s">
        <v>275</v>
      </c>
      <c r="E508" t="s">
        <v>333</v>
      </c>
      <c r="F508" s="234" t="s">
        <v>342</v>
      </c>
      <c r="G508" s="234" t="s">
        <v>342</v>
      </c>
      <c r="H508" s="211">
        <v>2130</v>
      </c>
      <c r="I508" s="211">
        <v>142</v>
      </c>
      <c r="J508" s="211">
        <v>221</v>
      </c>
      <c r="K508" s="211">
        <v>8</v>
      </c>
      <c r="L508" s="211">
        <v>119</v>
      </c>
      <c r="M508" s="211">
        <v>4</v>
      </c>
      <c r="N508" s="211">
        <v>905</v>
      </c>
      <c r="O508" s="211">
        <v>72</v>
      </c>
      <c r="P508" s="211">
        <v>1000</v>
      </c>
      <c r="Q508" s="211">
        <v>62</v>
      </c>
      <c r="R508" s="211">
        <v>1804</v>
      </c>
      <c r="S508" s="211">
        <v>108</v>
      </c>
      <c r="T508" s="211">
        <v>8</v>
      </c>
      <c r="U508" s="211">
        <v>0</v>
      </c>
      <c r="V508" s="211">
        <v>0</v>
      </c>
      <c r="W508" s="211">
        <v>0</v>
      </c>
      <c r="X508" s="211">
        <v>2</v>
      </c>
      <c r="Y508" s="211">
        <v>0</v>
      </c>
      <c r="Z508" s="211">
        <v>115</v>
      </c>
      <c r="AA508" s="211">
        <v>24</v>
      </c>
      <c r="AB508" s="211">
        <v>201</v>
      </c>
      <c r="AC508" s="211">
        <v>10</v>
      </c>
      <c r="AD508" s="211">
        <v>260</v>
      </c>
      <c r="AE508" s="211">
        <v>34</v>
      </c>
      <c r="AF508" s="211">
        <v>1801</v>
      </c>
      <c r="AG508" s="211">
        <v>108</v>
      </c>
      <c r="AH508" s="211">
        <v>2047</v>
      </c>
      <c r="AI508" s="211">
        <v>117</v>
      </c>
      <c r="AJ508" s="211">
        <v>83</v>
      </c>
      <c r="AK508" s="211">
        <v>25</v>
      </c>
      <c r="AL508" s="211">
        <v>27</v>
      </c>
      <c r="AM508" s="211">
        <v>6</v>
      </c>
      <c r="AN508" s="211">
        <v>56</v>
      </c>
      <c r="AO508" s="211">
        <v>19</v>
      </c>
      <c r="AP508" s="211">
        <v>1035</v>
      </c>
      <c r="AQ508" s="211">
        <v>99</v>
      </c>
      <c r="AR508" s="211">
        <v>1095</v>
      </c>
      <c r="AS508" s="211">
        <v>43</v>
      </c>
      <c r="AT508" s="211">
        <v>241</v>
      </c>
      <c r="AU508" s="211">
        <v>12</v>
      </c>
      <c r="AV508" s="211">
        <v>1889</v>
      </c>
      <c r="AW508" s="211">
        <v>130</v>
      </c>
      <c r="AX508" s="211">
        <v>102</v>
      </c>
      <c r="AY508" s="211">
        <v>10</v>
      </c>
      <c r="AZ508" s="211">
        <v>395</v>
      </c>
      <c r="BA508" s="211">
        <v>28</v>
      </c>
      <c r="BB508" s="211">
        <v>570</v>
      </c>
      <c r="BC508" s="211">
        <v>17</v>
      </c>
      <c r="BD508" s="211">
        <v>327</v>
      </c>
      <c r="BE508" s="211">
        <v>26</v>
      </c>
      <c r="BF508" s="211">
        <v>134</v>
      </c>
      <c r="BG508" s="211">
        <v>18</v>
      </c>
      <c r="BH508" s="211">
        <v>978</v>
      </c>
      <c r="BI508" s="211">
        <v>67</v>
      </c>
      <c r="BJ508" s="211">
        <v>952</v>
      </c>
      <c r="BK508" s="211">
        <v>67</v>
      </c>
      <c r="BL508" s="211">
        <v>26</v>
      </c>
      <c r="BM508" s="211">
        <v>0</v>
      </c>
      <c r="BN508" s="211">
        <v>666</v>
      </c>
      <c r="BO508" s="211">
        <v>38</v>
      </c>
      <c r="BP508" s="211">
        <v>331</v>
      </c>
      <c r="BQ508" s="211">
        <v>30</v>
      </c>
      <c r="BR508" s="211">
        <v>115</v>
      </c>
      <c r="BS508" s="211">
        <v>17</v>
      </c>
      <c r="BT508" s="211">
        <v>619</v>
      </c>
      <c r="BU508" s="211">
        <v>57</v>
      </c>
      <c r="BV508" s="211">
        <v>1112</v>
      </c>
      <c r="BW508" s="211">
        <v>85</v>
      </c>
      <c r="BX508" s="211">
        <v>399</v>
      </c>
      <c r="BY508" s="211">
        <v>0</v>
      </c>
      <c r="BZ508" s="211">
        <v>228</v>
      </c>
      <c r="CA508" s="211">
        <v>0</v>
      </c>
      <c r="CB508" s="211">
        <v>391</v>
      </c>
      <c r="CC508" s="211">
        <v>57</v>
      </c>
      <c r="CD508" s="211">
        <v>117</v>
      </c>
      <c r="CE508" s="211">
        <v>4</v>
      </c>
      <c r="CF508" s="211">
        <v>255</v>
      </c>
      <c r="CG508" s="211">
        <v>8</v>
      </c>
      <c r="CH508" s="211">
        <v>219</v>
      </c>
      <c r="CI508" s="211">
        <v>56</v>
      </c>
      <c r="CJ508" s="211">
        <v>236</v>
      </c>
      <c r="CK508" s="211">
        <v>13</v>
      </c>
      <c r="CL508" s="211">
        <v>285</v>
      </c>
      <c r="CM508" s="211">
        <v>4</v>
      </c>
      <c r="CN508" s="211">
        <v>399</v>
      </c>
      <c r="CO508" s="211">
        <v>0</v>
      </c>
      <c r="CP508" s="211">
        <v>142</v>
      </c>
      <c r="CQ508" s="211">
        <v>1988</v>
      </c>
      <c r="CR508" s="211">
        <v>1422</v>
      </c>
      <c r="CS508" s="211">
        <v>837</v>
      </c>
      <c r="CT508" s="211">
        <v>1817</v>
      </c>
      <c r="CU508" s="211">
        <v>157</v>
      </c>
      <c r="CV508" s="211">
        <v>56</v>
      </c>
      <c r="CW508" s="211">
        <v>133</v>
      </c>
      <c r="CX508" s="211">
        <v>48</v>
      </c>
      <c r="CY508" s="211">
        <v>9</v>
      </c>
      <c r="CZ508" s="211">
        <v>0</v>
      </c>
      <c r="DA508" s="211">
        <v>9</v>
      </c>
      <c r="DB508" s="211">
        <v>2</v>
      </c>
      <c r="DC508" s="211">
        <v>6</v>
      </c>
      <c r="DD508" s="211">
        <v>6</v>
      </c>
      <c r="DE508" s="211">
        <v>112</v>
      </c>
      <c r="DF508" s="211">
        <v>80</v>
      </c>
      <c r="DG508" s="211">
        <v>124</v>
      </c>
      <c r="DH508" s="211">
        <v>45</v>
      </c>
      <c r="DI508" s="211">
        <v>125</v>
      </c>
      <c r="DJ508" s="211">
        <v>66</v>
      </c>
      <c r="DK508" s="211">
        <v>12</v>
      </c>
      <c r="DL508" s="211">
        <v>70</v>
      </c>
      <c r="DM508" s="211">
        <v>52</v>
      </c>
      <c r="DN508" s="211">
        <v>303</v>
      </c>
      <c r="DO508" s="211">
        <v>32</v>
      </c>
      <c r="DP508" s="211">
        <v>36</v>
      </c>
      <c r="DQ508" s="211">
        <v>43</v>
      </c>
      <c r="DR508" s="211">
        <v>50</v>
      </c>
      <c r="DS508" s="211">
        <v>54</v>
      </c>
      <c r="DT508" s="211">
        <v>85</v>
      </c>
      <c r="DU508" s="211">
        <v>844</v>
      </c>
      <c r="DV508" s="211">
        <v>476</v>
      </c>
      <c r="DW508" s="211">
        <v>202</v>
      </c>
      <c r="DX508" s="211">
        <v>51</v>
      </c>
      <c r="DY508" s="211">
        <v>15</v>
      </c>
      <c r="DZ508" s="211">
        <v>129</v>
      </c>
      <c r="EA508" s="211">
        <v>6</v>
      </c>
      <c r="EB508" s="211">
        <v>120</v>
      </c>
      <c r="EC508" s="211">
        <v>188</v>
      </c>
      <c r="ED508" s="211">
        <v>31</v>
      </c>
      <c r="EE508" s="211">
        <v>120</v>
      </c>
      <c r="EF508" s="211">
        <v>259</v>
      </c>
      <c r="EG508" s="211">
        <v>2008</v>
      </c>
      <c r="EH508" s="211">
        <v>158</v>
      </c>
      <c r="EI508" s="211">
        <v>680</v>
      </c>
      <c r="EJ508" s="211">
        <v>164</v>
      </c>
      <c r="EK508" s="211">
        <v>41</v>
      </c>
      <c r="EL508" s="211">
        <v>36</v>
      </c>
      <c r="EM508" s="211">
        <v>3</v>
      </c>
      <c r="EN508" s="211">
        <v>12</v>
      </c>
      <c r="EO508" s="211">
        <v>23</v>
      </c>
      <c r="EP508" s="211">
        <v>40</v>
      </c>
      <c r="EQ508" s="211">
        <v>732</v>
      </c>
      <c r="ER508" s="211">
        <v>844</v>
      </c>
      <c r="ES508" s="211">
        <v>52</v>
      </c>
      <c r="ET508" s="211">
        <v>255</v>
      </c>
      <c r="EU508" s="211">
        <v>301</v>
      </c>
      <c r="EV508" s="211">
        <v>236</v>
      </c>
      <c r="EW508" s="211">
        <f t="shared" si="8"/>
        <v>792</v>
      </c>
      <c r="EX508" s="211">
        <v>844</v>
      </c>
      <c r="EZ508" s="211"/>
    </row>
    <row r="509" spans="1:156" x14ac:dyDescent="0.25">
      <c r="A509">
        <v>56270</v>
      </c>
      <c r="B509" t="s">
        <v>580</v>
      </c>
      <c r="C509" t="s">
        <v>807</v>
      </c>
      <c r="D509" t="s">
        <v>297</v>
      </c>
      <c r="E509" t="s">
        <v>333</v>
      </c>
      <c r="F509" s="234" t="s">
        <v>342</v>
      </c>
      <c r="G509" s="234" t="s">
        <v>343</v>
      </c>
      <c r="H509" s="211">
        <v>1208</v>
      </c>
      <c r="I509" s="211">
        <v>186</v>
      </c>
      <c r="J509" s="211">
        <v>258</v>
      </c>
      <c r="K509" s="211">
        <v>76</v>
      </c>
      <c r="L509" s="211">
        <v>162</v>
      </c>
      <c r="M509" s="211">
        <v>32</v>
      </c>
      <c r="N509" s="211">
        <v>635</v>
      </c>
      <c r="O509" s="211">
        <v>85</v>
      </c>
      <c r="P509" s="211">
        <v>292</v>
      </c>
      <c r="Q509" s="211">
        <v>24</v>
      </c>
      <c r="R509" s="211">
        <v>654</v>
      </c>
      <c r="S509" s="211">
        <v>46</v>
      </c>
      <c r="T509" s="211">
        <v>0</v>
      </c>
      <c r="U509" s="211">
        <v>0</v>
      </c>
      <c r="V509" s="211">
        <v>462</v>
      </c>
      <c r="W509" s="211">
        <v>126</v>
      </c>
      <c r="X509" s="211">
        <v>14</v>
      </c>
      <c r="Y509" s="211">
        <v>4</v>
      </c>
      <c r="Z509" s="211">
        <v>9</v>
      </c>
      <c r="AA509" s="211">
        <v>2</v>
      </c>
      <c r="AB509" s="211">
        <v>69</v>
      </c>
      <c r="AC509" s="211">
        <v>8</v>
      </c>
      <c r="AD509" s="211">
        <v>121</v>
      </c>
      <c r="AE509" s="211">
        <v>49</v>
      </c>
      <c r="AF509" s="211">
        <v>653</v>
      </c>
      <c r="AG509" s="211">
        <v>46</v>
      </c>
      <c r="AH509" s="211">
        <v>1199</v>
      </c>
      <c r="AI509" s="211">
        <v>180</v>
      </c>
      <c r="AJ509" s="211">
        <v>9</v>
      </c>
      <c r="AK509" s="211">
        <v>6</v>
      </c>
      <c r="AL509" s="211">
        <v>9</v>
      </c>
      <c r="AM509" s="211">
        <v>6</v>
      </c>
      <c r="AN509" s="211">
        <v>0</v>
      </c>
      <c r="AO509" s="211">
        <v>0</v>
      </c>
      <c r="AP509" s="211">
        <v>605</v>
      </c>
      <c r="AQ509" s="211">
        <v>115</v>
      </c>
      <c r="AR509" s="211">
        <v>603</v>
      </c>
      <c r="AS509" s="211">
        <v>71</v>
      </c>
      <c r="AT509" s="211">
        <v>123</v>
      </c>
      <c r="AU509" s="211">
        <v>6</v>
      </c>
      <c r="AV509" s="211">
        <v>1085</v>
      </c>
      <c r="AW509" s="211">
        <v>180</v>
      </c>
      <c r="AX509" s="211">
        <v>63</v>
      </c>
      <c r="AY509" s="211">
        <v>5</v>
      </c>
      <c r="AZ509" s="211">
        <v>296</v>
      </c>
      <c r="BA509" s="211">
        <v>59</v>
      </c>
      <c r="BB509" s="211">
        <v>302</v>
      </c>
      <c r="BC509" s="211">
        <v>39</v>
      </c>
      <c r="BD509" s="211">
        <v>101</v>
      </c>
      <c r="BE509" s="211">
        <v>9</v>
      </c>
      <c r="BF509" s="211">
        <v>130</v>
      </c>
      <c r="BG509" s="211">
        <v>41</v>
      </c>
      <c r="BH509" s="211">
        <v>481</v>
      </c>
      <c r="BI509" s="211">
        <v>69</v>
      </c>
      <c r="BJ509" s="211">
        <v>469</v>
      </c>
      <c r="BK509" s="211">
        <v>63</v>
      </c>
      <c r="BL509" s="211">
        <v>12</v>
      </c>
      <c r="BM509" s="211">
        <v>6</v>
      </c>
      <c r="BN509" s="211">
        <v>341</v>
      </c>
      <c r="BO509" s="211">
        <v>44</v>
      </c>
      <c r="BP509" s="211">
        <v>167</v>
      </c>
      <c r="BQ509" s="211">
        <v>24</v>
      </c>
      <c r="BR509" s="211">
        <v>103</v>
      </c>
      <c r="BS509" s="211">
        <v>42</v>
      </c>
      <c r="BT509" s="211">
        <v>365</v>
      </c>
      <c r="BU509" s="211">
        <v>64</v>
      </c>
      <c r="BV509" s="211">
        <v>611</v>
      </c>
      <c r="BW509" s="211">
        <v>110</v>
      </c>
      <c r="BX509" s="211">
        <v>232</v>
      </c>
      <c r="BY509" s="211">
        <v>12</v>
      </c>
      <c r="BZ509" s="211">
        <v>102</v>
      </c>
      <c r="CA509" s="211">
        <v>36</v>
      </c>
      <c r="CB509" s="211">
        <v>263</v>
      </c>
      <c r="CC509" s="211">
        <v>28</v>
      </c>
      <c r="CD509" s="211">
        <v>81</v>
      </c>
      <c r="CE509" s="211">
        <v>10</v>
      </c>
      <c r="CF509" s="211">
        <v>137</v>
      </c>
      <c r="CG509" s="211">
        <v>39</v>
      </c>
      <c r="CH509" s="211">
        <v>120</v>
      </c>
      <c r="CI509" s="211">
        <v>21</v>
      </c>
      <c r="CJ509" s="211">
        <v>126</v>
      </c>
      <c r="CK509" s="211">
        <v>23</v>
      </c>
      <c r="CL509" s="211">
        <v>147</v>
      </c>
      <c r="CM509" s="211">
        <v>17</v>
      </c>
      <c r="CN509" s="211">
        <v>232</v>
      </c>
      <c r="CO509" s="211">
        <v>12</v>
      </c>
      <c r="CP509" s="211">
        <v>186</v>
      </c>
      <c r="CQ509" s="211">
        <v>1022</v>
      </c>
      <c r="CR509" s="211">
        <v>705</v>
      </c>
      <c r="CS509" s="211">
        <v>486</v>
      </c>
      <c r="CT509" s="211">
        <v>1051</v>
      </c>
      <c r="CU509" s="211">
        <v>86</v>
      </c>
      <c r="CV509" s="211">
        <v>12</v>
      </c>
      <c r="CW509" s="211">
        <v>6</v>
      </c>
      <c r="CX509" s="211">
        <v>3</v>
      </c>
      <c r="CY509" s="211">
        <v>3</v>
      </c>
      <c r="CZ509" s="211">
        <v>0</v>
      </c>
      <c r="DA509" s="211">
        <v>14</v>
      </c>
      <c r="DB509" s="211">
        <v>6</v>
      </c>
      <c r="DC509" s="211">
        <v>63</v>
      </c>
      <c r="DD509" s="211">
        <v>3</v>
      </c>
      <c r="DE509" s="211">
        <v>28</v>
      </c>
      <c r="DF509" s="211">
        <v>46</v>
      </c>
      <c r="DG509" s="211">
        <v>58</v>
      </c>
      <c r="DH509" s="211">
        <v>3</v>
      </c>
      <c r="DI509" s="211">
        <v>30</v>
      </c>
      <c r="DJ509" s="211">
        <v>15</v>
      </c>
      <c r="DK509" s="211">
        <v>3</v>
      </c>
      <c r="DL509" s="211">
        <v>8</v>
      </c>
      <c r="DM509" s="211">
        <v>17</v>
      </c>
      <c r="DN509" s="211">
        <v>129</v>
      </c>
      <c r="DO509" s="211">
        <v>115</v>
      </c>
      <c r="DP509" s="211">
        <v>40</v>
      </c>
      <c r="DQ509" s="211">
        <v>47</v>
      </c>
      <c r="DR509" s="211">
        <v>13</v>
      </c>
      <c r="DS509" s="211">
        <v>14</v>
      </c>
      <c r="DT509" s="211">
        <v>58</v>
      </c>
      <c r="DU509" s="211">
        <v>450</v>
      </c>
      <c r="DV509" s="211">
        <v>205</v>
      </c>
      <c r="DW509" s="211">
        <v>75</v>
      </c>
      <c r="DX509" s="211">
        <v>35</v>
      </c>
      <c r="DY509" s="211">
        <v>15</v>
      </c>
      <c r="DZ509" s="211">
        <v>97</v>
      </c>
      <c r="EA509" s="211">
        <v>12</v>
      </c>
      <c r="EB509" s="211">
        <v>70</v>
      </c>
      <c r="EC509" s="211">
        <v>113</v>
      </c>
      <c r="ED509" s="211">
        <v>13</v>
      </c>
      <c r="EE509" s="211">
        <v>65</v>
      </c>
      <c r="EF509" s="211">
        <v>156</v>
      </c>
      <c r="EG509" s="211">
        <v>1146</v>
      </c>
      <c r="EH509" s="211">
        <v>50</v>
      </c>
      <c r="EI509" s="211">
        <v>400</v>
      </c>
      <c r="EJ509" s="211">
        <v>50</v>
      </c>
      <c r="EK509" s="211">
        <v>2</v>
      </c>
      <c r="EL509" s="211">
        <v>8</v>
      </c>
      <c r="EM509" s="211">
        <v>8</v>
      </c>
      <c r="EN509" s="211">
        <v>0</v>
      </c>
      <c r="EO509" s="211">
        <v>0</v>
      </c>
      <c r="EP509" s="211">
        <v>27</v>
      </c>
      <c r="EQ509" s="211">
        <v>383</v>
      </c>
      <c r="ER509" s="211">
        <v>450</v>
      </c>
      <c r="ES509" s="211">
        <v>21</v>
      </c>
      <c r="ET509" s="211">
        <v>140</v>
      </c>
      <c r="EU509" s="211">
        <v>156</v>
      </c>
      <c r="EV509" s="211">
        <v>133</v>
      </c>
      <c r="EW509" s="211">
        <f t="shared" si="8"/>
        <v>429</v>
      </c>
      <c r="EX509" s="211">
        <v>450</v>
      </c>
      <c r="EZ509" s="211"/>
    </row>
    <row r="510" spans="1:156" x14ac:dyDescent="0.25">
      <c r="A510">
        <v>56283</v>
      </c>
      <c r="B510" t="s">
        <v>580</v>
      </c>
      <c r="C510" t="s">
        <v>814</v>
      </c>
      <c r="D510" t="s">
        <v>297</v>
      </c>
      <c r="E510" t="s">
        <v>333</v>
      </c>
      <c r="F510" s="234" t="s">
        <v>342</v>
      </c>
      <c r="G510" s="234" t="s">
        <v>342</v>
      </c>
      <c r="H510" s="211">
        <v>6367</v>
      </c>
      <c r="I510" s="211">
        <v>313</v>
      </c>
      <c r="J510" s="211">
        <v>1217</v>
      </c>
      <c r="K510" s="211">
        <v>156</v>
      </c>
      <c r="L510" s="211">
        <v>805</v>
      </c>
      <c r="M510" s="211">
        <v>108</v>
      </c>
      <c r="N510" s="211">
        <v>2639</v>
      </c>
      <c r="O510" s="211">
        <v>146</v>
      </c>
      <c r="P510" s="211">
        <v>2483</v>
      </c>
      <c r="Q510" s="211">
        <v>9</v>
      </c>
      <c r="R510" s="211">
        <v>5737</v>
      </c>
      <c r="S510" s="211">
        <v>290</v>
      </c>
      <c r="T510" s="211">
        <v>0</v>
      </c>
      <c r="U510" s="211">
        <v>0</v>
      </c>
      <c r="V510" s="211">
        <v>161</v>
      </c>
      <c r="W510" s="211">
        <v>17</v>
      </c>
      <c r="X510" s="211">
        <v>8</v>
      </c>
      <c r="Y510" s="211">
        <v>0</v>
      </c>
      <c r="Z510" s="211">
        <v>169</v>
      </c>
      <c r="AA510" s="211">
        <v>4</v>
      </c>
      <c r="AB510" s="211">
        <v>283</v>
      </c>
      <c r="AC510" s="211">
        <v>2</v>
      </c>
      <c r="AD510" s="211">
        <v>226</v>
      </c>
      <c r="AE510" s="211">
        <v>4</v>
      </c>
      <c r="AF510" s="211">
        <v>5700</v>
      </c>
      <c r="AG510" s="211">
        <v>290</v>
      </c>
      <c r="AH510" s="211">
        <v>6288</v>
      </c>
      <c r="AI510" s="211">
        <v>312</v>
      </c>
      <c r="AJ510" s="211">
        <v>79</v>
      </c>
      <c r="AK510" s="211">
        <v>1</v>
      </c>
      <c r="AL510" s="211">
        <v>49</v>
      </c>
      <c r="AM510" s="211">
        <v>0</v>
      </c>
      <c r="AN510" s="211">
        <v>30</v>
      </c>
      <c r="AO510" s="211">
        <v>1</v>
      </c>
      <c r="AP510" s="211">
        <v>3088</v>
      </c>
      <c r="AQ510" s="211">
        <v>218</v>
      </c>
      <c r="AR510" s="211">
        <v>3279</v>
      </c>
      <c r="AS510" s="211">
        <v>95</v>
      </c>
      <c r="AT510" s="211">
        <v>964</v>
      </c>
      <c r="AU510" s="211">
        <v>22</v>
      </c>
      <c r="AV510" s="211">
        <v>5403</v>
      </c>
      <c r="AW510" s="211">
        <v>291</v>
      </c>
      <c r="AX510" s="211">
        <v>324</v>
      </c>
      <c r="AY510" s="211">
        <v>44</v>
      </c>
      <c r="AZ510" s="211">
        <v>1571</v>
      </c>
      <c r="BA510" s="211">
        <v>68</v>
      </c>
      <c r="BB510" s="211">
        <v>1418</v>
      </c>
      <c r="BC510" s="211">
        <v>47</v>
      </c>
      <c r="BD510" s="211">
        <v>1039</v>
      </c>
      <c r="BE510" s="211">
        <v>6</v>
      </c>
      <c r="BF510" s="211">
        <v>685</v>
      </c>
      <c r="BG510" s="211">
        <v>46</v>
      </c>
      <c r="BH510" s="211">
        <v>2692</v>
      </c>
      <c r="BI510" s="211">
        <v>196</v>
      </c>
      <c r="BJ510" s="211">
        <v>2661</v>
      </c>
      <c r="BK510" s="211">
        <v>179</v>
      </c>
      <c r="BL510" s="211">
        <v>31</v>
      </c>
      <c r="BM510" s="211">
        <v>17</v>
      </c>
      <c r="BN510" s="211">
        <v>1921</v>
      </c>
      <c r="BO510" s="211">
        <v>90</v>
      </c>
      <c r="BP510" s="211">
        <v>898</v>
      </c>
      <c r="BQ510" s="211">
        <v>117</v>
      </c>
      <c r="BR510" s="211">
        <v>558</v>
      </c>
      <c r="BS510" s="211">
        <v>35</v>
      </c>
      <c r="BT510" s="211">
        <v>1514</v>
      </c>
      <c r="BU510" s="211">
        <v>70</v>
      </c>
      <c r="BV510" s="211">
        <v>3377</v>
      </c>
      <c r="BW510" s="211">
        <v>242</v>
      </c>
      <c r="BX510" s="211">
        <v>1476</v>
      </c>
      <c r="BY510" s="211">
        <v>1</v>
      </c>
      <c r="BZ510" s="211">
        <v>481</v>
      </c>
      <c r="CA510" s="211">
        <v>43</v>
      </c>
      <c r="CB510" s="211">
        <v>1033</v>
      </c>
      <c r="CC510" s="211">
        <v>27</v>
      </c>
      <c r="CD510" s="211">
        <v>501</v>
      </c>
      <c r="CE510" s="211">
        <v>78</v>
      </c>
      <c r="CF510" s="211">
        <v>645</v>
      </c>
      <c r="CG510" s="211">
        <v>37</v>
      </c>
      <c r="CH510" s="211">
        <v>705</v>
      </c>
      <c r="CI510" s="211">
        <v>57</v>
      </c>
      <c r="CJ510" s="211">
        <v>780</v>
      </c>
      <c r="CK510" s="211">
        <v>45</v>
      </c>
      <c r="CL510" s="211">
        <v>746</v>
      </c>
      <c r="CM510" s="211">
        <v>25</v>
      </c>
      <c r="CN510" s="211">
        <v>1476</v>
      </c>
      <c r="CO510" s="211">
        <v>1</v>
      </c>
      <c r="CP510" s="211">
        <v>313</v>
      </c>
      <c r="CQ510" s="211">
        <v>6054</v>
      </c>
      <c r="CR510" s="211">
        <v>4619</v>
      </c>
      <c r="CS510" s="211">
        <v>2687</v>
      </c>
      <c r="CT510" s="211">
        <v>5756</v>
      </c>
      <c r="CU510" s="211">
        <v>273</v>
      </c>
      <c r="CV510" s="211">
        <v>70</v>
      </c>
      <c r="CW510" s="211">
        <v>189</v>
      </c>
      <c r="CX510" s="211">
        <v>60</v>
      </c>
      <c r="CY510" s="211">
        <v>42</v>
      </c>
      <c r="CZ510" s="211">
        <v>6</v>
      </c>
      <c r="DA510" s="211">
        <v>26</v>
      </c>
      <c r="DB510" s="211">
        <v>0</v>
      </c>
      <c r="DC510" s="211">
        <v>16</v>
      </c>
      <c r="DD510" s="211">
        <v>4</v>
      </c>
      <c r="DE510" s="211">
        <v>272</v>
      </c>
      <c r="DF510" s="211">
        <v>188</v>
      </c>
      <c r="DG510" s="211">
        <v>394</v>
      </c>
      <c r="DH510" s="211">
        <v>86</v>
      </c>
      <c r="DI510" s="211">
        <v>313</v>
      </c>
      <c r="DJ510" s="211">
        <v>128</v>
      </c>
      <c r="DK510" s="211">
        <v>28</v>
      </c>
      <c r="DL510" s="211">
        <v>169</v>
      </c>
      <c r="DM510" s="211">
        <v>189</v>
      </c>
      <c r="DN510" s="211">
        <v>755</v>
      </c>
      <c r="DO510" s="211">
        <v>216</v>
      </c>
      <c r="DP510" s="211">
        <v>135</v>
      </c>
      <c r="DQ510" s="211">
        <v>230</v>
      </c>
      <c r="DR510" s="211">
        <v>96</v>
      </c>
      <c r="DS510" s="211">
        <v>59</v>
      </c>
      <c r="DT510" s="211">
        <v>256</v>
      </c>
      <c r="DU510" s="211">
        <v>2689</v>
      </c>
      <c r="DV510" s="211">
        <v>1336</v>
      </c>
      <c r="DW510" s="211">
        <v>477</v>
      </c>
      <c r="DX510" s="211">
        <v>246</v>
      </c>
      <c r="DY510" s="211">
        <v>121</v>
      </c>
      <c r="DZ510" s="211">
        <v>455</v>
      </c>
      <c r="EA510" s="211">
        <v>42</v>
      </c>
      <c r="EB510" s="211">
        <v>305</v>
      </c>
      <c r="EC510" s="211">
        <v>652</v>
      </c>
      <c r="ED510" s="211">
        <v>20</v>
      </c>
      <c r="EE510" s="211">
        <v>560</v>
      </c>
      <c r="EF510" s="211">
        <v>722</v>
      </c>
      <c r="EG510" s="211">
        <v>5805</v>
      </c>
      <c r="EH510" s="211">
        <v>609</v>
      </c>
      <c r="EI510" s="211">
        <v>2026</v>
      </c>
      <c r="EJ510" s="211">
        <v>663</v>
      </c>
      <c r="EK510" s="211">
        <v>106</v>
      </c>
      <c r="EL510" s="211">
        <v>149</v>
      </c>
      <c r="EM510" s="211">
        <v>35</v>
      </c>
      <c r="EN510" s="211">
        <v>39</v>
      </c>
      <c r="EO510" s="211">
        <v>11</v>
      </c>
      <c r="EP510" s="211">
        <v>261</v>
      </c>
      <c r="EQ510" s="211">
        <v>2328</v>
      </c>
      <c r="ER510" s="211">
        <v>2689</v>
      </c>
      <c r="ES510" s="211">
        <v>166</v>
      </c>
      <c r="ET510" s="211">
        <v>886</v>
      </c>
      <c r="EU510" s="211">
        <v>1085</v>
      </c>
      <c r="EV510" s="211">
        <v>552</v>
      </c>
      <c r="EW510" s="211">
        <f t="shared" si="8"/>
        <v>2523</v>
      </c>
      <c r="EX510" s="211">
        <v>2689</v>
      </c>
      <c r="EZ510" s="211"/>
    </row>
    <row r="511" spans="1:156" x14ac:dyDescent="0.25">
      <c r="A511">
        <v>55312</v>
      </c>
      <c r="B511" t="s">
        <v>580</v>
      </c>
      <c r="C511" t="s">
        <v>679</v>
      </c>
      <c r="D511" t="s">
        <v>276</v>
      </c>
      <c r="E511" t="s">
        <v>328</v>
      </c>
      <c r="F511" s="234" t="s">
        <v>342</v>
      </c>
      <c r="G511" s="234" t="s">
        <v>342</v>
      </c>
      <c r="H511" s="211">
        <v>1410</v>
      </c>
      <c r="I511" s="211">
        <v>81</v>
      </c>
      <c r="J511" s="211">
        <v>145</v>
      </c>
      <c r="K511" s="211">
        <v>0</v>
      </c>
      <c r="L511" s="211">
        <v>74</v>
      </c>
      <c r="M511" s="211">
        <v>0</v>
      </c>
      <c r="N511" s="211">
        <v>628</v>
      </c>
      <c r="O511" s="211">
        <v>69</v>
      </c>
      <c r="P511" s="211">
        <v>636</v>
      </c>
      <c r="Q511" s="211">
        <v>12</v>
      </c>
      <c r="R511" s="211">
        <v>1324</v>
      </c>
      <c r="S511" s="211">
        <v>81</v>
      </c>
      <c r="T511" s="211">
        <v>0</v>
      </c>
      <c r="U511" s="211">
        <v>0</v>
      </c>
      <c r="V511" s="211">
        <v>14</v>
      </c>
      <c r="W511" s="211">
        <v>0</v>
      </c>
      <c r="X511" s="211">
        <v>0</v>
      </c>
      <c r="Y511" s="211">
        <v>0</v>
      </c>
      <c r="Z511" s="211">
        <v>34</v>
      </c>
      <c r="AA511" s="211">
        <v>0</v>
      </c>
      <c r="AB511" s="211">
        <v>38</v>
      </c>
      <c r="AC511" s="211">
        <v>0</v>
      </c>
      <c r="AD511" s="211">
        <v>59</v>
      </c>
      <c r="AE511" s="211">
        <v>0</v>
      </c>
      <c r="AF511" s="211">
        <v>1318</v>
      </c>
      <c r="AG511" s="211">
        <v>81</v>
      </c>
      <c r="AH511" s="211">
        <v>1390</v>
      </c>
      <c r="AI511" s="211">
        <v>73</v>
      </c>
      <c r="AJ511" s="211">
        <v>20</v>
      </c>
      <c r="AK511" s="211">
        <v>8</v>
      </c>
      <c r="AL511" s="211">
        <v>12</v>
      </c>
      <c r="AM511" s="211">
        <v>8</v>
      </c>
      <c r="AN511" s="211">
        <v>8</v>
      </c>
      <c r="AO511" s="211">
        <v>0</v>
      </c>
      <c r="AP511" s="211">
        <v>745</v>
      </c>
      <c r="AQ511" s="211">
        <v>46</v>
      </c>
      <c r="AR511" s="211">
        <v>665</v>
      </c>
      <c r="AS511" s="211">
        <v>35</v>
      </c>
      <c r="AT511" s="211">
        <v>140</v>
      </c>
      <c r="AU511" s="211">
        <v>0</v>
      </c>
      <c r="AV511" s="211">
        <v>1270</v>
      </c>
      <c r="AW511" s="211">
        <v>81</v>
      </c>
      <c r="AX511" s="211">
        <v>85</v>
      </c>
      <c r="AY511" s="211">
        <v>19</v>
      </c>
      <c r="AZ511" s="211">
        <v>388</v>
      </c>
      <c r="BA511" s="211">
        <v>33</v>
      </c>
      <c r="BB511" s="211">
        <v>378</v>
      </c>
      <c r="BC511" s="211">
        <v>14</v>
      </c>
      <c r="BD511" s="211">
        <v>132</v>
      </c>
      <c r="BE511" s="211">
        <v>0</v>
      </c>
      <c r="BF511" s="211">
        <v>119</v>
      </c>
      <c r="BG511" s="211">
        <v>9</v>
      </c>
      <c r="BH511" s="211">
        <v>662</v>
      </c>
      <c r="BI511" s="211">
        <v>57</v>
      </c>
      <c r="BJ511" s="211">
        <v>638</v>
      </c>
      <c r="BK511" s="211">
        <v>50</v>
      </c>
      <c r="BL511" s="211">
        <v>24</v>
      </c>
      <c r="BM511" s="211">
        <v>7</v>
      </c>
      <c r="BN511" s="211">
        <v>515</v>
      </c>
      <c r="BO511" s="211">
        <v>40</v>
      </c>
      <c r="BP511" s="211">
        <v>152</v>
      </c>
      <c r="BQ511" s="211">
        <v>24</v>
      </c>
      <c r="BR511" s="211">
        <v>114</v>
      </c>
      <c r="BS511" s="211">
        <v>2</v>
      </c>
      <c r="BT511" s="211">
        <v>345</v>
      </c>
      <c r="BU511" s="211">
        <v>15</v>
      </c>
      <c r="BV511" s="211">
        <v>781</v>
      </c>
      <c r="BW511" s="211">
        <v>66</v>
      </c>
      <c r="BX511" s="211">
        <v>284</v>
      </c>
      <c r="BY511" s="211">
        <v>0</v>
      </c>
      <c r="BZ511" s="211">
        <v>57</v>
      </c>
      <c r="CA511" s="211">
        <v>7</v>
      </c>
      <c r="CB511" s="211">
        <v>288</v>
      </c>
      <c r="CC511" s="211">
        <v>8</v>
      </c>
      <c r="CD511" s="211">
        <v>82</v>
      </c>
      <c r="CE511" s="211">
        <v>0</v>
      </c>
      <c r="CF511" s="211">
        <v>111</v>
      </c>
      <c r="CG511" s="211">
        <v>20</v>
      </c>
      <c r="CH511" s="211">
        <v>150</v>
      </c>
      <c r="CI511" s="211">
        <v>15</v>
      </c>
      <c r="CJ511" s="211">
        <v>197</v>
      </c>
      <c r="CK511" s="211">
        <v>7</v>
      </c>
      <c r="CL511" s="211">
        <v>241</v>
      </c>
      <c r="CM511" s="211">
        <v>24</v>
      </c>
      <c r="CN511" s="211">
        <v>284</v>
      </c>
      <c r="CO511" s="211">
        <v>0</v>
      </c>
      <c r="CP511" s="211">
        <v>81</v>
      </c>
      <c r="CQ511" s="211">
        <v>1329</v>
      </c>
      <c r="CR511" s="211">
        <v>1042</v>
      </c>
      <c r="CS511" s="211">
        <v>550</v>
      </c>
      <c r="CT511" s="211">
        <v>1289</v>
      </c>
      <c r="CU511" s="211">
        <v>66</v>
      </c>
      <c r="CV511" s="211">
        <v>13</v>
      </c>
      <c r="CW511" s="211">
        <v>52</v>
      </c>
      <c r="CX511" s="211">
        <v>9</v>
      </c>
      <c r="CY511" s="211">
        <v>14</v>
      </c>
      <c r="CZ511" s="211">
        <v>4</v>
      </c>
      <c r="DA511" s="211">
        <v>0</v>
      </c>
      <c r="DB511" s="211">
        <v>0</v>
      </c>
      <c r="DC511" s="211">
        <v>0</v>
      </c>
      <c r="DD511" s="211">
        <v>0</v>
      </c>
      <c r="DE511" s="211">
        <v>49</v>
      </c>
      <c r="DF511" s="211">
        <v>58</v>
      </c>
      <c r="DG511" s="211">
        <v>197</v>
      </c>
      <c r="DH511" s="211">
        <v>28</v>
      </c>
      <c r="DI511" s="211">
        <v>66</v>
      </c>
      <c r="DJ511" s="211">
        <v>41</v>
      </c>
      <c r="DK511" s="211">
        <v>12</v>
      </c>
      <c r="DL511" s="211">
        <v>54</v>
      </c>
      <c r="DM511" s="211">
        <v>45</v>
      </c>
      <c r="DN511" s="211">
        <v>110</v>
      </c>
      <c r="DO511" s="211">
        <v>34</v>
      </c>
      <c r="DP511" s="211">
        <v>18</v>
      </c>
      <c r="DQ511" s="211">
        <v>37</v>
      </c>
      <c r="DR511" s="211">
        <v>6</v>
      </c>
      <c r="DS511" s="211">
        <v>2</v>
      </c>
      <c r="DT511" s="211">
        <v>16</v>
      </c>
      <c r="DU511" s="211">
        <v>540</v>
      </c>
      <c r="DV511" s="211">
        <v>329</v>
      </c>
      <c r="DW511" s="211">
        <v>95</v>
      </c>
      <c r="DX511" s="211">
        <v>32</v>
      </c>
      <c r="DY511" s="211">
        <v>16</v>
      </c>
      <c r="DZ511" s="211">
        <v>98</v>
      </c>
      <c r="EA511" s="211">
        <v>14</v>
      </c>
      <c r="EB511" s="211">
        <v>59</v>
      </c>
      <c r="EC511" s="211">
        <v>81</v>
      </c>
      <c r="ED511" s="211">
        <v>22</v>
      </c>
      <c r="EE511" s="211">
        <v>45</v>
      </c>
      <c r="EF511" s="211">
        <v>160</v>
      </c>
      <c r="EG511" s="211">
        <v>1358</v>
      </c>
      <c r="EH511" s="211">
        <v>51</v>
      </c>
      <c r="EI511" s="211">
        <v>488</v>
      </c>
      <c r="EJ511" s="211">
        <v>52</v>
      </c>
      <c r="EK511" s="211">
        <v>4</v>
      </c>
      <c r="EL511" s="211">
        <v>0</v>
      </c>
      <c r="EM511" s="211">
        <v>14</v>
      </c>
      <c r="EN511" s="211">
        <v>6</v>
      </c>
      <c r="EO511" s="211">
        <v>5</v>
      </c>
      <c r="EP511" s="211">
        <v>12</v>
      </c>
      <c r="EQ511" s="211">
        <v>457</v>
      </c>
      <c r="ER511" s="211">
        <v>540</v>
      </c>
      <c r="ES511" s="211">
        <v>4</v>
      </c>
      <c r="ET511" s="211">
        <v>86</v>
      </c>
      <c r="EU511" s="211">
        <v>190</v>
      </c>
      <c r="EV511" s="211">
        <v>260</v>
      </c>
      <c r="EW511" s="211">
        <f t="shared" si="8"/>
        <v>536</v>
      </c>
      <c r="EX511" s="211">
        <v>540</v>
      </c>
      <c r="EZ511" s="211"/>
    </row>
    <row r="512" spans="1:156" x14ac:dyDescent="0.25">
      <c r="A512">
        <v>55325</v>
      </c>
      <c r="B512" t="s">
        <v>580</v>
      </c>
      <c r="C512" t="s">
        <v>686</v>
      </c>
      <c r="D512" t="s">
        <v>280</v>
      </c>
      <c r="E512" t="s">
        <v>328</v>
      </c>
      <c r="F512" s="234" t="s">
        <v>342</v>
      </c>
      <c r="G512" s="234" t="s">
        <v>342</v>
      </c>
      <c r="H512" s="211">
        <v>4596</v>
      </c>
      <c r="I512" s="211">
        <v>194</v>
      </c>
      <c r="J512" s="211">
        <v>604</v>
      </c>
      <c r="K512" s="211">
        <v>50</v>
      </c>
      <c r="L512" s="211">
        <v>295</v>
      </c>
      <c r="M512" s="211">
        <v>25</v>
      </c>
      <c r="N512" s="211">
        <v>2132</v>
      </c>
      <c r="O512" s="211">
        <v>105</v>
      </c>
      <c r="P512" s="211">
        <v>1860</v>
      </c>
      <c r="Q512" s="211">
        <v>39</v>
      </c>
      <c r="R512" s="211">
        <v>4384</v>
      </c>
      <c r="S512" s="211">
        <v>179</v>
      </c>
      <c r="T512" s="211">
        <v>0</v>
      </c>
      <c r="U512" s="211">
        <v>0</v>
      </c>
      <c r="V512" s="211">
        <v>2</v>
      </c>
      <c r="W512" s="211">
        <v>0</v>
      </c>
      <c r="X512" s="211">
        <v>4</v>
      </c>
      <c r="Y512" s="211">
        <v>0</v>
      </c>
      <c r="Z512" s="211">
        <v>10</v>
      </c>
      <c r="AA512" s="211">
        <v>0</v>
      </c>
      <c r="AB512" s="211">
        <v>196</v>
      </c>
      <c r="AC512" s="211">
        <v>15</v>
      </c>
      <c r="AD512" s="211">
        <v>114</v>
      </c>
      <c r="AE512" s="211">
        <v>6</v>
      </c>
      <c r="AF512" s="211">
        <v>4357</v>
      </c>
      <c r="AG512" s="211">
        <v>179</v>
      </c>
      <c r="AH512" s="211">
        <v>4573</v>
      </c>
      <c r="AI512" s="211">
        <v>188</v>
      </c>
      <c r="AJ512" s="211">
        <v>23</v>
      </c>
      <c r="AK512" s="211">
        <v>6</v>
      </c>
      <c r="AL512" s="211">
        <v>17</v>
      </c>
      <c r="AM512" s="211">
        <v>0</v>
      </c>
      <c r="AN512" s="211">
        <v>6</v>
      </c>
      <c r="AO512" s="211">
        <v>6</v>
      </c>
      <c r="AP512" s="211">
        <v>2373</v>
      </c>
      <c r="AQ512" s="211">
        <v>133</v>
      </c>
      <c r="AR512" s="211">
        <v>2223</v>
      </c>
      <c r="AS512" s="211">
        <v>61</v>
      </c>
      <c r="AT512" s="211">
        <v>397</v>
      </c>
      <c r="AU512" s="211">
        <v>12</v>
      </c>
      <c r="AV512" s="211">
        <v>4199</v>
      </c>
      <c r="AW512" s="211">
        <v>182</v>
      </c>
      <c r="AX512" s="211">
        <v>129</v>
      </c>
      <c r="AY512" s="211">
        <v>15</v>
      </c>
      <c r="AZ512" s="211">
        <v>961</v>
      </c>
      <c r="BA512" s="211">
        <v>76</v>
      </c>
      <c r="BB512" s="211">
        <v>1167</v>
      </c>
      <c r="BC512" s="211">
        <v>17</v>
      </c>
      <c r="BD512" s="211">
        <v>744</v>
      </c>
      <c r="BE512" s="211">
        <v>39</v>
      </c>
      <c r="BF512" s="211">
        <v>384</v>
      </c>
      <c r="BG512" s="211">
        <v>53</v>
      </c>
      <c r="BH512" s="211">
        <v>2018</v>
      </c>
      <c r="BI512" s="211">
        <v>108</v>
      </c>
      <c r="BJ512" s="211">
        <v>1975</v>
      </c>
      <c r="BK512" s="211">
        <v>77</v>
      </c>
      <c r="BL512" s="211">
        <v>43</v>
      </c>
      <c r="BM512" s="211">
        <v>31</v>
      </c>
      <c r="BN512" s="211">
        <v>1450</v>
      </c>
      <c r="BO512" s="211">
        <v>49</v>
      </c>
      <c r="BP512" s="211">
        <v>632</v>
      </c>
      <c r="BQ512" s="211">
        <v>62</v>
      </c>
      <c r="BR512" s="211">
        <v>320</v>
      </c>
      <c r="BS512" s="211">
        <v>50</v>
      </c>
      <c r="BT512" s="211">
        <v>1309</v>
      </c>
      <c r="BU512" s="211">
        <v>33</v>
      </c>
      <c r="BV512" s="211">
        <v>2402</v>
      </c>
      <c r="BW512" s="211">
        <v>161</v>
      </c>
      <c r="BX512" s="211">
        <v>885</v>
      </c>
      <c r="BY512" s="211">
        <v>0</v>
      </c>
      <c r="BZ512" s="211">
        <v>351</v>
      </c>
      <c r="CA512" s="211">
        <v>11</v>
      </c>
      <c r="CB512" s="211">
        <v>958</v>
      </c>
      <c r="CC512" s="211">
        <v>22</v>
      </c>
      <c r="CD512" s="211">
        <v>286</v>
      </c>
      <c r="CE512" s="211">
        <v>14</v>
      </c>
      <c r="CF512" s="211">
        <v>420</v>
      </c>
      <c r="CG512" s="211">
        <v>46</v>
      </c>
      <c r="CH512" s="211">
        <v>559</v>
      </c>
      <c r="CI512" s="211">
        <v>54</v>
      </c>
      <c r="CJ512" s="211">
        <v>432</v>
      </c>
      <c r="CK512" s="211">
        <v>14</v>
      </c>
      <c r="CL512" s="211">
        <v>705</v>
      </c>
      <c r="CM512" s="211">
        <v>33</v>
      </c>
      <c r="CN512" s="211">
        <v>885</v>
      </c>
      <c r="CO512" s="211">
        <v>0</v>
      </c>
      <c r="CP512" s="211">
        <v>194</v>
      </c>
      <c r="CQ512" s="211">
        <v>4402</v>
      </c>
      <c r="CR512" s="211">
        <v>3364</v>
      </c>
      <c r="CS512" s="211">
        <v>1824</v>
      </c>
      <c r="CT512" s="211">
        <v>4366</v>
      </c>
      <c r="CU512" s="211">
        <v>32</v>
      </c>
      <c r="CV512" s="211">
        <v>8</v>
      </c>
      <c r="CW512" s="211">
        <v>24</v>
      </c>
      <c r="CX512" s="211">
        <v>6</v>
      </c>
      <c r="CY512" s="211">
        <v>4</v>
      </c>
      <c r="CZ512" s="211">
        <v>2</v>
      </c>
      <c r="DA512" s="211">
        <v>0</v>
      </c>
      <c r="DB512" s="211">
        <v>0</v>
      </c>
      <c r="DC512" s="211">
        <v>4</v>
      </c>
      <c r="DD512" s="211">
        <v>0</v>
      </c>
      <c r="DE512" s="211">
        <v>82</v>
      </c>
      <c r="DF512" s="211">
        <v>272</v>
      </c>
      <c r="DG512" s="211">
        <v>409</v>
      </c>
      <c r="DH512" s="211">
        <v>46</v>
      </c>
      <c r="DI512" s="211">
        <v>194</v>
      </c>
      <c r="DJ512" s="211">
        <v>118</v>
      </c>
      <c r="DK512" s="211">
        <v>37</v>
      </c>
      <c r="DL512" s="211">
        <v>108</v>
      </c>
      <c r="DM512" s="211">
        <v>139</v>
      </c>
      <c r="DN512" s="211">
        <v>605</v>
      </c>
      <c r="DO512" s="211">
        <v>97</v>
      </c>
      <c r="DP512" s="211">
        <v>115</v>
      </c>
      <c r="DQ512" s="211">
        <v>70</v>
      </c>
      <c r="DR512" s="211">
        <v>55</v>
      </c>
      <c r="DS512" s="211">
        <v>41</v>
      </c>
      <c r="DT512" s="211">
        <v>78</v>
      </c>
      <c r="DU512" s="211">
        <v>1722</v>
      </c>
      <c r="DV512" s="211">
        <v>1127</v>
      </c>
      <c r="DW512" s="211">
        <v>433</v>
      </c>
      <c r="DX512" s="211">
        <v>119</v>
      </c>
      <c r="DY512" s="211">
        <v>25</v>
      </c>
      <c r="DZ512" s="211">
        <v>253</v>
      </c>
      <c r="EA512" s="211">
        <v>13</v>
      </c>
      <c r="EB512" s="211">
        <v>224</v>
      </c>
      <c r="EC512" s="211">
        <v>223</v>
      </c>
      <c r="ED512" s="211">
        <v>23</v>
      </c>
      <c r="EE512" s="211">
        <v>174</v>
      </c>
      <c r="EF512" s="211">
        <v>509</v>
      </c>
      <c r="EG512" s="211">
        <v>4325</v>
      </c>
      <c r="EH512" s="211">
        <v>301</v>
      </c>
      <c r="EI512" s="211">
        <v>1470</v>
      </c>
      <c r="EJ512" s="211">
        <v>252</v>
      </c>
      <c r="EK512" s="211">
        <v>44</v>
      </c>
      <c r="EL512" s="211">
        <v>25</v>
      </c>
      <c r="EM512" s="211">
        <v>48</v>
      </c>
      <c r="EN512" s="211">
        <v>16</v>
      </c>
      <c r="EO512" s="211">
        <v>12</v>
      </c>
      <c r="EP512" s="211">
        <v>85</v>
      </c>
      <c r="EQ512" s="211">
        <v>1551</v>
      </c>
      <c r="ER512" s="211">
        <v>1722</v>
      </c>
      <c r="ES512" s="211">
        <v>41</v>
      </c>
      <c r="ET512" s="211">
        <v>379</v>
      </c>
      <c r="EU512" s="211">
        <v>681</v>
      </c>
      <c r="EV512" s="211">
        <v>621</v>
      </c>
      <c r="EW512" s="211">
        <f t="shared" si="8"/>
        <v>1681</v>
      </c>
      <c r="EX512" s="211">
        <v>1722</v>
      </c>
      <c r="EZ512" s="211"/>
    </row>
    <row r="513" spans="1:156" x14ac:dyDescent="0.25">
      <c r="A513">
        <v>55336</v>
      </c>
      <c r="B513" t="s">
        <v>580</v>
      </c>
      <c r="C513" t="s">
        <v>690</v>
      </c>
      <c r="D513" t="s">
        <v>276</v>
      </c>
      <c r="E513" t="s">
        <v>328</v>
      </c>
      <c r="F513" s="234" t="s">
        <v>343</v>
      </c>
      <c r="G513" s="234" t="s">
        <v>342</v>
      </c>
      <c r="H513" s="211">
        <v>8070</v>
      </c>
      <c r="I513" s="211">
        <v>552</v>
      </c>
      <c r="J513" s="211">
        <v>925</v>
      </c>
      <c r="K513" s="211">
        <v>98</v>
      </c>
      <c r="L513" s="211">
        <v>543</v>
      </c>
      <c r="M513" s="211">
        <v>80</v>
      </c>
      <c r="N513" s="211">
        <v>3776</v>
      </c>
      <c r="O513" s="211">
        <v>230</v>
      </c>
      <c r="P513" s="211">
        <v>3353</v>
      </c>
      <c r="Q513" s="211">
        <v>224</v>
      </c>
      <c r="R513" s="211">
        <v>6899</v>
      </c>
      <c r="S513" s="211">
        <v>289</v>
      </c>
      <c r="T513" s="211">
        <v>16</v>
      </c>
      <c r="U513" s="211">
        <v>0</v>
      </c>
      <c r="V513" s="211">
        <v>0</v>
      </c>
      <c r="W513" s="211">
        <v>0</v>
      </c>
      <c r="X513" s="211">
        <v>48</v>
      </c>
      <c r="Y513" s="211">
        <v>0</v>
      </c>
      <c r="Z513" s="211">
        <v>472</v>
      </c>
      <c r="AA513" s="211">
        <v>62</v>
      </c>
      <c r="AB513" s="211">
        <v>635</v>
      </c>
      <c r="AC513" s="211">
        <v>201</v>
      </c>
      <c r="AD513" s="211">
        <v>1164</v>
      </c>
      <c r="AE513" s="211">
        <v>277</v>
      </c>
      <c r="AF513" s="211">
        <v>6695</v>
      </c>
      <c r="AG513" s="211">
        <v>267</v>
      </c>
      <c r="AH513" s="211">
        <v>7434</v>
      </c>
      <c r="AI513" s="211">
        <v>278</v>
      </c>
      <c r="AJ513" s="211">
        <v>636</v>
      </c>
      <c r="AK513" s="211">
        <v>274</v>
      </c>
      <c r="AL513" s="211">
        <v>330</v>
      </c>
      <c r="AM513" s="211">
        <v>95</v>
      </c>
      <c r="AN513" s="211">
        <v>306</v>
      </c>
      <c r="AO513" s="211">
        <v>179</v>
      </c>
      <c r="AP513" s="211">
        <v>4160</v>
      </c>
      <c r="AQ513" s="211">
        <v>338</v>
      </c>
      <c r="AR513" s="211">
        <v>3910</v>
      </c>
      <c r="AS513" s="211">
        <v>214</v>
      </c>
      <c r="AT513" s="211">
        <v>1035</v>
      </c>
      <c r="AU513" s="211">
        <v>29</v>
      </c>
      <c r="AV513" s="211">
        <v>7035</v>
      </c>
      <c r="AW513" s="211">
        <v>523</v>
      </c>
      <c r="AX513" s="211">
        <v>578</v>
      </c>
      <c r="AY513" s="211">
        <v>60</v>
      </c>
      <c r="AZ513" s="211">
        <v>2140</v>
      </c>
      <c r="BA513" s="211">
        <v>197</v>
      </c>
      <c r="BB513" s="211">
        <v>2102</v>
      </c>
      <c r="BC513" s="211">
        <v>171</v>
      </c>
      <c r="BD513" s="211">
        <v>695</v>
      </c>
      <c r="BE513" s="211">
        <v>27</v>
      </c>
      <c r="BF513" s="211">
        <v>647</v>
      </c>
      <c r="BG513" s="211">
        <v>55</v>
      </c>
      <c r="BH513" s="211">
        <v>4020</v>
      </c>
      <c r="BI513" s="211">
        <v>426</v>
      </c>
      <c r="BJ513" s="211">
        <v>3906</v>
      </c>
      <c r="BK513" s="211">
        <v>421</v>
      </c>
      <c r="BL513" s="211">
        <v>114</v>
      </c>
      <c r="BM513" s="211">
        <v>5</v>
      </c>
      <c r="BN513" s="211">
        <v>3028</v>
      </c>
      <c r="BO513" s="211">
        <v>303</v>
      </c>
      <c r="BP513" s="211">
        <v>1113</v>
      </c>
      <c r="BQ513" s="211">
        <v>143</v>
      </c>
      <c r="BR513" s="211">
        <v>526</v>
      </c>
      <c r="BS513" s="211">
        <v>35</v>
      </c>
      <c r="BT513" s="211">
        <v>1915</v>
      </c>
      <c r="BU513" s="211">
        <v>71</v>
      </c>
      <c r="BV513" s="211">
        <v>4667</v>
      </c>
      <c r="BW513" s="211">
        <v>481</v>
      </c>
      <c r="BX513" s="211">
        <v>1488</v>
      </c>
      <c r="BY513" s="211">
        <v>0</v>
      </c>
      <c r="BZ513" s="211">
        <v>430</v>
      </c>
      <c r="CA513" s="211">
        <v>2</v>
      </c>
      <c r="CB513" s="211">
        <v>1485</v>
      </c>
      <c r="CC513" s="211">
        <v>69</v>
      </c>
      <c r="CD513" s="211">
        <v>640</v>
      </c>
      <c r="CE513" s="211">
        <v>26</v>
      </c>
      <c r="CF513" s="211">
        <v>902</v>
      </c>
      <c r="CG513" s="211">
        <v>104</v>
      </c>
      <c r="CH513" s="211">
        <v>1043</v>
      </c>
      <c r="CI513" s="211">
        <v>229</v>
      </c>
      <c r="CJ513" s="211">
        <v>998</v>
      </c>
      <c r="CK513" s="211">
        <v>66</v>
      </c>
      <c r="CL513" s="211">
        <v>1084</v>
      </c>
      <c r="CM513" s="211">
        <v>56</v>
      </c>
      <c r="CN513" s="211">
        <v>1488</v>
      </c>
      <c r="CO513" s="211">
        <v>0</v>
      </c>
      <c r="CP513" s="211">
        <v>552</v>
      </c>
      <c r="CQ513" s="211">
        <v>7518</v>
      </c>
      <c r="CR513" s="211">
        <v>5899</v>
      </c>
      <c r="CS513" s="211">
        <v>3181</v>
      </c>
      <c r="CT513" s="211">
        <v>7050</v>
      </c>
      <c r="CU513" s="211">
        <v>855</v>
      </c>
      <c r="CV513" s="211">
        <v>320</v>
      </c>
      <c r="CW513" s="211">
        <v>801</v>
      </c>
      <c r="CX513" s="211">
        <v>314</v>
      </c>
      <c r="CY513" s="211">
        <v>49</v>
      </c>
      <c r="CZ513" s="211">
        <v>1</v>
      </c>
      <c r="DA513" s="211">
        <v>0</v>
      </c>
      <c r="DB513" s="211">
        <v>0</v>
      </c>
      <c r="DC513" s="211">
        <v>5</v>
      </c>
      <c r="DD513" s="211">
        <v>5</v>
      </c>
      <c r="DE513" s="211">
        <v>177</v>
      </c>
      <c r="DF513" s="211">
        <v>545</v>
      </c>
      <c r="DG513" s="211">
        <v>1103</v>
      </c>
      <c r="DH513" s="211">
        <v>55</v>
      </c>
      <c r="DI513" s="211">
        <v>424</v>
      </c>
      <c r="DJ513" s="211">
        <v>226</v>
      </c>
      <c r="DK513" s="211">
        <v>109</v>
      </c>
      <c r="DL513" s="211">
        <v>183</v>
      </c>
      <c r="DM513" s="211">
        <v>244</v>
      </c>
      <c r="DN513" s="211">
        <v>715</v>
      </c>
      <c r="DO513" s="211">
        <v>203</v>
      </c>
      <c r="DP513" s="211">
        <v>168</v>
      </c>
      <c r="DQ513" s="211">
        <v>207</v>
      </c>
      <c r="DR513" s="211">
        <v>158</v>
      </c>
      <c r="DS513" s="211">
        <v>68</v>
      </c>
      <c r="DT513" s="211">
        <v>429</v>
      </c>
      <c r="DU513" s="211">
        <v>3264</v>
      </c>
      <c r="DV513" s="211">
        <v>1538</v>
      </c>
      <c r="DW513" s="211">
        <v>400</v>
      </c>
      <c r="DX513" s="211">
        <v>173</v>
      </c>
      <c r="DY513" s="211">
        <v>93</v>
      </c>
      <c r="DZ513" s="211">
        <v>741</v>
      </c>
      <c r="EA513" s="211">
        <v>32</v>
      </c>
      <c r="EB513" s="211">
        <v>525</v>
      </c>
      <c r="EC513" s="211">
        <v>812</v>
      </c>
      <c r="ED513" s="211">
        <v>206</v>
      </c>
      <c r="EE513" s="211">
        <v>416</v>
      </c>
      <c r="EF513" s="211">
        <v>832</v>
      </c>
      <c r="EG513" s="211">
        <v>7680</v>
      </c>
      <c r="EH513" s="211">
        <v>491</v>
      </c>
      <c r="EI513" s="211">
        <v>2538</v>
      </c>
      <c r="EJ513" s="211">
        <v>726</v>
      </c>
      <c r="EK513" s="211">
        <v>58</v>
      </c>
      <c r="EL513" s="211">
        <v>195</v>
      </c>
      <c r="EM513" s="211">
        <v>109</v>
      </c>
      <c r="EN513" s="211">
        <v>78</v>
      </c>
      <c r="EO513" s="211">
        <v>6</v>
      </c>
      <c r="EP513" s="211">
        <v>235</v>
      </c>
      <c r="EQ513" s="211">
        <v>2753</v>
      </c>
      <c r="ER513" s="211">
        <v>3264</v>
      </c>
      <c r="ES513" s="211">
        <v>130</v>
      </c>
      <c r="ET513" s="211">
        <v>859</v>
      </c>
      <c r="EU513" s="211">
        <v>1333</v>
      </c>
      <c r="EV513" s="211">
        <v>942</v>
      </c>
      <c r="EW513" s="211">
        <f t="shared" si="8"/>
        <v>3134</v>
      </c>
      <c r="EX513" s="211">
        <v>3264</v>
      </c>
      <c r="EZ513" s="211"/>
    </row>
    <row r="514" spans="1:156" x14ac:dyDescent="0.25">
      <c r="A514">
        <v>55342</v>
      </c>
      <c r="B514" t="s">
        <v>580</v>
      </c>
      <c r="C514" t="s">
        <v>956</v>
      </c>
      <c r="D514" t="s">
        <v>298</v>
      </c>
      <c r="E514" t="s">
        <v>328</v>
      </c>
      <c r="F514" s="234" t="s">
        <v>342</v>
      </c>
      <c r="G514" s="234" t="s">
        <v>342</v>
      </c>
      <c r="H514" s="211">
        <v>1879</v>
      </c>
      <c r="I514" s="211">
        <v>89</v>
      </c>
      <c r="J514" s="211">
        <v>356</v>
      </c>
      <c r="K514" s="211">
        <v>19</v>
      </c>
      <c r="L514" s="211">
        <v>179</v>
      </c>
      <c r="M514" s="211">
        <v>19</v>
      </c>
      <c r="N514" s="211">
        <v>880</v>
      </c>
      <c r="O514" s="211">
        <v>29</v>
      </c>
      <c r="P514" s="211">
        <v>632</v>
      </c>
      <c r="Q514" s="211">
        <v>41</v>
      </c>
      <c r="R514" s="211">
        <v>1704</v>
      </c>
      <c r="S514" s="211">
        <v>59</v>
      </c>
      <c r="T514" s="211">
        <v>0</v>
      </c>
      <c r="U514" s="211">
        <v>0</v>
      </c>
      <c r="V514" s="211">
        <v>9</v>
      </c>
      <c r="W514" s="211">
        <v>1</v>
      </c>
      <c r="X514" s="211">
        <v>9</v>
      </c>
      <c r="Y514" s="211">
        <v>0</v>
      </c>
      <c r="Z514" s="211">
        <v>38</v>
      </c>
      <c r="AA514" s="211">
        <v>10</v>
      </c>
      <c r="AB514" s="211">
        <v>119</v>
      </c>
      <c r="AC514" s="211">
        <v>19</v>
      </c>
      <c r="AD514" s="211">
        <v>110</v>
      </c>
      <c r="AE514" s="211">
        <v>26</v>
      </c>
      <c r="AF514" s="211">
        <v>1685</v>
      </c>
      <c r="AG514" s="211">
        <v>59</v>
      </c>
      <c r="AH514" s="211">
        <v>1839</v>
      </c>
      <c r="AI514" s="211">
        <v>67</v>
      </c>
      <c r="AJ514" s="211">
        <v>40</v>
      </c>
      <c r="AK514" s="211">
        <v>22</v>
      </c>
      <c r="AL514" s="211">
        <v>8</v>
      </c>
      <c r="AM514" s="211">
        <v>1</v>
      </c>
      <c r="AN514" s="211">
        <v>32</v>
      </c>
      <c r="AO514" s="211">
        <v>21</v>
      </c>
      <c r="AP514" s="211">
        <v>960</v>
      </c>
      <c r="AQ514" s="211">
        <v>61</v>
      </c>
      <c r="AR514" s="211">
        <v>919</v>
      </c>
      <c r="AS514" s="211">
        <v>28</v>
      </c>
      <c r="AT514" s="211">
        <v>255</v>
      </c>
      <c r="AU514" s="211">
        <v>4</v>
      </c>
      <c r="AV514" s="211">
        <v>1624</v>
      </c>
      <c r="AW514" s="211">
        <v>85</v>
      </c>
      <c r="AX514" s="211">
        <v>127</v>
      </c>
      <c r="AY514" s="211">
        <v>18</v>
      </c>
      <c r="AZ514" s="211">
        <v>462</v>
      </c>
      <c r="BA514" s="211">
        <v>44</v>
      </c>
      <c r="BB514" s="211">
        <v>507</v>
      </c>
      <c r="BC514" s="211">
        <v>21</v>
      </c>
      <c r="BD514" s="211">
        <v>191</v>
      </c>
      <c r="BE514" s="211">
        <v>0</v>
      </c>
      <c r="BF514" s="211">
        <v>182</v>
      </c>
      <c r="BG514" s="211">
        <v>10</v>
      </c>
      <c r="BH514" s="211">
        <v>940</v>
      </c>
      <c r="BI514" s="211">
        <v>78</v>
      </c>
      <c r="BJ514" s="211">
        <v>902</v>
      </c>
      <c r="BK514" s="211">
        <v>68</v>
      </c>
      <c r="BL514" s="211">
        <v>38</v>
      </c>
      <c r="BM514" s="211">
        <v>10</v>
      </c>
      <c r="BN514" s="211">
        <v>653</v>
      </c>
      <c r="BO514" s="211">
        <v>50</v>
      </c>
      <c r="BP514" s="211">
        <v>301</v>
      </c>
      <c r="BQ514" s="211">
        <v>30</v>
      </c>
      <c r="BR514" s="211">
        <v>168</v>
      </c>
      <c r="BS514" s="211">
        <v>8</v>
      </c>
      <c r="BT514" s="211">
        <v>391</v>
      </c>
      <c r="BU514" s="211">
        <v>0</v>
      </c>
      <c r="BV514" s="211">
        <v>1122</v>
      </c>
      <c r="BW514" s="211">
        <v>88</v>
      </c>
      <c r="BX514" s="211">
        <v>366</v>
      </c>
      <c r="BY514" s="211">
        <v>1</v>
      </c>
      <c r="BZ514" s="211">
        <v>120</v>
      </c>
      <c r="CA514" s="211">
        <v>0</v>
      </c>
      <c r="CB514" s="211">
        <v>271</v>
      </c>
      <c r="CC514" s="211">
        <v>0</v>
      </c>
      <c r="CD514" s="211">
        <v>201</v>
      </c>
      <c r="CE514" s="211">
        <v>6</v>
      </c>
      <c r="CF514" s="211">
        <v>196</v>
      </c>
      <c r="CG514" s="211">
        <v>32</v>
      </c>
      <c r="CH514" s="211">
        <v>231</v>
      </c>
      <c r="CI514" s="211">
        <v>29</v>
      </c>
      <c r="CJ514" s="211">
        <v>182</v>
      </c>
      <c r="CK514" s="211">
        <v>10</v>
      </c>
      <c r="CL514" s="211">
        <v>312</v>
      </c>
      <c r="CM514" s="211">
        <v>11</v>
      </c>
      <c r="CN514" s="211">
        <v>366</v>
      </c>
      <c r="CO514" s="211">
        <v>1</v>
      </c>
      <c r="CP514" s="211">
        <v>89</v>
      </c>
      <c r="CQ514" s="211">
        <v>1790</v>
      </c>
      <c r="CR514" s="211">
        <v>1258</v>
      </c>
      <c r="CS514" s="211">
        <v>882</v>
      </c>
      <c r="CT514" s="211">
        <v>1684</v>
      </c>
      <c r="CU514" s="211">
        <v>107</v>
      </c>
      <c r="CV514" s="211">
        <v>34</v>
      </c>
      <c r="CW514" s="211">
        <v>91</v>
      </c>
      <c r="CX514" s="211">
        <v>25</v>
      </c>
      <c r="CY514" s="211">
        <v>6</v>
      </c>
      <c r="CZ514" s="211">
        <v>0</v>
      </c>
      <c r="DA514" s="211">
        <v>9</v>
      </c>
      <c r="DB514" s="211">
        <v>9</v>
      </c>
      <c r="DC514" s="211">
        <v>1</v>
      </c>
      <c r="DD514" s="211">
        <v>0</v>
      </c>
      <c r="DE514" s="211">
        <v>131</v>
      </c>
      <c r="DF514" s="211">
        <v>45</v>
      </c>
      <c r="DG514" s="211">
        <v>166</v>
      </c>
      <c r="DH514" s="211">
        <v>30</v>
      </c>
      <c r="DI514" s="211">
        <v>75</v>
      </c>
      <c r="DJ514" s="211">
        <v>37</v>
      </c>
      <c r="DK514" s="211">
        <v>6</v>
      </c>
      <c r="DL514" s="211">
        <v>23</v>
      </c>
      <c r="DM514" s="211">
        <v>26</v>
      </c>
      <c r="DN514" s="211">
        <v>314</v>
      </c>
      <c r="DO514" s="211">
        <v>42</v>
      </c>
      <c r="DP514" s="211">
        <v>55</v>
      </c>
      <c r="DQ514" s="211">
        <v>40</v>
      </c>
      <c r="DR514" s="211">
        <v>29</v>
      </c>
      <c r="DS514" s="211">
        <v>6</v>
      </c>
      <c r="DT514" s="211">
        <v>47</v>
      </c>
      <c r="DU514" s="211">
        <v>787</v>
      </c>
      <c r="DV514" s="211">
        <v>355</v>
      </c>
      <c r="DW514" s="211">
        <v>111</v>
      </c>
      <c r="DX514" s="211">
        <v>52</v>
      </c>
      <c r="DY514" s="211">
        <v>20</v>
      </c>
      <c r="DZ514" s="211">
        <v>188</v>
      </c>
      <c r="EA514" s="211">
        <v>4</v>
      </c>
      <c r="EB514" s="211">
        <v>161</v>
      </c>
      <c r="EC514" s="211">
        <v>192</v>
      </c>
      <c r="ED514" s="211">
        <v>30</v>
      </c>
      <c r="EE514" s="211">
        <v>113</v>
      </c>
      <c r="EF514" s="211">
        <v>169</v>
      </c>
      <c r="EG514" s="211">
        <v>1651</v>
      </c>
      <c r="EH514" s="211">
        <v>226</v>
      </c>
      <c r="EI514" s="211">
        <v>636</v>
      </c>
      <c r="EJ514" s="211">
        <v>151</v>
      </c>
      <c r="EK514" s="211">
        <v>6</v>
      </c>
      <c r="EL514" s="211">
        <v>25</v>
      </c>
      <c r="EM514" s="211">
        <v>36</v>
      </c>
      <c r="EN514" s="211">
        <v>17</v>
      </c>
      <c r="EO514" s="211">
        <v>3</v>
      </c>
      <c r="EP514" s="211">
        <v>39</v>
      </c>
      <c r="EQ514" s="211">
        <v>654</v>
      </c>
      <c r="ER514" s="211">
        <v>787</v>
      </c>
      <c r="ES514" s="211">
        <v>37</v>
      </c>
      <c r="ET514" s="211">
        <v>219</v>
      </c>
      <c r="EU514" s="211">
        <v>278</v>
      </c>
      <c r="EV514" s="211">
        <v>253</v>
      </c>
      <c r="EW514" s="211">
        <f t="shared" si="8"/>
        <v>750</v>
      </c>
      <c r="EX514" s="211">
        <v>787</v>
      </c>
      <c r="EZ514" s="211"/>
    </row>
    <row r="515" spans="1:156" x14ac:dyDescent="0.25">
      <c r="A515">
        <v>55350</v>
      </c>
      <c r="B515" t="s">
        <v>580</v>
      </c>
      <c r="C515" t="s">
        <v>693</v>
      </c>
      <c r="D515" t="s">
        <v>276</v>
      </c>
      <c r="E515" t="s">
        <v>328</v>
      </c>
      <c r="F515" s="234" t="s">
        <v>343</v>
      </c>
      <c r="G515" s="234" t="s">
        <v>342</v>
      </c>
      <c r="H515" s="211">
        <v>18369</v>
      </c>
      <c r="I515" s="211">
        <v>933</v>
      </c>
      <c r="J515" s="211">
        <v>2370</v>
      </c>
      <c r="K515" s="211">
        <v>312</v>
      </c>
      <c r="L515" s="211">
        <v>1657</v>
      </c>
      <c r="M515" s="211">
        <v>235</v>
      </c>
      <c r="N515" s="211">
        <v>8042</v>
      </c>
      <c r="O515" s="211">
        <v>472</v>
      </c>
      <c r="P515" s="211">
        <v>7907</v>
      </c>
      <c r="Q515" s="211">
        <v>149</v>
      </c>
      <c r="R515" s="211">
        <v>17267</v>
      </c>
      <c r="S515" s="211">
        <v>687</v>
      </c>
      <c r="T515" s="211">
        <v>87</v>
      </c>
      <c r="U515" s="211">
        <v>21</v>
      </c>
      <c r="V515" s="211">
        <v>40</v>
      </c>
      <c r="W515" s="211">
        <v>0</v>
      </c>
      <c r="X515" s="211">
        <v>178</v>
      </c>
      <c r="Y515" s="211">
        <v>0</v>
      </c>
      <c r="Z515" s="211">
        <v>290</v>
      </c>
      <c r="AA515" s="211">
        <v>203</v>
      </c>
      <c r="AB515" s="211">
        <v>507</v>
      </c>
      <c r="AC515" s="211">
        <v>22</v>
      </c>
      <c r="AD515" s="211">
        <v>815</v>
      </c>
      <c r="AE515" s="211">
        <v>345</v>
      </c>
      <c r="AF515" s="211">
        <v>16821</v>
      </c>
      <c r="AG515" s="211">
        <v>545</v>
      </c>
      <c r="AH515" s="211">
        <v>17865</v>
      </c>
      <c r="AI515" s="211">
        <v>760</v>
      </c>
      <c r="AJ515" s="211">
        <v>504</v>
      </c>
      <c r="AK515" s="211">
        <v>173</v>
      </c>
      <c r="AL515" s="211">
        <v>276</v>
      </c>
      <c r="AM515" s="211">
        <v>0</v>
      </c>
      <c r="AN515" s="211">
        <v>228</v>
      </c>
      <c r="AO515" s="211">
        <v>173</v>
      </c>
      <c r="AP515" s="211">
        <v>8997</v>
      </c>
      <c r="AQ515" s="211">
        <v>531</v>
      </c>
      <c r="AR515" s="211">
        <v>9372</v>
      </c>
      <c r="AS515" s="211">
        <v>402</v>
      </c>
      <c r="AT515" s="211">
        <v>2714</v>
      </c>
      <c r="AU515" s="211">
        <v>115</v>
      </c>
      <c r="AV515" s="211">
        <v>15655</v>
      </c>
      <c r="AW515" s="211">
        <v>818</v>
      </c>
      <c r="AX515" s="211">
        <v>466</v>
      </c>
      <c r="AY515" s="211">
        <v>39</v>
      </c>
      <c r="AZ515" s="211">
        <v>3827</v>
      </c>
      <c r="BA515" s="211">
        <v>445</v>
      </c>
      <c r="BB515" s="211">
        <v>5129</v>
      </c>
      <c r="BC515" s="211">
        <v>111</v>
      </c>
      <c r="BD515" s="211">
        <v>3302</v>
      </c>
      <c r="BE515" s="211">
        <v>47</v>
      </c>
      <c r="BF515" s="211">
        <v>1610</v>
      </c>
      <c r="BG515" s="211">
        <v>266</v>
      </c>
      <c r="BH515" s="211">
        <v>8600</v>
      </c>
      <c r="BI515" s="211">
        <v>452</v>
      </c>
      <c r="BJ515" s="211">
        <v>8357</v>
      </c>
      <c r="BK515" s="211">
        <v>397</v>
      </c>
      <c r="BL515" s="211">
        <v>243</v>
      </c>
      <c r="BM515" s="211">
        <v>55</v>
      </c>
      <c r="BN515" s="211">
        <v>6312</v>
      </c>
      <c r="BO515" s="211">
        <v>280</v>
      </c>
      <c r="BP515" s="211">
        <v>2402</v>
      </c>
      <c r="BQ515" s="211">
        <v>180</v>
      </c>
      <c r="BR515" s="211">
        <v>1496</v>
      </c>
      <c r="BS515" s="211">
        <v>258</v>
      </c>
      <c r="BT515" s="211">
        <v>4363</v>
      </c>
      <c r="BU515" s="211">
        <v>199</v>
      </c>
      <c r="BV515" s="211">
        <v>10210</v>
      </c>
      <c r="BW515" s="211">
        <v>718</v>
      </c>
      <c r="BX515" s="211">
        <v>3796</v>
      </c>
      <c r="BY515" s="211">
        <v>16</v>
      </c>
      <c r="BZ515" s="211">
        <v>1349</v>
      </c>
      <c r="CA515" s="211">
        <v>9</v>
      </c>
      <c r="CB515" s="211">
        <v>3014</v>
      </c>
      <c r="CC515" s="211">
        <v>190</v>
      </c>
      <c r="CD515" s="211">
        <v>1282</v>
      </c>
      <c r="CE515" s="211">
        <v>92</v>
      </c>
      <c r="CF515" s="211">
        <v>1894</v>
      </c>
      <c r="CG515" s="211">
        <v>245</v>
      </c>
      <c r="CH515" s="211">
        <v>2277</v>
      </c>
      <c r="CI515" s="211">
        <v>190</v>
      </c>
      <c r="CJ515" s="211">
        <v>2218</v>
      </c>
      <c r="CK515" s="211">
        <v>51</v>
      </c>
      <c r="CL515" s="211">
        <v>2539</v>
      </c>
      <c r="CM515" s="211">
        <v>140</v>
      </c>
      <c r="CN515" s="211">
        <v>3796</v>
      </c>
      <c r="CO515" s="211">
        <v>16</v>
      </c>
      <c r="CP515" s="211">
        <v>933</v>
      </c>
      <c r="CQ515" s="211">
        <v>17436</v>
      </c>
      <c r="CR515" s="211">
        <v>13868</v>
      </c>
      <c r="CS515" s="211">
        <v>7139</v>
      </c>
      <c r="CT515" s="211">
        <v>16679</v>
      </c>
      <c r="CU515" s="211">
        <v>742</v>
      </c>
      <c r="CV515" s="211">
        <v>236</v>
      </c>
      <c r="CW515" s="211">
        <v>431</v>
      </c>
      <c r="CX515" s="211">
        <v>227</v>
      </c>
      <c r="CY515" s="211">
        <v>118</v>
      </c>
      <c r="CZ515" s="211">
        <v>0</v>
      </c>
      <c r="DA515" s="211">
        <v>157</v>
      </c>
      <c r="DB515" s="211">
        <v>2</v>
      </c>
      <c r="DC515" s="211">
        <v>36</v>
      </c>
      <c r="DD515" s="211">
        <v>7</v>
      </c>
      <c r="DE515" s="211">
        <v>149</v>
      </c>
      <c r="DF515" s="211">
        <v>585</v>
      </c>
      <c r="DG515" s="211">
        <v>2290</v>
      </c>
      <c r="DH515" s="211">
        <v>126</v>
      </c>
      <c r="DI515" s="211">
        <v>1098</v>
      </c>
      <c r="DJ515" s="211">
        <v>508</v>
      </c>
      <c r="DK515" s="211">
        <v>78</v>
      </c>
      <c r="DL515" s="211">
        <v>480</v>
      </c>
      <c r="DM515" s="211">
        <v>690</v>
      </c>
      <c r="DN515" s="211">
        <v>2137</v>
      </c>
      <c r="DO515" s="211">
        <v>649</v>
      </c>
      <c r="DP515" s="211">
        <v>403</v>
      </c>
      <c r="DQ515" s="211">
        <v>223</v>
      </c>
      <c r="DR515" s="211">
        <v>241</v>
      </c>
      <c r="DS515" s="211">
        <v>104</v>
      </c>
      <c r="DT515" s="211">
        <v>392</v>
      </c>
      <c r="DU515" s="211">
        <v>7781</v>
      </c>
      <c r="DV515" s="211">
        <v>4041</v>
      </c>
      <c r="DW515" s="211">
        <v>1340</v>
      </c>
      <c r="DX515" s="211">
        <v>566</v>
      </c>
      <c r="DY515" s="211">
        <v>212</v>
      </c>
      <c r="DZ515" s="211">
        <v>1290</v>
      </c>
      <c r="EA515" s="211">
        <v>36</v>
      </c>
      <c r="EB515" s="211">
        <v>1094</v>
      </c>
      <c r="EC515" s="211">
        <v>1884</v>
      </c>
      <c r="ED515" s="211">
        <v>238</v>
      </c>
      <c r="EE515" s="211">
        <v>1465</v>
      </c>
      <c r="EF515" s="211">
        <v>1955</v>
      </c>
      <c r="EG515" s="211">
        <v>16471</v>
      </c>
      <c r="EH515" s="211">
        <v>1959</v>
      </c>
      <c r="EI515" s="211">
        <v>5753</v>
      </c>
      <c r="EJ515" s="211">
        <v>2028</v>
      </c>
      <c r="EK515" s="211">
        <v>421</v>
      </c>
      <c r="EL515" s="211">
        <v>195</v>
      </c>
      <c r="EM515" s="211">
        <v>359</v>
      </c>
      <c r="EN515" s="211">
        <v>191</v>
      </c>
      <c r="EO515" s="211">
        <v>252</v>
      </c>
      <c r="EP515" s="211">
        <v>499</v>
      </c>
      <c r="EQ515" s="211">
        <v>6902</v>
      </c>
      <c r="ER515" s="211">
        <v>7781</v>
      </c>
      <c r="ES515" s="211">
        <v>316</v>
      </c>
      <c r="ET515" s="211">
        <v>2810</v>
      </c>
      <c r="EU515" s="211">
        <v>2901</v>
      </c>
      <c r="EV515" s="211">
        <v>1754</v>
      </c>
      <c r="EW515" s="211">
        <f t="shared" si="8"/>
        <v>7465</v>
      </c>
      <c r="EX515" s="211">
        <v>7781</v>
      </c>
      <c r="EZ515" s="211"/>
    </row>
    <row r="516" spans="1:156" x14ac:dyDescent="0.25">
      <c r="A516">
        <v>55355</v>
      </c>
      <c r="B516" t="s">
        <v>580</v>
      </c>
      <c r="C516" t="s">
        <v>694</v>
      </c>
      <c r="D516" t="s">
        <v>280</v>
      </c>
      <c r="E516" t="s">
        <v>328</v>
      </c>
      <c r="F516" s="234" t="s">
        <v>342</v>
      </c>
      <c r="G516" s="234" t="s">
        <v>342</v>
      </c>
      <c r="H516" s="211">
        <v>9494</v>
      </c>
      <c r="I516" s="211">
        <v>528</v>
      </c>
      <c r="J516" s="211">
        <v>1362</v>
      </c>
      <c r="K516" s="211">
        <v>45</v>
      </c>
      <c r="L516" s="211">
        <v>738</v>
      </c>
      <c r="M516" s="211">
        <v>33</v>
      </c>
      <c r="N516" s="211">
        <v>4451</v>
      </c>
      <c r="O516" s="211">
        <v>370</v>
      </c>
      <c r="P516" s="211">
        <v>3666</v>
      </c>
      <c r="Q516" s="211">
        <v>113</v>
      </c>
      <c r="R516" s="211">
        <v>8990</v>
      </c>
      <c r="S516" s="211">
        <v>508</v>
      </c>
      <c r="T516" s="211">
        <v>14</v>
      </c>
      <c r="U516" s="211">
        <v>0</v>
      </c>
      <c r="V516" s="211">
        <v>80</v>
      </c>
      <c r="W516" s="211">
        <v>20</v>
      </c>
      <c r="X516" s="211">
        <v>6</v>
      </c>
      <c r="Y516" s="211">
        <v>0</v>
      </c>
      <c r="Z516" s="211">
        <v>278</v>
      </c>
      <c r="AA516" s="211">
        <v>0</v>
      </c>
      <c r="AB516" s="211">
        <v>126</v>
      </c>
      <c r="AC516" s="211">
        <v>0</v>
      </c>
      <c r="AD516" s="211">
        <v>523</v>
      </c>
      <c r="AE516" s="211">
        <v>26</v>
      </c>
      <c r="AF516" s="211">
        <v>8787</v>
      </c>
      <c r="AG516" s="211">
        <v>500</v>
      </c>
      <c r="AH516" s="211">
        <v>9354</v>
      </c>
      <c r="AI516" s="211">
        <v>510</v>
      </c>
      <c r="AJ516" s="211">
        <v>140</v>
      </c>
      <c r="AK516" s="211">
        <v>18</v>
      </c>
      <c r="AL516" s="211">
        <v>39</v>
      </c>
      <c r="AM516" s="211">
        <v>0</v>
      </c>
      <c r="AN516" s="211">
        <v>101</v>
      </c>
      <c r="AO516" s="211">
        <v>18</v>
      </c>
      <c r="AP516" s="211">
        <v>4843</v>
      </c>
      <c r="AQ516" s="211">
        <v>281</v>
      </c>
      <c r="AR516" s="211">
        <v>4651</v>
      </c>
      <c r="AS516" s="211">
        <v>247</v>
      </c>
      <c r="AT516" s="211">
        <v>1391</v>
      </c>
      <c r="AU516" s="211">
        <v>122</v>
      </c>
      <c r="AV516" s="211">
        <v>8103</v>
      </c>
      <c r="AW516" s="211">
        <v>406</v>
      </c>
      <c r="AX516" s="211">
        <v>311</v>
      </c>
      <c r="AY516" s="211">
        <v>21</v>
      </c>
      <c r="AZ516" s="211">
        <v>2167</v>
      </c>
      <c r="BA516" s="211">
        <v>126</v>
      </c>
      <c r="BB516" s="211">
        <v>2540</v>
      </c>
      <c r="BC516" s="211">
        <v>142</v>
      </c>
      <c r="BD516" s="211">
        <v>1487</v>
      </c>
      <c r="BE516" s="211">
        <v>62</v>
      </c>
      <c r="BF516" s="211">
        <v>728</v>
      </c>
      <c r="BG516" s="211">
        <v>55</v>
      </c>
      <c r="BH516" s="211">
        <v>4500</v>
      </c>
      <c r="BI516" s="211">
        <v>414</v>
      </c>
      <c r="BJ516" s="211">
        <v>4388</v>
      </c>
      <c r="BK516" s="211">
        <v>404</v>
      </c>
      <c r="BL516" s="211">
        <v>112</v>
      </c>
      <c r="BM516" s="211">
        <v>10</v>
      </c>
      <c r="BN516" s="211">
        <v>3390</v>
      </c>
      <c r="BO516" s="211">
        <v>249</v>
      </c>
      <c r="BP516" s="211">
        <v>1254</v>
      </c>
      <c r="BQ516" s="211">
        <v>169</v>
      </c>
      <c r="BR516" s="211">
        <v>584</v>
      </c>
      <c r="BS516" s="211">
        <v>51</v>
      </c>
      <c r="BT516" s="211">
        <v>2134</v>
      </c>
      <c r="BU516" s="211">
        <v>59</v>
      </c>
      <c r="BV516" s="211">
        <v>5228</v>
      </c>
      <c r="BW516" s="211">
        <v>469</v>
      </c>
      <c r="BX516" s="211">
        <v>2132</v>
      </c>
      <c r="BY516" s="211">
        <v>0</v>
      </c>
      <c r="BZ516" s="211">
        <v>698</v>
      </c>
      <c r="CA516" s="211">
        <v>29</v>
      </c>
      <c r="CB516" s="211">
        <v>1436</v>
      </c>
      <c r="CC516" s="211">
        <v>30</v>
      </c>
      <c r="CD516" s="211">
        <v>855</v>
      </c>
      <c r="CE516" s="211">
        <v>118</v>
      </c>
      <c r="CF516" s="211">
        <v>767</v>
      </c>
      <c r="CG516" s="211">
        <v>90</v>
      </c>
      <c r="CH516" s="211">
        <v>1110</v>
      </c>
      <c r="CI516" s="211">
        <v>82</v>
      </c>
      <c r="CJ516" s="211">
        <v>1074</v>
      </c>
      <c r="CK516" s="211">
        <v>55</v>
      </c>
      <c r="CL516" s="211">
        <v>1422</v>
      </c>
      <c r="CM516" s="211">
        <v>124</v>
      </c>
      <c r="CN516" s="211">
        <v>2132</v>
      </c>
      <c r="CO516" s="211">
        <v>0</v>
      </c>
      <c r="CP516" s="211">
        <v>528</v>
      </c>
      <c r="CQ516" s="211">
        <v>8966</v>
      </c>
      <c r="CR516" s="211">
        <v>6700</v>
      </c>
      <c r="CS516" s="211">
        <v>4010</v>
      </c>
      <c r="CT516" s="211">
        <v>8725</v>
      </c>
      <c r="CU516" s="211">
        <v>306</v>
      </c>
      <c r="CV516" s="211">
        <v>59</v>
      </c>
      <c r="CW516" s="211">
        <v>277</v>
      </c>
      <c r="CX516" s="211">
        <v>52</v>
      </c>
      <c r="CY516" s="211">
        <v>27</v>
      </c>
      <c r="CZ516" s="211">
        <v>7</v>
      </c>
      <c r="DA516" s="211">
        <v>1</v>
      </c>
      <c r="DB516" s="211">
        <v>0</v>
      </c>
      <c r="DC516" s="211">
        <v>1</v>
      </c>
      <c r="DD516" s="211">
        <v>0</v>
      </c>
      <c r="DE516" s="211">
        <v>198</v>
      </c>
      <c r="DF516" s="211">
        <v>250</v>
      </c>
      <c r="DG516" s="211">
        <v>1183</v>
      </c>
      <c r="DH516" s="211">
        <v>95</v>
      </c>
      <c r="DI516" s="211">
        <v>585</v>
      </c>
      <c r="DJ516" s="211">
        <v>337</v>
      </c>
      <c r="DK516" s="211">
        <v>5</v>
      </c>
      <c r="DL516" s="211">
        <v>186</v>
      </c>
      <c r="DM516" s="211">
        <v>209</v>
      </c>
      <c r="DN516" s="211">
        <v>1165</v>
      </c>
      <c r="DO516" s="211">
        <v>270</v>
      </c>
      <c r="DP516" s="211">
        <v>312</v>
      </c>
      <c r="DQ516" s="211">
        <v>137</v>
      </c>
      <c r="DR516" s="211">
        <v>178</v>
      </c>
      <c r="DS516" s="211">
        <v>68</v>
      </c>
      <c r="DT516" s="211">
        <v>294</v>
      </c>
      <c r="DU516" s="211">
        <v>4030</v>
      </c>
      <c r="DV516" s="211">
        <v>2092</v>
      </c>
      <c r="DW516" s="211">
        <v>762</v>
      </c>
      <c r="DX516" s="211">
        <v>225</v>
      </c>
      <c r="DY516" s="211">
        <v>94</v>
      </c>
      <c r="DZ516" s="211">
        <v>695</v>
      </c>
      <c r="EA516" s="211">
        <v>76</v>
      </c>
      <c r="EB516" s="211">
        <v>575</v>
      </c>
      <c r="EC516" s="211">
        <v>1018</v>
      </c>
      <c r="ED516" s="211">
        <v>174</v>
      </c>
      <c r="EE516" s="211">
        <v>719</v>
      </c>
      <c r="EF516" s="211">
        <v>1185</v>
      </c>
      <c r="EG516" s="211">
        <v>8732</v>
      </c>
      <c r="EH516" s="211">
        <v>771</v>
      </c>
      <c r="EI516" s="211">
        <v>3041</v>
      </c>
      <c r="EJ516" s="211">
        <v>989</v>
      </c>
      <c r="EK516" s="211">
        <v>110</v>
      </c>
      <c r="EL516" s="211">
        <v>165</v>
      </c>
      <c r="EM516" s="211">
        <v>140</v>
      </c>
      <c r="EN516" s="211">
        <v>109</v>
      </c>
      <c r="EO516" s="211">
        <v>68</v>
      </c>
      <c r="EP516" s="211">
        <v>314</v>
      </c>
      <c r="EQ516" s="211">
        <v>3530</v>
      </c>
      <c r="ER516" s="211">
        <v>4030</v>
      </c>
      <c r="ES516" s="211">
        <v>284</v>
      </c>
      <c r="ET516" s="211">
        <v>1101</v>
      </c>
      <c r="EU516" s="211">
        <v>1632</v>
      </c>
      <c r="EV516" s="211">
        <v>1013</v>
      </c>
      <c r="EW516" s="211">
        <f t="shared" si="8"/>
        <v>3746</v>
      </c>
      <c r="EX516" s="211">
        <v>4030</v>
      </c>
      <c r="EZ516" s="211"/>
    </row>
    <row r="517" spans="1:156" x14ac:dyDescent="0.25">
      <c r="A517">
        <v>56201</v>
      </c>
      <c r="B517" t="s">
        <v>580</v>
      </c>
      <c r="C517" t="s">
        <v>792</v>
      </c>
      <c r="D517" t="s">
        <v>267</v>
      </c>
      <c r="E517" t="s">
        <v>328</v>
      </c>
      <c r="F517" s="234" t="s">
        <v>343</v>
      </c>
      <c r="G517" s="234" t="s">
        <v>343</v>
      </c>
      <c r="H517" s="211">
        <v>24233</v>
      </c>
      <c r="I517" s="211">
        <v>2044</v>
      </c>
      <c r="J517" s="211">
        <v>5301</v>
      </c>
      <c r="K517" s="211">
        <v>915</v>
      </c>
      <c r="L517" s="211">
        <v>3309</v>
      </c>
      <c r="M517" s="211">
        <v>345</v>
      </c>
      <c r="N517" s="211">
        <v>11074</v>
      </c>
      <c r="O517" s="211">
        <v>975</v>
      </c>
      <c r="P517" s="211">
        <v>7462</v>
      </c>
      <c r="Q517" s="211">
        <v>97</v>
      </c>
      <c r="R517" s="211">
        <v>17246</v>
      </c>
      <c r="S517" s="211">
        <v>857</v>
      </c>
      <c r="T517" s="211">
        <v>2342</v>
      </c>
      <c r="U517" s="211">
        <v>133</v>
      </c>
      <c r="V517" s="211">
        <v>221</v>
      </c>
      <c r="W517" s="211">
        <v>0</v>
      </c>
      <c r="X517" s="211">
        <v>508</v>
      </c>
      <c r="Y517" s="211">
        <v>0</v>
      </c>
      <c r="Z517" s="211">
        <v>2510</v>
      </c>
      <c r="AA517" s="211">
        <v>549</v>
      </c>
      <c r="AB517" s="211">
        <v>1406</v>
      </c>
      <c r="AC517" s="211">
        <v>505</v>
      </c>
      <c r="AD517" s="211">
        <v>5434</v>
      </c>
      <c r="AE517" s="211">
        <v>1363</v>
      </c>
      <c r="AF517" s="211">
        <v>15337</v>
      </c>
      <c r="AG517" s="211">
        <v>482</v>
      </c>
      <c r="AH517" s="211">
        <v>20484</v>
      </c>
      <c r="AI517" s="211">
        <v>1108</v>
      </c>
      <c r="AJ517" s="211">
        <v>3749</v>
      </c>
      <c r="AK517" s="211">
        <v>936</v>
      </c>
      <c r="AL517" s="211">
        <v>1293</v>
      </c>
      <c r="AM517" s="211">
        <v>33</v>
      </c>
      <c r="AN517" s="211">
        <v>2456</v>
      </c>
      <c r="AO517" s="211">
        <v>903</v>
      </c>
      <c r="AP517" s="211">
        <v>11839</v>
      </c>
      <c r="AQ517" s="211">
        <v>1289</v>
      </c>
      <c r="AR517" s="211">
        <v>12394</v>
      </c>
      <c r="AS517" s="211">
        <v>755</v>
      </c>
      <c r="AT517" s="211">
        <v>3876</v>
      </c>
      <c r="AU517" s="211">
        <v>306</v>
      </c>
      <c r="AV517" s="211">
        <v>20357</v>
      </c>
      <c r="AW517" s="211">
        <v>1738</v>
      </c>
      <c r="AX517" s="211">
        <v>1910</v>
      </c>
      <c r="AY517" s="211">
        <v>234</v>
      </c>
      <c r="AZ517" s="211">
        <v>4256</v>
      </c>
      <c r="BA517" s="211">
        <v>531</v>
      </c>
      <c r="BB517" s="211">
        <v>5180</v>
      </c>
      <c r="BC517" s="211">
        <v>156</v>
      </c>
      <c r="BD517" s="211">
        <v>4099</v>
      </c>
      <c r="BE517" s="211">
        <v>160</v>
      </c>
      <c r="BF517" s="211">
        <v>2360</v>
      </c>
      <c r="BG517" s="211">
        <v>274</v>
      </c>
      <c r="BH517" s="211">
        <v>11167</v>
      </c>
      <c r="BI517" s="211">
        <v>1070</v>
      </c>
      <c r="BJ517" s="211">
        <v>10636</v>
      </c>
      <c r="BK517" s="211">
        <v>987</v>
      </c>
      <c r="BL517" s="211">
        <v>531</v>
      </c>
      <c r="BM517" s="211">
        <v>83</v>
      </c>
      <c r="BN517" s="211">
        <v>7837</v>
      </c>
      <c r="BO517" s="211">
        <v>770</v>
      </c>
      <c r="BP517" s="211">
        <v>3726</v>
      </c>
      <c r="BQ517" s="211">
        <v>383</v>
      </c>
      <c r="BR517" s="211">
        <v>1964</v>
      </c>
      <c r="BS517" s="211">
        <v>191</v>
      </c>
      <c r="BT517" s="211">
        <v>6500</v>
      </c>
      <c r="BU517" s="211">
        <v>698</v>
      </c>
      <c r="BV517" s="211">
        <v>13527</v>
      </c>
      <c r="BW517" s="211">
        <v>1344</v>
      </c>
      <c r="BX517" s="211">
        <v>4206</v>
      </c>
      <c r="BY517" s="211">
        <v>2</v>
      </c>
      <c r="BZ517" s="211">
        <v>2273</v>
      </c>
      <c r="CA517" s="211">
        <v>142</v>
      </c>
      <c r="CB517" s="211">
        <v>4227</v>
      </c>
      <c r="CC517" s="211">
        <v>556</v>
      </c>
      <c r="CD517" s="211">
        <v>2288</v>
      </c>
      <c r="CE517" s="211">
        <v>265</v>
      </c>
      <c r="CF517" s="211">
        <v>3004</v>
      </c>
      <c r="CG517" s="211">
        <v>575</v>
      </c>
      <c r="CH517" s="211">
        <v>2834</v>
      </c>
      <c r="CI517" s="211">
        <v>297</v>
      </c>
      <c r="CJ517" s="211">
        <v>2574</v>
      </c>
      <c r="CK517" s="211">
        <v>126</v>
      </c>
      <c r="CL517" s="211">
        <v>2827</v>
      </c>
      <c r="CM517" s="211">
        <v>81</v>
      </c>
      <c r="CN517" s="211">
        <v>4206</v>
      </c>
      <c r="CO517" s="211">
        <v>2</v>
      </c>
      <c r="CP517" s="211">
        <v>2044</v>
      </c>
      <c r="CQ517" s="211">
        <v>22189</v>
      </c>
      <c r="CR517" s="211">
        <v>13753</v>
      </c>
      <c r="CS517" s="211">
        <v>11644</v>
      </c>
      <c r="CT517" s="211">
        <v>18021</v>
      </c>
      <c r="CU517" s="211">
        <v>5013</v>
      </c>
      <c r="CV517" s="211">
        <v>2555</v>
      </c>
      <c r="CW517" s="211">
        <v>3278</v>
      </c>
      <c r="CX517" s="211">
        <v>1546</v>
      </c>
      <c r="CY517" s="211">
        <v>137</v>
      </c>
      <c r="CZ517" s="211">
        <v>45</v>
      </c>
      <c r="DA517" s="211">
        <v>383</v>
      </c>
      <c r="DB517" s="211">
        <v>137</v>
      </c>
      <c r="DC517" s="211">
        <v>1215</v>
      </c>
      <c r="DD517" s="211">
        <v>827</v>
      </c>
      <c r="DE517" s="211">
        <v>482</v>
      </c>
      <c r="DF517" s="211">
        <v>655</v>
      </c>
      <c r="DG517" s="211">
        <v>1671</v>
      </c>
      <c r="DH517" s="211">
        <v>202</v>
      </c>
      <c r="DI517" s="211">
        <v>1719</v>
      </c>
      <c r="DJ517" s="211">
        <v>568</v>
      </c>
      <c r="DK517" s="211">
        <v>71</v>
      </c>
      <c r="DL517" s="211">
        <v>516</v>
      </c>
      <c r="DM517" s="211">
        <v>814</v>
      </c>
      <c r="DN517" s="211">
        <v>3521</v>
      </c>
      <c r="DO517" s="211">
        <v>1109</v>
      </c>
      <c r="DP517" s="211">
        <v>659</v>
      </c>
      <c r="DQ517" s="211">
        <v>356</v>
      </c>
      <c r="DR517" s="211">
        <v>603</v>
      </c>
      <c r="DS517" s="211">
        <v>398</v>
      </c>
      <c r="DT517" s="211">
        <v>1494</v>
      </c>
      <c r="DU517" s="211">
        <v>9693</v>
      </c>
      <c r="DV517" s="211">
        <v>4383</v>
      </c>
      <c r="DW517" s="211">
        <v>1680</v>
      </c>
      <c r="DX517" s="211">
        <v>828</v>
      </c>
      <c r="DY517" s="211">
        <v>340</v>
      </c>
      <c r="DZ517" s="211">
        <v>1708</v>
      </c>
      <c r="EA517" s="211">
        <v>134</v>
      </c>
      <c r="EB517" s="211">
        <v>957</v>
      </c>
      <c r="EC517" s="211">
        <v>2774</v>
      </c>
      <c r="ED517" s="211">
        <v>322</v>
      </c>
      <c r="EE517" s="211">
        <v>1790</v>
      </c>
      <c r="EF517" s="211">
        <v>2972</v>
      </c>
      <c r="EG517" s="211">
        <v>21084</v>
      </c>
      <c r="EH517" s="211">
        <v>3247</v>
      </c>
      <c r="EI517" s="211">
        <v>5960</v>
      </c>
      <c r="EJ517" s="211">
        <v>3733</v>
      </c>
      <c r="EK517" s="211">
        <v>922</v>
      </c>
      <c r="EL517" s="211">
        <v>394</v>
      </c>
      <c r="EM517" s="211">
        <v>405</v>
      </c>
      <c r="EN517" s="211">
        <v>547</v>
      </c>
      <c r="EO517" s="211">
        <v>312</v>
      </c>
      <c r="EP517" s="211">
        <v>995</v>
      </c>
      <c r="EQ517" s="211">
        <v>8531</v>
      </c>
      <c r="ER517" s="211">
        <v>9693</v>
      </c>
      <c r="ES517" s="211">
        <v>867</v>
      </c>
      <c r="ET517" s="211">
        <v>3285</v>
      </c>
      <c r="EU517" s="211">
        <v>3567</v>
      </c>
      <c r="EV517" s="211">
        <v>1974</v>
      </c>
      <c r="EW517" s="211">
        <f t="shared" si="8"/>
        <v>8826</v>
      </c>
      <c r="EX517" s="211">
        <v>9693</v>
      </c>
      <c r="EZ517" s="211"/>
    </row>
    <row r="518" spans="1:156" x14ac:dyDescent="0.25">
      <c r="A518">
        <v>56209</v>
      </c>
      <c r="B518" t="s">
        <v>580</v>
      </c>
      <c r="C518" t="s">
        <v>794</v>
      </c>
      <c r="D518" t="s">
        <v>267</v>
      </c>
      <c r="E518" t="s">
        <v>328</v>
      </c>
      <c r="F518" s="234" t="s">
        <v>342</v>
      </c>
      <c r="G518" s="234" t="s">
        <v>342</v>
      </c>
      <c r="H518" s="211">
        <v>2628</v>
      </c>
      <c r="I518" s="211">
        <v>173</v>
      </c>
      <c r="J518" s="211">
        <v>204</v>
      </c>
      <c r="K518" s="211">
        <v>5</v>
      </c>
      <c r="L518" s="211">
        <v>116</v>
      </c>
      <c r="M518" s="211">
        <v>5</v>
      </c>
      <c r="N518" s="211">
        <v>1454</v>
      </c>
      <c r="O518" s="211">
        <v>97</v>
      </c>
      <c r="P518" s="211">
        <v>968</v>
      </c>
      <c r="Q518" s="211">
        <v>71</v>
      </c>
      <c r="R518" s="211">
        <v>2380</v>
      </c>
      <c r="S518" s="211">
        <v>158</v>
      </c>
      <c r="T518" s="211">
        <v>12</v>
      </c>
      <c r="U518" s="211">
        <v>0</v>
      </c>
      <c r="V518" s="211">
        <v>0</v>
      </c>
      <c r="W518" s="211">
        <v>0</v>
      </c>
      <c r="X518" s="211">
        <v>7</v>
      </c>
      <c r="Y518" s="211">
        <v>0</v>
      </c>
      <c r="Z518" s="211">
        <v>39</v>
      </c>
      <c r="AA518" s="211">
        <v>13</v>
      </c>
      <c r="AB518" s="211">
        <v>190</v>
      </c>
      <c r="AC518" s="211">
        <v>2</v>
      </c>
      <c r="AD518" s="211">
        <v>84</v>
      </c>
      <c r="AE518" s="211">
        <v>34</v>
      </c>
      <c r="AF518" s="211">
        <v>2349</v>
      </c>
      <c r="AG518" s="211">
        <v>137</v>
      </c>
      <c r="AH518" s="211">
        <v>2612</v>
      </c>
      <c r="AI518" s="211">
        <v>167</v>
      </c>
      <c r="AJ518" s="211">
        <v>16</v>
      </c>
      <c r="AK518" s="211">
        <v>6</v>
      </c>
      <c r="AL518" s="211">
        <v>15</v>
      </c>
      <c r="AM518" s="211">
        <v>5</v>
      </c>
      <c r="AN518" s="211">
        <v>1</v>
      </c>
      <c r="AO518" s="211">
        <v>1</v>
      </c>
      <c r="AP518" s="211">
        <v>1457</v>
      </c>
      <c r="AQ518" s="211">
        <v>116</v>
      </c>
      <c r="AR518" s="211">
        <v>1171</v>
      </c>
      <c r="AS518" s="211">
        <v>57</v>
      </c>
      <c r="AT518" s="211">
        <v>264</v>
      </c>
      <c r="AU518" s="211">
        <v>24</v>
      </c>
      <c r="AV518" s="211">
        <v>2364</v>
      </c>
      <c r="AW518" s="211">
        <v>149</v>
      </c>
      <c r="AX518" s="211">
        <v>39</v>
      </c>
      <c r="AY518" s="211">
        <v>7</v>
      </c>
      <c r="AZ518" s="211">
        <v>608</v>
      </c>
      <c r="BA518" s="211">
        <v>77</v>
      </c>
      <c r="BB518" s="211">
        <v>644</v>
      </c>
      <c r="BC518" s="211">
        <v>26</v>
      </c>
      <c r="BD518" s="211">
        <v>344</v>
      </c>
      <c r="BE518" s="211">
        <v>7</v>
      </c>
      <c r="BF518" s="211">
        <v>160</v>
      </c>
      <c r="BG518" s="211">
        <v>22</v>
      </c>
      <c r="BH518" s="211">
        <v>1245</v>
      </c>
      <c r="BI518" s="211">
        <v>118</v>
      </c>
      <c r="BJ518" s="211">
        <v>1170</v>
      </c>
      <c r="BK518" s="211">
        <v>118</v>
      </c>
      <c r="BL518" s="211">
        <v>75</v>
      </c>
      <c r="BM518" s="211">
        <v>0</v>
      </c>
      <c r="BN518" s="211">
        <v>842</v>
      </c>
      <c r="BO518" s="211">
        <v>70</v>
      </c>
      <c r="BP518" s="211">
        <v>426</v>
      </c>
      <c r="BQ518" s="211">
        <v>56</v>
      </c>
      <c r="BR518" s="211">
        <v>137</v>
      </c>
      <c r="BS518" s="211">
        <v>14</v>
      </c>
      <c r="BT518" s="211">
        <v>793</v>
      </c>
      <c r="BU518" s="211">
        <v>33</v>
      </c>
      <c r="BV518" s="211">
        <v>1405</v>
      </c>
      <c r="BW518" s="211">
        <v>140</v>
      </c>
      <c r="BX518" s="211">
        <v>430</v>
      </c>
      <c r="BY518" s="211">
        <v>0</v>
      </c>
      <c r="BZ518" s="211">
        <v>252</v>
      </c>
      <c r="CA518" s="211">
        <v>24</v>
      </c>
      <c r="CB518" s="211">
        <v>541</v>
      </c>
      <c r="CC518" s="211">
        <v>9</v>
      </c>
      <c r="CD518" s="211">
        <v>200</v>
      </c>
      <c r="CE518" s="211">
        <v>23</v>
      </c>
      <c r="CF518" s="211">
        <v>275</v>
      </c>
      <c r="CG518" s="211">
        <v>68</v>
      </c>
      <c r="CH518" s="211">
        <v>299</v>
      </c>
      <c r="CI518" s="211">
        <v>24</v>
      </c>
      <c r="CJ518" s="211">
        <v>299</v>
      </c>
      <c r="CK518" s="211">
        <v>4</v>
      </c>
      <c r="CL518" s="211">
        <v>332</v>
      </c>
      <c r="CM518" s="211">
        <v>21</v>
      </c>
      <c r="CN518" s="211">
        <v>430</v>
      </c>
      <c r="CO518" s="211">
        <v>0</v>
      </c>
      <c r="CP518" s="211">
        <v>173</v>
      </c>
      <c r="CQ518" s="211">
        <v>2455</v>
      </c>
      <c r="CR518" s="211">
        <v>2084</v>
      </c>
      <c r="CS518" s="211">
        <v>823</v>
      </c>
      <c r="CT518" s="211">
        <v>2386</v>
      </c>
      <c r="CU518" s="211">
        <v>48</v>
      </c>
      <c r="CV518" s="211">
        <v>13</v>
      </c>
      <c r="CW518" s="211">
        <v>38</v>
      </c>
      <c r="CX518" s="211">
        <v>13</v>
      </c>
      <c r="CY518" s="211">
        <v>0</v>
      </c>
      <c r="CZ518" s="211">
        <v>0</v>
      </c>
      <c r="DA518" s="211">
        <v>10</v>
      </c>
      <c r="DB518" s="211">
        <v>0</v>
      </c>
      <c r="DC518" s="211">
        <v>0</v>
      </c>
      <c r="DD518" s="211">
        <v>0</v>
      </c>
      <c r="DE518" s="211">
        <v>85</v>
      </c>
      <c r="DF518" s="211">
        <v>147</v>
      </c>
      <c r="DG518" s="211">
        <v>167</v>
      </c>
      <c r="DH518" s="211">
        <v>24</v>
      </c>
      <c r="DI518" s="211">
        <v>121</v>
      </c>
      <c r="DJ518" s="211">
        <v>75</v>
      </c>
      <c r="DK518" s="211">
        <v>5</v>
      </c>
      <c r="DL518" s="211">
        <v>35</v>
      </c>
      <c r="DM518" s="211">
        <v>116</v>
      </c>
      <c r="DN518" s="211">
        <v>316</v>
      </c>
      <c r="DO518" s="211">
        <v>79</v>
      </c>
      <c r="DP518" s="211">
        <v>57</v>
      </c>
      <c r="DQ518" s="211">
        <v>86</v>
      </c>
      <c r="DR518" s="211">
        <v>23</v>
      </c>
      <c r="DS518" s="211">
        <v>18</v>
      </c>
      <c r="DT518" s="211">
        <v>39</v>
      </c>
      <c r="DU518" s="211">
        <v>969</v>
      </c>
      <c r="DV518" s="211">
        <v>592</v>
      </c>
      <c r="DW518" s="211">
        <v>238</v>
      </c>
      <c r="DX518" s="211">
        <v>30</v>
      </c>
      <c r="DY518" s="211">
        <v>8</v>
      </c>
      <c r="DZ518" s="211">
        <v>169</v>
      </c>
      <c r="EA518" s="211">
        <v>9</v>
      </c>
      <c r="EB518" s="211">
        <v>146</v>
      </c>
      <c r="EC518" s="211">
        <v>178</v>
      </c>
      <c r="ED518" s="211">
        <v>16</v>
      </c>
      <c r="EE518" s="211">
        <v>147</v>
      </c>
      <c r="EF518" s="211">
        <v>276</v>
      </c>
      <c r="EG518" s="211">
        <v>2393</v>
      </c>
      <c r="EH518" s="211">
        <v>234</v>
      </c>
      <c r="EI518" s="211">
        <v>800</v>
      </c>
      <c r="EJ518" s="211">
        <v>169</v>
      </c>
      <c r="EK518" s="211">
        <v>45</v>
      </c>
      <c r="EL518" s="211">
        <v>35</v>
      </c>
      <c r="EM518" s="211">
        <v>22</v>
      </c>
      <c r="EN518" s="211">
        <v>0</v>
      </c>
      <c r="EO518" s="211">
        <v>12</v>
      </c>
      <c r="EP518" s="211">
        <v>17</v>
      </c>
      <c r="EQ518" s="211">
        <v>817</v>
      </c>
      <c r="ER518" s="211">
        <v>969</v>
      </c>
      <c r="ES518" s="211">
        <v>17</v>
      </c>
      <c r="ET518" s="211">
        <v>223</v>
      </c>
      <c r="EU518" s="211">
        <v>356</v>
      </c>
      <c r="EV518" s="211">
        <v>373</v>
      </c>
      <c r="EW518" s="211">
        <f t="shared" si="8"/>
        <v>952</v>
      </c>
      <c r="EX518" s="211">
        <v>969</v>
      </c>
      <c r="EZ518" s="211"/>
    </row>
    <row r="519" spans="1:156" x14ac:dyDescent="0.25">
      <c r="A519">
        <v>56228</v>
      </c>
      <c r="B519" t="s">
        <v>580</v>
      </c>
      <c r="C519" t="s">
        <v>1163</v>
      </c>
      <c r="D519" t="s">
        <v>280</v>
      </c>
      <c r="E519" t="s">
        <v>328</v>
      </c>
      <c r="F519" s="234" t="s">
        <v>342</v>
      </c>
      <c r="G519" s="234" t="s">
        <v>343</v>
      </c>
      <c r="H519" s="211">
        <v>905</v>
      </c>
      <c r="I519" s="211">
        <v>81</v>
      </c>
      <c r="J519" s="211">
        <v>159</v>
      </c>
      <c r="K519" s="211">
        <v>14</v>
      </c>
      <c r="L519" s="211">
        <v>109</v>
      </c>
      <c r="M519" s="211">
        <v>14</v>
      </c>
      <c r="N519" s="211">
        <v>447</v>
      </c>
      <c r="O519" s="211">
        <v>28</v>
      </c>
      <c r="P519" s="211">
        <v>299</v>
      </c>
      <c r="Q519" s="211">
        <v>39</v>
      </c>
      <c r="R519" s="211">
        <v>852</v>
      </c>
      <c r="S519" s="211">
        <v>50</v>
      </c>
      <c r="T519" s="211">
        <v>0</v>
      </c>
      <c r="U519" s="211">
        <v>0</v>
      </c>
      <c r="V519" s="211">
        <v>4</v>
      </c>
      <c r="W519" s="211">
        <v>4</v>
      </c>
      <c r="X519" s="211">
        <v>0</v>
      </c>
      <c r="Y519" s="211">
        <v>0</v>
      </c>
      <c r="Z519" s="211">
        <v>13</v>
      </c>
      <c r="AA519" s="211">
        <v>13</v>
      </c>
      <c r="AB519" s="211">
        <v>36</v>
      </c>
      <c r="AC519" s="211">
        <v>14</v>
      </c>
      <c r="AD519" s="211">
        <v>34</v>
      </c>
      <c r="AE519" s="211">
        <v>31</v>
      </c>
      <c r="AF519" s="211">
        <v>852</v>
      </c>
      <c r="AG519" s="211">
        <v>50</v>
      </c>
      <c r="AH519" s="211">
        <v>887</v>
      </c>
      <c r="AI519" s="211">
        <v>66</v>
      </c>
      <c r="AJ519" s="211">
        <v>18</v>
      </c>
      <c r="AK519" s="211">
        <v>15</v>
      </c>
      <c r="AL519" s="211">
        <v>2</v>
      </c>
      <c r="AM519" s="211">
        <v>2</v>
      </c>
      <c r="AN519" s="211">
        <v>16</v>
      </c>
      <c r="AO519" s="211">
        <v>13</v>
      </c>
      <c r="AP519" s="211">
        <v>480</v>
      </c>
      <c r="AQ519" s="211">
        <v>59</v>
      </c>
      <c r="AR519" s="211">
        <v>425</v>
      </c>
      <c r="AS519" s="211">
        <v>22</v>
      </c>
      <c r="AT519" s="211">
        <v>96</v>
      </c>
      <c r="AU519" s="211">
        <v>8</v>
      </c>
      <c r="AV519" s="211">
        <v>809</v>
      </c>
      <c r="AW519" s="211">
        <v>73</v>
      </c>
      <c r="AX519" s="211">
        <v>48</v>
      </c>
      <c r="AY519" s="211">
        <v>7</v>
      </c>
      <c r="AZ519" s="211">
        <v>321</v>
      </c>
      <c r="BA519" s="211">
        <v>29</v>
      </c>
      <c r="BB519" s="211">
        <v>274</v>
      </c>
      <c r="BC519" s="211">
        <v>26</v>
      </c>
      <c r="BD519" s="211">
        <v>64</v>
      </c>
      <c r="BE519" s="211">
        <v>4</v>
      </c>
      <c r="BF519" s="211">
        <v>82</v>
      </c>
      <c r="BG519" s="211">
        <v>5</v>
      </c>
      <c r="BH519" s="211">
        <v>515</v>
      </c>
      <c r="BI519" s="211">
        <v>66</v>
      </c>
      <c r="BJ519" s="211">
        <v>504</v>
      </c>
      <c r="BK519" s="211">
        <v>60</v>
      </c>
      <c r="BL519" s="211">
        <v>11</v>
      </c>
      <c r="BM519" s="211">
        <v>6</v>
      </c>
      <c r="BN519" s="211">
        <v>432</v>
      </c>
      <c r="BO519" s="211">
        <v>53</v>
      </c>
      <c r="BP519" s="211">
        <v>95</v>
      </c>
      <c r="BQ519" s="211">
        <v>11</v>
      </c>
      <c r="BR519" s="211">
        <v>70</v>
      </c>
      <c r="BS519" s="211">
        <v>7</v>
      </c>
      <c r="BT519" s="211">
        <v>132</v>
      </c>
      <c r="BU519" s="211">
        <v>10</v>
      </c>
      <c r="BV519" s="211">
        <v>597</v>
      </c>
      <c r="BW519" s="211">
        <v>71</v>
      </c>
      <c r="BX519" s="211">
        <v>176</v>
      </c>
      <c r="BY519" s="211">
        <v>0</v>
      </c>
      <c r="BZ519" s="211">
        <v>40</v>
      </c>
      <c r="CA519" s="211">
        <v>10</v>
      </c>
      <c r="CB519" s="211">
        <v>92</v>
      </c>
      <c r="CC519" s="211">
        <v>0</v>
      </c>
      <c r="CD519" s="211">
        <v>66</v>
      </c>
      <c r="CE519" s="211">
        <v>5</v>
      </c>
      <c r="CF519" s="211">
        <v>109</v>
      </c>
      <c r="CG519" s="211">
        <v>26</v>
      </c>
      <c r="CH519" s="211">
        <v>110</v>
      </c>
      <c r="CI519" s="211">
        <v>22</v>
      </c>
      <c r="CJ519" s="211">
        <v>153</v>
      </c>
      <c r="CK519" s="211">
        <v>9</v>
      </c>
      <c r="CL519" s="211">
        <v>159</v>
      </c>
      <c r="CM519" s="211">
        <v>9</v>
      </c>
      <c r="CN519" s="211">
        <v>176</v>
      </c>
      <c r="CO519" s="211">
        <v>0</v>
      </c>
      <c r="CP519" s="211">
        <v>81</v>
      </c>
      <c r="CQ519" s="211">
        <v>824</v>
      </c>
      <c r="CR519" s="211">
        <v>653</v>
      </c>
      <c r="CS519" s="211">
        <v>329</v>
      </c>
      <c r="CT519" s="211">
        <v>831</v>
      </c>
      <c r="CU519" s="211">
        <v>36</v>
      </c>
      <c r="CV519" s="211">
        <v>26</v>
      </c>
      <c r="CW519" s="211">
        <v>32</v>
      </c>
      <c r="CX519" s="211">
        <v>23</v>
      </c>
      <c r="CY519" s="211">
        <v>4</v>
      </c>
      <c r="CZ519" s="211">
        <v>3</v>
      </c>
      <c r="DA519" s="211">
        <v>0</v>
      </c>
      <c r="DB519" s="211">
        <v>0</v>
      </c>
      <c r="DC519" s="211">
        <v>0</v>
      </c>
      <c r="DD519" s="211">
        <v>0</v>
      </c>
      <c r="DE519" s="211">
        <v>69</v>
      </c>
      <c r="DF519" s="211">
        <v>60</v>
      </c>
      <c r="DG519" s="211">
        <v>119</v>
      </c>
      <c r="DH519" s="211">
        <v>9</v>
      </c>
      <c r="DI519" s="211">
        <v>78</v>
      </c>
      <c r="DJ519" s="211">
        <v>13</v>
      </c>
      <c r="DK519" s="211">
        <v>0</v>
      </c>
      <c r="DL519" s="211">
        <v>25</v>
      </c>
      <c r="DM519" s="211">
        <v>15</v>
      </c>
      <c r="DN519" s="211">
        <v>120</v>
      </c>
      <c r="DO519" s="211">
        <v>6</v>
      </c>
      <c r="DP519" s="211">
        <v>18</v>
      </c>
      <c r="DQ519" s="211">
        <v>5</v>
      </c>
      <c r="DR519" s="211">
        <v>17</v>
      </c>
      <c r="DS519" s="211">
        <v>6</v>
      </c>
      <c r="DT519" s="211">
        <v>25</v>
      </c>
      <c r="DU519" s="211">
        <v>407</v>
      </c>
      <c r="DV519" s="211">
        <v>190</v>
      </c>
      <c r="DW519" s="211">
        <v>62</v>
      </c>
      <c r="DX519" s="211">
        <v>46</v>
      </c>
      <c r="DY519" s="211">
        <v>19</v>
      </c>
      <c r="DZ519" s="211">
        <v>95</v>
      </c>
      <c r="EA519" s="211">
        <v>2</v>
      </c>
      <c r="EB519" s="211">
        <v>75</v>
      </c>
      <c r="EC519" s="211">
        <v>76</v>
      </c>
      <c r="ED519" s="211">
        <v>4</v>
      </c>
      <c r="EE519" s="211">
        <v>49</v>
      </c>
      <c r="EF519" s="211">
        <v>99</v>
      </c>
      <c r="EG519" s="211">
        <v>788</v>
      </c>
      <c r="EH519" s="211">
        <v>115</v>
      </c>
      <c r="EI519" s="211">
        <v>351</v>
      </c>
      <c r="EJ519" s="211">
        <v>56</v>
      </c>
      <c r="EK519" s="211">
        <v>3</v>
      </c>
      <c r="EL519" s="211">
        <v>15</v>
      </c>
      <c r="EM519" s="211">
        <v>10</v>
      </c>
      <c r="EN519" s="211">
        <v>13</v>
      </c>
      <c r="EO519" s="211">
        <v>2</v>
      </c>
      <c r="EP519" s="211">
        <v>12</v>
      </c>
      <c r="EQ519" s="211">
        <v>360</v>
      </c>
      <c r="ER519" s="211">
        <v>407</v>
      </c>
      <c r="ES519" s="211">
        <v>9</v>
      </c>
      <c r="ET519" s="211">
        <v>103</v>
      </c>
      <c r="EU519" s="211">
        <v>145</v>
      </c>
      <c r="EV519" s="211">
        <v>150</v>
      </c>
      <c r="EW519" s="211">
        <f t="shared" si="8"/>
        <v>398</v>
      </c>
      <c r="EX519" s="211">
        <v>407</v>
      </c>
      <c r="EZ519" s="211"/>
    </row>
    <row r="520" spans="1:156" x14ac:dyDescent="0.25">
      <c r="A520">
        <v>56243</v>
      </c>
      <c r="B520" t="s">
        <v>580</v>
      </c>
      <c r="C520" t="s">
        <v>799</v>
      </c>
      <c r="D520" t="s">
        <v>280</v>
      </c>
      <c r="E520" t="s">
        <v>328</v>
      </c>
      <c r="F520" s="234" t="s">
        <v>342</v>
      </c>
      <c r="G520" s="234" t="s">
        <v>342</v>
      </c>
      <c r="H520" s="211">
        <v>1968</v>
      </c>
      <c r="I520" s="211">
        <v>86</v>
      </c>
      <c r="J520" s="211">
        <v>394</v>
      </c>
      <c r="K520" s="211">
        <v>37</v>
      </c>
      <c r="L520" s="211">
        <v>271</v>
      </c>
      <c r="M520" s="211">
        <v>37</v>
      </c>
      <c r="N520" s="211">
        <v>900</v>
      </c>
      <c r="O520" s="211">
        <v>43</v>
      </c>
      <c r="P520" s="211">
        <v>673</v>
      </c>
      <c r="Q520" s="211">
        <v>6</v>
      </c>
      <c r="R520" s="211">
        <v>1843</v>
      </c>
      <c r="S520" s="211">
        <v>58</v>
      </c>
      <c r="T520" s="211">
        <v>7</v>
      </c>
      <c r="U520" s="211">
        <v>0</v>
      </c>
      <c r="V520" s="211">
        <v>0</v>
      </c>
      <c r="W520" s="211">
        <v>0</v>
      </c>
      <c r="X520" s="211">
        <v>39</v>
      </c>
      <c r="Y520" s="211">
        <v>27</v>
      </c>
      <c r="Z520" s="211">
        <v>14</v>
      </c>
      <c r="AA520" s="211">
        <v>1</v>
      </c>
      <c r="AB520" s="211">
        <v>65</v>
      </c>
      <c r="AC520" s="211">
        <v>0</v>
      </c>
      <c r="AD520" s="211">
        <v>26</v>
      </c>
      <c r="AE520" s="211">
        <v>0</v>
      </c>
      <c r="AF520" s="211">
        <v>1825</v>
      </c>
      <c r="AG520" s="211">
        <v>58</v>
      </c>
      <c r="AH520" s="211">
        <v>1924</v>
      </c>
      <c r="AI520" s="211">
        <v>59</v>
      </c>
      <c r="AJ520" s="211">
        <v>44</v>
      </c>
      <c r="AK520" s="211">
        <v>27</v>
      </c>
      <c r="AL520" s="211">
        <v>17</v>
      </c>
      <c r="AM520" s="211">
        <v>0</v>
      </c>
      <c r="AN520" s="211">
        <v>27</v>
      </c>
      <c r="AO520" s="211">
        <v>27</v>
      </c>
      <c r="AP520" s="211">
        <v>1013</v>
      </c>
      <c r="AQ520" s="211">
        <v>22</v>
      </c>
      <c r="AR520" s="211">
        <v>955</v>
      </c>
      <c r="AS520" s="211">
        <v>64</v>
      </c>
      <c r="AT520" s="211">
        <v>211</v>
      </c>
      <c r="AU520" s="211">
        <v>18</v>
      </c>
      <c r="AV520" s="211">
        <v>1757</v>
      </c>
      <c r="AW520" s="211">
        <v>68</v>
      </c>
      <c r="AX520" s="211">
        <v>79</v>
      </c>
      <c r="AY520" s="211">
        <v>14</v>
      </c>
      <c r="AZ520" s="211">
        <v>385</v>
      </c>
      <c r="BA520" s="211">
        <v>9</v>
      </c>
      <c r="BB520" s="211">
        <v>527</v>
      </c>
      <c r="BC520" s="211">
        <v>25</v>
      </c>
      <c r="BD520" s="211">
        <v>230</v>
      </c>
      <c r="BE520" s="211">
        <v>23</v>
      </c>
      <c r="BF520" s="211">
        <v>157</v>
      </c>
      <c r="BG520" s="211">
        <v>12</v>
      </c>
      <c r="BH520" s="211">
        <v>904</v>
      </c>
      <c r="BI520" s="211">
        <v>33</v>
      </c>
      <c r="BJ520" s="211">
        <v>877</v>
      </c>
      <c r="BK520" s="211">
        <v>23</v>
      </c>
      <c r="BL520" s="211">
        <v>27</v>
      </c>
      <c r="BM520" s="211">
        <v>10</v>
      </c>
      <c r="BN520" s="211">
        <v>621</v>
      </c>
      <c r="BO520" s="211">
        <v>20</v>
      </c>
      <c r="BP520" s="211">
        <v>291</v>
      </c>
      <c r="BQ520" s="211">
        <v>16</v>
      </c>
      <c r="BR520" s="211">
        <v>149</v>
      </c>
      <c r="BS520" s="211">
        <v>9</v>
      </c>
      <c r="BT520" s="211">
        <v>573</v>
      </c>
      <c r="BU520" s="211">
        <v>14</v>
      </c>
      <c r="BV520" s="211">
        <v>1061</v>
      </c>
      <c r="BW520" s="211">
        <v>45</v>
      </c>
      <c r="BX520" s="211">
        <v>334</v>
      </c>
      <c r="BY520" s="211">
        <v>27</v>
      </c>
      <c r="BZ520" s="211">
        <v>136</v>
      </c>
      <c r="CA520" s="211">
        <v>0</v>
      </c>
      <c r="CB520" s="211">
        <v>437</v>
      </c>
      <c r="CC520" s="211">
        <v>14</v>
      </c>
      <c r="CD520" s="211">
        <v>174</v>
      </c>
      <c r="CE520" s="211">
        <v>1</v>
      </c>
      <c r="CF520" s="211">
        <v>162</v>
      </c>
      <c r="CG520" s="211">
        <v>11</v>
      </c>
      <c r="CH520" s="211">
        <v>233</v>
      </c>
      <c r="CI520" s="211">
        <v>6</v>
      </c>
      <c r="CJ520" s="211">
        <v>217</v>
      </c>
      <c r="CK520" s="211">
        <v>7</v>
      </c>
      <c r="CL520" s="211">
        <v>275</v>
      </c>
      <c r="CM520" s="211">
        <v>20</v>
      </c>
      <c r="CN520" s="211">
        <v>334</v>
      </c>
      <c r="CO520" s="211">
        <v>27</v>
      </c>
      <c r="CP520" s="211">
        <v>86</v>
      </c>
      <c r="CQ520" s="211">
        <v>1882</v>
      </c>
      <c r="CR520" s="211">
        <v>1468</v>
      </c>
      <c r="CS520" s="211">
        <v>743</v>
      </c>
      <c r="CT520" s="211">
        <v>1795</v>
      </c>
      <c r="CU520" s="211">
        <v>85</v>
      </c>
      <c r="CV520" s="211">
        <v>49</v>
      </c>
      <c r="CW520" s="211">
        <v>10</v>
      </c>
      <c r="CX520" s="211">
        <v>0</v>
      </c>
      <c r="CY520" s="211">
        <v>28</v>
      </c>
      <c r="CZ520" s="211">
        <v>10</v>
      </c>
      <c r="DA520" s="211">
        <v>45</v>
      </c>
      <c r="DB520" s="211">
        <v>39</v>
      </c>
      <c r="DC520" s="211">
        <v>2</v>
      </c>
      <c r="DD520" s="211">
        <v>0</v>
      </c>
      <c r="DE520" s="211">
        <v>97</v>
      </c>
      <c r="DF520" s="211">
        <v>72</v>
      </c>
      <c r="DG520" s="211">
        <v>237</v>
      </c>
      <c r="DH520" s="211">
        <v>27</v>
      </c>
      <c r="DI520" s="211">
        <v>96</v>
      </c>
      <c r="DJ520" s="211">
        <v>46</v>
      </c>
      <c r="DK520" s="211">
        <v>7</v>
      </c>
      <c r="DL520" s="211">
        <v>63</v>
      </c>
      <c r="DM520" s="211">
        <v>58</v>
      </c>
      <c r="DN520" s="211">
        <v>242</v>
      </c>
      <c r="DO520" s="211">
        <v>29</v>
      </c>
      <c r="DP520" s="211">
        <v>47</v>
      </c>
      <c r="DQ520" s="211">
        <v>17</v>
      </c>
      <c r="DR520" s="211">
        <v>42</v>
      </c>
      <c r="DS520" s="211">
        <v>20</v>
      </c>
      <c r="DT520" s="211">
        <v>74</v>
      </c>
      <c r="DU520" s="211">
        <v>735</v>
      </c>
      <c r="DV520" s="211">
        <v>379</v>
      </c>
      <c r="DW520" s="211">
        <v>138</v>
      </c>
      <c r="DX520" s="211">
        <v>60</v>
      </c>
      <c r="DY520" s="211">
        <v>28</v>
      </c>
      <c r="DZ520" s="211">
        <v>179</v>
      </c>
      <c r="EA520" s="211">
        <v>10</v>
      </c>
      <c r="EB520" s="211">
        <v>143</v>
      </c>
      <c r="EC520" s="211">
        <v>117</v>
      </c>
      <c r="ED520" s="211">
        <v>35</v>
      </c>
      <c r="EE520" s="211">
        <v>78</v>
      </c>
      <c r="EF520" s="211">
        <v>231</v>
      </c>
      <c r="EG520" s="211">
        <v>1852</v>
      </c>
      <c r="EH520" s="211">
        <v>101</v>
      </c>
      <c r="EI520" s="211">
        <v>596</v>
      </c>
      <c r="EJ520" s="211">
        <v>139</v>
      </c>
      <c r="EK520" s="211">
        <v>25</v>
      </c>
      <c r="EL520" s="211">
        <v>8</v>
      </c>
      <c r="EM520" s="211">
        <v>39</v>
      </c>
      <c r="EN520" s="211">
        <v>14</v>
      </c>
      <c r="EO520" s="211">
        <v>6</v>
      </c>
      <c r="EP520" s="211">
        <v>32</v>
      </c>
      <c r="EQ520" s="211">
        <v>601</v>
      </c>
      <c r="ER520" s="211">
        <v>735</v>
      </c>
      <c r="ES520" s="211">
        <v>16</v>
      </c>
      <c r="ET520" s="211">
        <v>175</v>
      </c>
      <c r="EU520" s="211">
        <v>270</v>
      </c>
      <c r="EV520" s="211">
        <v>274</v>
      </c>
      <c r="EW520" s="211">
        <f t="shared" si="8"/>
        <v>719</v>
      </c>
      <c r="EX520" s="211">
        <v>735</v>
      </c>
      <c r="EZ520" s="211"/>
    </row>
    <row r="521" spans="1:156" x14ac:dyDescent="0.25">
      <c r="A521">
        <v>56273</v>
      </c>
      <c r="B521" t="s">
        <v>580</v>
      </c>
      <c r="C521" t="s">
        <v>809</v>
      </c>
      <c r="D521" t="s">
        <v>267</v>
      </c>
      <c r="E521" t="s">
        <v>328</v>
      </c>
      <c r="F521" s="234" t="s">
        <v>342</v>
      </c>
      <c r="G521" s="234" t="s">
        <v>342</v>
      </c>
      <c r="H521" s="211">
        <v>5001</v>
      </c>
      <c r="I521" s="211">
        <v>190</v>
      </c>
      <c r="J521" s="211">
        <v>303</v>
      </c>
      <c r="K521" s="211">
        <v>28</v>
      </c>
      <c r="L521" s="211">
        <v>223</v>
      </c>
      <c r="M521" s="211">
        <v>23</v>
      </c>
      <c r="N521" s="211">
        <v>2204</v>
      </c>
      <c r="O521" s="211">
        <v>64</v>
      </c>
      <c r="P521" s="211">
        <v>2493</v>
      </c>
      <c r="Q521" s="211">
        <v>98</v>
      </c>
      <c r="R521" s="211">
        <v>4807</v>
      </c>
      <c r="S521" s="211">
        <v>175</v>
      </c>
      <c r="T521" s="211">
        <v>0</v>
      </c>
      <c r="U521" s="211">
        <v>0</v>
      </c>
      <c r="V521" s="211">
        <v>0</v>
      </c>
      <c r="W521" s="211">
        <v>0</v>
      </c>
      <c r="X521" s="211">
        <v>21</v>
      </c>
      <c r="Y521" s="211">
        <v>0</v>
      </c>
      <c r="Z521" s="211">
        <v>12</v>
      </c>
      <c r="AA521" s="211">
        <v>0</v>
      </c>
      <c r="AB521" s="211">
        <v>161</v>
      </c>
      <c r="AC521" s="211">
        <v>15</v>
      </c>
      <c r="AD521" s="211">
        <v>88</v>
      </c>
      <c r="AE521" s="211">
        <v>15</v>
      </c>
      <c r="AF521" s="211">
        <v>4794</v>
      </c>
      <c r="AG521" s="211">
        <v>175</v>
      </c>
      <c r="AH521" s="211">
        <v>4911</v>
      </c>
      <c r="AI521" s="211">
        <v>175</v>
      </c>
      <c r="AJ521" s="211">
        <v>90</v>
      </c>
      <c r="AK521" s="211">
        <v>15</v>
      </c>
      <c r="AL521" s="211">
        <v>27</v>
      </c>
      <c r="AM521" s="211">
        <v>0</v>
      </c>
      <c r="AN521" s="211">
        <v>63</v>
      </c>
      <c r="AO521" s="211">
        <v>15</v>
      </c>
      <c r="AP521" s="211">
        <v>2511</v>
      </c>
      <c r="AQ521" s="211">
        <v>85</v>
      </c>
      <c r="AR521" s="211">
        <v>2490</v>
      </c>
      <c r="AS521" s="211">
        <v>105</v>
      </c>
      <c r="AT521" s="211">
        <v>632</v>
      </c>
      <c r="AU521" s="211">
        <v>5</v>
      </c>
      <c r="AV521" s="211">
        <v>4369</v>
      </c>
      <c r="AW521" s="211">
        <v>185</v>
      </c>
      <c r="AX521" s="211">
        <v>133</v>
      </c>
      <c r="AY521" s="211">
        <v>3</v>
      </c>
      <c r="AZ521" s="211">
        <v>898</v>
      </c>
      <c r="BA521" s="211">
        <v>30</v>
      </c>
      <c r="BB521" s="211">
        <v>1200</v>
      </c>
      <c r="BC521" s="211">
        <v>49</v>
      </c>
      <c r="BD521" s="211">
        <v>1236</v>
      </c>
      <c r="BE521" s="211">
        <v>34</v>
      </c>
      <c r="BF521" s="211">
        <v>362</v>
      </c>
      <c r="BG521" s="211">
        <v>47</v>
      </c>
      <c r="BH521" s="211">
        <v>2265</v>
      </c>
      <c r="BI521" s="211">
        <v>79</v>
      </c>
      <c r="BJ521" s="211">
        <v>2226</v>
      </c>
      <c r="BK521" s="211">
        <v>74</v>
      </c>
      <c r="BL521" s="211">
        <v>39</v>
      </c>
      <c r="BM521" s="211">
        <v>5</v>
      </c>
      <c r="BN521" s="211">
        <v>1657</v>
      </c>
      <c r="BO521" s="211">
        <v>65</v>
      </c>
      <c r="BP521" s="211">
        <v>657</v>
      </c>
      <c r="BQ521" s="211">
        <v>16</v>
      </c>
      <c r="BR521" s="211">
        <v>313</v>
      </c>
      <c r="BS521" s="211">
        <v>45</v>
      </c>
      <c r="BT521" s="211">
        <v>1221</v>
      </c>
      <c r="BU521" s="211">
        <v>59</v>
      </c>
      <c r="BV521" s="211">
        <v>2627</v>
      </c>
      <c r="BW521" s="211">
        <v>126</v>
      </c>
      <c r="BX521" s="211">
        <v>1153</v>
      </c>
      <c r="BY521" s="211">
        <v>5</v>
      </c>
      <c r="BZ521" s="211">
        <v>365</v>
      </c>
      <c r="CA521" s="211">
        <v>8</v>
      </c>
      <c r="CB521" s="211">
        <v>856</v>
      </c>
      <c r="CC521" s="211">
        <v>51</v>
      </c>
      <c r="CD521" s="211">
        <v>313</v>
      </c>
      <c r="CE521" s="211">
        <v>15</v>
      </c>
      <c r="CF521" s="211">
        <v>413</v>
      </c>
      <c r="CG521" s="211">
        <v>25</v>
      </c>
      <c r="CH521" s="211">
        <v>727</v>
      </c>
      <c r="CI521" s="211">
        <v>27</v>
      </c>
      <c r="CJ521" s="211">
        <v>462</v>
      </c>
      <c r="CK521" s="211">
        <v>10</v>
      </c>
      <c r="CL521" s="211">
        <v>712</v>
      </c>
      <c r="CM521" s="211">
        <v>49</v>
      </c>
      <c r="CN521" s="211">
        <v>1153</v>
      </c>
      <c r="CO521" s="211">
        <v>5</v>
      </c>
      <c r="CP521" s="211">
        <v>190</v>
      </c>
      <c r="CQ521" s="211">
        <v>4811</v>
      </c>
      <c r="CR521" s="211">
        <v>4097</v>
      </c>
      <c r="CS521" s="211">
        <v>1721</v>
      </c>
      <c r="CT521" s="211">
        <v>4628</v>
      </c>
      <c r="CU521" s="211">
        <v>104</v>
      </c>
      <c r="CV521" s="211">
        <v>43</v>
      </c>
      <c r="CW521" s="211">
        <v>71</v>
      </c>
      <c r="CX521" s="211">
        <v>27</v>
      </c>
      <c r="CY521" s="211">
        <v>25</v>
      </c>
      <c r="CZ521" s="211">
        <v>16</v>
      </c>
      <c r="DA521" s="211">
        <v>8</v>
      </c>
      <c r="DB521" s="211">
        <v>0</v>
      </c>
      <c r="DC521" s="211">
        <v>0</v>
      </c>
      <c r="DD521" s="211">
        <v>0</v>
      </c>
      <c r="DE521" s="211">
        <v>58</v>
      </c>
      <c r="DF521" s="211">
        <v>288</v>
      </c>
      <c r="DG521" s="211">
        <v>383</v>
      </c>
      <c r="DH521" s="211">
        <v>76</v>
      </c>
      <c r="DI521" s="211">
        <v>168</v>
      </c>
      <c r="DJ521" s="211">
        <v>161</v>
      </c>
      <c r="DK521" s="211">
        <v>35</v>
      </c>
      <c r="DL521" s="211">
        <v>103</v>
      </c>
      <c r="DM521" s="211">
        <v>159</v>
      </c>
      <c r="DN521" s="211">
        <v>691</v>
      </c>
      <c r="DO521" s="211">
        <v>122</v>
      </c>
      <c r="DP521" s="211">
        <v>145</v>
      </c>
      <c r="DQ521" s="211">
        <v>94</v>
      </c>
      <c r="DR521" s="211">
        <v>32</v>
      </c>
      <c r="DS521" s="211">
        <v>35</v>
      </c>
      <c r="DT521" s="211">
        <v>39</v>
      </c>
      <c r="DU521" s="211">
        <v>2017</v>
      </c>
      <c r="DV521" s="211">
        <v>1306</v>
      </c>
      <c r="DW521" s="211">
        <v>470</v>
      </c>
      <c r="DX521" s="211">
        <v>100</v>
      </c>
      <c r="DY521" s="211">
        <v>32</v>
      </c>
      <c r="DZ521" s="211">
        <v>287</v>
      </c>
      <c r="EA521" s="211">
        <v>30</v>
      </c>
      <c r="EB521" s="211">
        <v>211</v>
      </c>
      <c r="EC521" s="211">
        <v>324</v>
      </c>
      <c r="ED521" s="211">
        <v>56</v>
      </c>
      <c r="EE521" s="211">
        <v>239</v>
      </c>
      <c r="EF521" s="211">
        <v>641</v>
      </c>
      <c r="EG521" s="211">
        <v>4432</v>
      </c>
      <c r="EH521" s="211">
        <v>558</v>
      </c>
      <c r="EI521" s="211">
        <v>1744</v>
      </c>
      <c r="EJ521" s="211">
        <v>273</v>
      </c>
      <c r="EK521" s="211">
        <v>39</v>
      </c>
      <c r="EL521" s="211">
        <v>38</v>
      </c>
      <c r="EM521" s="211">
        <v>22</v>
      </c>
      <c r="EN521" s="211">
        <v>7</v>
      </c>
      <c r="EO521" s="211">
        <v>8</v>
      </c>
      <c r="EP521" s="211">
        <v>100</v>
      </c>
      <c r="EQ521" s="211">
        <v>1775</v>
      </c>
      <c r="ER521" s="211">
        <v>2017</v>
      </c>
      <c r="ES521" s="211">
        <v>54</v>
      </c>
      <c r="ET521" s="211">
        <v>375</v>
      </c>
      <c r="EU521" s="211">
        <v>774</v>
      </c>
      <c r="EV521" s="211">
        <v>814</v>
      </c>
      <c r="EW521" s="211">
        <f t="shared" si="8"/>
        <v>1963</v>
      </c>
      <c r="EX521" s="211">
        <v>2017</v>
      </c>
      <c r="EZ521" s="211"/>
    </row>
    <row r="522" spans="1:156" x14ac:dyDescent="0.25">
      <c r="A522">
        <v>56277</v>
      </c>
      <c r="B522" t="s">
        <v>580</v>
      </c>
      <c r="C522" t="s">
        <v>810</v>
      </c>
      <c r="D522" t="s">
        <v>298</v>
      </c>
      <c r="E522" t="s">
        <v>328</v>
      </c>
      <c r="F522" s="234" t="s">
        <v>342</v>
      </c>
      <c r="G522" s="234" t="s">
        <v>342</v>
      </c>
      <c r="H522" s="211">
        <v>2880</v>
      </c>
      <c r="I522" s="211">
        <v>110</v>
      </c>
      <c r="J522" s="211">
        <v>535</v>
      </c>
      <c r="K522" s="211">
        <v>15</v>
      </c>
      <c r="L522" s="211">
        <v>407</v>
      </c>
      <c r="M522" s="211">
        <v>14</v>
      </c>
      <c r="N522" s="211">
        <v>1291</v>
      </c>
      <c r="O522" s="211">
        <v>91</v>
      </c>
      <c r="P522" s="211">
        <v>1054</v>
      </c>
      <c r="Q522" s="211">
        <v>4</v>
      </c>
      <c r="R522" s="211">
        <v>2553</v>
      </c>
      <c r="S522" s="211">
        <v>77</v>
      </c>
      <c r="T522" s="211">
        <v>72</v>
      </c>
      <c r="U522" s="211">
        <v>0</v>
      </c>
      <c r="V522" s="211">
        <v>29</v>
      </c>
      <c r="W522" s="211">
        <v>0</v>
      </c>
      <c r="X522" s="211">
        <v>16</v>
      </c>
      <c r="Y522" s="211">
        <v>0</v>
      </c>
      <c r="Z522" s="211">
        <v>13</v>
      </c>
      <c r="AA522" s="211">
        <v>3</v>
      </c>
      <c r="AB522" s="211">
        <v>197</v>
      </c>
      <c r="AC522" s="211">
        <v>30</v>
      </c>
      <c r="AD522" s="211">
        <v>281</v>
      </c>
      <c r="AE522" s="211">
        <v>32</v>
      </c>
      <c r="AF522" s="211">
        <v>2422</v>
      </c>
      <c r="AG522" s="211">
        <v>64</v>
      </c>
      <c r="AH522" s="211">
        <v>2821</v>
      </c>
      <c r="AI522" s="211">
        <v>110</v>
      </c>
      <c r="AJ522" s="211">
        <v>59</v>
      </c>
      <c r="AK522" s="211">
        <v>0</v>
      </c>
      <c r="AL522" s="211">
        <v>10</v>
      </c>
      <c r="AM522" s="211">
        <v>0</v>
      </c>
      <c r="AN522" s="211">
        <v>49</v>
      </c>
      <c r="AO522" s="211">
        <v>0</v>
      </c>
      <c r="AP522" s="211">
        <v>1452</v>
      </c>
      <c r="AQ522" s="211">
        <v>58</v>
      </c>
      <c r="AR522" s="211">
        <v>1428</v>
      </c>
      <c r="AS522" s="211">
        <v>52</v>
      </c>
      <c r="AT522" s="211">
        <v>407</v>
      </c>
      <c r="AU522" s="211">
        <v>19</v>
      </c>
      <c r="AV522" s="211">
        <v>2473</v>
      </c>
      <c r="AW522" s="211">
        <v>91</v>
      </c>
      <c r="AX522" s="211">
        <v>141</v>
      </c>
      <c r="AY522" s="211">
        <v>3</v>
      </c>
      <c r="AZ522" s="211">
        <v>619</v>
      </c>
      <c r="BA522" s="211">
        <v>32</v>
      </c>
      <c r="BB522" s="211">
        <v>765</v>
      </c>
      <c r="BC522" s="211">
        <v>33</v>
      </c>
      <c r="BD522" s="211">
        <v>408</v>
      </c>
      <c r="BE522" s="211">
        <v>18</v>
      </c>
      <c r="BF522" s="211">
        <v>335</v>
      </c>
      <c r="BG522" s="211">
        <v>6</v>
      </c>
      <c r="BH522" s="211">
        <v>1201</v>
      </c>
      <c r="BI522" s="211">
        <v>91</v>
      </c>
      <c r="BJ522" s="211">
        <v>1173</v>
      </c>
      <c r="BK522" s="211">
        <v>91</v>
      </c>
      <c r="BL522" s="211">
        <v>28</v>
      </c>
      <c r="BM522" s="211">
        <v>0</v>
      </c>
      <c r="BN522" s="211">
        <v>891</v>
      </c>
      <c r="BO522" s="211">
        <v>66</v>
      </c>
      <c r="BP522" s="211">
        <v>328</v>
      </c>
      <c r="BQ522" s="211">
        <v>26</v>
      </c>
      <c r="BR522" s="211">
        <v>317</v>
      </c>
      <c r="BS522" s="211">
        <v>5</v>
      </c>
      <c r="BT522" s="211">
        <v>749</v>
      </c>
      <c r="BU522" s="211">
        <v>9</v>
      </c>
      <c r="BV522" s="211">
        <v>1536</v>
      </c>
      <c r="BW522" s="211">
        <v>97</v>
      </c>
      <c r="BX522" s="211">
        <v>595</v>
      </c>
      <c r="BY522" s="211">
        <v>4</v>
      </c>
      <c r="BZ522" s="211">
        <v>131</v>
      </c>
      <c r="CA522" s="211">
        <v>2</v>
      </c>
      <c r="CB522" s="211">
        <v>618</v>
      </c>
      <c r="CC522" s="211">
        <v>7</v>
      </c>
      <c r="CD522" s="211">
        <v>198</v>
      </c>
      <c r="CE522" s="211">
        <v>15</v>
      </c>
      <c r="CF522" s="211">
        <v>255</v>
      </c>
      <c r="CG522" s="211">
        <v>21</v>
      </c>
      <c r="CH522" s="211">
        <v>331</v>
      </c>
      <c r="CI522" s="211">
        <v>50</v>
      </c>
      <c r="CJ522" s="211">
        <v>426</v>
      </c>
      <c r="CK522" s="211">
        <v>8</v>
      </c>
      <c r="CL522" s="211">
        <v>326</v>
      </c>
      <c r="CM522" s="211">
        <v>3</v>
      </c>
      <c r="CN522" s="211">
        <v>595</v>
      </c>
      <c r="CO522" s="211">
        <v>4</v>
      </c>
      <c r="CP522" s="211">
        <v>110</v>
      </c>
      <c r="CQ522" s="211">
        <v>2770</v>
      </c>
      <c r="CR522" s="211">
        <v>1996</v>
      </c>
      <c r="CS522" s="211">
        <v>1273</v>
      </c>
      <c r="CT522" s="211">
        <v>2744</v>
      </c>
      <c r="CU522" s="211">
        <v>99</v>
      </c>
      <c r="CV522" s="211">
        <v>21</v>
      </c>
      <c r="CW522" s="211">
        <v>85</v>
      </c>
      <c r="CX522" s="211">
        <v>14</v>
      </c>
      <c r="CY522" s="211">
        <v>12</v>
      </c>
      <c r="CZ522" s="211">
        <v>7</v>
      </c>
      <c r="DA522" s="211">
        <v>0</v>
      </c>
      <c r="DB522" s="211">
        <v>0</v>
      </c>
      <c r="DC522" s="211">
        <v>2</v>
      </c>
      <c r="DD522" s="211">
        <v>0</v>
      </c>
      <c r="DE522" s="211">
        <v>127</v>
      </c>
      <c r="DF522" s="211">
        <v>77</v>
      </c>
      <c r="DG522" s="211">
        <v>204</v>
      </c>
      <c r="DH522" s="211">
        <v>20</v>
      </c>
      <c r="DI522" s="211">
        <v>125</v>
      </c>
      <c r="DJ522" s="211">
        <v>86</v>
      </c>
      <c r="DK522" s="211">
        <v>5</v>
      </c>
      <c r="DL522" s="211">
        <v>48</v>
      </c>
      <c r="DM522" s="211">
        <v>84</v>
      </c>
      <c r="DN522" s="211">
        <v>378</v>
      </c>
      <c r="DO522" s="211">
        <v>83</v>
      </c>
      <c r="DP522" s="211">
        <v>94</v>
      </c>
      <c r="DQ522" s="211">
        <v>80</v>
      </c>
      <c r="DR522" s="211">
        <v>47</v>
      </c>
      <c r="DS522" s="211">
        <v>44</v>
      </c>
      <c r="DT522" s="211">
        <v>150</v>
      </c>
      <c r="DU522" s="211">
        <v>1210</v>
      </c>
      <c r="DV522" s="211">
        <v>570</v>
      </c>
      <c r="DW522" s="211">
        <v>165</v>
      </c>
      <c r="DX522" s="211">
        <v>84</v>
      </c>
      <c r="DY522" s="211">
        <v>60</v>
      </c>
      <c r="DZ522" s="211">
        <v>267</v>
      </c>
      <c r="EA522" s="211">
        <v>24</v>
      </c>
      <c r="EB522" s="211">
        <v>217</v>
      </c>
      <c r="EC522" s="211">
        <v>289</v>
      </c>
      <c r="ED522" s="211">
        <v>39</v>
      </c>
      <c r="EE522" s="211">
        <v>186</v>
      </c>
      <c r="EF522" s="211">
        <v>313</v>
      </c>
      <c r="EG522" s="211">
        <v>2639</v>
      </c>
      <c r="EH522" s="211">
        <v>315</v>
      </c>
      <c r="EI522" s="211">
        <v>824</v>
      </c>
      <c r="EJ522" s="211">
        <v>386</v>
      </c>
      <c r="EK522" s="211">
        <v>33</v>
      </c>
      <c r="EL522" s="211">
        <v>54</v>
      </c>
      <c r="EM522" s="211">
        <v>28</v>
      </c>
      <c r="EN522" s="211">
        <v>63</v>
      </c>
      <c r="EO522" s="211">
        <v>20</v>
      </c>
      <c r="EP522" s="211">
        <v>153</v>
      </c>
      <c r="EQ522" s="211">
        <v>1032</v>
      </c>
      <c r="ER522" s="211">
        <v>1210</v>
      </c>
      <c r="ES522" s="211">
        <v>125</v>
      </c>
      <c r="ET522" s="211">
        <v>297</v>
      </c>
      <c r="EU522" s="211">
        <v>475</v>
      </c>
      <c r="EV522" s="211">
        <v>313</v>
      </c>
      <c r="EW522" s="211">
        <f t="shared" si="8"/>
        <v>1085</v>
      </c>
      <c r="EX522" s="211">
        <v>1210</v>
      </c>
      <c r="EZ522" s="211"/>
    </row>
    <row r="523" spans="1:156" x14ac:dyDescent="0.25">
      <c r="A523">
        <v>56282</v>
      </c>
      <c r="B523" t="s">
        <v>580</v>
      </c>
      <c r="C523" t="s">
        <v>813</v>
      </c>
      <c r="D523" t="s">
        <v>267</v>
      </c>
      <c r="E523" t="s">
        <v>328</v>
      </c>
      <c r="F523" s="234" t="s">
        <v>342</v>
      </c>
      <c r="G523" s="234" t="s">
        <v>343</v>
      </c>
      <c r="H523" s="211">
        <v>1438</v>
      </c>
      <c r="I523" s="211">
        <v>134</v>
      </c>
      <c r="J523" s="211">
        <v>342</v>
      </c>
      <c r="K523" s="211">
        <v>74</v>
      </c>
      <c r="L523" s="211">
        <v>184</v>
      </c>
      <c r="M523" s="211">
        <v>40</v>
      </c>
      <c r="N523" s="211">
        <v>633</v>
      </c>
      <c r="O523" s="211">
        <v>51</v>
      </c>
      <c r="P523" s="211">
        <v>451</v>
      </c>
      <c r="Q523" s="211">
        <v>9</v>
      </c>
      <c r="R523" s="211">
        <v>1247</v>
      </c>
      <c r="S523" s="211">
        <v>99</v>
      </c>
      <c r="T523" s="211">
        <v>7</v>
      </c>
      <c r="U523" s="211">
        <v>0</v>
      </c>
      <c r="V523" s="211">
        <v>1</v>
      </c>
      <c r="W523" s="211">
        <v>0</v>
      </c>
      <c r="X523" s="211">
        <v>6</v>
      </c>
      <c r="Y523" s="211">
        <v>0</v>
      </c>
      <c r="Z523" s="211">
        <v>28</v>
      </c>
      <c r="AA523" s="211">
        <v>6</v>
      </c>
      <c r="AB523" s="211">
        <v>74</v>
      </c>
      <c r="AC523" s="211">
        <v>29</v>
      </c>
      <c r="AD523" s="211">
        <v>90</v>
      </c>
      <c r="AE523" s="211">
        <v>28</v>
      </c>
      <c r="AF523" s="211">
        <v>1214</v>
      </c>
      <c r="AG523" s="211">
        <v>99</v>
      </c>
      <c r="AH523" s="211">
        <v>1391</v>
      </c>
      <c r="AI523" s="211">
        <v>134</v>
      </c>
      <c r="AJ523" s="211">
        <v>47</v>
      </c>
      <c r="AK523" s="211">
        <v>0</v>
      </c>
      <c r="AL523" s="211">
        <v>3</v>
      </c>
      <c r="AM523" s="211">
        <v>0</v>
      </c>
      <c r="AN523" s="211">
        <v>44</v>
      </c>
      <c r="AO523" s="211">
        <v>0</v>
      </c>
      <c r="AP523" s="211">
        <v>777</v>
      </c>
      <c r="AQ523" s="211">
        <v>77</v>
      </c>
      <c r="AR523" s="211">
        <v>661</v>
      </c>
      <c r="AS523" s="211">
        <v>57</v>
      </c>
      <c r="AT523" s="211">
        <v>197</v>
      </c>
      <c r="AU523" s="211">
        <v>31</v>
      </c>
      <c r="AV523" s="211">
        <v>1241</v>
      </c>
      <c r="AW523" s="211">
        <v>103</v>
      </c>
      <c r="AX523" s="211">
        <v>110</v>
      </c>
      <c r="AY523" s="211">
        <v>25</v>
      </c>
      <c r="AZ523" s="211">
        <v>291</v>
      </c>
      <c r="BA523" s="211">
        <v>13</v>
      </c>
      <c r="BB523" s="211">
        <v>394</v>
      </c>
      <c r="BC523" s="211">
        <v>41</v>
      </c>
      <c r="BD523" s="211">
        <v>190</v>
      </c>
      <c r="BE523" s="211">
        <v>9</v>
      </c>
      <c r="BF523" s="211">
        <v>136</v>
      </c>
      <c r="BG523" s="211">
        <v>20</v>
      </c>
      <c r="BH523" s="211">
        <v>656</v>
      </c>
      <c r="BI523" s="211">
        <v>74</v>
      </c>
      <c r="BJ523" s="211">
        <v>634</v>
      </c>
      <c r="BK523" s="211">
        <v>66</v>
      </c>
      <c r="BL523" s="211">
        <v>22</v>
      </c>
      <c r="BM523" s="211">
        <v>8</v>
      </c>
      <c r="BN523" s="211">
        <v>467</v>
      </c>
      <c r="BO523" s="211">
        <v>50</v>
      </c>
      <c r="BP523" s="211">
        <v>189</v>
      </c>
      <c r="BQ523" s="211">
        <v>22</v>
      </c>
      <c r="BR523" s="211">
        <v>136</v>
      </c>
      <c r="BS523" s="211">
        <v>22</v>
      </c>
      <c r="BT523" s="211">
        <v>378</v>
      </c>
      <c r="BU523" s="211">
        <v>40</v>
      </c>
      <c r="BV523" s="211">
        <v>792</v>
      </c>
      <c r="BW523" s="211">
        <v>94</v>
      </c>
      <c r="BX523" s="211">
        <v>268</v>
      </c>
      <c r="BY523" s="211">
        <v>0</v>
      </c>
      <c r="BZ523" s="211">
        <v>120</v>
      </c>
      <c r="CA523" s="211">
        <v>4</v>
      </c>
      <c r="CB523" s="211">
        <v>258</v>
      </c>
      <c r="CC523" s="211">
        <v>36</v>
      </c>
      <c r="CD523" s="211">
        <v>75</v>
      </c>
      <c r="CE523" s="211">
        <v>6</v>
      </c>
      <c r="CF523" s="211">
        <v>223</v>
      </c>
      <c r="CG523" s="211">
        <v>36</v>
      </c>
      <c r="CH523" s="211">
        <v>148</v>
      </c>
      <c r="CI523" s="211">
        <v>19</v>
      </c>
      <c r="CJ523" s="211">
        <v>149</v>
      </c>
      <c r="CK523" s="211">
        <v>19</v>
      </c>
      <c r="CL523" s="211">
        <v>197</v>
      </c>
      <c r="CM523" s="211">
        <v>14</v>
      </c>
      <c r="CN523" s="211">
        <v>268</v>
      </c>
      <c r="CO523" s="211">
        <v>0</v>
      </c>
      <c r="CP523" s="211">
        <v>134</v>
      </c>
      <c r="CQ523" s="211">
        <v>1304</v>
      </c>
      <c r="CR523" s="211">
        <v>991</v>
      </c>
      <c r="CS523" s="211">
        <v>541</v>
      </c>
      <c r="CT523" s="211">
        <v>1297</v>
      </c>
      <c r="CU523" s="211">
        <v>60</v>
      </c>
      <c r="CV523" s="211">
        <v>13</v>
      </c>
      <c r="CW523" s="211">
        <v>47</v>
      </c>
      <c r="CX523" s="211">
        <v>10</v>
      </c>
      <c r="CY523" s="211">
        <v>8</v>
      </c>
      <c r="CZ523" s="211">
        <v>0</v>
      </c>
      <c r="DA523" s="211">
        <v>5</v>
      </c>
      <c r="DB523" s="211">
        <v>3</v>
      </c>
      <c r="DC523" s="211">
        <v>0</v>
      </c>
      <c r="DD523" s="211">
        <v>0</v>
      </c>
      <c r="DE523" s="211">
        <v>71</v>
      </c>
      <c r="DF523" s="211">
        <v>68</v>
      </c>
      <c r="DG523" s="211">
        <v>99</v>
      </c>
      <c r="DH523" s="211">
        <v>13</v>
      </c>
      <c r="DI523" s="211">
        <v>70</v>
      </c>
      <c r="DJ523" s="211">
        <v>48</v>
      </c>
      <c r="DK523" s="211">
        <v>4</v>
      </c>
      <c r="DL523" s="211">
        <v>26</v>
      </c>
      <c r="DM523" s="211">
        <v>38</v>
      </c>
      <c r="DN523" s="211">
        <v>199</v>
      </c>
      <c r="DO523" s="211">
        <v>31</v>
      </c>
      <c r="DP523" s="211">
        <v>35</v>
      </c>
      <c r="DQ523" s="211">
        <v>13</v>
      </c>
      <c r="DR523" s="211">
        <v>26</v>
      </c>
      <c r="DS523" s="211">
        <v>31</v>
      </c>
      <c r="DT523" s="211">
        <v>77</v>
      </c>
      <c r="DU523" s="211">
        <v>577</v>
      </c>
      <c r="DV523" s="211">
        <v>352</v>
      </c>
      <c r="DW523" s="211">
        <v>121</v>
      </c>
      <c r="DX523" s="211">
        <v>40</v>
      </c>
      <c r="DY523" s="211">
        <v>12</v>
      </c>
      <c r="DZ523" s="211">
        <v>87</v>
      </c>
      <c r="EA523" s="211">
        <v>9</v>
      </c>
      <c r="EB523" s="211">
        <v>59</v>
      </c>
      <c r="EC523" s="211">
        <v>98</v>
      </c>
      <c r="ED523" s="211">
        <v>13</v>
      </c>
      <c r="EE523" s="211">
        <v>71</v>
      </c>
      <c r="EF523" s="211">
        <v>170</v>
      </c>
      <c r="EG523" s="211">
        <v>1226</v>
      </c>
      <c r="EH523" s="211">
        <v>196</v>
      </c>
      <c r="EI523" s="211">
        <v>433</v>
      </c>
      <c r="EJ523" s="211">
        <v>144</v>
      </c>
      <c r="EK523" s="211">
        <v>30</v>
      </c>
      <c r="EL523" s="211">
        <v>15</v>
      </c>
      <c r="EM523" s="211">
        <v>26</v>
      </c>
      <c r="EN523" s="211">
        <v>14</v>
      </c>
      <c r="EO523" s="211">
        <v>0</v>
      </c>
      <c r="EP523" s="211">
        <v>37</v>
      </c>
      <c r="EQ523" s="211">
        <v>477</v>
      </c>
      <c r="ER523" s="211">
        <v>577</v>
      </c>
      <c r="ES523" s="211">
        <v>24</v>
      </c>
      <c r="ET523" s="211">
        <v>136</v>
      </c>
      <c r="EU523" s="211">
        <v>215</v>
      </c>
      <c r="EV523" s="211">
        <v>202</v>
      </c>
      <c r="EW523" s="211">
        <f t="shared" si="8"/>
        <v>553</v>
      </c>
      <c r="EX523" s="211">
        <v>577</v>
      </c>
      <c r="EZ523" s="211"/>
    </row>
    <row r="524" spans="1:156" x14ac:dyDescent="0.25">
      <c r="A524">
        <v>56284</v>
      </c>
      <c r="B524" t="s">
        <v>580</v>
      </c>
      <c r="C524" t="s">
        <v>1186</v>
      </c>
      <c r="D524" t="s">
        <v>298</v>
      </c>
      <c r="E524" t="s">
        <v>328</v>
      </c>
      <c r="F524" s="234" t="s">
        <v>342</v>
      </c>
      <c r="G524" s="234" t="s">
        <v>342</v>
      </c>
      <c r="H524" s="211">
        <v>2046</v>
      </c>
      <c r="I524" s="211">
        <v>78</v>
      </c>
      <c r="J524" s="211">
        <v>413</v>
      </c>
      <c r="K524" s="211">
        <v>26</v>
      </c>
      <c r="L524" s="211">
        <v>214</v>
      </c>
      <c r="M524" s="211">
        <v>26</v>
      </c>
      <c r="N524" s="211">
        <v>928</v>
      </c>
      <c r="O524" s="211">
        <v>13</v>
      </c>
      <c r="P524" s="211">
        <v>705</v>
      </c>
      <c r="Q524" s="211">
        <v>39</v>
      </c>
      <c r="R524" s="211">
        <v>1701</v>
      </c>
      <c r="S524" s="211">
        <v>37</v>
      </c>
      <c r="T524" s="211">
        <v>10</v>
      </c>
      <c r="U524" s="211">
        <v>0</v>
      </c>
      <c r="V524" s="211">
        <v>7</v>
      </c>
      <c r="W524" s="211">
        <v>4</v>
      </c>
      <c r="X524" s="211">
        <v>2</v>
      </c>
      <c r="Y524" s="211">
        <v>0</v>
      </c>
      <c r="Z524" s="211">
        <v>96</v>
      </c>
      <c r="AA524" s="211">
        <v>4</v>
      </c>
      <c r="AB524" s="211">
        <v>230</v>
      </c>
      <c r="AC524" s="211">
        <v>33</v>
      </c>
      <c r="AD524" s="211">
        <v>365</v>
      </c>
      <c r="AE524" s="211">
        <v>35</v>
      </c>
      <c r="AF524" s="211">
        <v>1606</v>
      </c>
      <c r="AG524" s="211">
        <v>37</v>
      </c>
      <c r="AH524" s="211">
        <v>1986</v>
      </c>
      <c r="AI524" s="211">
        <v>74</v>
      </c>
      <c r="AJ524" s="211">
        <v>60</v>
      </c>
      <c r="AK524" s="211">
        <v>4</v>
      </c>
      <c r="AL524" s="211">
        <v>33</v>
      </c>
      <c r="AM524" s="211">
        <v>0</v>
      </c>
      <c r="AN524" s="211">
        <v>27</v>
      </c>
      <c r="AO524" s="211">
        <v>4</v>
      </c>
      <c r="AP524" s="211">
        <v>980</v>
      </c>
      <c r="AQ524" s="211">
        <v>44</v>
      </c>
      <c r="AR524" s="211">
        <v>1066</v>
      </c>
      <c r="AS524" s="211">
        <v>34</v>
      </c>
      <c r="AT524" s="211">
        <v>182</v>
      </c>
      <c r="AU524" s="211">
        <v>0</v>
      </c>
      <c r="AV524" s="211">
        <v>1864</v>
      </c>
      <c r="AW524" s="211">
        <v>78</v>
      </c>
      <c r="AX524" s="211">
        <v>157</v>
      </c>
      <c r="AY524" s="211">
        <v>0</v>
      </c>
      <c r="AZ524" s="211">
        <v>385</v>
      </c>
      <c r="BA524" s="211">
        <v>12</v>
      </c>
      <c r="BB524" s="211">
        <v>491</v>
      </c>
      <c r="BC524" s="211">
        <v>33</v>
      </c>
      <c r="BD524" s="211">
        <v>225</v>
      </c>
      <c r="BE524" s="211">
        <v>5</v>
      </c>
      <c r="BF524" s="211">
        <v>185</v>
      </c>
      <c r="BG524" s="211">
        <v>25</v>
      </c>
      <c r="BH524" s="211">
        <v>905</v>
      </c>
      <c r="BI524" s="211">
        <v>45</v>
      </c>
      <c r="BJ524" s="211">
        <v>881</v>
      </c>
      <c r="BK524" s="211">
        <v>35</v>
      </c>
      <c r="BL524" s="211">
        <v>24</v>
      </c>
      <c r="BM524" s="211">
        <v>10</v>
      </c>
      <c r="BN524" s="211">
        <v>706</v>
      </c>
      <c r="BO524" s="211">
        <v>9</v>
      </c>
      <c r="BP524" s="211">
        <v>240</v>
      </c>
      <c r="BQ524" s="211">
        <v>36</v>
      </c>
      <c r="BR524" s="211">
        <v>144</v>
      </c>
      <c r="BS524" s="211">
        <v>25</v>
      </c>
      <c r="BT524" s="211">
        <v>635</v>
      </c>
      <c r="BU524" s="211">
        <v>8</v>
      </c>
      <c r="BV524" s="211">
        <v>1090</v>
      </c>
      <c r="BW524" s="211">
        <v>70</v>
      </c>
      <c r="BX524" s="211">
        <v>321</v>
      </c>
      <c r="BY524" s="211">
        <v>0</v>
      </c>
      <c r="BZ524" s="211">
        <v>242</v>
      </c>
      <c r="CA524" s="211">
        <v>3</v>
      </c>
      <c r="CB524" s="211">
        <v>393</v>
      </c>
      <c r="CC524" s="211">
        <v>5</v>
      </c>
      <c r="CD524" s="211">
        <v>153</v>
      </c>
      <c r="CE524" s="211">
        <v>20</v>
      </c>
      <c r="CF524" s="211">
        <v>272</v>
      </c>
      <c r="CG524" s="211">
        <v>1</v>
      </c>
      <c r="CH524" s="211">
        <v>234</v>
      </c>
      <c r="CI524" s="211">
        <v>11</v>
      </c>
      <c r="CJ524" s="211">
        <v>178</v>
      </c>
      <c r="CK524" s="211">
        <v>23</v>
      </c>
      <c r="CL524" s="211">
        <v>253</v>
      </c>
      <c r="CM524" s="211">
        <v>15</v>
      </c>
      <c r="CN524" s="211">
        <v>321</v>
      </c>
      <c r="CO524" s="211">
        <v>0</v>
      </c>
      <c r="CP524" s="211">
        <v>78</v>
      </c>
      <c r="CQ524" s="211">
        <v>1968</v>
      </c>
      <c r="CR524" s="211">
        <v>1390</v>
      </c>
      <c r="CS524" s="211">
        <v>810</v>
      </c>
      <c r="CT524" s="211">
        <v>1725</v>
      </c>
      <c r="CU524" s="211">
        <v>222</v>
      </c>
      <c r="CV524" s="211">
        <v>44</v>
      </c>
      <c r="CW524" s="211">
        <v>204</v>
      </c>
      <c r="CX524" s="211">
        <v>41</v>
      </c>
      <c r="CY524" s="211">
        <v>15</v>
      </c>
      <c r="CZ524" s="211">
        <v>0</v>
      </c>
      <c r="DA524" s="211">
        <v>0</v>
      </c>
      <c r="DB524" s="211">
        <v>0</v>
      </c>
      <c r="DC524" s="211">
        <v>3</v>
      </c>
      <c r="DD524" s="211">
        <v>3</v>
      </c>
      <c r="DE524" s="211">
        <v>106</v>
      </c>
      <c r="DF524" s="211">
        <v>57</v>
      </c>
      <c r="DG524" s="211">
        <v>265</v>
      </c>
      <c r="DH524" s="211">
        <v>20</v>
      </c>
      <c r="DI524" s="211">
        <v>69</v>
      </c>
      <c r="DJ524" s="211">
        <v>37</v>
      </c>
      <c r="DK524" s="211">
        <v>4</v>
      </c>
      <c r="DL524" s="211">
        <v>60</v>
      </c>
      <c r="DM524" s="211">
        <v>24</v>
      </c>
      <c r="DN524" s="211">
        <v>226</v>
      </c>
      <c r="DO524" s="211">
        <v>23</v>
      </c>
      <c r="DP524" s="211">
        <v>42</v>
      </c>
      <c r="DQ524" s="211">
        <v>28</v>
      </c>
      <c r="DR524" s="211">
        <v>35</v>
      </c>
      <c r="DS524" s="211">
        <v>9</v>
      </c>
      <c r="DT524" s="211">
        <v>68</v>
      </c>
      <c r="DU524" s="211">
        <v>779</v>
      </c>
      <c r="DV524" s="211">
        <v>437</v>
      </c>
      <c r="DW524" s="211">
        <v>150</v>
      </c>
      <c r="DX524" s="211">
        <v>84</v>
      </c>
      <c r="DY524" s="211">
        <v>39</v>
      </c>
      <c r="DZ524" s="211">
        <v>118</v>
      </c>
      <c r="EA524" s="211">
        <v>49</v>
      </c>
      <c r="EB524" s="211">
        <v>64</v>
      </c>
      <c r="EC524" s="211">
        <v>140</v>
      </c>
      <c r="ED524" s="211">
        <v>17</v>
      </c>
      <c r="EE524" s="211">
        <v>109</v>
      </c>
      <c r="EF524" s="211">
        <v>261</v>
      </c>
      <c r="EG524" s="211">
        <v>1866</v>
      </c>
      <c r="EH524" s="211">
        <v>222</v>
      </c>
      <c r="EI524" s="211">
        <v>589</v>
      </c>
      <c r="EJ524" s="211">
        <v>190</v>
      </c>
      <c r="EK524" s="211">
        <v>35</v>
      </c>
      <c r="EL524" s="211">
        <v>38</v>
      </c>
      <c r="EM524" s="211">
        <v>24</v>
      </c>
      <c r="EN524" s="211">
        <v>24</v>
      </c>
      <c r="EO524" s="211">
        <v>3</v>
      </c>
      <c r="EP524" s="211">
        <v>48</v>
      </c>
      <c r="EQ524" s="211">
        <v>680</v>
      </c>
      <c r="ER524" s="211">
        <v>779</v>
      </c>
      <c r="ES524" s="211">
        <v>44</v>
      </c>
      <c r="ET524" s="211">
        <v>186</v>
      </c>
      <c r="EU524" s="211">
        <v>324</v>
      </c>
      <c r="EV524" s="211">
        <v>225</v>
      </c>
      <c r="EW524" s="211">
        <f t="shared" si="8"/>
        <v>735</v>
      </c>
      <c r="EX524" s="211">
        <v>779</v>
      </c>
      <c r="EZ524" s="211"/>
    </row>
    <row r="525" spans="1:156" x14ac:dyDescent="0.25">
      <c r="A525">
        <v>56288</v>
      </c>
      <c r="B525" t="s">
        <v>580</v>
      </c>
      <c r="C525" t="s">
        <v>815</v>
      </c>
      <c r="D525" t="s">
        <v>267</v>
      </c>
      <c r="E525" t="s">
        <v>328</v>
      </c>
      <c r="F525" s="234" t="s">
        <v>342</v>
      </c>
      <c r="G525" s="234" t="s">
        <v>342</v>
      </c>
      <c r="H525" s="211">
        <v>4655</v>
      </c>
      <c r="I525" s="211">
        <v>192</v>
      </c>
      <c r="J525" s="211">
        <v>280</v>
      </c>
      <c r="K525" s="211">
        <v>40</v>
      </c>
      <c r="L525" s="211">
        <v>179</v>
      </c>
      <c r="M525" s="211">
        <v>19</v>
      </c>
      <c r="N525" s="211">
        <v>1646</v>
      </c>
      <c r="O525" s="211">
        <v>43</v>
      </c>
      <c r="P525" s="211">
        <v>2715</v>
      </c>
      <c r="Q525" s="211">
        <v>109</v>
      </c>
      <c r="R525" s="211">
        <v>4345</v>
      </c>
      <c r="S525" s="211">
        <v>166</v>
      </c>
      <c r="T525" s="211">
        <v>18</v>
      </c>
      <c r="U525" s="211">
        <v>18</v>
      </c>
      <c r="V525" s="211">
        <v>9</v>
      </c>
      <c r="W525" s="211">
        <v>0</v>
      </c>
      <c r="X525" s="211">
        <v>17</v>
      </c>
      <c r="Y525" s="211">
        <v>0</v>
      </c>
      <c r="Z525" s="211">
        <v>37</v>
      </c>
      <c r="AA525" s="211">
        <v>4</v>
      </c>
      <c r="AB525" s="211">
        <v>229</v>
      </c>
      <c r="AC525" s="211">
        <v>4</v>
      </c>
      <c r="AD525" s="211">
        <v>153</v>
      </c>
      <c r="AE525" s="211">
        <v>4</v>
      </c>
      <c r="AF525" s="211">
        <v>4322</v>
      </c>
      <c r="AG525" s="211">
        <v>166</v>
      </c>
      <c r="AH525" s="211">
        <v>4588</v>
      </c>
      <c r="AI525" s="211">
        <v>188</v>
      </c>
      <c r="AJ525" s="211">
        <v>67</v>
      </c>
      <c r="AK525" s="211">
        <v>4</v>
      </c>
      <c r="AL525" s="211">
        <v>63</v>
      </c>
      <c r="AM525" s="211">
        <v>0</v>
      </c>
      <c r="AN525" s="211">
        <v>4</v>
      </c>
      <c r="AO525" s="211">
        <v>4</v>
      </c>
      <c r="AP525" s="211">
        <v>2541</v>
      </c>
      <c r="AQ525" s="211">
        <v>143</v>
      </c>
      <c r="AR525" s="211">
        <v>2114</v>
      </c>
      <c r="AS525" s="211">
        <v>49</v>
      </c>
      <c r="AT525" s="211">
        <v>541</v>
      </c>
      <c r="AU525" s="211">
        <v>36</v>
      </c>
      <c r="AV525" s="211">
        <v>4114</v>
      </c>
      <c r="AW525" s="211">
        <v>156</v>
      </c>
      <c r="AX525" s="211">
        <v>85</v>
      </c>
      <c r="AY525" s="211">
        <v>3</v>
      </c>
      <c r="AZ525" s="211">
        <v>730</v>
      </c>
      <c r="BA525" s="211">
        <v>44</v>
      </c>
      <c r="BB525" s="211">
        <v>1473</v>
      </c>
      <c r="BC525" s="211">
        <v>39</v>
      </c>
      <c r="BD525" s="211">
        <v>1181</v>
      </c>
      <c r="BE525" s="211">
        <v>34</v>
      </c>
      <c r="BF525" s="211">
        <v>308</v>
      </c>
      <c r="BG525" s="211">
        <v>15</v>
      </c>
      <c r="BH525" s="211">
        <v>2314</v>
      </c>
      <c r="BI525" s="211">
        <v>117</v>
      </c>
      <c r="BJ525" s="211">
        <v>2264</v>
      </c>
      <c r="BK525" s="211">
        <v>97</v>
      </c>
      <c r="BL525" s="211">
        <v>50</v>
      </c>
      <c r="BM525" s="211">
        <v>20</v>
      </c>
      <c r="BN525" s="211">
        <v>1613</v>
      </c>
      <c r="BO525" s="211">
        <v>80</v>
      </c>
      <c r="BP525" s="211">
        <v>776</v>
      </c>
      <c r="BQ525" s="211">
        <v>40</v>
      </c>
      <c r="BR525" s="211">
        <v>233</v>
      </c>
      <c r="BS525" s="211">
        <v>12</v>
      </c>
      <c r="BT525" s="211">
        <v>917</v>
      </c>
      <c r="BU525" s="211">
        <v>60</v>
      </c>
      <c r="BV525" s="211">
        <v>2622</v>
      </c>
      <c r="BW525" s="211">
        <v>132</v>
      </c>
      <c r="BX525" s="211">
        <v>1116</v>
      </c>
      <c r="BY525" s="211">
        <v>0</v>
      </c>
      <c r="BZ525" s="211">
        <v>189</v>
      </c>
      <c r="CA525" s="211">
        <v>0</v>
      </c>
      <c r="CB525" s="211">
        <v>728</v>
      </c>
      <c r="CC525" s="211">
        <v>60</v>
      </c>
      <c r="CD525" s="211">
        <v>269</v>
      </c>
      <c r="CE525" s="211">
        <v>12</v>
      </c>
      <c r="CF525" s="211">
        <v>248</v>
      </c>
      <c r="CG525" s="211">
        <v>9</v>
      </c>
      <c r="CH525" s="211">
        <v>523</v>
      </c>
      <c r="CI525" s="211">
        <v>57</v>
      </c>
      <c r="CJ525" s="211">
        <v>609</v>
      </c>
      <c r="CK525" s="211">
        <v>22</v>
      </c>
      <c r="CL525" s="211">
        <v>973</v>
      </c>
      <c r="CM525" s="211">
        <v>32</v>
      </c>
      <c r="CN525" s="211">
        <v>1116</v>
      </c>
      <c r="CO525" s="211">
        <v>0</v>
      </c>
      <c r="CP525" s="211">
        <v>192</v>
      </c>
      <c r="CQ525" s="211">
        <v>4463</v>
      </c>
      <c r="CR525" s="211">
        <v>3626</v>
      </c>
      <c r="CS525" s="211">
        <v>1709</v>
      </c>
      <c r="CT525" s="211">
        <v>4347</v>
      </c>
      <c r="CU525" s="211">
        <v>159</v>
      </c>
      <c r="CV525" s="211">
        <v>57</v>
      </c>
      <c r="CW525" s="211">
        <v>109</v>
      </c>
      <c r="CX525" s="211">
        <v>44</v>
      </c>
      <c r="CY525" s="211">
        <v>31</v>
      </c>
      <c r="CZ525" s="211">
        <v>0</v>
      </c>
      <c r="DA525" s="211">
        <v>19</v>
      </c>
      <c r="DB525" s="211">
        <v>13</v>
      </c>
      <c r="DC525" s="211">
        <v>0</v>
      </c>
      <c r="DD525" s="211">
        <v>0</v>
      </c>
      <c r="DE525" s="211">
        <v>54</v>
      </c>
      <c r="DF525" s="211">
        <v>194</v>
      </c>
      <c r="DG525" s="211">
        <v>394</v>
      </c>
      <c r="DH525" s="211">
        <v>50</v>
      </c>
      <c r="DI525" s="211">
        <v>371</v>
      </c>
      <c r="DJ525" s="211">
        <v>147</v>
      </c>
      <c r="DK525" s="211">
        <v>59</v>
      </c>
      <c r="DL525" s="211">
        <v>153</v>
      </c>
      <c r="DM525" s="211">
        <v>140</v>
      </c>
      <c r="DN525" s="211">
        <v>625</v>
      </c>
      <c r="DO525" s="211">
        <v>199</v>
      </c>
      <c r="DP525" s="211">
        <v>124</v>
      </c>
      <c r="DQ525" s="211">
        <v>93</v>
      </c>
      <c r="DR525" s="211">
        <v>60</v>
      </c>
      <c r="DS525" s="211">
        <v>26</v>
      </c>
      <c r="DT525" s="211">
        <v>63</v>
      </c>
      <c r="DU525" s="211">
        <v>2014</v>
      </c>
      <c r="DV525" s="211">
        <v>1248</v>
      </c>
      <c r="DW525" s="211">
        <v>333</v>
      </c>
      <c r="DX525" s="211">
        <v>65</v>
      </c>
      <c r="DY525" s="211">
        <v>33</v>
      </c>
      <c r="DZ525" s="211">
        <v>421</v>
      </c>
      <c r="EA525" s="211">
        <v>43</v>
      </c>
      <c r="EB525" s="211">
        <v>339</v>
      </c>
      <c r="EC525" s="211">
        <v>280</v>
      </c>
      <c r="ED525" s="211">
        <v>26</v>
      </c>
      <c r="EE525" s="211">
        <v>226</v>
      </c>
      <c r="EF525" s="211">
        <v>460</v>
      </c>
      <c r="EG525" s="211">
        <v>4344</v>
      </c>
      <c r="EH525" s="211">
        <v>266</v>
      </c>
      <c r="EI525" s="211">
        <v>1748</v>
      </c>
      <c r="EJ525" s="211">
        <v>266</v>
      </c>
      <c r="EK525" s="211">
        <v>42</v>
      </c>
      <c r="EL525" s="211">
        <v>19</v>
      </c>
      <c r="EM525" s="211">
        <v>52</v>
      </c>
      <c r="EN525" s="211">
        <v>14</v>
      </c>
      <c r="EO525" s="211">
        <v>2</v>
      </c>
      <c r="EP525" s="211">
        <v>73</v>
      </c>
      <c r="EQ525" s="211">
        <v>1815</v>
      </c>
      <c r="ER525" s="211">
        <v>2014</v>
      </c>
      <c r="ES525" s="211">
        <v>48</v>
      </c>
      <c r="ET525" s="211">
        <v>489</v>
      </c>
      <c r="EU525" s="211">
        <v>823</v>
      </c>
      <c r="EV525" s="211">
        <v>654</v>
      </c>
      <c r="EW525" s="211">
        <f t="shared" si="8"/>
        <v>1966</v>
      </c>
      <c r="EX525" s="211">
        <v>2014</v>
      </c>
      <c r="EZ525" s="211"/>
    </row>
    <row r="526" spans="1:156" x14ac:dyDescent="0.25">
      <c r="A526">
        <v>55014</v>
      </c>
      <c r="B526" t="s">
        <v>580</v>
      </c>
      <c r="C526" t="s">
        <v>1340</v>
      </c>
      <c r="D526" t="s">
        <v>235</v>
      </c>
      <c r="E526" t="s">
        <v>329</v>
      </c>
      <c r="F526" s="234" t="s">
        <v>342</v>
      </c>
      <c r="G526" s="234" t="s">
        <v>342</v>
      </c>
      <c r="H526" s="211">
        <v>27820</v>
      </c>
      <c r="I526" s="211">
        <v>927</v>
      </c>
      <c r="J526" s="211">
        <v>2796</v>
      </c>
      <c r="K526" s="211">
        <v>116</v>
      </c>
      <c r="L526" s="211">
        <v>1554</v>
      </c>
      <c r="M526" s="211">
        <v>74</v>
      </c>
      <c r="N526" s="211">
        <v>9690</v>
      </c>
      <c r="O526" s="211">
        <v>562</v>
      </c>
      <c r="P526" s="211">
        <v>15224</v>
      </c>
      <c r="Q526" s="211">
        <v>249</v>
      </c>
      <c r="R526" s="211">
        <v>23940</v>
      </c>
      <c r="S526" s="211">
        <v>664</v>
      </c>
      <c r="T526" s="211">
        <v>893</v>
      </c>
      <c r="U526" s="211">
        <v>96</v>
      </c>
      <c r="V526" s="211">
        <v>161</v>
      </c>
      <c r="W526" s="211">
        <v>0</v>
      </c>
      <c r="X526" s="211">
        <v>1146</v>
      </c>
      <c r="Y526" s="211">
        <v>112</v>
      </c>
      <c r="Z526" s="211">
        <v>580</v>
      </c>
      <c r="AA526" s="211">
        <v>37</v>
      </c>
      <c r="AB526" s="211">
        <v>1100</v>
      </c>
      <c r="AC526" s="211">
        <v>18</v>
      </c>
      <c r="AD526" s="211">
        <v>919</v>
      </c>
      <c r="AE526" s="211">
        <v>45</v>
      </c>
      <c r="AF526" s="211">
        <v>23869</v>
      </c>
      <c r="AG526" s="211">
        <v>663</v>
      </c>
      <c r="AH526" s="211">
        <v>26166</v>
      </c>
      <c r="AI526" s="211">
        <v>817</v>
      </c>
      <c r="AJ526" s="211">
        <v>1654</v>
      </c>
      <c r="AK526" s="211">
        <v>110</v>
      </c>
      <c r="AL526" s="211">
        <v>1054</v>
      </c>
      <c r="AM526" s="211">
        <v>76</v>
      </c>
      <c r="AN526" s="211">
        <v>600</v>
      </c>
      <c r="AO526" s="211">
        <v>34</v>
      </c>
      <c r="AP526" s="211">
        <v>13463</v>
      </c>
      <c r="AQ526" s="211">
        <v>579</v>
      </c>
      <c r="AR526" s="211">
        <v>14357</v>
      </c>
      <c r="AS526" s="211">
        <v>348</v>
      </c>
      <c r="AT526" s="211">
        <v>2407</v>
      </c>
      <c r="AU526" s="211">
        <v>161</v>
      </c>
      <c r="AV526" s="211">
        <v>25413</v>
      </c>
      <c r="AW526" s="211">
        <v>766</v>
      </c>
      <c r="AX526" s="211">
        <v>908</v>
      </c>
      <c r="AY526" s="211">
        <v>257</v>
      </c>
      <c r="AZ526" s="211">
        <v>4693</v>
      </c>
      <c r="BA526" s="211">
        <v>239</v>
      </c>
      <c r="BB526" s="211">
        <v>6358</v>
      </c>
      <c r="BC526" s="211">
        <v>180</v>
      </c>
      <c r="BD526" s="211">
        <v>7247</v>
      </c>
      <c r="BE526" s="211">
        <v>94</v>
      </c>
      <c r="BF526" s="211">
        <v>2353</v>
      </c>
      <c r="BG526" s="211">
        <v>166</v>
      </c>
      <c r="BH526" s="211">
        <v>13918</v>
      </c>
      <c r="BI526" s="211">
        <v>721</v>
      </c>
      <c r="BJ526" s="211">
        <v>13520</v>
      </c>
      <c r="BK526" s="211">
        <v>659</v>
      </c>
      <c r="BL526" s="211">
        <v>398</v>
      </c>
      <c r="BM526" s="211">
        <v>62</v>
      </c>
      <c r="BN526" s="211">
        <v>10565</v>
      </c>
      <c r="BO526" s="211">
        <v>476</v>
      </c>
      <c r="BP526" s="211">
        <v>3830</v>
      </c>
      <c r="BQ526" s="211">
        <v>348</v>
      </c>
      <c r="BR526" s="211">
        <v>1876</v>
      </c>
      <c r="BS526" s="211">
        <v>63</v>
      </c>
      <c r="BT526" s="211">
        <v>6721</v>
      </c>
      <c r="BU526" s="211">
        <v>40</v>
      </c>
      <c r="BV526" s="211">
        <v>16271</v>
      </c>
      <c r="BW526" s="211">
        <v>887</v>
      </c>
      <c r="BX526" s="211">
        <v>4828</v>
      </c>
      <c r="BY526" s="211">
        <v>0</v>
      </c>
      <c r="BZ526" s="211">
        <v>1753</v>
      </c>
      <c r="CA526" s="211">
        <v>30</v>
      </c>
      <c r="CB526" s="211">
        <v>4968</v>
      </c>
      <c r="CC526" s="211">
        <v>10</v>
      </c>
      <c r="CD526" s="211">
        <v>1893</v>
      </c>
      <c r="CE526" s="211">
        <v>117</v>
      </c>
      <c r="CF526" s="211">
        <v>2691</v>
      </c>
      <c r="CG526" s="211">
        <v>249</v>
      </c>
      <c r="CH526" s="211">
        <v>3445</v>
      </c>
      <c r="CI526" s="211">
        <v>196</v>
      </c>
      <c r="CJ526" s="211">
        <v>3553</v>
      </c>
      <c r="CK526" s="211">
        <v>152</v>
      </c>
      <c r="CL526" s="211">
        <v>4689</v>
      </c>
      <c r="CM526" s="211">
        <v>173</v>
      </c>
      <c r="CN526" s="211">
        <v>4828</v>
      </c>
      <c r="CO526" s="211">
        <v>0</v>
      </c>
      <c r="CP526" s="211">
        <v>927</v>
      </c>
      <c r="CQ526" s="211">
        <v>26893</v>
      </c>
      <c r="CR526" s="211">
        <v>22019</v>
      </c>
      <c r="CS526" s="211">
        <v>8952</v>
      </c>
      <c r="CT526" s="211">
        <v>25213</v>
      </c>
      <c r="CU526" s="211">
        <v>2312</v>
      </c>
      <c r="CV526" s="211">
        <v>745</v>
      </c>
      <c r="CW526" s="211">
        <v>741</v>
      </c>
      <c r="CX526" s="211">
        <v>250</v>
      </c>
      <c r="CY526" s="211">
        <v>347</v>
      </c>
      <c r="CZ526" s="211">
        <v>47</v>
      </c>
      <c r="DA526" s="211">
        <v>550</v>
      </c>
      <c r="DB526" s="211">
        <v>254</v>
      </c>
      <c r="DC526" s="211">
        <v>674</v>
      </c>
      <c r="DD526" s="211">
        <v>194</v>
      </c>
      <c r="DE526" s="211">
        <v>9</v>
      </c>
      <c r="DF526" s="211">
        <v>992</v>
      </c>
      <c r="DG526" s="211">
        <v>2120</v>
      </c>
      <c r="DH526" s="211">
        <v>241</v>
      </c>
      <c r="DI526" s="211">
        <v>1943</v>
      </c>
      <c r="DJ526" s="211">
        <v>917</v>
      </c>
      <c r="DK526" s="211">
        <v>298</v>
      </c>
      <c r="DL526" s="211">
        <v>1029</v>
      </c>
      <c r="DM526" s="211">
        <v>1900</v>
      </c>
      <c r="DN526" s="211">
        <v>3808</v>
      </c>
      <c r="DO526" s="211">
        <v>811</v>
      </c>
      <c r="DP526" s="211">
        <v>653</v>
      </c>
      <c r="DQ526" s="211">
        <v>535</v>
      </c>
      <c r="DR526" s="211">
        <v>273</v>
      </c>
      <c r="DS526" s="211">
        <v>267</v>
      </c>
      <c r="DT526" s="211">
        <v>514</v>
      </c>
      <c r="DU526" s="211">
        <v>10885</v>
      </c>
      <c r="DV526" s="211">
        <v>6155</v>
      </c>
      <c r="DW526" s="211">
        <v>2103</v>
      </c>
      <c r="DX526" s="211">
        <v>777</v>
      </c>
      <c r="DY526" s="211">
        <v>227</v>
      </c>
      <c r="DZ526" s="211">
        <v>1757</v>
      </c>
      <c r="EA526" s="211">
        <v>152</v>
      </c>
      <c r="EB526" s="211">
        <v>1258</v>
      </c>
      <c r="EC526" s="211">
        <v>2196</v>
      </c>
      <c r="ED526" s="211">
        <v>408</v>
      </c>
      <c r="EE526" s="211">
        <v>1270</v>
      </c>
      <c r="EF526" s="211">
        <v>3173</v>
      </c>
      <c r="EG526" s="211">
        <v>25749</v>
      </c>
      <c r="EH526" s="211">
        <v>3044</v>
      </c>
      <c r="EI526" s="211">
        <v>9170</v>
      </c>
      <c r="EJ526" s="211">
        <v>1715</v>
      </c>
      <c r="EK526" s="211">
        <v>170</v>
      </c>
      <c r="EL526" s="211">
        <v>69</v>
      </c>
      <c r="EM526" s="211">
        <v>242</v>
      </c>
      <c r="EN526" s="211">
        <v>172</v>
      </c>
      <c r="EO526" s="211">
        <v>243</v>
      </c>
      <c r="EP526" s="211">
        <v>655</v>
      </c>
      <c r="EQ526" s="211">
        <v>10279</v>
      </c>
      <c r="ER526" s="211">
        <v>10885</v>
      </c>
      <c r="ES526" s="211">
        <v>574</v>
      </c>
      <c r="ET526" s="211">
        <v>2596</v>
      </c>
      <c r="EU526" s="211">
        <v>5059</v>
      </c>
      <c r="EV526" s="211">
        <v>2656</v>
      </c>
      <c r="EW526" s="211">
        <f t="shared" si="8"/>
        <v>10311</v>
      </c>
      <c r="EX526" s="211">
        <v>10885</v>
      </c>
      <c r="EZ526" s="211"/>
    </row>
    <row r="527" spans="1:156" x14ac:dyDescent="0.25">
      <c r="A527">
        <v>55016</v>
      </c>
      <c r="B527" t="s">
        <v>580</v>
      </c>
      <c r="C527" t="s">
        <v>644</v>
      </c>
      <c r="D527" t="s">
        <v>315</v>
      </c>
      <c r="E527" t="s">
        <v>329</v>
      </c>
      <c r="F527" s="234" t="s">
        <v>342</v>
      </c>
      <c r="G527" s="234" t="s">
        <v>342</v>
      </c>
      <c r="H527" s="211">
        <v>39791</v>
      </c>
      <c r="I527" s="211">
        <v>1030</v>
      </c>
      <c r="J527" s="211">
        <v>2063</v>
      </c>
      <c r="K527" s="211">
        <v>107</v>
      </c>
      <c r="L527" s="211">
        <v>1668</v>
      </c>
      <c r="M527" s="211">
        <v>107</v>
      </c>
      <c r="N527" s="211">
        <v>13907</v>
      </c>
      <c r="O527" s="211">
        <v>365</v>
      </c>
      <c r="P527" s="211">
        <v>23768</v>
      </c>
      <c r="Q527" s="211">
        <v>558</v>
      </c>
      <c r="R527" s="211">
        <v>30549</v>
      </c>
      <c r="S527" s="211">
        <v>518</v>
      </c>
      <c r="T527" s="211">
        <v>2275</v>
      </c>
      <c r="U527" s="211">
        <v>219</v>
      </c>
      <c r="V527" s="211">
        <v>21</v>
      </c>
      <c r="W527" s="211">
        <v>15</v>
      </c>
      <c r="X527" s="211">
        <v>2630</v>
      </c>
      <c r="Y527" s="211">
        <v>43</v>
      </c>
      <c r="Z527" s="211">
        <v>1072</v>
      </c>
      <c r="AA527" s="211">
        <v>35</v>
      </c>
      <c r="AB527" s="211">
        <v>3210</v>
      </c>
      <c r="AC527" s="211">
        <v>191</v>
      </c>
      <c r="AD527" s="211">
        <v>2725</v>
      </c>
      <c r="AE527" s="211">
        <v>221</v>
      </c>
      <c r="AF527" s="211">
        <v>30206</v>
      </c>
      <c r="AG527" s="211">
        <v>512</v>
      </c>
      <c r="AH527" s="211">
        <v>36687</v>
      </c>
      <c r="AI527" s="211">
        <v>656</v>
      </c>
      <c r="AJ527" s="211">
        <v>3104</v>
      </c>
      <c r="AK527" s="211">
        <v>374</v>
      </c>
      <c r="AL527" s="211">
        <v>2165</v>
      </c>
      <c r="AM527" s="211">
        <v>117</v>
      </c>
      <c r="AN527" s="211">
        <v>939</v>
      </c>
      <c r="AO527" s="211">
        <v>257</v>
      </c>
      <c r="AP527" s="211">
        <v>20025</v>
      </c>
      <c r="AQ527" s="211">
        <v>584</v>
      </c>
      <c r="AR527" s="211">
        <v>19766</v>
      </c>
      <c r="AS527" s="211">
        <v>446</v>
      </c>
      <c r="AT527" s="211">
        <v>3640</v>
      </c>
      <c r="AU527" s="211">
        <v>51</v>
      </c>
      <c r="AV527" s="211">
        <v>36151</v>
      </c>
      <c r="AW527" s="211">
        <v>979</v>
      </c>
      <c r="AX527" s="211">
        <v>1124</v>
      </c>
      <c r="AY527" s="211">
        <v>221</v>
      </c>
      <c r="AZ527" s="211">
        <v>6140</v>
      </c>
      <c r="BA527" s="211">
        <v>137</v>
      </c>
      <c r="BB527" s="211">
        <v>8321</v>
      </c>
      <c r="BC527" s="211">
        <v>248</v>
      </c>
      <c r="BD527" s="211">
        <v>10119</v>
      </c>
      <c r="BE527" s="211">
        <v>136</v>
      </c>
      <c r="BF527" s="211">
        <v>2872</v>
      </c>
      <c r="BG527" s="211">
        <v>121</v>
      </c>
      <c r="BH527" s="211">
        <v>20489</v>
      </c>
      <c r="BI527" s="211">
        <v>776</v>
      </c>
      <c r="BJ527" s="211">
        <v>19821</v>
      </c>
      <c r="BK527" s="211">
        <v>734</v>
      </c>
      <c r="BL527" s="211">
        <v>668</v>
      </c>
      <c r="BM527" s="211">
        <v>42</v>
      </c>
      <c r="BN527" s="211">
        <v>15828</v>
      </c>
      <c r="BO527" s="211">
        <v>633</v>
      </c>
      <c r="BP527" s="211">
        <v>5084</v>
      </c>
      <c r="BQ527" s="211">
        <v>167</v>
      </c>
      <c r="BR527" s="211">
        <v>2449</v>
      </c>
      <c r="BS527" s="211">
        <v>97</v>
      </c>
      <c r="BT527" s="211">
        <v>11093</v>
      </c>
      <c r="BU527" s="211">
        <v>116</v>
      </c>
      <c r="BV527" s="211">
        <v>23361</v>
      </c>
      <c r="BW527" s="211">
        <v>897</v>
      </c>
      <c r="BX527" s="211">
        <v>5337</v>
      </c>
      <c r="BY527" s="211">
        <v>17</v>
      </c>
      <c r="BZ527" s="211">
        <v>3685</v>
      </c>
      <c r="CA527" s="211">
        <v>28</v>
      </c>
      <c r="CB527" s="211">
        <v>7408</v>
      </c>
      <c r="CC527" s="211">
        <v>88</v>
      </c>
      <c r="CD527" s="211">
        <v>2994</v>
      </c>
      <c r="CE527" s="211">
        <v>172</v>
      </c>
      <c r="CF527" s="211">
        <v>4432</v>
      </c>
      <c r="CG527" s="211">
        <v>333</v>
      </c>
      <c r="CH527" s="211">
        <v>6719</v>
      </c>
      <c r="CI527" s="211">
        <v>111</v>
      </c>
      <c r="CJ527" s="211">
        <v>4592</v>
      </c>
      <c r="CK527" s="211">
        <v>147</v>
      </c>
      <c r="CL527" s="211">
        <v>4624</v>
      </c>
      <c r="CM527" s="211">
        <v>134</v>
      </c>
      <c r="CN527" s="211">
        <v>5337</v>
      </c>
      <c r="CO527" s="211">
        <v>17</v>
      </c>
      <c r="CP527" s="211">
        <v>1030</v>
      </c>
      <c r="CQ527" s="211">
        <v>38761</v>
      </c>
      <c r="CR527" s="211">
        <v>33328</v>
      </c>
      <c r="CS527" s="211">
        <v>10308</v>
      </c>
      <c r="CT527" s="211">
        <v>32205</v>
      </c>
      <c r="CU527" s="211">
        <v>4752</v>
      </c>
      <c r="CV527" s="211">
        <v>1636</v>
      </c>
      <c r="CW527" s="211">
        <v>1589</v>
      </c>
      <c r="CX527" s="211">
        <v>781</v>
      </c>
      <c r="CY527" s="211">
        <v>455</v>
      </c>
      <c r="CZ527" s="211">
        <v>73</v>
      </c>
      <c r="DA527" s="211">
        <v>1982</v>
      </c>
      <c r="DB527" s="211">
        <v>529</v>
      </c>
      <c r="DC527" s="211">
        <v>726</v>
      </c>
      <c r="DD527" s="211">
        <v>253</v>
      </c>
      <c r="DE527" s="211">
        <v>178</v>
      </c>
      <c r="DF527" s="211">
        <v>1388</v>
      </c>
      <c r="DG527" s="211">
        <v>3116</v>
      </c>
      <c r="DH527" s="211">
        <v>504</v>
      </c>
      <c r="DI527" s="211">
        <v>2283</v>
      </c>
      <c r="DJ527" s="211">
        <v>1258</v>
      </c>
      <c r="DK527" s="211">
        <v>176</v>
      </c>
      <c r="DL527" s="211">
        <v>1825</v>
      </c>
      <c r="DM527" s="211">
        <v>1817</v>
      </c>
      <c r="DN527" s="211">
        <v>5436</v>
      </c>
      <c r="DO527" s="211">
        <v>1034</v>
      </c>
      <c r="DP527" s="211">
        <v>787</v>
      </c>
      <c r="DQ527" s="211">
        <v>1524</v>
      </c>
      <c r="DR527" s="211">
        <v>388</v>
      </c>
      <c r="DS527" s="211">
        <v>223</v>
      </c>
      <c r="DT527" s="211">
        <v>557</v>
      </c>
      <c r="DU527" s="211">
        <v>13793</v>
      </c>
      <c r="DV527" s="211">
        <v>8776</v>
      </c>
      <c r="DW527" s="211">
        <v>3987</v>
      </c>
      <c r="DX527" s="211">
        <v>1156</v>
      </c>
      <c r="DY527" s="211">
        <v>590</v>
      </c>
      <c r="DZ527" s="211">
        <v>1883</v>
      </c>
      <c r="EA527" s="211">
        <v>241</v>
      </c>
      <c r="EB527" s="211">
        <v>1309</v>
      </c>
      <c r="EC527" s="211">
        <v>1978</v>
      </c>
      <c r="ED527" s="211">
        <v>455</v>
      </c>
      <c r="EE527" s="211">
        <v>943</v>
      </c>
      <c r="EF527" s="211">
        <v>5549</v>
      </c>
      <c r="EG527" s="211">
        <v>35139</v>
      </c>
      <c r="EH527" s="211">
        <v>4252</v>
      </c>
      <c r="EI527" s="211">
        <v>12198</v>
      </c>
      <c r="EJ527" s="211">
        <v>1595</v>
      </c>
      <c r="EK527" s="211">
        <v>176</v>
      </c>
      <c r="EL527" s="211">
        <v>107</v>
      </c>
      <c r="EM527" s="211">
        <v>278</v>
      </c>
      <c r="EN527" s="211">
        <v>82</v>
      </c>
      <c r="EO527" s="211">
        <v>147</v>
      </c>
      <c r="EP527" s="211">
        <v>689</v>
      </c>
      <c r="EQ527" s="211">
        <v>13101</v>
      </c>
      <c r="ER527" s="211">
        <v>13793</v>
      </c>
      <c r="ES527" s="211">
        <v>346</v>
      </c>
      <c r="ET527" s="211">
        <v>2998</v>
      </c>
      <c r="EU527" s="211">
        <v>6611</v>
      </c>
      <c r="EV527" s="211">
        <v>3838</v>
      </c>
      <c r="EW527" s="211">
        <f t="shared" si="8"/>
        <v>13447</v>
      </c>
      <c r="EX527" s="211">
        <v>13793</v>
      </c>
      <c r="EZ527" s="211"/>
    </row>
    <row r="528" spans="1:156" x14ac:dyDescent="0.25">
      <c r="A528">
        <v>55024</v>
      </c>
      <c r="B528" t="s">
        <v>580</v>
      </c>
      <c r="C528" t="s">
        <v>646</v>
      </c>
      <c r="D528" t="s">
        <v>252</v>
      </c>
      <c r="E528" t="s">
        <v>329</v>
      </c>
      <c r="F528" s="234" t="s">
        <v>342</v>
      </c>
      <c r="G528" s="234" t="s">
        <v>342</v>
      </c>
      <c r="H528" s="211">
        <v>36576</v>
      </c>
      <c r="I528" s="211">
        <v>1053</v>
      </c>
      <c r="J528" s="211">
        <v>1686</v>
      </c>
      <c r="K528" s="211">
        <v>28</v>
      </c>
      <c r="L528" s="211">
        <v>1111</v>
      </c>
      <c r="M528" s="211">
        <v>19</v>
      </c>
      <c r="N528" s="211">
        <v>12791</v>
      </c>
      <c r="O528" s="211">
        <v>706</v>
      </c>
      <c r="P528" s="211">
        <v>21989</v>
      </c>
      <c r="Q528" s="211">
        <v>319</v>
      </c>
      <c r="R528" s="211">
        <v>31504</v>
      </c>
      <c r="S528" s="211">
        <v>739</v>
      </c>
      <c r="T528" s="211">
        <v>1381</v>
      </c>
      <c r="U528" s="211">
        <v>0</v>
      </c>
      <c r="V528" s="211">
        <v>32</v>
      </c>
      <c r="W528" s="211">
        <v>0</v>
      </c>
      <c r="X528" s="211">
        <v>1168</v>
      </c>
      <c r="Y528" s="211">
        <v>0</v>
      </c>
      <c r="Z528" s="211">
        <v>940</v>
      </c>
      <c r="AA528" s="211">
        <v>280</v>
      </c>
      <c r="AB528" s="211">
        <v>1551</v>
      </c>
      <c r="AC528" s="211">
        <v>34</v>
      </c>
      <c r="AD528" s="211">
        <v>2038</v>
      </c>
      <c r="AE528" s="211">
        <v>336</v>
      </c>
      <c r="AF528" s="211">
        <v>30674</v>
      </c>
      <c r="AG528" s="211">
        <v>664</v>
      </c>
      <c r="AH528" s="211">
        <v>34722</v>
      </c>
      <c r="AI528" s="211">
        <v>814</v>
      </c>
      <c r="AJ528" s="211">
        <v>1854</v>
      </c>
      <c r="AK528" s="211">
        <v>239</v>
      </c>
      <c r="AL528" s="211">
        <v>1042</v>
      </c>
      <c r="AM528" s="211">
        <v>82</v>
      </c>
      <c r="AN528" s="211">
        <v>812</v>
      </c>
      <c r="AO528" s="211">
        <v>157</v>
      </c>
      <c r="AP528" s="211">
        <v>18759</v>
      </c>
      <c r="AQ528" s="211">
        <v>625</v>
      </c>
      <c r="AR528" s="211">
        <v>17817</v>
      </c>
      <c r="AS528" s="211">
        <v>428</v>
      </c>
      <c r="AT528" s="211">
        <v>2988</v>
      </c>
      <c r="AU528" s="211">
        <v>22</v>
      </c>
      <c r="AV528" s="211">
        <v>33588</v>
      </c>
      <c r="AW528" s="211">
        <v>1031</v>
      </c>
      <c r="AX528" s="211">
        <v>1291</v>
      </c>
      <c r="AY528" s="211">
        <v>57</v>
      </c>
      <c r="AZ528" s="211">
        <v>4936</v>
      </c>
      <c r="BA528" s="211">
        <v>239</v>
      </c>
      <c r="BB528" s="211">
        <v>8379</v>
      </c>
      <c r="BC528" s="211">
        <v>254</v>
      </c>
      <c r="BD528" s="211">
        <v>8598</v>
      </c>
      <c r="BE528" s="211">
        <v>113</v>
      </c>
      <c r="BF528" s="211">
        <v>2447</v>
      </c>
      <c r="BG528" s="211">
        <v>86</v>
      </c>
      <c r="BH528" s="211">
        <v>19966</v>
      </c>
      <c r="BI528" s="211">
        <v>667</v>
      </c>
      <c r="BJ528" s="211">
        <v>19362</v>
      </c>
      <c r="BK528" s="211">
        <v>605</v>
      </c>
      <c r="BL528" s="211">
        <v>604</v>
      </c>
      <c r="BM528" s="211">
        <v>62</v>
      </c>
      <c r="BN528" s="211">
        <v>15357</v>
      </c>
      <c r="BO528" s="211">
        <v>268</v>
      </c>
      <c r="BP528" s="211">
        <v>5052</v>
      </c>
      <c r="BQ528" s="211">
        <v>393</v>
      </c>
      <c r="BR528" s="211">
        <v>2004</v>
      </c>
      <c r="BS528" s="211">
        <v>92</v>
      </c>
      <c r="BT528" s="211">
        <v>11109</v>
      </c>
      <c r="BU528" s="211">
        <v>262</v>
      </c>
      <c r="BV528" s="211">
        <v>22413</v>
      </c>
      <c r="BW528" s="211">
        <v>753</v>
      </c>
      <c r="BX528" s="211">
        <v>3054</v>
      </c>
      <c r="BY528" s="211">
        <v>38</v>
      </c>
      <c r="BZ528" s="211">
        <v>3636</v>
      </c>
      <c r="CA528" s="211">
        <v>0</v>
      </c>
      <c r="CB528" s="211">
        <v>7473</v>
      </c>
      <c r="CC528" s="211">
        <v>262</v>
      </c>
      <c r="CD528" s="211">
        <v>2263</v>
      </c>
      <c r="CE528" s="211">
        <v>128</v>
      </c>
      <c r="CF528" s="211">
        <v>4094</v>
      </c>
      <c r="CG528" s="211">
        <v>99</v>
      </c>
      <c r="CH528" s="211">
        <v>5826</v>
      </c>
      <c r="CI528" s="211">
        <v>220</v>
      </c>
      <c r="CJ528" s="211">
        <v>5644</v>
      </c>
      <c r="CK528" s="211">
        <v>210</v>
      </c>
      <c r="CL528" s="211">
        <v>4586</v>
      </c>
      <c r="CM528" s="211">
        <v>96</v>
      </c>
      <c r="CN528" s="211">
        <v>3054</v>
      </c>
      <c r="CO528" s="211">
        <v>38</v>
      </c>
      <c r="CP528" s="211">
        <v>1053</v>
      </c>
      <c r="CQ528" s="211">
        <v>35523</v>
      </c>
      <c r="CR528" s="211">
        <v>30984</v>
      </c>
      <c r="CS528" s="211">
        <v>7794</v>
      </c>
      <c r="CT528" s="211">
        <v>31395</v>
      </c>
      <c r="CU528" s="211">
        <v>2397</v>
      </c>
      <c r="CV528" s="211">
        <v>1036</v>
      </c>
      <c r="CW528" s="211">
        <v>973</v>
      </c>
      <c r="CX528" s="211">
        <v>500</v>
      </c>
      <c r="CY528" s="211">
        <v>503</v>
      </c>
      <c r="CZ528" s="211">
        <v>127</v>
      </c>
      <c r="DA528" s="211">
        <v>666</v>
      </c>
      <c r="DB528" s="211">
        <v>284</v>
      </c>
      <c r="DC528" s="211">
        <v>255</v>
      </c>
      <c r="DD528" s="211">
        <v>125</v>
      </c>
      <c r="DE528" s="211">
        <v>167</v>
      </c>
      <c r="DF528" s="211">
        <v>1420</v>
      </c>
      <c r="DG528" s="211">
        <v>2746</v>
      </c>
      <c r="DH528" s="211">
        <v>672</v>
      </c>
      <c r="DI528" s="211">
        <v>1927</v>
      </c>
      <c r="DJ528" s="211">
        <v>1443</v>
      </c>
      <c r="DK528" s="211">
        <v>229</v>
      </c>
      <c r="DL528" s="211">
        <v>2385</v>
      </c>
      <c r="DM528" s="211">
        <v>2155</v>
      </c>
      <c r="DN528" s="211">
        <v>4289</v>
      </c>
      <c r="DO528" s="211">
        <v>1298</v>
      </c>
      <c r="DP528" s="211">
        <v>990</v>
      </c>
      <c r="DQ528" s="211">
        <v>790</v>
      </c>
      <c r="DR528" s="211">
        <v>237</v>
      </c>
      <c r="DS528" s="211">
        <v>227</v>
      </c>
      <c r="DT528" s="211">
        <v>410</v>
      </c>
      <c r="DU528" s="211">
        <v>12539</v>
      </c>
      <c r="DV528" s="211">
        <v>8069</v>
      </c>
      <c r="DW528" s="211">
        <v>3948</v>
      </c>
      <c r="DX528" s="211">
        <v>743</v>
      </c>
      <c r="DY528" s="211">
        <v>272</v>
      </c>
      <c r="DZ528" s="211">
        <v>1358</v>
      </c>
      <c r="EA528" s="211">
        <v>300</v>
      </c>
      <c r="EB528" s="211">
        <v>740</v>
      </c>
      <c r="EC528" s="211">
        <v>2369</v>
      </c>
      <c r="ED528" s="211">
        <v>630</v>
      </c>
      <c r="EE528" s="211">
        <v>1236</v>
      </c>
      <c r="EF528" s="211">
        <v>5526</v>
      </c>
      <c r="EG528" s="211">
        <v>33254</v>
      </c>
      <c r="EH528" s="211">
        <v>2977</v>
      </c>
      <c r="EI528" s="211">
        <v>11148</v>
      </c>
      <c r="EJ528" s="211">
        <v>1391</v>
      </c>
      <c r="EK528" s="211">
        <v>125</v>
      </c>
      <c r="EL528" s="211">
        <v>252</v>
      </c>
      <c r="EM528" s="211">
        <v>119</v>
      </c>
      <c r="EN528" s="211">
        <v>87</v>
      </c>
      <c r="EO528" s="211">
        <v>107</v>
      </c>
      <c r="EP528" s="211">
        <v>565</v>
      </c>
      <c r="EQ528" s="211">
        <v>12180</v>
      </c>
      <c r="ER528" s="211">
        <v>12539</v>
      </c>
      <c r="ES528" s="211">
        <v>145</v>
      </c>
      <c r="ET528" s="211">
        <v>2577</v>
      </c>
      <c r="EU528" s="211">
        <v>5860</v>
      </c>
      <c r="EV528" s="211">
        <v>3957</v>
      </c>
      <c r="EW528" s="211">
        <f t="shared" si="8"/>
        <v>12394</v>
      </c>
      <c r="EX528" s="211">
        <v>12539</v>
      </c>
      <c r="EZ528" s="211"/>
    </row>
    <row r="529" spans="1:156" x14ac:dyDescent="0.25">
      <c r="A529">
        <v>55025</v>
      </c>
      <c r="B529" t="s">
        <v>580</v>
      </c>
      <c r="C529" t="s">
        <v>647</v>
      </c>
      <c r="D529" t="s">
        <v>315</v>
      </c>
      <c r="E529" t="s">
        <v>329</v>
      </c>
      <c r="F529" s="234" t="s">
        <v>342</v>
      </c>
      <c r="G529" s="234" t="s">
        <v>342</v>
      </c>
      <c r="H529" s="211">
        <v>25668</v>
      </c>
      <c r="I529" s="211">
        <v>1176</v>
      </c>
      <c r="J529" s="211">
        <v>2520</v>
      </c>
      <c r="K529" s="211">
        <v>132</v>
      </c>
      <c r="L529" s="211">
        <v>1529</v>
      </c>
      <c r="M529" s="211">
        <v>92</v>
      </c>
      <c r="N529" s="211">
        <v>9700</v>
      </c>
      <c r="O529" s="211">
        <v>707</v>
      </c>
      <c r="P529" s="211">
        <v>13333</v>
      </c>
      <c r="Q529" s="211">
        <v>337</v>
      </c>
      <c r="R529" s="211">
        <v>21730</v>
      </c>
      <c r="S529" s="211">
        <v>871</v>
      </c>
      <c r="T529" s="211">
        <v>733</v>
      </c>
      <c r="U529" s="211">
        <v>108</v>
      </c>
      <c r="V529" s="211">
        <v>75</v>
      </c>
      <c r="W529" s="211">
        <v>0</v>
      </c>
      <c r="X529" s="211">
        <v>1385</v>
      </c>
      <c r="Y529" s="211">
        <v>47</v>
      </c>
      <c r="Z529" s="211">
        <v>412</v>
      </c>
      <c r="AA529" s="211">
        <v>24</v>
      </c>
      <c r="AB529" s="211">
        <v>1324</v>
      </c>
      <c r="AC529" s="211">
        <v>126</v>
      </c>
      <c r="AD529" s="211">
        <v>965</v>
      </c>
      <c r="AE529" s="211">
        <v>44</v>
      </c>
      <c r="AF529" s="211">
        <v>21533</v>
      </c>
      <c r="AG529" s="211">
        <v>871</v>
      </c>
      <c r="AH529" s="211">
        <v>24356</v>
      </c>
      <c r="AI529" s="211">
        <v>1025</v>
      </c>
      <c r="AJ529" s="211">
        <v>1312</v>
      </c>
      <c r="AK529" s="211">
        <v>151</v>
      </c>
      <c r="AL529" s="211">
        <v>492</v>
      </c>
      <c r="AM529" s="211">
        <v>25</v>
      </c>
      <c r="AN529" s="211">
        <v>820</v>
      </c>
      <c r="AO529" s="211">
        <v>126</v>
      </c>
      <c r="AP529" s="211">
        <v>12707</v>
      </c>
      <c r="AQ529" s="211">
        <v>602</v>
      </c>
      <c r="AR529" s="211">
        <v>12961</v>
      </c>
      <c r="AS529" s="211">
        <v>574</v>
      </c>
      <c r="AT529" s="211">
        <v>2567</v>
      </c>
      <c r="AU529" s="211">
        <v>111</v>
      </c>
      <c r="AV529" s="211">
        <v>23101</v>
      </c>
      <c r="AW529" s="211">
        <v>1065</v>
      </c>
      <c r="AX529" s="211">
        <v>934</v>
      </c>
      <c r="AY529" s="211">
        <v>15</v>
      </c>
      <c r="AZ529" s="211">
        <v>4456</v>
      </c>
      <c r="BA529" s="211">
        <v>538</v>
      </c>
      <c r="BB529" s="211">
        <v>5759</v>
      </c>
      <c r="BC529" s="211">
        <v>153</v>
      </c>
      <c r="BD529" s="211">
        <v>6240</v>
      </c>
      <c r="BE529" s="211">
        <v>190</v>
      </c>
      <c r="BF529" s="211">
        <v>1907</v>
      </c>
      <c r="BG529" s="211">
        <v>88</v>
      </c>
      <c r="BH529" s="211">
        <v>13394</v>
      </c>
      <c r="BI529" s="211">
        <v>891</v>
      </c>
      <c r="BJ529" s="211">
        <v>12853</v>
      </c>
      <c r="BK529" s="211">
        <v>715</v>
      </c>
      <c r="BL529" s="211">
        <v>541</v>
      </c>
      <c r="BM529" s="211">
        <v>176</v>
      </c>
      <c r="BN529" s="211">
        <v>9432</v>
      </c>
      <c r="BO529" s="211">
        <v>544</v>
      </c>
      <c r="BP529" s="211">
        <v>4155</v>
      </c>
      <c r="BQ529" s="211">
        <v>323</v>
      </c>
      <c r="BR529" s="211">
        <v>1714</v>
      </c>
      <c r="BS529" s="211">
        <v>112</v>
      </c>
      <c r="BT529" s="211">
        <v>6152</v>
      </c>
      <c r="BU529" s="211">
        <v>165</v>
      </c>
      <c r="BV529" s="211">
        <v>15301</v>
      </c>
      <c r="BW529" s="211">
        <v>979</v>
      </c>
      <c r="BX529" s="211">
        <v>4215</v>
      </c>
      <c r="BY529" s="211">
        <v>32</v>
      </c>
      <c r="BZ529" s="211">
        <v>1641</v>
      </c>
      <c r="CA529" s="211">
        <v>26</v>
      </c>
      <c r="CB529" s="211">
        <v>4511</v>
      </c>
      <c r="CC529" s="211">
        <v>139</v>
      </c>
      <c r="CD529" s="211">
        <v>2127</v>
      </c>
      <c r="CE529" s="211">
        <v>115</v>
      </c>
      <c r="CF529" s="211">
        <v>3345</v>
      </c>
      <c r="CG529" s="211">
        <v>396</v>
      </c>
      <c r="CH529" s="211">
        <v>3282</v>
      </c>
      <c r="CI529" s="211">
        <v>182</v>
      </c>
      <c r="CJ529" s="211">
        <v>3258</v>
      </c>
      <c r="CK529" s="211">
        <v>94</v>
      </c>
      <c r="CL529" s="211">
        <v>3289</v>
      </c>
      <c r="CM529" s="211">
        <v>192</v>
      </c>
      <c r="CN529" s="211">
        <v>4215</v>
      </c>
      <c r="CO529" s="211">
        <v>32</v>
      </c>
      <c r="CP529" s="211">
        <v>1176</v>
      </c>
      <c r="CQ529" s="211">
        <v>24492</v>
      </c>
      <c r="CR529" s="211">
        <v>20064</v>
      </c>
      <c r="CS529" s="211">
        <v>8236</v>
      </c>
      <c r="CT529" s="211">
        <v>22239</v>
      </c>
      <c r="CU529" s="211">
        <v>2024</v>
      </c>
      <c r="CV529" s="211">
        <v>657</v>
      </c>
      <c r="CW529" s="211">
        <v>439</v>
      </c>
      <c r="CX529" s="211">
        <v>161</v>
      </c>
      <c r="CY529" s="211">
        <v>300</v>
      </c>
      <c r="CZ529" s="211">
        <v>18</v>
      </c>
      <c r="DA529" s="211">
        <v>984</v>
      </c>
      <c r="DB529" s="211">
        <v>401</v>
      </c>
      <c r="DC529" s="211">
        <v>301</v>
      </c>
      <c r="DD529" s="211">
        <v>77</v>
      </c>
      <c r="DE529" s="211">
        <v>309</v>
      </c>
      <c r="DF529" s="211">
        <v>1512</v>
      </c>
      <c r="DG529" s="211">
        <v>1870</v>
      </c>
      <c r="DH529" s="211">
        <v>342</v>
      </c>
      <c r="DI529" s="211">
        <v>1515</v>
      </c>
      <c r="DJ529" s="211">
        <v>578</v>
      </c>
      <c r="DK529" s="211">
        <v>80</v>
      </c>
      <c r="DL529" s="211">
        <v>1137</v>
      </c>
      <c r="DM529" s="211">
        <v>1544</v>
      </c>
      <c r="DN529" s="211">
        <v>3072</v>
      </c>
      <c r="DO529" s="211">
        <v>1004</v>
      </c>
      <c r="DP529" s="211">
        <v>592</v>
      </c>
      <c r="DQ529" s="211">
        <v>439</v>
      </c>
      <c r="DR529" s="211">
        <v>366</v>
      </c>
      <c r="DS529" s="211">
        <v>219</v>
      </c>
      <c r="DT529" s="211">
        <v>488</v>
      </c>
      <c r="DU529" s="211">
        <v>10026</v>
      </c>
      <c r="DV529" s="211">
        <v>5622</v>
      </c>
      <c r="DW529" s="211">
        <v>2174</v>
      </c>
      <c r="DX529" s="211">
        <v>800</v>
      </c>
      <c r="DY529" s="211">
        <v>233</v>
      </c>
      <c r="DZ529" s="211">
        <v>1504</v>
      </c>
      <c r="EA529" s="211">
        <v>76</v>
      </c>
      <c r="EB529" s="211">
        <v>1082</v>
      </c>
      <c r="EC529" s="211">
        <v>2100</v>
      </c>
      <c r="ED529" s="211">
        <v>384</v>
      </c>
      <c r="EE529" s="211">
        <v>1197</v>
      </c>
      <c r="EF529" s="211">
        <v>3179</v>
      </c>
      <c r="EG529" s="211">
        <v>22924</v>
      </c>
      <c r="EH529" s="211">
        <v>2585</v>
      </c>
      <c r="EI529" s="211">
        <v>7416</v>
      </c>
      <c r="EJ529" s="211">
        <v>2610</v>
      </c>
      <c r="EK529" s="211">
        <v>294</v>
      </c>
      <c r="EL529" s="211">
        <v>314</v>
      </c>
      <c r="EM529" s="211">
        <v>539</v>
      </c>
      <c r="EN529" s="211">
        <v>159</v>
      </c>
      <c r="EO529" s="211">
        <v>401</v>
      </c>
      <c r="EP529" s="211">
        <v>839</v>
      </c>
      <c r="EQ529" s="211">
        <v>9409</v>
      </c>
      <c r="ER529" s="211">
        <v>10026</v>
      </c>
      <c r="ES529" s="211">
        <v>332</v>
      </c>
      <c r="ET529" s="211">
        <v>2362</v>
      </c>
      <c r="EU529" s="211">
        <v>4400</v>
      </c>
      <c r="EV529" s="211">
        <v>2932</v>
      </c>
      <c r="EW529" s="211">
        <f t="shared" si="8"/>
        <v>9694</v>
      </c>
      <c r="EX529" s="211">
        <v>10026</v>
      </c>
      <c r="EZ529" s="211"/>
    </row>
    <row r="530" spans="1:156" x14ac:dyDescent="0.25">
      <c r="A530">
        <v>55033</v>
      </c>
      <c r="B530" t="s">
        <v>580</v>
      </c>
      <c r="C530" t="s">
        <v>650</v>
      </c>
      <c r="D530" t="s">
        <v>252</v>
      </c>
      <c r="E530" t="s">
        <v>329</v>
      </c>
      <c r="F530" s="234" t="s">
        <v>342</v>
      </c>
      <c r="G530" s="234" t="s">
        <v>342</v>
      </c>
      <c r="H530" s="211">
        <v>28836</v>
      </c>
      <c r="I530" s="211">
        <v>574</v>
      </c>
      <c r="J530" s="211">
        <v>2162</v>
      </c>
      <c r="K530" s="211">
        <v>83</v>
      </c>
      <c r="L530" s="211">
        <v>1401</v>
      </c>
      <c r="M530" s="211">
        <v>62</v>
      </c>
      <c r="N530" s="211">
        <v>10255</v>
      </c>
      <c r="O530" s="211">
        <v>285</v>
      </c>
      <c r="P530" s="211">
        <v>16326</v>
      </c>
      <c r="Q530" s="211">
        <v>190</v>
      </c>
      <c r="R530" s="211">
        <v>26047</v>
      </c>
      <c r="S530" s="211">
        <v>480</v>
      </c>
      <c r="T530" s="211">
        <v>273</v>
      </c>
      <c r="U530" s="211">
        <v>3</v>
      </c>
      <c r="V530" s="211">
        <v>265</v>
      </c>
      <c r="W530" s="211">
        <v>0</v>
      </c>
      <c r="X530" s="211">
        <v>452</v>
      </c>
      <c r="Y530" s="211">
        <v>0</v>
      </c>
      <c r="Z530" s="211">
        <v>593</v>
      </c>
      <c r="AA530" s="211">
        <v>65</v>
      </c>
      <c r="AB530" s="211">
        <v>1168</v>
      </c>
      <c r="AC530" s="211">
        <v>26</v>
      </c>
      <c r="AD530" s="211">
        <v>1362</v>
      </c>
      <c r="AE530" s="211">
        <v>11</v>
      </c>
      <c r="AF530" s="211">
        <v>25330</v>
      </c>
      <c r="AG530" s="211">
        <v>480</v>
      </c>
      <c r="AH530" s="211">
        <v>28322</v>
      </c>
      <c r="AI530" s="211">
        <v>563</v>
      </c>
      <c r="AJ530" s="211">
        <v>514</v>
      </c>
      <c r="AK530" s="211">
        <v>11</v>
      </c>
      <c r="AL530" s="211">
        <v>310</v>
      </c>
      <c r="AM530" s="211">
        <v>0</v>
      </c>
      <c r="AN530" s="211">
        <v>204</v>
      </c>
      <c r="AO530" s="211">
        <v>11</v>
      </c>
      <c r="AP530" s="211">
        <v>15105</v>
      </c>
      <c r="AQ530" s="211">
        <v>356</v>
      </c>
      <c r="AR530" s="211">
        <v>13731</v>
      </c>
      <c r="AS530" s="211">
        <v>218</v>
      </c>
      <c r="AT530" s="211">
        <v>3425</v>
      </c>
      <c r="AU530" s="211">
        <v>43</v>
      </c>
      <c r="AV530" s="211">
        <v>25411</v>
      </c>
      <c r="AW530" s="211">
        <v>531</v>
      </c>
      <c r="AX530" s="211">
        <v>753</v>
      </c>
      <c r="AY530" s="211">
        <v>35</v>
      </c>
      <c r="AZ530" s="211">
        <v>5460</v>
      </c>
      <c r="BA530" s="211">
        <v>217</v>
      </c>
      <c r="BB530" s="211">
        <v>7563</v>
      </c>
      <c r="BC530" s="211">
        <v>86</v>
      </c>
      <c r="BD530" s="211">
        <v>6183</v>
      </c>
      <c r="BE530" s="211">
        <v>63</v>
      </c>
      <c r="BF530" s="211">
        <v>2174</v>
      </c>
      <c r="BG530" s="211">
        <v>49</v>
      </c>
      <c r="BH530" s="211">
        <v>14338</v>
      </c>
      <c r="BI530" s="211">
        <v>402</v>
      </c>
      <c r="BJ530" s="211">
        <v>13818</v>
      </c>
      <c r="BK530" s="211">
        <v>376</v>
      </c>
      <c r="BL530" s="211">
        <v>520</v>
      </c>
      <c r="BM530" s="211">
        <v>26</v>
      </c>
      <c r="BN530" s="211">
        <v>10223</v>
      </c>
      <c r="BO530" s="211">
        <v>208</v>
      </c>
      <c r="BP530" s="211">
        <v>4427</v>
      </c>
      <c r="BQ530" s="211">
        <v>206</v>
      </c>
      <c r="BR530" s="211">
        <v>1862</v>
      </c>
      <c r="BS530" s="211">
        <v>37</v>
      </c>
      <c r="BT530" s="211">
        <v>6817</v>
      </c>
      <c r="BU530" s="211">
        <v>123</v>
      </c>
      <c r="BV530" s="211">
        <v>16512</v>
      </c>
      <c r="BW530" s="211">
        <v>451</v>
      </c>
      <c r="BX530" s="211">
        <v>5507</v>
      </c>
      <c r="BY530" s="211">
        <v>0</v>
      </c>
      <c r="BZ530" s="211">
        <v>1697</v>
      </c>
      <c r="CA530" s="211">
        <v>21</v>
      </c>
      <c r="CB530" s="211">
        <v>5120</v>
      </c>
      <c r="CC530" s="211">
        <v>102</v>
      </c>
      <c r="CD530" s="211">
        <v>2060</v>
      </c>
      <c r="CE530" s="211">
        <v>50</v>
      </c>
      <c r="CF530" s="211">
        <v>2457</v>
      </c>
      <c r="CG530" s="211">
        <v>111</v>
      </c>
      <c r="CH530" s="211">
        <v>4396</v>
      </c>
      <c r="CI530" s="211">
        <v>181</v>
      </c>
      <c r="CJ530" s="211">
        <v>3764</v>
      </c>
      <c r="CK530" s="211">
        <v>18</v>
      </c>
      <c r="CL530" s="211">
        <v>3835</v>
      </c>
      <c r="CM530" s="211">
        <v>91</v>
      </c>
      <c r="CN530" s="211">
        <v>5507</v>
      </c>
      <c r="CO530" s="211">
        <v>0</v>
      </c>
      <c r="CP530" s="211">
        <v>574</v>
      </c>
      <c r="CQ530" s="211">
        <v>28262</v>
      </c>
      <c r="CR530" s="211">
        <v>24007</v>
      </c>
      <c r="CS530" s="211">
        <v>9597</v>
      </c>
      <c r="CT530" s="211">
        <v>26857</v>
      </c>
      <c r="CU530" s="211">
        <v>939</v>
      </c>
      <c r="CV530" s="211">
        <v>217</v>
      </c>
      <c r="CW530" s="211">
        <v>459</v>
      </c>
      <c r="CX530" s="211">
        <v>57</v>
      </c>
      <c r="CY530" s="211">
        <v>207</v>
      </c>
      <c r="CZ530" s="211">
        <v>43</v>
      </c>
      <c r="DA530" s="211">
        <v>246</v>
      </c>
      <c r="DB530" s="211">
        <v>117</v>
      </c>
      <c r="DC530" s="211">
        <v>27</v>
      </c>
      <c r="DD530" s="211">
        <v>0</v>
      </c>
      <c r="DE530" s="211">
        <v>107</v>
      </c>
      <c r="DF530" s="211">
        <v>1620</v>
      </c>
      <c r="DG530" s="211">
        <v>1891</v>
      </c>
      <c r="DH530" s="211">
        <v>408</v>
      </c>
      <c r="DI530" s="211">
        <v>1516</v>
      </c>
      <c r="DJ530" s="211">
        <v>934</v>
      </c>
      <c r="DK530" s="211">
        <v>168</v>
      </c>
      <c r="DL530" s="211">
        <v>967</v>
      </c>
      <c r="DM530" s="211">
        <v>1660</v>
      </c>
      <c r="DN530" s="211">
        <v>2828</v>
      </c>
      <c r="DO530" s="211">
        <v>1322</v>
      </c>
      <c r="DP530" s="211">
        <v>604</v>
      </c>
      <c r="DQ530" s="211">
        <v>1242</v>
      </c>
      <c r="DR530" s="211">
        <v>412</v>
      </c>
      <c r="DS530" s="211">
        <v>318</v>
      </c>
      <c r="DT530" s="211">
        <v>442</v>
      </c>
      <c r="DU530" s="211">
        <v>11571</v>
      </c>
      <c r="DV530" s="211">
        <v>6476</v>
      </c>
      <c r="DW530" s="211">
        <v>2390</v>
      </c>
      <c r="DX530" s="211">
        <v>834</v>
      </c>
      <c r="DY530" s="211">
        <v>354</v>
      </c>
      <c r="DZ530" s="211">
        <v>1941</v>
      </c>
      <c r="EA530" s="211">
        <v>56</v>
      </c>
      <c r="EB530" s="211">
        <v>1493</v>
      </c>
      <c r="EC530" s="211">
        <v>2320</v>
      </c>
      <c r="ED530" s="211">
        <v>237</v>
      </c>
      <c r="EE530" s="211">
        <v>1724</v>
      </c>
      <c r="EF530" s="211">
        <v>3272</v>
      </c>
      <c r="EG530" s="211">
        <v>25779</v>
      </c>
      <c r="EH530" s="211">
        <v>3270</v>
      </c>
      <c r="EI530" s="211">
        <v>9079</v>
      </c>
      <c r="EJ530" s="211">
        <v>2492</v>
      </c>
      <c r="EK530" s="211">
        <v>506</v>
      </c>
      <c r="EL530" s="211">
        <v>354</v>
      </c>
      <c r="EM530" s="211">
        <v>369</v>
      </c>
      <c r="EN530" s="211">
        <v>195</v>
      </c>
      <c r="EO530" s="211">
        <v>152</v>
      </c>
      <c r="EP530" s="211">
        <v>842</v>
      </c>
      <c r="EQ530" s="211">
        <v>10545</v>
      </c>
      <c r="ER530" s="211">
        <v>11571</v>
      </c>
      <c r="ES530" s="211">
        <v>626</v>
      </c>
      <c r="ET530" s="211">
        <v>2818</v>
      </c>
      <c r="EU530" s="211">
        <v>4650</v>
      </c>
      <c r="EV530" s="211">
        <v>3477</v>
      </c>
      <c r="EW530" s="211">
        <f t="shared" si="8"/>
        <v>10945</v>
      </c>
      <c r="EX530" s="211">
        <v>11571</v>
      </c>
      <c r="EZ530" s="211"/>
    </row>
    <row r="531" spans="1:156" x14ac:dyDescent="0.25">
      <c r="A531">
        <v>55038</v>
      </c>
      <c r="B531" t="s">
        <v>580</v>
      </c>
      <c r="C531" t="s">
        <v>652</v>
      </c>
      <c r="D531" t="s">
        <v>315</v>
      </c>
      <c r="E531" t="s">
        <v>329</v>
      </c>
      <c r="F531" s="234" t="s">
        <v>342</v>
      </c>
      <c r="G531" s="234" t="s">
        <v>342</v>
      </c>
      <c r="H531" s="211">
        <v>24189</v>
      </c>
      <c r="I531" s="211">
        <v>728</v>
      </c>
      <c r="J531" s="211">
        <v>795</v>
      </c>
      <c r="K531" s="211">
        <v>0</v>
      </c>
      <c r="L531" s="211">
        <v>368</v>
      </c>
      <c r="M531" s="211">
        <v>0</v>
      </c>
      <c r="N531" s="211">
        <v>5759</v>
      </c>
      <c r="O531" s="211">
        <v>443</v>
      </c>
      <c r="P531" s="211">
        <v>17635</v>
      </c>
      <c r="Q531" s="211">
        <v>285</v>
      </c>
      <c r="R531" s="211">
        <v>21379</v>
      </c>
      <c r="S531" s="211">
        <v>560</v>
      </c>
      <c r="T531" s="211">
        <v>734</v>
      </c>
      <c r="U531" s="211">
        <v>0</v>
      </c>
      <c r="V531" s="211">
        <v>27</v>
      </c>
      <c r="W531" s="211">
        <v>0</v>
      </c>
      <c r="X531" s="211">
        <v>1066</v>
      </c>
      <c r="Y531" s="211">
        <v>128</v>
      </c>
      <c r="Z531" s="211">
        <v>100</v>
      </c>
      <c r="AA531" s="211">
        <v>0</v>
      </c>
      <c r="AB531" s="211">
        <v>883</v>
      </c>
      <c r="AC531" s="211">
        <v>40</v>
      </c>
      <c r="AD531" s="211">
        <v>747</v>
      </c>
      <c r="AE531" s="211">
        <v>80</v>
      </c>
      <c r="AF531" s="211">
        <v>20975</v>
      </c>
      <c r="AG531" s="211">
        <v>480</v>
      </c>
      <c r="AH531" s="211">
        <v>23365</v>
      </c>
      <c r="AI531" s="211">
        <v>641</v>
      </c>
      <c r="AJ531" s="211">
        <v>824</v>
      </c>
      <c r="AK531" s="211">
        <v>87</v>
      </c>
      <c r="AL531" s="211">
        <v>645</v>
      </c>
      <c r="AM531" s="211">
        <v>87</v>
      </c>
      <c r="AN531" s="211">
        <v>179</v>
      </c>
      <c r="AO531" s="211">
        <v>0</v>
      </c>
      <c r="AP531" s="211">
        <v>11740</v>
      </c>
      <c r="AQ531" s="211">
        <v>346</v>
      </c>
      <c r="AR531" s="211">
        <v>12449</v>
      </c>
      <c r="AS531" s="211">
        <v>382</v>
      </c>
      <c r="AT531" s="211">
        <v>2043</v>
      </c>
      <c r="AU531" s="211">
        <v>70</v>
      </c>
      <c r="AV531" s="211">
        <v>22146</v>
      </c>
      <c r="AW531" s="211">
        <v>658</v>
      </c>
      <c r="AX531" s="211">
        <v>257</v>
      </c>
      <c r="AY531" s="211">
        <v>23</v>
      </c>
      <c r="AZ531" s="211">
        <v>2657</v>
      </c>
      <c r="BA531" s="211">
        <v>29</v>
      </c>
      <c r="BB531" s="211">
        <v>5302</v>
      </c>
      <c r="BC531" s="211">
        <v>293</v>
      </c>
      <c r="BD531" s="211">
        <v>7899</v>
      </c>
      <c r="BE531" s="211">
        <v>63</v>
      </c>
      <c r="BF531" s="211">
        <v>1424</v>
      </c>
      <c r="BG531" s="211">
        <v>135</v>
      </c>
      <c r="BH531" s="211">
        <v>13088</v>
      </c>
      <c r="BI531" s="211">
        <v>416</v>
      </c>
      <c r="BJ531" s="211">
        <v>12871</v>
      </c>
      <c r="BK531" s="211">
        <v>416</v>
      </c>
      <c r="BL531" s="211">
        <v>217</v>
      </c>
      <c r="BM531" s="211">
        <v>0</v>
      </c>
      <c r="BN531" s="211">
        <v>10421</v>
      </c>
      <c r="BO531" s="211">
        <v>317</v>
      </c>
      <c r="BP531" s="211">
        <v>2850</v>
      </c>
      <c r="BQ531" s="211">
        <v>136</v>
      </c>
      <c r="BR531" s="211">
        <v>1241</v>
      </c>
      <c r="BS531" s="211">
        <v>98</v>
      </c>
      <c r="BT531" s="211">
        <v>6492</v>
      </c>
      <c r="BU531" s="211">
        <v>177</v>
      </c>
      <c r="BV531" s="211">
        <v>14512</v>
      </c>
      <c r="BW531" s="211">
        <v>551</v>
      </c>
      <c r="BX531" s="211">
        <v>3185</v>
      </c>
      <c r="BY531" s="211">
        <v>0</v>
      </c>
      <c r="BZ531" s="211">
        <v>2322</v>
      </c>
      <c r="CA531" s="211">
        <v>57</v>
      </c>
      <c r="CB531" s="211">
        <v>4170</v>
      </c>
      <c r="CC531" s="211">
        <v>120</v>
      </c>
      <c r="CD531" s="211">
        <v>1582</v>
      </c>
      <c r="CE531" s="211">
        <v>143</v>
      </c>
      <c r="CF531" s="211">
        <v>2277</v>
      </c>
      <c r="CG531" s="211">
        <v>112</v>
      </c>
      <c r="CH531" s="211">
        <v>3721</v>
      </c>
      <c r="CI531" s="211">
        <v>68</v>
      </c>
      <c r="CJ531" s="211">
        <v>3256</v>
      </c>
      <c r="CK531" s="211">
        <v>143</v>
      </c>
      <c r="CL531" s="211">
        <v>3676</v>
      </c>
      <c r="CM531" s="211">
        <v>85</v>
      </c>
      <c r="CN531" s="211">
        <v>3185</v>
      </c>
      <c r="CO531" s="211">
        <v>0</v>
      </c>
      <c r="CP531" s="211">
        <v>728</v>
      </c>
      <c r="CQ531" s="211">
        <v>23461</v>
      </c>
      <c r="CR531" s="211">
        <v>21366</v>
      </c>
      <c r="CS531" s="211">
        <v>4998</v>
      </c>
      <c r="CT531" s="211">
        <v>21209</v>
      </c>
      <c r="CU531" s="211">
        <v>1091</v>
      </c>
      <c r="CV531" s="211">
        <v>235</v>
      </c>
      <c r="CW531" s="211">
        <v>177</v>
      </c>
      <c r="CX531" s="211">
        <v>82</v>
      </c>
      <c r="CY531" s="211">
        <v>181</v>
      </c>
      <c r="CZ531" s="211">
        <v>60</v>
      </c>
      <c r="DA531" s="211">
        <v>490</v>
      </c>
      <c r="DB531" s="211">
        <v>93</v>
      </c>
      <c r="DC531" s="211">
        <v>243</v>
      </c>
      <c r="DD531" s="211">
        <v>0</v>
      </c>
      <c r="DE531" s="211">
        <v>79</v>
      </c>
      <c r="DF531" s="211">
        <v>1090</v>
      </c>
      <c r="DG531" s="211">
        <v>2131</v>
      </c>
      <c r="DH531" s="211">
        <v>377</v>
      </c>
      <c r="DI531" s="211">
        <v>1205</v>
      </c>
      <c r="DJ531" s="211">
        <v>787</v>
      </c>
      <c r="DK531" s="211">
        <v>208</v>
      </c>
      <c r="DL531" s="211">
        <v>1118</v>
      </c>
      <c r="DM531" s="211">
        <v>1344</v>
      </c>
      <c r="DN531" s="211">
        <v>3450</v>
      </c>
      <c r="DO531" s="211">
        <v>793</v>
      </c>
      <c r="DP531" s="211">
        <v>594</v>
      </c>
      <c r="DQ531" s="211">
        <v>730</v>
      </c>
      <c r="DR531" s="211">
        <v>171</v>
      </c>
      <c r="DS531" s="211">
        <v>110</v>
      </c>
      <c r="DT531" s="211">
        <v>134</v>
      </c>
      <c r="DU531" s="211">
        <v>9149</v>
      </c>
      <c r="DV531" s="211">
        <v>5781</v>
      </c>
      <c r="DW531" s="211">
        <v>2494</v>
      </c>
      <c r="DX531" s="211">
        <v>519</v>
      </c>
      <c r="DY531" s="211">
        <v>117</v>
      </c>
      <c r="DZ531" s="211">
        <v>957</v>
      </c>
      <c r="EA531" s="211">
        <v>84</v>
      </c>
      <c r="EB531" s="211">
        <v>759</v>
      </c>
      <c r="EC531" s="211">
        <v>1892</v>
      </c>
      <c r="ED531" s="211">
        <v>290</v>
      </c>
      <c r="EE531" s="211">
        <v>1128</v>
      </c>
      <c r="EF531" s="211">
        <v>3089</v>
      </c>
      <c r="EG531" s="211">
        <v>21274</v>
      </c>
      <c r="EH531" s="211">
        <v>2687</v>
      </c>
      <c r="EI531" s="211">
        <v>8298</v>
      </c>
      <c r="EJ531" s="211">
        <v>851</v>
      </c>
      <c r="EK531" s="211">
        <v>173</v>
      </c>
      <c r="EL531" s="211">
        <v>15</v>
      </c>
      <c r="EM531" s="211">
        <v>117</v>
      </c>
      <c r="EN531" s="211">
        <v>124</v>
      </c>
      <c r="EO531" s="211">
        <v>43</v>
      </c>
      <c r="EP531" s="211">
        <v>331</v>
      </c>
      <c r="EQ531" s="211">
        <v>8578</v>
      </c>
      <c r="ER531" s="211">
        <v>9149</v>
      </c>
      <c r="ES531" s="211">
        <v>252</v>
      </c>
      <c r="ET531" s="211">
        <v>2115</v>
      </c>
      <c r="EU531" s="211">
        <v>4354</v>
      </c>
      <c r="EV531" s="211">
        <v>2428</v>
      </c>
      <c r="EW531" s="211">
        <f t="shared" si="8"/>
        <v>8897</v>
      </c>
      <c r="EX531" s="211">
        <v>9149</v>
      </c>
      <c r="EZ531" s="211"/>
    </row>
    <row r="532" spans="1:156" x14ac:dyDescent="0.25">
      <c r="A532">
        <v>55043</v>
      </c>
      <c r="B532" t="s">
        <v>580</v>
      </c>
      <c r="C532" t="s">
        <v>927</v>
      </c>
      <c r="D532" t="s">
        <v>315</v>
      </c>
      <c r="E532" t="s">
        <v>329</v>
      </c>
      <c r="F532" s="234" t="s">
        <v>342</v>
      </c>
      <c r="G532" s="234" t="s">
        <v>342</v>
      </c>
      <c r="H532" s="211">
        <v>3467</v>
      </c>
      <c r="I532" s="211">
        <v>107</v>
      </c>
      <c r="J532" s="211">
        <v>335</v>
      </c>
      <c r="K532" s="211">
        <v>68</v>
      </c>
      <c r="L532" s="211">
        <v>247</v>
      </c>
      <c r="M532" s="211">
        <v>64</v>
      </c>
      <c r="N532" s="211">
        <v>945</v>
      </c>
      <c r="O532" s="211">
        <v>18</v>
      </c>
      <c r="P532" s="211">
        <v>2170</v>
      </c>
      <c r="Q532" s="211">
        <v>21</v>
      </c>
      <c r="R532" s="211">
        <v>3172</v>
      </c>
      <c r="S532" s="211">
        <v>75</v>
      </c>
      <c r="T532" s="211">
        <v>7</v>
      </c>
      <c r="U532" s="211">
        <v>0</v>
      </c>
      <c r="V532" s="211">
        <v>5</v>
      </c>
      <c r="W532" s="211">
        <v>0</v>
      </c>
      <c r="X532" s="211">
        <v>61</v>
      </c>
      <c r="Y532" s="211">
        <v>0</v>
      </c>
      <c r="Z532" s="211">
        <v>23</v>
      </c>
      <c r="AA532" s="211">
        <v>5</v>
      </c>
      <c r="AB532" s="211">
        <v>199</v>
      </c>
      <c r="AC532" s="211">
        <v>27</v>
      </c>
      <c r="AD532" s="211">
        <v>86</v>
      </c>
      <c r="AE532" s="211">
        <v>0</v>
      </c>
      <c r="AF532" s="211">
        <v>3163</v>
      </c>
      <c r="AG532" s="211">
        <v>75</v>
      </c>
      <c r="AH532" s="211">
        <v>3348</v>
      </c>
      <c r="AI532" s="211">
        <v>107</v>
      </c>
      <c r="AJ532" s="211">
        <v>119</v>
      </c>
      <c r="AK532" s="211">
        <v>0</v>
      </c>
      <c r="AL532" s="211">
        <v>114</v>
      </c>
      <c r="AM532" s="211">
        <v>0</v>
      </c>
      <c r="AN532" s="211">
        <v>5</v>
      </c>
      <c r="AO532" s="211">
        <v>0</v>
      </c>
      <c r="AP532" s="211">
        <v>1739</v>
      </c>
      <c r="AQ532" s="211">
        <v>56</v>
      </c>
      <c r="AR532" s="211">
        <v>1728</v>
      </c>
      <c r="AS532" s="211">
        <v>51</v>
      </c>
      <c r="AT532" s="211">
        <v>413</v>
      </c>
      <c r="AU532" s="211">
        <v>29</v>
      </c>
      <c r="AV532" s="211">
        <v>3054</v>
      </c>
      <c r="AW532" s="211">
        <v>78</v>
      </c>
      <c r="AX532" s="211">
        <v>61</v>
      </c>
      <c r="AY532" s="211">
        <v>5</v>
      </c>
      <c r="AZ532" s="211">
        <v>505</v>
      </c>
      <c r="BA532" s="211">
        <v>26</v>
      </c>
      <c r="BB532" s="211">
        <v>810</v>
      </c>
      <c r="BC532" s="211">
        <v>7</v>
      </c>
      <c r="BD532" s="211">
        <v>1171</v>
      </c>
      <c r="BE532" s="211">
        <v>16</v>
      </c>
      <c r="BF532" s="211">
        <v>381</v>
      </c>
      <c r="BG532" s="211">
        <v>31</v>
      </c>
      <c r="BH532" s="211">
        <v>1613</v>
      </c>
      <c r="BI532" s="211">
        <v>50</v>
      </c>
      <c r="BJ532" s="211">
        <v>1572</v>
      </c>
      <c r="BK532" s="211">
        <v>50</v>
      </c>
      <c r="BL532" s="211">
        <v>41</v>
      </c>
      <c r="BM532" s="211">
        <v>0</v>
      </c>
      <c r="BN532" s="211">
        <v>1103</v>
      </c>
      <c r="BO532" s="211">
        <v>31</v>
      </c>
      <c r="BP532" s="211">
        <v>588</v>
      </c>
      <c r="BQ532" s="211">
        <v>21</v>
      </c>
      <c r="BR532" s="211">
        <v>303</v>
      </c>
      <c r="BS532" s="211">
        <v>29</v>
      </c>
      <c r="BT532" s="211">
        <v>631</v>
      </c>
      <c r="BU532" s="211">
        <v>26</v>
      </c>
      <c r="BV532" s="211">
        <v>1994</v>
      </c>
      <c r="BW532" s="211">
        <v>81</v>
      </c>
      <c r="BX532" s="211">
        <v>842</v>
      </c>
      <c r="BY532" s="211">
        <v>0</v>
      </c>
      <c r="BZ532" s="211">
        <v>147</v>
      </c>
      <c r="CA532" s="211">
        <v>0</v>
      </c>
      <c r="CB532" s="211">
        <v>484</v>
      </c>
      <c r="CC532" s="211">
        <v>26</v>
      </c>
      <c r="CD532" s="211">
        <v>289</v>
      </c>
      <c r="CE532" s="211">
        <v>27</v>
      </c>
      <c r="CF532" s="211">
        <v>226</v>
      </c>
      <c r="CG532" s="211">
        <v>10</v>
      </c>
      <c r="CH532" s="211">
        <v>437</v>
      </c>
      <c r="CI532" s="211">
        <v>16</v>
      </c>
      <c r="CJ532" s="211">
        <v>372</v>
      </c>
      <c r="CK532" s="211">
        <v>7</v>
      </c>
      <c r="CL532" s="211">
        <v>670</v>
      </c>
      <c r="CM532" s="211">
        <v>21</v>
      </c>
      <c r="CN532" s="211">
        <v>842</v>
      </c>
      <c r="CO532" s="211">
        <v>0</v>
      </c>
      <c r="CP532" s="211">
        <v>107</v>
      </c>
      <c r="CQ532" s="211">
        <v>3360</v>
      </c>
      <c r="CR532" s="211">
        <v>2783</v>
      </c>
      <c r="CS532" s="211">
        <v>1251</v>
      </c>
      <c r="CT532" s="211">
        <v>3219</v>
      </c>
      <c r="CU532" s="211">
        <v>122</v>
      </c>
      <c r="CV532" s="211">
        <v>22</v>
      </c>
      <c r="CW532" s="211">
        <v>71</v>
      </c>
      <c r="CX532" s="211">
        <v>18</v>
      </c>
      <c r="CY532" s="211">
        <v>42</v>
      </c>
      <c r="CZ532" s="211">
        <v>0</v>
      </c>
      <c r="DA532" s="211">
        <v>5</v>
      </c>
      <c r="DB532" s="211">
        <v>0</v>
      </c>
      <c r="DC532" s="211">
        <v>4</v>
      </c>
      <c r="DD532" s="211">
        <v>4</v>
      </c>
      <c r="DE532" s="211">
        <v>25</v>
      </c>
      <c r="DF532" s="211">
        <v>154</v>
      </c>
      <c r="DG532" s="211">
        <v>178</v>
      </c>
      <c r="DH532" s="211">
        <v>56</v>
      </c>
      <c r="DI532" s="211">
        <v>128</v>
      </c>
      <c r="DJ532" s="211">
        <v>71</v>
      </c>
      <c r="DK532" s="211">
        <v>8</v>
      </c>
      <c r="DL532" s="211">
        <v>144</v>
      </c>
      <c r="DM532" s="211">
        <v>295</v>
      </c>
      <c r="DN532" s="211">
        <v>449</v>
      </c>
      <c r="DO532" s="211">
        <v>133</v>
      </c>
      <c r="DP532" s="211">
        <v>67</v>
      </c>
      <c r="DQ532" s="211">
        <v>153</v>
      </c>
      <c r="DR532" s="211">
        <v>47</v>
      </c>
      <c r="DS532" s="211">
        <v>15</v>
      </c>
      <c r="DT532" s="211">
        <v>33</v>
      </c>
      <c r="DU532" s="211">
        <v>1490</v>
      </c>
      <c r="DV532" s="211">
        <v>827</v>
      </c>
      <c r="DW532" s="211">
        <v>193</v>
      </c>
      <c r="DX532" s="211">
        <v>122</v>
      </c>
      <c r="DY532" s="211">
        <v>16</v>
      </c>
      <c r="DZ532" s="211">
        <v>244</v>
      </c>
      <c r="EA532" s="211">
        <v>32</v>
      </c>
      <c r="EB532" s="211">
        <v>178</v>
      </c>
      <c r="EC532" s="211">
        <v>297</v>
      </c>
      <c r="ED532" s="211">
        <v>34</v>
      </c>
      <c r="EE532" s="211">
        <v>201</v>
      </c>
      <c r="EF532" s="211">
        <v>310</v>
      </c>
      <c r="EG532" s="211">
        <v>3128</v>
      </c>
      <c r="EH532" s="211">
        <v>333</v>
      </c>
      <c r="EI532" s="211">
        <v>1337</v>
      </c>
      <c r="EJ532" s="211">
        <v>153</v>
      </c>
      <c r="EK532" s="211">
        <v>8</v>
      </c>
      <c r="EL532" s="211">
        <v>10</v>
      </c>
      <c r="EM532" s="211">
        <v>24</v>
      </c>
      <c r="EN532" s="211">
        <v>2</v>
      </c>
      <c r="EO532" s="211">
        <v>0</v>
      </c>
      <c r="EP532" s="211">
        <v>83</v>
      </c>
      <c r="EQ532" s="211">
        <v>1421</v>
      </c>
      <c r="ER532" s="211">
        <v>1490</v>
      </c>
      <c r="ES532" s="211">
        <v>20</v>
      </c>
      <c r="ET532" s="211">
        <v>370</v>
      </c>
      <c r="EU532" s="211">
        <v>648</v>
      </c>
      <c r="EV532" s="211">
        <v>452</v>
      </c>
      <c r="EW532" s="211">
        <f t="shared" si="8"/>
        <v>1470</v>
      </c>
      <c r="EX532" s="211">
        <v>1490</v>
      </c>
      <c r="EZ532" s="211"/>
    </row>
    <row r="533" spans="1:156" x14ac:dyDescent="0.25">
      <c r="A533">
        <v>55044</v>
      </c>
      <c r="B533" t="s">
        <v>580</v>
      </c>
      <c r="C533" t="s">
        <v>655</v>
      </c>
      <c r="D533" t="s">
        <v>252</v>
      </c>
      <c r="E533" t="s">
        <v>329</v>
      </c>
      <c r="F533" s="234" t="s">
        <v>342</v>
      </c>
      <c r="G533" s="234" t="s">
        <v>342</v>
      </c>
      <c r="H533" s="211">
        <v>62987</v>
      </c>
      <c r="I533" s="211">
        <v>1530</v>
      </c>
      <c r="J533" s="211">
        <v>3264</v>
      </c>
      <c r="K533" s="211">
        <v>411</v>
      </c>
      <c r="L533" s="211">
        <v>1934</v>
      </c>
      <c r="M533" s="211">
        <v>198</v>
      </c>
      <c r="N533" s="211">
        <v>14387</v>
      </c>
      <c r="O533" s="211">
        <v>442</v>
      </c>
      <c r="P533" s="211">
        <v>44927</v>
      </c>
      <c r="Q533" s="211">
        <v>562</v>
      </c>
      <c r="R533" s="211">
        <v>51511</v>
      </c>
      <c r="S533" s="211">
        <v>1011</v>
      </c>
      <c r="T533" s="211">
        <v>2451</v>
      </c>
      <c r="U533" s="211">
        <v>59</v>
      </c>
      <c r="V533" s="211">
        <v>213</v>
      </c>
      <c r="W533" s="211">
        <v>7</v>
      </c>
      <c r="X533" s="211">
        <v>3640</v>
      </c>
      <c r="Y533" s="211">
        <v>99</v>
      </c>
      <c r="Z533" s="211">
        <v>1750</v>
      </c>
      <c r="AA533" s="211">
        <v>242</v>
      </c>
      <c r="AB533" s="211">
        <v>3422</v>
      </c>
      <c r="AC533" s="211">
        <v>112</v>
      </c>
      <c r="AD533" s="211">
        <v>3917</v>
      </c>
      <c r="AE533" s="211">
        <v>343</v>
      </c>
      <c r="AF533" s="211">
        <v>50280</v>
      </c>
      <c r="AG533" s="211">
        <v>1010</v>
      </c>
      <c r="AH533" s="211">
        <v>57610</v>
      </c>
      <c r="AI533" s="211">
        <v>1184</v>
      </c>
      <c r="AJ533" s="211">
        <v>5377</v>
      </c>
      <c r="AK533" s="211">
        <v>346</v>
      </c>
      <c r="AL533" s="211">
        <v>3483</v>
      </c>
      <c r="AM533" s="211">
        <v>121</v>
      </c>
      <c r="AN533" s="211">
        <v>1894</v>
      </c>
      <c r="AO533" s="211">
        <v>225</v>
      </c>
      <c r="AP533" s="211">
        <v>32043</v>
      </c>
      <c r="AQ533" s="211">
        <v>876</v>
      </c>
      <c r="AR533" s="211">
        <v>30944</v>
      </c>
      <c r="AS533" s="211">
        <v>654</v>
      </c>
      <c r="AT533" s="211">
        <v>4517</v>
      </c>
      <c r="AU533" s="211">
        <v>74</v>
      </c>
      <c r="AV533" s="211">
        <v>58470</v>
      </c>
      <c r="AW533" s="211">
        <v>1456</v>
      </c>
      <c r="AX533" s="211">
        <v>1023</v>
      </c>
      <c r="AY533" s="211">
        <v>106</v>
      </c>
      <c r="AZ533" s="211">
        <v>5739</v>
      </c>
      <c r="BA533" s="211">
        <v>319</v>
      </c>
      <c r="BB533" s="211">
        <v>11694</v>
      </c>
      <c r="BC533" s="211">
        <v>333</v>
      </c>
      <c r="BD533" s="211">
        <v>21872</v>
      </c>
      <c r="BE533" s="211">
        <v>205</v>
      </c>
      <c r="BF533" s="211">
        <v>5346</v>
      </c>
      <c r="BG533" s="211">
        <v>270</v>
      </c>
      <c r="BH533" s="211">
        <v>32248</v>
      </c>
      <c r="BI533" s="211">
        <v>840</v>
      </c>
      <c r="BJ533" s="211">
        <v>31466</v>
      </c>
      <c r="BK533" s="211">
        <v>735</v>
      </c>
      <c r="BL533" s="211">
        <v>782</v>
      </c>
      <c r="BM533" s="211">
        <v>105</v>
      </c>
      <c r="BN533" s="211">
        <v>24287</v>
      </c>
      <c r="BO533" s="211">
        <v>408</v>
      </c>
      <c r="BP533" s="211">
        <v>8571</v>
      </c>
      <c r="BQ533" s="211">
        <v>387</v>
      </c>
      <c r="BR533" s="211">
        <v>4736</v>
      </c>
      <c r="BS533" s="211">
        <v>315</v>
      </c>
      <c r="BT533" s="211">
        <v>18584</v>
      </c>
      <c r="BU533" s="211">
        <v>403</v>
      </c>
      <c r="BV533" s="211">
        <v>37594</v>
      </c>
      <c r="BW533" s="211">
        <v>1110</v>
      </c>
      <c r="BX533" s="211">
        <v>6809</v>
      </c>
      <c r="BY533" s="211">
        <v>17</v>
      </c>
      <c r="BZ533" s="211">
        <v>5622</v>
      </c>
      <c r="CA533" s="211">
        <v>184</v>
      </c>
      <c r="CB533" s="211">
        <v>12962</v>
      </c>
      <c r="CC533" s="211">
        <v>219</v>
      </c>
      <c r="CD533" s="211">
        <v>4075</v>
      </c>
      <c r="CE533" s="211">
        <v>164</v>
      </c>
      <c r="CF533" s="211">
        <v>6310</v>
      </c>
      <c r="CG533" s="211">
        <v>263</v>
      </c>
      <c r="CH533" s="211">
        <v>10054</v>
      </c>
      <c r="CI533" s="211">
        <v>183</v>
      </c>
      <c r="CJ533" s="211">
        <v>8997</v>
      </c>
      <c r="CK533" s="211">
        <v>285</v>
      </c>
      <c r="CL533" s="211">
        <v>8158</v>
      </c>
      <c r="CM533" s="211">
        <v>215</v>
      </c>
      <c r="CN533" s="211">
        <v>6809</v>
      </c>
      <c r="CO533" s="211">
        <v>17</v>
      </c>
      <c r="CP533" s="211">
        <v>1530</v>
      </c>
      <c r="CQ533" s="211">
        <v>61457</v>
      </c>
      <c r="CR533" s="211">
        <v>54780</v>
      </c>
      <c r="CS533" s="211">
        <v>11997</v>
      </c>
      <c r="CT533" s="211">
        <v>51868</v>
      </c>
      <c r="CU533" s="211">
        <v>6762</v>
      </c>
      <c r="CV533" s="211">
        <v>2070</v>
      </c>
      <c r="CW533" s="211">
        <v>2189</v>
      </c>
      <c r="CX533" s="211">
        <v>876</v>
      </c>
      <c r="CY533" s="211">
        <v>1264</v>
      </c>
      <c r="CZ533" s="211">
        <v>240</v>
      </c>
      <c r="DA533" s="211">
        <v>2469</v>
      </c>
      <c r="DB533" s="211">
        <v>801</v>
      </c>
      <c r="DC533" s="211">
        <v>840</v>
      </c>
      <c r="DD533" s="211">
        <v>153</v>
      </c>
      <c r="DE533" s="211">
        <v>110</v>
      </c>
      <c r="DF533" s="211">
        <v>1978</v>
      </c>
      <c r="DG533" s="211">
        <v>3224</v>
      </c>
      <c r="DH533" s="211">
        <v>1158</v>
      </c>
      <c r="DI533" s="211">
        <v>4010</v>
      </c>
      <c r="DJ533" s="211">
        <v>1736</v>
      </c>
      <c r="DK533" s="211">
        <v>962</v>
      </c>
      <c r="DL533" s="211">
        <v>3857</v>
      </c>
      <c r="DM533" s="211">
        <v>4437</v>
      </c>
      <c r="DN533" s="211">
        <v>8245</v>
      </c>
      <c r="DO533" s="211">
        <v>1958</v>
      </c>
      <c r="DP533" s="211">
        <v>910</v>
      </c>
      <c r="DQ533" s="211">
        <v>1293</v>
      </c>
      <c r="DR533" s="211">
        <v>568</v>
      </c>
      <c r="DS533" s="211">
        <v>523</v>
      </c>
      <c r="DT533" s="211">
        <v>753</v>
      </c>
      <c r="DU533" s="211">
        <v>21891</v>
      </c>
      <c r="DV533" s="211">
        <v>15188</v>
      </c>
      <c r="DW533" s="211">
        <v>7685</v>
      </c>
      <c r="DX533" s="211">
        <v>1085</v>
      </c>
      <c r="DY533" s="211">
        <v>301</v>
      </c>
      <c r="DZ533" s="211">
        <v>1916</v>
      </c>
      <c r="EA533" s="211">
        <v>239</v>
      </c>
      <c r="EB533" s="211">
        <v>1262</v>
      </c>
      <c r="EC533" s="211">
        <v>3702</v>
      </c>
      <c r="ED533" s="211">
        <v>809</v>
      </c>
      <c r="EE533" s="211">
        <v>2266</v>
      </c>
      <c r="EF533" s="211">
        <v>9515</v>
      </c>
      <c r="EG533" s="211">
        <v>56115</v>
      </c>
      <c r="EH533" s="211">
        <v>6096</v>
      </c>
      <c r="EI533" s="211">
        <v>19209</v>
      </c>
      <c r="EJ533" s="211">
        <v>2682</v>
      </c>
      <c r="EK533" s="211">
        <v>98</v>
      </c>
      <c r="EL533" s="211">
        <v>306</v>
      </c>
      <c r="EM533" s="211">
        <v>288</v>
      </c>
      <c r="EN533" s="211">
        <v>363</v>
      </c>
      <c r="EO533" s="211">
        <v>388</v>
      </c>
      <c r="EP533" s="211">
        <v>1084</v>
      </c>
      <c r="EQ533" s="211">
        <v>20944</v>
      </c>
      <c r="ER533" s="211">
        <v>21891</v>
      </c>
      <c r="ES533" s="211">
        <v>895</v>
      </c>
      <c r="ET533" s="211">
        <v>4264</v>
      </c>
      <c r="EU533" s="211">
        <v>10409</v>
      </c>
      <c r="EV533" s="211">
        <v>6323</v>
      </c>
      <c r="EW533" s="211">
        <f t="shared" si="8"/>
        <v>20996</v>
      </c>
      <c r="EX533" s="211">
        <v>21891</v>
      </c>
      <c r="EZ533" s="211"/>
    </row>
    <row r="534" spans="1:156" x14ac:dyDescent="0.25">
      <c r="A534">
        <v>55068</v>
      </c>
      <c r="B534" t="s">
        <v>580</v>
      </c>
      <c r="C534" t="s">
        <v>664</v>
      </c>
      <c r="D534" t="s">
        <v>252</v>
      </c>
      <c r="E534" t="s">
        <v>329</v>
      </c>
      <c r="F534" s="234" t="s">
        <v>342</v>
      </c>
      <c r="G534" s="234" t="s">
        <v>342</v>
      </c>
      <c r="H534" s="211">
        <v>32123</v>
      </c>
      <c r="I534" s="211">
        <v>417</v>
      </c>
      <c r="J534" s="211">
        <v>1990</v>
      </c>
      <c r="K534" s="211">
        <v>94</v>
      </c>
      <c r="L534" s="211">
        <v>1237</v>
      </c>
      <c r="M534" s="211">
        <v>62</v>
      </c>
      <c r="N534" s="211">
        <v>8157</v>
      </c>
      <c r="O534" s="211">
        <v>197</v>
      </c>
      <c r="P534" s="211">
        <v>21956</v>
      </c>
      <c r="Q534" s="211">
        <v>126</v>
      </c>
      <c r="R534" s="211">
        <v>26198</v>
      </c>
      <c r="S534" s="211">
        <v>335</v>
      </c>
      <c r="T534" s="211">
        <v>1187</v>
      </c>
      <c r="U534" s="211">
        <v>0</v>
      </c>
      <c r="V534" s="211">
        <v>29</v>
      </c>
      <c r="W534" s="211">
        <v>0</v>
      </c>
      <c r="X534" s="211">
        <v>1674</v>
      </c>
      <c r="Y534" s="211">
        <v>8</v>
      </c>
      <c r="Z534" s="211">
        <v>611</v>
      </c>
      <c r="AA534" s="211">
        <v>8</v>
      </c>
      <c r="AB534" s="211">
        <v>2388</v>
      </c>
      <c r="AC534" s="211">
        <v>66</v>
      </c>
      <c r="AD534" s="211">
        <v>1189</v>
      </c>
      <c r="AE534" s="211">
        <v>49</v>
      </c>
      <c r="AF534" s="211">
        <v>25986</v>
      </c>
      <c r="AG534" s="211">
        <v>294</v>
      </c>
      <c r="AH534" s="211">
        <v>29864</v>
      </c>
      <c r="AI534" s="211">
        <v>409</v>
      </c>
      <c r="AJ534" s="211">
        <v>2259</v>
      </c>
      <c r="AK534" s="211">
        <v>8</v>
      </c>
      <c r="AL534" s="211">
        <v>1626</v>
      </c>
      <c r="AM534" s="211">
        <v>0</v>
      </c>
      <c r="AN534" s="211">
        <v>633</v>
      </c>
      <c r="AO534" s="211">
        <v>8</v>
      </c>
      <c r="AP534" s="211">
        <v>16287</v>
      </c>
      <c r="AQ534" s="211">
        <v>242</v>
      </c>
      <c r="AR534" s="211">
        <v>15836</v>
      </c>
      <c r="AS534" s="211">
        <v>175</v>
      </c>
      <c r="AT534" s="211">
        <v>2806</v>
      </c>
      <c r="AU534" s="211">
        <v>44</v>
      </c>
      <c r="AV534" s="211">
        <v>29317</v>
      </c>
      <c r="AW534" s="211">
        <v>373</v>
      </c>
      <c r="AX534" s="211">
        <v>540</v>
      </c>
      <c r="AY534" s="211">
        <v>11</v>
      </c>
      <c r="AZ534" s="211">
        <v>3519</v>
      </c>
      <c r="BA534" s="211">
        <v>52</v>
      </c>
      <c r="BB534" s="211">
        <v>6612</v>
      </c>
      <c r="BC534" s="211">
        <v>127</v>
      </c>
      <c r="BD534" s="211">
        <v>9645</v>
      </c>
      <c r="BE534" s="211">
        <v>31</v>
      </c>
      <c r="BF534" s="211">
        <v>2146</v>
      </c>
      <c r="BG534" s="211">
        <v>162</v>
      </c>
      <c r="BH534" s="211">
        <v>17016</v>
      </c>
      <c r="BI534" s="211">
        <v>142</v>
      </c>
      <c r="BJ534" s="211">
        <v>16524</v>
      </c>
      <c r="BK534" s="211">
        <v>112</v>
      </c>
      <c r="BL534" s="211">
        <v>492</v>
      </c>
      <c r="BM534" s="211">
        <v>30</v>
      </c>
      <c r="BN534" s="211">
        <v>12845</v>
      </c>
      <c r="BO534" s="211">
        <v>78</v>
      </c>
      <c r="BP534" s="211">
        <v>4442</v>
      </c>
      <c r="BQ534" s="211">
        <v>64</v>
      </c>
      <c r="BR534" s="211">
        <v>1875</v>
      </c>
      <c r="BS534" s="211">
        <v>162</v>
      </c>
      <c r="BT534" s="211">
        <v>8790</v>
      </c>
      <c r="BU534" s="211">
        <v>102</v>
      </c>
      <c r="BV534" s="211">
        <v>19162</v>
      </c>
      <c r="BW534" s="211">
        <v>304</v>
      </c>
      <c r="BX534" s="211">
        <v>4171</v>
      </c>
      <c r="BY534" s="211">
        <v>11</v>
      </c>
      <c r="BZ534" s="211">
        <v>2093</v>
      </c>
      <c r="CA534" s="211">
        <v>28</v>
      </c>
      <c r="CB534" s="211">
        <v>6697</v>
      </c>
      <c r="CC534" s="211">
        <v>74</v>
      </c>
      <c r="CD534" s="211">
        <v>3017</v>
      </c>
      <c r="CE534" s="211">
        <v>94</v>
      </c>
      <c r="CF534" s="211">
        <v>2976</v>
      </c>
      <c r="CG534" s="211">
        <v>0</v>
      </c>
      <c r="CH534" s="211">
        <v>4245</v>
      </c>
      <c r="CI534" s="211">
        <v>112</v>
      </c>
      <c r="CJ534" s="211">
        <v>4766</v>
      </c>
      <c r="CK534" s="211">
        <v>40</v>
      </c>
      <c r="CL534" s="211">
        <v>4158</v>
      </c>
      <c r="CM534" s="211">
        <v>58</v>
      </c>
      <c r="CN534" s="211">
        <v>4171</v>
      </c>
      <c r="CO534" s="211">
        <v>11</v>
      </c>
      <c r="CP534" s="211">
        <v>417</v>
      </c>
      <c r="CQ534" s="211">
        <v>31706</v>
      </c>
      <c r="CR534" s="211">
        <v>28174</v>
      </c>
      <c r="CS534" s="211">
        <v>7355</v>
      </c>
      <c r="CT534" s="211">
        <v>28082</v>
      </c>
      <c r="CU534" s="211">
        <v>2306</v>
      </c>
      <c r="CV534" s="211">
        <v>707</v>
      </c>
      <c r="CW534" s="211">
        <v>638</v>
      </c>
      <c r="CX534" s="211">
        <v>325</v>
      </c>
      <c r="CY534" s="211">
        <v>448</v>
      </c>
      <c r="CZ534" s="211">
        <v>105</v>
      </c>
      <c r="DA534" s="211">
        <v>851</v>
      </c>
      <c r="DB534" s="211">
        <v>222</v>
      </c>
      <c r="DC534" s="211">
        <v>369</v>
      </c>
      <c r="DD534" s="211">
        <v>55</v>
      </c>
      <c r="DE534" s="211">
        <v>112</v>
      </c>
      <c r="DF534" s="211">
        <v>872</v>
      </c>
      <c r="DG534" s="211">
        <v>2145</v>
      </c>
      <c r="DH534" s="211">
        <v>514</v>
      </c>
      <c r="DI534" s="211">
        <v>2413</v>
      </c>
      <c r="DJ534" s="211">
        <v>1050</v>
      </c>
      <c r="DK534" s="211">
        <v>406</v>
      </c>
      <c r="DL534" s="211">
        <v>1642</v>
      </c>
      <c r="DM534" s="211">
        <v>2169</v>
      </c>
      <c r="DN534" s="211">
        <v>4001</v>
      </c>
      <c r="DO534" s="211">
        <v>1247</v>
      </c>
      <c r="DP534" s="211">
        <v>738</v>
      </c>
      <c r="DQ534" s="211">
        <v>809</v>
      </c>
      <c r="DR534" s="211">
        <v>293</v>
      </c>
      <c r="DS534" s="211">
        <v>206</v>
      </c>
      <c r="DT534" s="211">
        <v>457</v>
      </c>
      <c r="DU534" s="211">
        <v>11521</v>
      </c>
      <c r="DV534" s="211">
        <v>7377</v>
      </c>
      <c r="DW534" s="211">
        <v>3170</v>
      </c>
      <c r="DX534" s="211">
        <v>715</v>
      </c>
      <c r="DY534" s="211">
        <v>172</v>
      </c>
      <c r="DZ534" s="211">
        <v>1194</v>
      </c>
      <c r="EA534" s="211">
        <v>158</v>
      </c>
      <c r="EB534" s="211">
        <v>773</v>
      </c>
      <c r="EC534" s="211">
        <v>2235</v>
      </c>
      <c r="ED534" s="211">
        <v>748</v>
      </c>
      <c r="EE534" s="211">
        <v>1142</v>
      </c>
      <c r="EF534" s="211">
        <v>4466</v>
      </c>
      <c r="EG534" s="211">
        <v>28619</v>
      </c>
      <c r="EH534" s="211">
        <v>3204</v>
      </c>
      <c r="EI534" s="211">
        <v>10008</v>
      </c>
      <c r="EJ534" s="211">
        <v>1513</v>
      </c>
      <c r="EK534" s="211">
        <v>265</v>
      </c>
      <c r="EL534" s="211">
        <v>289</v>
      </c>
      <c r="EM534" s="211">
        <v>177</v>
      </c>
      <c r="EN534" s="211">
        <v>159</v>
      </c>
      <c r="EO534" s="211">
        <v>98</v>
      </c>
      <c r="EP534" s="211">
        <v>467</v>
      </c>
      <c r="EQ534" s="211">
        <v>11032</v>
      </c>
      <c r="ER534" s="211">
        <v>11521</v>
      </c>
      <c r="ES534" s="211">
        <v>229</v>
      </c>
      <c r="ET534" s="211">
        <v>2427</v>
      </c>
      <c r="EU534" s="211">
        <v>5932</v>
      </c>
      <c r="EV534" s="211">
        <v>2933</v>
      </c>
      <c r="EW534" s="211">
        <f t="shared" si="8"/>
        <v>11292</v>
      </c>
      <c r="EX534" s="211">
        <v>11521</v>
      </c>
      <c r="EZ534" s="211"/>
    </row>
    <row r="535" spans="1:156" x14ac:dyDescent="0.25">
      <c r="A535">
        <v>55070</v>
      </c>
      <c r="B535" t="s">
        <v>580</v>
      </c>
      <c r="C535" t="s">
        <v>1341</v>
      </c>
      <c r="D535" t="s">
        <v>235</v>
      </c>
      <c r="E535" t="s">
        <v>329</v>
      </c>
      <c r="F535" s="234" t="s">
        <v>342</v>
      </c>
      <c r="G535" s="234" t="s">
        <v>342</v>
      </c>
      <c r="H535" s="211">
        <v>8396</v>
      </c>
      <c r="I535" s="211">
        <v>604</v>
      </c>
      <c r="J535" s="211">
        <v>774</v>
      </c>
      <c r="K535" s="211">
        <v>25</v>
      </c>
      <c r="L535" s="211">
        <v>559</v>
      </c>
      <c r="M535" s="211">
        <v>25</v>
      </c>
      <c r="N535" s="211">
        <v>3361</v>
      </c>
      <c r="O535" s="211">
        <v>392</v>
      </c>
      <c r="P535" s="211">
        <v>4207</v>
      </c>
      <c r="Q535" s="211">
        <v>187</v>
      </c>
      <c r="R535" s="211">
        <v>7565</v>
      </c>
      <c r="S535" s="211">
        <v>493</v>
      </c>
      <c r="T535" s="211">
        <v>115</v>
      </c>
      <c r="U535" s="211">
        <v>15</v>
      </c>
      <c r="V535" s="211">
        <v>82</v>
      </c>
      <c r="W535" s="211">
        <v>82</v>
      </c>
      <c r="X535" s="211">
        <v>18</v>
      </c>
      <c r="Y535" s="211">
        <v>0</v>
      </c>
      <c r="Z535" s="211">
        <v>66</v>
      </c>
      <c r="AA535" s="211">
        <v>0</v>
      </c>
      <c r="AB535" s="211">
        <v>550</v>
      </c>
      <c r="AC535" s="211">
        <v>14</v>
      </c>
      <c r="AD535" s="211">
        <v>135</v>
      </c>
      <c r="AE535" s="211">
        <v>0</v>
      </c>
      <c r="AF535" s="211">
        <v>7480</v>
      </c>
      <c r="AG535" s="211">
        <v>493</v>
      </c>
      <c r="AH535" s="211">
        <v>8250</v>
      </c>
      <c r="AI535" s="211">
        <v>604</v>
      </c>
      <c r="AJ535" s="211">
        <v>146</v>
      </c>
      <c r="AK535" s="211">
        <v>0</v>
      </c>
      <c r="AL535" s="211">
        <v>66</v>
      </c>
      <c r="AM535" s="211">
        <v>0</v>
      </c>
      <c r="AN535" s="211">
        <v>80</v>
      </c>
      <c r="AO535" s="211">
        <v>0</v>
      </c>
      <c r="AP535" s="211">
        <v>4556</v>
      </c>
      <c r="AQ535" s="211">
        <v>347</v>
      </c>
      <c r="AR535" s="211">
        <v>3840</v>
      </c>
      <c r="AS535" s="211">
        <v>257</v>
      </c>
      <c r="AT535" s="211">
        <v>941</v>
      </c>
      <c r="AU535" s="211">
        <v>36</v>
      </c>
      <c r="AV535" s="211">
        <v>7455</v>
      </c>
      <c r="AW535" s="211">
        <v>568</v>
      </c>
      <c r="AX535" s="211">
        <v>342</v>
      </c>
      <c r="AY535" s="211">
        <v>61</v>
      </c>
      <c r="AZ535" s="211">
        <v>2154</v>
      </c>
      <c r="BA535" s="211">
        <v>244</v>
      </c>
      <c r="BB535" s="211">
        <v>1985</v>
      </c>
      <c r="BC535" s="211">
        <v>83</v>
      </c>
      <c r="BD535" s="211">
        <v>835</v>
      </c>
      <c r="BE535" s="211">
        <v>33</v>
      </c>
      <c r="BF535" s="211">
        <v>658</v>
      </c>
      <c r="BG535" s="211">
        <v>44</v>
      </c>
      <c r="BH535" s="211">
        <v>4305</v>
      </c>
      <c r="BI535" s="211">
        <v>454</v>
      </c>
      <c r="BJ535" s="211">
        <v>4199</v>
      </c>
      <c r="BK535" s="211">
        <v>434</v>
      </c>
      <c r="BL535" s="211">
        <v>106</v>
      </c>
      <c r="BM535" s="211">
        <v>20</v>
      </c>
      <c r="BN535" s="211">
        <v>3158</v>
      </c>
      <c r="BO535" s="211">
        <v>278</v>
      </c>
      <c r="BP535" s="211">
        <v>1342</v>
      </c>
      <c r="BQ535" s="211">
        <v>196</v>
      </c>
      <c r="BR535" s="211">
        <v>463</v>
      </c>
      <c r="BS535" s="211">
        <v>24</v>
      </c>
      <c r="BT535" s="211">
        <v>2522</v>
      </c>
      <c r="BU535" s="211">
        <v>106</v>
      </c>
      <c r="BV535" s="211">
        <v>4963</v>
      </c>
      <c r="BW535" s="211">
        <v>498</v>
      </c>
      <c r="BX535" s="211">
        <v>911</v>
      </c>
      <c r="BY535" s="211">
        <v>0</v>
      </c>
      <c r="BZ535" s="211">
        <v>730</v>
      </c>
      <c r="CA535" s="211">
        <v>17</v>
      </c>
      <c r="CB535" s="211">
        <v>1792</v>
      </c>
      <c r="CC535" s="211">
        <v>89</v>
      </c>
      <c r="CD535" s="211">
        <v>558</v>
      </c>
      <c r="CE535" s="211">
        <v>77</v>
      </c>
      <c r="CF535" s="211">
        <v>992</v>
      </c>
      <c r="CG535" s="211">
        <v>133</v>
      </c>
      <c r="CH535" s="211">
        <v>1402</v>
      </c>
      <c r="CI535" s="211">
        <v>161</v>
      </c>
      <c r="CJ535" s="211">
        <v>1115</v>
      </c>
      <c r="CK535" s="211">
        <v>52</v>
      </c>
      <c r="CL535" s="211">
        <v>896</v>
      </c>
      <c r="CM535" s="211">
        <v>75</v>
      </c>
      <c r="CN535" s="211">
        <v>911</v>
      </c>
      <c r="CO535" s="211">
        <v>0</v>
      </c>
      <c r="CP535" s="211">
        <v>604</v>
      </c>
      <c r="CQ535" s="211">
        <v>7792</v>
      </c>
      <c r="CR535" s="211">
        <v>6129</v>
      </c>
      <c r="CS535" s="211">
        <v>2551</v>
      </c>
      <c r="CT535" s="211">
        <v>7571</v>
      </c>
      <c r="CU535" s="211">
        <v>312</v>
      </c>
      <c r="CV535" s="211">
        <v>116</v>
      </c>
      <c r="CW535" s="211">
        <v>25</v>
      </c>
      <c r="CX535" s="211">
        <v>14</v>
      </c>
      <c r="CY535" s="211">
        <v>202</v>
      </c>
      <c r="CZ535" s="211">
        <v>73</v>
      </c>
      <c r="DA535" s="211">
        <v>0</v>
      </c>
      <c r="DB535" s="211">
        <v>0</v>
      </c>
      <c r="DC535" s="211">
        <v>85</v>
      </c>
      <c r="DD535" s="211">
        <v>29</v>
      </c>
      <c r="DE535" s="211">
        <v>16</v>
      </c>
      <c r="DF535" s="211">
        <v>660</v>
      </c>
      <c r="DG535" s="211">
        <v>787</v>
      </c>
      <c r="DH535" s="211">
        <v>139</v>
      </c>
      <c r="DI535" s="211">
        <v>514</v>
      </c>
      <c r="DJ535" s="211">
        <v>294</v>
      </c>
      <c r="DK535" s="211">
        <v>17</v>
      </c>
      <c r="DL535" s="211">
        <v>285</v>
      </c>
      <c r="DM535" s="211">
        <v>348</v>
      </c>
      <c r="DN535" s="211">
        <v>841</v>
      </c>
      <c r="DO535" s="211">
        <v>240</v>
      </c>
      <c r="DP535" s="211">
        <v>244</v>
      </c>
      <c r="DQ535" s="211">
        <v>107</v>
      </c>
      <c r="DR535" s="211">
        <v>29</v>
      </c>
      <c r="DS535" s="211">
        <v>160</v>
      </c>
      <c r="DT535" s="211">
        <v>248</v>
      </c>
      <c r="DU535" s="211">
        <v>2947</v>
      </c>
      <c r="DV535" s="211">
        <v>1537</v>
      </c>
      <c r="DW535" s="211">
        <v>861</v>
      </c>
      <c r="DX535" s="211">
        <v>307</v>
      </c>
      <c r="DY535" s="211">
        <v>102</v>
      </c>
      <c r="DZ535" s="211">
        <v>602</v>
      </c>
      <c r="EA535" s="211">
        <v>66</v>
      </c>
      <c r="EB535" s="211">
        <v>295</v>
      </c>
      <c r="EC535" s="211">
        <v>501</v>
      </c>
      <c r="ED535" s="211">
        <v>102</v>
      </c>
      <c r="EE535" s="211">
        <v>209</v>
      </c>
      <c r="EF535" s="211">
        <v>1178</v>
      </c>
      <c r="EG535" s="211">
        <v>7830</v>
      </c>
      <c r="EH535" s="211">
        <v>512</v>
      </c>
      <c r="EI535" s="211">
        <v>2424</v>
      </c>
      <c r="EJ535" s="211">
        <v>523</v>
      </c>
      <c r="EK535" s="211">
        <v>164</v>
      </c>
      <c r="EL535" s="211">
        <v>126</v>
      </c>
      <c r="EM535" s="211">
        <v>29</v>
      </c>
      <c r="EN535" s="211">
        <v>34</v>
      </c>
      <c r="EO535" s="211">
        <v>50</v>
      </c>
      <c r="EP535" s="211">
        <v>93</v>
      </c>
      <c r="EQ535" s="211">
        <v>2739</v>
      </c>
      <c r="ER535" s="211">
        <v>2947</v>
      </c>
      <c r="ES535" s="211">
        <v>157</v>
      </c>
      <c r="ET535" s="211">
        <v>586</v>
      </c>
      <c r="EU535" s="211">
        <v>1250</v>
      </c>
      <c r="EV535" s="211">
        <v>954</v>
      </c>
      <c r="EW535" s="211">
        <f t="shared" si="8"/>
        <v>2790</v>
      </c>
      <c r="EX535" s="211">
        <v>2947</v>
      </c>
      <c r="EZ535" s="211"/>
    </row>
    <row r="536" spans="1:156" x14ac:dyDescent="0.25">
      <c r="A536">
        <v>55071</v>
      </c>
      <c r="B536" t="s">
        <v>580</v>
      </c>
      <c r="C536" t="s">
        <v>1342</v>
      </c>
      <c r="D536" t="s">
        <v>315</v>
      </c>
      <c r="E536" t="s">
        <v>329</v>
      </c>
      <c r="F536" s="234" t="s">
        <v>342</v>
      </c>
      <c r="G536" s="234" t="s">
        <v>342</v>
      </c>
      <c r="H536" s="211">
        <v>5807</v>
      </c>
      <c r="I536" s="211">
        <v>509</v>
      </c>
      <c r="J536" s="211">
        <v>534</v>
      </c>
      <c r="K536" s="211">
        <v>4</v>
      </c>
      <c r="L536" s="211">
        <v>306</v>
      </c>
      <c r="M536" s="211">
        <v>4</v>
      </c>
      <c r="N536" s="211">
        <v>2668</v>
      </c>
      <c r="O536" s="211">
        <v>384</v>
      </c>
      <c r="P536" s="211">
        <v>2604</v>
      </c>
      <c r="Q536" s="211">
        <v>121</v>
      </c>
      <c r="R536" s="211">
        <v>4524</v>
      </c>
      <c r="S536" s="211">
        <v>212</v>
      </c>
      <c r="T536" s="211">
        <v>148</v>
      </c>
      <c r="U536" s="211">
        <v>0</v>
      </c>
      <c r="V536" s="211">
        <v>0</v>
      </c>
      <c r="W536" s="211">
        <v>0</v>
      </c>
      <c r="X536" s="211">
        <v>324</v>
      </c>
      <c r="Y536" s="211">
        <v>55</v>
      </c>
      <c r="Z536" s="211">
        <v>291</v>
      </c>
      <c r="AA536" s="211">
        <v>53</v>
      </c>
      <c r="AB536" s="211">
        <v>494</v>
      </c>
      <c r="AC536" s="211">
        <v>189</v>
      </c>
      <c r="AD536" s="211">
        <v>669</v>
      </c>
      <c r="AE536" s="211">
        <v>242</v>
      </c>
      <c r="AF536" s="211">
        <v>4501</v>
      </c>
      <c r="AG536" s="211">
        <v>212</v>
      </c>
      <c r="AH536" s="211">
        <v>5584</v>
      </c>
      <c r="AI536" s="211">
        <v>465</v>
      </c>
      <c r="AJ536" s="211">
        <v>223</v>
      </c>
      <c r="AK536" s="211">
        <v>44</v>
      </c>
      <c r="AL536" s="211">
        <v>153</v>
      </c>
      <c r="AM536" s="211">
        <v>0</v>
      </c>
      <c r="AN536" s="211">
        <v>70</v>
      </c>
      <c r="AO536" s="211">
        <v>44</v>
      </c>
      <c r="AP536" s="211">
        <v>3313</v>
      </c>
      <c r="AQ536" s="211">
        <v>276</v>
      </c>
      <c r="AR536" s="211">
        <v>2494</v>
      </c>
      <c r="AS536" s="211">
        <v>233</v>
      </c>
      <c r="AT536" s="211">
        <v>749</v>
      </c>
      <c r="AU536" s="211">
        <v>45</v>
      </c>
      <c r="AV536" s="211">
        <v>5058</v>
      </c>
      <c r="AW536" s="211">
        <v>464</v>
      </c>
      <c r="AX536" s="211">
        <v>336</v>
      </c>
      <c r="AY536" s="211">
        <v>68</v>
      </c>
      <c r="AZ536" s="211">
        <v>899</v>
      </c>
      <c r="BA536" s="211">
        <v>81</v>
      </c>
      <c r="BB536" s="211">
        <v>1774</v>
      </c>
      <c r="BC536" s="211">
        <v>146</v>
      </c>
      <c r="BD536" s="211">
        <v>976</v>
      </c>
      <c r="BE536" s="211">
        <v>18</v>
      </c>
      <c r="BF536" s="211">
        <v>452</v>
      </c>
      <c r="BG536" s="211">
        <v>15</v>
      </c>
      <c r="BH536" s="211">
        <v>3244</v>
      </c>
      <c r="BI536" s="211">
        <v>415</v>
      </c>
      <c r="BJ536" s="211">
        <v>3185</v>
      </c>
      <c r="BK536" s="211">
        <v>400</v>
      </c>
      <c r="BL536" s="211">
        <v>59</v>
      </c>
      <c r="BM536" s="211">
        <v>15</v>
      </c>
      <c r="BN536" s="211">
        <v>2073</v>
      </c>
      <c r="BO536" s="211">
        <v>248</v>
      </c>
      <c r="BP536" s="211">
        <v>1210</v>
      </c>
      <c r="BQ536" s="211">
        <v>163</v>
      </c>
      <c r="BR536" s="211">
        <v>413</v>
      </c>
      <c r="BS536" s="211">
        <v>19</v>
      </c>
      <c r="BT536" s="211">
        <v>1307</v>
      </c>
      <c r="BU536" s="211">
        <v>79</v>
      </c>
      <c r="BV536" s="211">
        <v>3696</v>
      </c>
      <c r="BW536" s="211">
        <v>430</v>
      </c>
      <c r="BX536" s="211">
        <v>804</v>
      </c>
      <c r="BY536" s="211">
        <v>0</v>
      </c>
      <c r="BZ536" s="211">
        <v>336</v>
      </c>
      <c r="CA536" s="211">
        <v>24</v>
      </c>
      <c r="CB536" s="211">
        <v>971</v>
      </c>
      <c r="CC536" s="211">
        <v>55</v>
      </c>
      <c r="CD536" s="211">
        <v>515</v>
      </c>
      <c r="CE536" s="211">
        <v>117</v>
      </c>
      <c r="CF536" s="211">
        <v>634</v>
      </c>
      <c r="CG536" s="211">
        <v>80</v>
      </c>
      <c r="CH536" s="211">
        <v>698</v>
      </c>
      <c r="CI536" s="211">
        <v>117</v>
      </c>
      <c r="CJ536" s="211">
        <v>951</v>
      </c>
      <c r="CK536" s="211">
        <v>116</v>
      </c>
      <c r="CL536" s="211">
        <v>898</v>
      </c>
      <c r="CM536" s="211">
        <v>0</v>
      </c>
      <c r="CN536" s="211">
        <v>804</v>
      </c>
      <c r="CO536" s="211">
        <v>0</v>
      </c>
      <c r="CP536" s="211">
        <v>509</v>
      </c>
      <c r="CQ536" s="211">
        <v>5298</v>
      </c>
      <c r="CR536" s="211">
        <v>4453</v>
      </c>
      <c r="CS536" s="211">
        <v>1727</v>
      </c>
      <c r="CT536" s="211">
        <v>4975</v>
      </c>
      <c r="CU536" s="211">
        <v>516</v>
      </c>
      <c r="CV536" s="211">
        <v>151</v>
      </c>
      <c r="CW536" s="211">
        <v>311</v>
      </c>
      <c r="CX536" s="211">
        <v>72</v>
      </c>
      <c r="CY536" s="211">
        <v>66</v>
      </c>
      <c r="CZ536" s="211">
        <v>31</v>
      </c>
      <c r="DA536" s="211">
        <v>130</v>
      </c>
      <c r="DB536" s="211">
        <v>41</v>
      </c>
      <c r="DC536" s="211">
        <v>9</v>
      </c>
      <c r="DD536" s="211">
        <v>7</v>
      </c>
      <c r="DE536" s="211">
        <v>71</v>
      </c>
      <c r="DF536" s="211">
        <v>184</v>
      </c>
      <c r="DG536" s="211">
        <v>405</v>
      </c>
      <c r="DH536" s="211">
        <v>46</v>
      </c>
      <c r="DI536" s="211">
        <v>308</v>
      </c>
      <c r="DJ536" s="211">
        <v>292</v>
      </c>
      <c r="DK536" s="211">
        <v>260</v>
      </c>
      <c r="DL536" s="211">
        <v>85</v>
      </c>
      <c r="DM536" s="211">
        <v>391</v>
      </c>
      <c r="DN536" s="211">
        <v>912</v>
      </c>
      <c r="DO536" s="211">
        <v>149</v>
      </c>
      <c r="DP536" s="211">
        <v>105</v>
      </c>
      <c r="DQ536" s="211">
        <v>215</v>
      </c>
      <c r="DR536" s="211">
        <v>92</v>
      </c>
      <c r="DS536" s="211">
        <v>44</v>
      </c>
      <c r="DT536" s="211">
        <v>130</v>
      </c>
      <c r="DU536" s="211">
        <v>2335</v>
      </c>
      <c r="DV536" s="211">
        <v>1006</v>
      </c>
      <c r="DW536" s="211">
        <v>444</v>
      </c>
      <c r="DX536" s="211">
        <v>318</v>
      </c>
      <c r="DY536" s="211">
        <v>102</v>
      </c>
      <c r="DZ536" s="211">
        <v>681</v>
      </c>
      <c r="EA536" s="211">
        <v>53</v>
      </c>
      <c r="EB536" s="211">
        <v>542</v>
      </c>
      <c r="EC536" s="211">
        <v>330</v>
      </c>
      <c r="ED536" s="211">
        <v>55</v>
      </c>
      <c r="EE536" s="211">
        <v>156</v>
      </c>
      <c r="EF536" s="211">
        <v>691</v>
      </c>
      <c r="EG536" s="211">
        <v>5259</v>
      </c>
      <c r="EH536" s="211">
        <v>507</v>
      </c>
      <c r="EI536" s="211">
        <v>1858</v>
      </c>
      <c r="EJ536" s="211">
        <v>477</v>
      </c>
      <c r="EK536" s="211">
        <v>0</v>
      </c>
      <c r="EL536" s="211">
        <v>40</v>
      </c>
      <c r="EM536" s="211">
        <v>34</v>
      </c>
      <c r="EN536" s="211">
        <v>276</v>
      </c>
      <c r="EO536" s="211">
        <v>0</v>
      </c>
      <c r="EP536" s="211">
        <v>85</v>
      </c>
      <c r="EQ536" s="211">
        <v>2188</v>
      </c>
      <c r="ER536" s="211">
        <v>2335</v>
      </c>
      <c r="ES536" s="211">
        <v>0</v>
      </c>
      <c r="ET536" s="211">
        <v>695</v>
      </c>
      <c r="EU536" s="211">
        <v>841</v>
      </c>
      <c r="EV536" s="211">
        <v>799</v>
      </c>
      <c r="EW536" s="211">
        <f t="shared" si="8"/>
        <v>2335</v>
      </c>
      <c r="EX536" s="211">
        <v>2335</v>
      </c>
      <c r="EZ536" s="211"/>
    </row>
    <row r="537" spans="1:156" x14ac:dyDescent="0.25">
      <c r="A537">
        <v>55075</v>
      </c>
      <c r="B537" t="s">
        <v>580</v>
      </c>
      <c r="C537" t="s">
        <v>1343</v>
      </c>
      <c r="D537" t="s">
        <v>252</v>
      </c>
      <c r="E537" t="s">
        <v>329</v>
      </c>
      <c r="F537" s="234" t="s">
        <v>342</v>
      </c>
      <c r="G537" s="234" t="s">
        <v>342</v>
      </c>
      <c r="H537" s="211">
        <v>20607</v>
      </c>
      <c r="I537" s="211">
        <v>1384</v>
      </c>
      <c r="J537" s="211">
        <v>2673</v>
      </c>
      <c r="K537" s="211">
        <v>254</v>
      </c>
      <c r="L537" s="211">
        <v>1872</v>
      </c>
      <c r="M537" s="211">
        <v>100</v>
      </c>
      <c r="N537" s="211">
        <v>8945</v>
      </c>
      <c r="O537" s="211">
        <v>685</v>
      </c>
      <c r="P537" s="211">
        <v>8947</v>
      </c>
      <c r="Q537" s="211">
        <v>445</v>
      </c>
      <c r="R537" s="211">
        <v>15462</v>
      </c>
      <c r="S537" s="211">
        <v>834</v>
      </c>
      <c r="T537" s="211">
        <v>948</v>
      </c>
      <c r="U537" s="211">
        <v>43</v>
      </c>
      <c r="V537" s="211">
        <v>271</v>
      </c>
      <c r="W537" s="211">
        <v>70</v>
      </c>
      <c r="X537" s="211">
        <v>489</v>
      </c>
      <c r="Y537" s="211">
        <v>20</v>
      </c>
      <c r="Z537" s="211">
        <v>1735</v>
      </c>
      <c r="AA537" s="211">
        <v>301</v>
      </c>
      <c r="AB537" s="211">
        <v>1681</v>
      </c>
      <c r="AC537" s="211">
        <v>116</v>
      </c>
      <c r="AD537" s="211">
        <v>3596</v>
      </c>
      <c r="AE537" s="211">
        <v>561</v>
      </c>
      <c r="AF537" s="211">
        <v>14678</v>
      </c>
      <c r="AG537" s="211">
        <v>725</v>
      </c>
      <c r="AH537" s="211">
        <v>18924</v>
      </c>
      <c r="AI537" s="211">
        <v>1005</v>
      </c>
      <c r="AJ537" s="211">
        <v>1683</v>
      </c>
      <c r="AK537" s="211">
        <v>379</v>
      </c>
      <c r="AL537" s="211">
        <v>776</v>
      </c>
      <c r="AM537" s="211">
        <v>125</v>
      </c>
      <c r="AN537" s="211">
        <v>907</v>
      </c>
      <c r="AO537" s="211">
        <v>254</v>
      </c>
      <c r="AP537" s="211">
        <v>10065</v>
      </c>
      <c r="AQ537" s="211">
        <v>714</v>
      </c>
      <c r="AR537" s="211">
        <v>10542</v>
      </c>
      <c r="AS537" s="211">
        <v>670</v>
      </c>
      <c r="AT537" s="211">
        <v>3077</v>
      </c>
      <c r="AU537" s="211">
        <v>222</v>
      </c>
      <c r="AV537" s="211">
        <v>17530</v>
      </c>
      <c r="AW537" s="211">
        <v>1162</v>
      </c>
      <c r="AX537" s="211">
        <v>921</v>
      </c>
      <c r="AY537" s="211">
        <v>131</v>
      </c>
      <c r="AZ537" s="211">
        <v>4308</v>
      </c>
      <c r="BA537" s="211">
        <v>343</v>
      </c>
      <c r="BB537" s="211">
        <v>4373</v>
      </c>
      <c r="BC537" s="211">
        <v>288</v>
      </c>
      <c r="BD537" s="211">
        <v>4254</v>
      </c>
      <c r="BE537" s="211">
        <v>140</v>
      </c>
      <c r="BF537" s="211">
        <v>1825</v>
      </c>
      <c r="BG537" s="211">
        <v>176</v>
      </c>
      <c r="BH537" s="211">
        <v>10843</v>
      </c>
      <c r="BI537" s="211">
        <v>929</v>
      </c>
      <c r="BJ537" s="211">
        <v>10268</v>
      </c>
      <c r="BK537" s="211">
        <v>882</v>
      </c>
      <c r="BL537" s="211">
        <v>575</v>
      </c>
      <c r="BM537" s="211">
        <v>47</v>
      </c>
      <c r="BN537" s="211">
        <v>7551</v>
      </c>
      <c r="BO537" s="211">
        <v>583</v>
      </c>
      <c r="BP537" s="211">
        <v>3486</v>
      </c>
      <c r="BQ537" s="211">
        <v>415</v>
      </c>
      <c r="BR537" s="211">
        <v>1631</v>
      </c>
      <c r="BS537" s="211">
        <v>107</v>
      </c>
      <c r="BT537" s="211">
        <v>4941</v>
      </c>
      <c r="BU537" s="211">
        <v>279</v>
      </c>
      <c r="BV537" s="211">
        <v>12668</v>
      </c>
      <c r="BW537" s="211">
        <v>1105</v>
      </c>
      <c r="BX537" s="211">
        <v>2998</v>
      </c>
      <c r="BY537" s="211">
        <v>0</v>
      </c>
      <c r="BZ537" s="211">
        <v>1568</v>
      </c>
      <c r="CA537" s="211">
        <v>62</v>
      </c>
      <c r="CB537" s="211">
        <v>3373</v>
      </c>
      <c r="CC537" s="211">
        <v>217</v>
      </c>
      <c r="CD537" s="211">
        <v>1810</v>
      </c>
      <c r="CE537" s="211">
        <v>203</v>
      </c>
      <c r="CF537" s="211">
        <v>2842</v>
      </c>
      <c r="CG537" s="211">
        <v>274</v>
      </c>
      <c r="CH537" s="211">
        <v>2984</v>
      </c>
      <c r="CI537" s="211">
        <v>332</v>
      </c>
      <c r="CJ537" s="211">
        <v>2374</v>
      </c>
      <c r="CK537" s="211">
        <v>239</v>
      </c>
      <c r="CL537" s="211">
        <v>2658</v>
      </c>
      <c r="CM537" s="211">
        <v>57</v>
      </c>
      <c r="CN537" s="211">
        <v>2998</v>
      </c>
      <c r="CO537" s="211">
        <v>0</v>
      </c>
      <c r="CP537" s="211">
        <v>1384</v>
      </c>
      <c r="CQ537" s="211">
        <v>19223</v>
      </c>
      <c r="CR537" s="211">
        <v>14860</v>
      </c>
      <c r="CS537" s="211">
        <v>7311</v>
      </c>
      <c r="CT537" s="211">
        <v>16413</v>
      </c>
      <c r="CU537" s="211">
        <v>2996</v>
      </c>
      <c r="CV537" s="211">
        <v>1090</v>
      </c>
      <c r="CW537" s="211">
        <v>1973</v>
      </c>
      <c r="CX537" s="211">
        <v>863</v>
      </c>
      <c r="CY537" s="211">
        <v>266</v>
      </c>
      <c r="CZ537" s="211">
        <v>5</v>
      </c>
      <c r="DA537" s="211">
        <v>372</v>
      </c>
      <c r="DB537" s="211">
        <v>110</v>
      </c>
      <c r="DC537" s="211">
        <v>385</v>
      </c>
      <c r="DD537" s="211">
        <v>112</v>
      </c>
      <c r="DE537" s="211">
        <v>44</v>
      </c>
      <c r="DF537" s="211">
        <v>575</v>
      </c>
      <c r="DG537" s="211">
        <v>1498</v>
      </c>
      <c r="DH537" s="211">
        <v>443</v>
      </c>
      <c r="DI537" s="211">
        <v>1502</v>
      </c>
      <c r="DJ537" s="211">
        <v>711</v>
      </c>
      <c r="DK537" s="211">
        <v>113</v>
      </c>
      <c r="DL537" s="211">
        <v>709</v>
      </c>
      <c r="DM537" s="211">
        <v>1014</v>
      </c>
      <c r="DN537" s="211">
        <v>2783</v>
      </c>
      <c r="DO537" s="211">
        <v>714</v>
      </c>
      <c r="DP537" s="211">
        <v>495</v>
      </c>
      <c r="DQ537" s="211">
        <v>665</v>
      </c>
      <c r="DR537" s="211">
        <v>572</v>
      </c>
      <c r="DS537" s="211">
        <v>418</v>
      </c>
      <c r="DT537" s="211">
        <v>901</v>
      </c>
      <c r="DU537" s="211">
        <v>8313</v>
      </c>
      <c r="DV537" s="211">
        <v>3512</v>
      </c>
      <c r="DW537" s="211">
        <v>1357</v>
      </c>
      <c r="DX537" s="211">
        <v>782</v>
      </c>
      <c r="DY537" s="211">
        <v>234</v>
      </c>
      <c r="DZ537" s="211">
        <v>1490</v>
      </c>
      <c r="EA537" s="211">
        <v>53</v>
      </c>
      <c r="EB537" s="211">
        <v>1180</v>
      </c>
      <c r="EC537" s="211">
        <v>2529</v>
      </c>
      <c r="ED537" s="211">
        <v>612</v>
      </c>
      <c r="EE537" s="211">
        <v>1371</v>
      </c>
      <c r="EF537" s="211">
        <v>2512</v>
      </c>
      <c r="EG537" s="211">
        <v>18440</v>
      </c>
      <c r="EH537" s="211">
        <v>1940</v>
      </c>
      <c r="EI537" s="211">
        <v>5989</v>
      </c>
      <c r="EJ537" s="211">
        <v>2324</v>
      </c>
      <c r="EK537" s="211">
        <v>184</v>
      </c>
      <c r="EL537" s="211">
        <v>366</v>
      </c>
      <c r="EM537" s="211">
        <v>362</v>
      </c>
      <c r="EN537" s="211">
        <v>228</v>
      </c>
      <c r="EO537" s="211">
        <v>305</v>
      </c>
      <c r="EP537" s="211">
        <v>806</v>
      </c>
      <c r="EQ537" s="211">
        <v>7615</v>
      </c>
      <c r="ER537" s="211">
        <v>8313</v>
      </c>
      <c r="ES537" s="211">
        <v>566</v>
      </c>
      <c r="ET537" s="211">
        <v>2708</v>
      </c>
      <c r="EU537" s="211">
        <v>3282</v>
      </c>
      <c r="EV537" s="211">
        <v>1757</v>
      </c>
      <c r="EW537" s="211">
        <f t="shared" si="8"/>
        <v>7747</v>
      </c>
      <c r="EX537" s="211">
        <v>8313</v>
      </c>
      <c r="EZ537" s="211"/>
    </row>
    <row r="538" spans="1:156" x14ac:dyDescent="0.25">
      <c r="A538">
        <v>55076</v>
      </c>
      <c r="B538" t="s">
        <v>580</v>
      </c>
      <c r="C538" t="s">
        <v>667</v>
      </c>
      <c r="D538" t="s">
        <v>252</v>
      </c>
      <c r="E538" t="s">
        <v>329</v>
      </c>
      <c r="F538" s="234" t="s">
        <v>342</v>
      </c>
      <c r="G538" s="234" t="s">
        <v>342</v>
      </c>
      <c r="H538" s="211">
        <v>21253</v>
      </c>
      <c r="I538" s="211">
        <v>905</v>
      </c>
      <c r="J538" s="211">
        <v>1660</v>
      </c>
      <c r="K538" s="211">
        <v>132</v>
      </c>
      <c r="L538" s="211">
        <v>1200</v>
      </c>
      <c r="M538" s="211">
        <v>92</v>
      </c>
      <c r="N538" s="211">
        <v>7412</v>
      </c>
      <c r="O538" s="211">
        <v>540</v>
      </c>
      <c r="P538" s="211">
        <v>12176</v>
      </c>
      <c r="Q538" s="211">
        <v>233</v>
      </c>
      <c r="R538" s="211">
        <v>16780</v>
      </c>
      <c r="S538" s="211">
        <v>655</v>
      </c>
      <c r="T538" s="211">
        <v>1037</v>
      </c>
      <c r="U538" s="211">
        <v>63</v>
      </c>
      <c r="V538" s="211">
        <v>47</v>
      </c>
      <c r="W538" s="211">
        <v>0</v>
      </c>
      <c r="X538" s="211">
        <v>637</v>
      </c>
      <c r="Y538" s="211">
        <v>0</v>
      </c>
      <c r="Z538" s="211">
        <v>1564</v>
      </c>
      <c r="AA538" s="211">
        <v>85</v>
      </c>
      <c r="AB538" s="211">
        <v>1188</v>
      </c>
      <c r="AC538" s="211">
        <v>102</v>
      </c>
      <c r="AD538" s="211">
        <v>2972</v>
      </c>
      <c r="AE538" s="211">
        <v>429</v>
      </c>
      <c r="AF538" s="211">
        <v>16090</v>
      </c>
      <c r="AG538" s="211">
        <v>413</v>
      </c>
      <c r="AH538" s="211">
        <v>19356</v>
      </c>
      <c r="AI538" s="211">
        <v>565</v>
      </c>
      <c r="AJ538" s="211">
        <v>1897</v>
      </c>
      <c r="AK538" s="211">
        <v>340</v>
      </c>
      <c r="AL538" s="211">
        <v>1015</v>
      </c>
      <c r="AM538" s="211">
        <v>47</v>
      </c>
      <c r="AN538" s="211">
        <v>882</v>
      </c>
      <c r="AO538" s="211">
        <v>293</v>
      </c>
      <c r="AP538" s="211">
        <v>10018</v>
      </c>
      <c r="AQ538" s="211">
        <v>407</v>
      </c>
      <c r="AR538" s="211">
        <v>11235</v>
      </c>
      <c r="AS538" s="211">
        <v>498</v>
      </c>
      <c r="AT538" s="211">
        <v>2741</v>
      </c>
      <c r="AU538" s="211">
        <v>181</v>
      </c>
      <c r="AV538" s="211">
        <v>18512</v>
      </c>
      <c r="AW538" s="211">
        <v>724</v>
      </c>
      <c r="AX538" s="211">
        <v>829</v>
      </c>
      <c r="AY538" s="211">
        <v>176</v>
      </c>
      <c r="AZ538" s="211">
        <v>3847</v>
      </c>
      <c r="BA538" s="211">
        <v>183</v>
      </c>
      <c r="BB538" s="211">
        <v>4998</v>
      </c>
      <c r="BC538" s="211">
        <v>222</v>
      </c>
      <c r="BD538" s="211">
        <v>6094</v>
      </c>
      <c r="BE538" s="211">
        <v>88</v>
      </c>
      <c r="BF538" s="211">
        <v>2010</v>
      </c>
      <c r="BG538" s="211">
        <v>131</v>
      </c>
      <c r="BH538" s="211">
        <v>10897</v>
      </c>
      <c r="BI538" s="211">
        <v>599</v>
      </c>
      <c r="BJ538" s="211">
        <v>10494</v>
      </c>
      <c r="BK538" s="211">
        <v>520</v>
      </c>
      <c r="BL538" s="211">
        <v>403</v>
      </c>
      <c r="BM538" s="211">
        <v>79</v>
      </c>
      <c r="BN538" s="211">
        <v>8049</v>
      </c>
      <c r="BO538" s="211">
        <v>330</v>
      </c>
      <c r="BP538" s="211">
        <v>3238</v>
      </c>
      <c r="BQ538" s="211">
        <v>254</v>
      </c>
      <c r="BR538" s="211">
        <v>1620</v>
      </c>
      <c r="BS538" s="211">
        <v>146</v>
      </c>
      <c r="BT538" s="211">
        <v>4060</v>
      </c>
      <c r="BU538" s="211">
        <v>166</v>
      </c>
      <c r="BV538" s="211">
        <v>12907</v>
      </c>
      <c r="BW538" s="211">
        <v>730</v>
      </c>
      <c r="BX538" s="211">
        <v>4286</v>
      </c>
      <c r="BY538" s="211">
        <v>9</v>
      </c>
      <c r="BZ538" s="211">
        <v>1178</v>
      </c>
      <c r="CA538" s="211">
        <v>92</v>
      </c>
      <c r="CB538" s="211">
        <v>2882</v>
      </c>
      <c r="CC538" s="211">
        <v>74</v>
      </c>
      <c r="CD538" s="211">
        <v>1425</v>
      </c>
      <c r="CE538" s="211">
        <v>70</v>
      </c>
      <c r="CF538" s="211">
        <v>2328</v>
      </c>
      <c r="CG538" s="211">
        <v>292</v>
      </c>
      <c r="CH538" s="211">
        <v>3066</v>
      </c>
      <c r="CI538" s="211">
        <v>168</v>
      </c>
      <c r="CJ538" s="211">
        <v>2707</v>
      </c>
      <c r="CK538" s="211">
        <v>147</v>
      </c>
      <c r="CL538" s="211">
        <v>3381</v>
      </c>
      <c r="CM538" s="211">
        <v>53</v>
      </c>
      <c r="CN538" s="211">
        <v>4286</v>
      </c>
      <c r="CO538" s="211">
        <v>9</v>
      </c>
      <c r="CP538" s="211">
        <v>905</v>
      </c>
      <c r="CQ538" s="211">
        <v>20348</v>
      </c>
      <c r="CR538" s="211">
        <v>16701</v>
      </c>
      <c r="CS538" s="211">
        <v>7795</v>
      </c>
      <c r="CT538" s="211">
        <v>17936</v>
      </c>
      <c r="CU538" s="211">
        <v>2322</v>
      </c>
      <c r="CV538" s="211">
        <v>989</v>
      </c>
      <c r="CW538" s="211">
        <v>1383</v>
      </c>
      <c r="CX538" s="211">
        <v>625</v>
      </c>
      <c r="CY538" s="211">
        <v>308</v>
      </c>
      <c r="CZ538" s="211">
        <v>113</v>
      </c>
      <c r="DA538" s="211">
        <v>264</v>
      </c>
      <c r="DB538" s="211">
        <v>122</v>
      </c>
      <c r="DC538" s="211">
        <v>367</v>
      </c>
      <c r="DD538" s="211">
        <v>129</v>
      </c>
      <c r="DE538" s="211">
        <v>56</v>
      </c>
      <c r="DF538" s="211">
        <v>661</v>
      </c>
      <c r="DG538" s="211">
        <v>1173</v>
      </c>
      <c r="DH538" s="211">
        <v>331</v>
      </c>
      <c r="DI538" s="211">
        <v>1085</v>
      </c>
      <c r="DJ538" s="211">
        <v>922</v>
      </c>
      <c r="DK538" s="211">
        <v>306</v>
      </c>
      <c r="DL538" s="211">
        <v>1192</v>
      </c>
      <c r="DM538" s="211">
        <v>1591</v>
      </c>
      <c r="DN538" s="211">
        <v>2330</v>
      </c>
      <c r="DO538" s="211">
        <v>892</v>
      </c>
      <c r="DP538" s="211">
        <v>633</v>
      </c>
      <c r="DQ538" s="211">
        <v>642</v>
      </c>
      <c r="DR538" s="211">
        <v>313</v>
      </c>
      <c r="DS538" s="211">
        <v>224</v>
      </c>
      <c r="DT538" s="211">
        <v>438</v>
      </c>
      <c r="DU538" s="211">
        <v>9244</v>
      </c>
      <c r="DV538" s="211">
        <v>4843</v>
      </c>
      <c r="DW538" s="211">
        <v>1476</v>
      </c>
      <c r="DX538" s="211">
        <v>643</v>
      </c>
      <c r="DY538" s="211">
        <v>152</v>
      </c>
      <c r="DZ538" s="211">
        <v>1290</v>
      </c>
      <c r="EA538" s="211">
        <v>126</v>
      </c>
      <c r="EB538" s="211">
        <v>829</v>
      </c>
      <c r="EC538" s="211">
        <v>2468</v>
      </c>
      <c r="ED538" s="211">
        <v>452</v>
      </c>
      <c r="EE538" s="211">
        <v>1644</v>
      </c>
      <c r="EF538" s="211">
        <v>2400</v>
      </c>
      <c r="EG538" s="211">
        <v>19434</v>
      </c>
      <c r="EH538" s="211">
        <v>1648</v>
      </c>
      <c r="EI538" s="211">
        <v>7671</v>
      </c>
      <c r="EJ538" s="211">
        <v>1573</v>
      </c>
      <c r="EK538" s="211">
        <v>175</v>
      </c>
      <c r="EL538" s="211">
        <v>101</v>
      </c>
      <c r="EM538" s="211">
        <v>166</v>
      </c>
      <c r="EN538" s="211">
        <v>254</v>
      </c>
      <c r="EO538" s="211">
        <v>209</v>
      </c>
      <c r="EP538" s="211">
        <v>578</v>
      </c>
      <c r="EQ538" s="211">
        <v>8473</v>
      </c>
      <c r="ER538" s="211">
        <v>9244</v>
      </c>
      <c r="ES538" s="211">
        <v>515</v>
      </c>
      <c r="ET538" s="211">
        <v>2796</v>
      </c>
      <c r="EU538" s="211">
        <v>4507</v>
      </c>
      <c r="EV538" s="211">
        <v>1426</v>
      </c>
      <c r="EW538" s="211">
        <f t="shared" si="8"/>
        <v>8729</v>
      </c>
      <c r="EX538" s="211">
        <v>9244</v>
      </c>
      <c r="EZ538" s="211"/>
    </row>
    <row r="539" spans="1:156" x14ac:dyDescent="0.25">
      <c r="A539">
        <v>55082</v>
      </c>
      <c r="B539" t="s">
        <v>580</v>
      </c>
      <c r="C539" t="s">
        <v>670</v>
      </c>
      <c r="D539" t="s">
        <v>315</v>
      </c>
      <c r="E539" t="s">
        <v>329</v>
      </c>
      <c r="F539" s="234" t="s">
        <v>342</v>
      </c>
      <c r="G539" s="234" t="s">
        <v>342</v>
      </c>
      <c r="H539" s="211">
        <v>35516</v>
      </c>
      <c r="I539" s="211">
        <v>863</v>
      </c>
      <c r="J539" s="211">
        <v>2682</v>
      </c>
      <c r="K539" s="211">
        <v>46</v>
      </c>
      <c r="L539" s="211">
        <v>2114</v>
      </c>
      <c r="M539" s="211">
        <v>10</v>
      </c>
      <c r="N539" s="211">
        <v>9396</v>
      </c>
      <c r="O539" s="211">
        <v>486</v>
      </c>
      <c r="P539" s="211">
        <v>23379</v>
      </c>
      <c r="Q539" s="211">
        <v>331</v>
      </c>
      <c r="R539" s="211">
        <v>31954</v>
      </c>
      <c r="S539" s="211">
        <v>574</v>
      </c>
      <c r="T539" s="211">
        <v>402</v>
      </c>
      <c r="U539" s="211">
        <v>0</v>
      </c>
      <c r="V539" s="211">
        <v>69</v>
      </c>
      <c r="W539" s="211">
        <v>0</v>
      </c>
      <c r="X539" s="211">
        <v>770</v>
      </c>
      <c r="Y539" s="211">
        <v>68</v>
      </c>
      <c r="Z539" s="211">
        <v>746</v>
      </c>
      <c r="AA539" s="211">
        <v>72</v>
      </c>
      <c r="AB539" s="211">
        <v>1568</v>
      </c>
      <c r="AC539" s="211">
        <v>149</v>
      </c>
      <c r="AD539" s="211">
        <v>1834</v>
      </c>
      <c r="AE539" s="211">
        <v>112</v>
      </c>
      <c r="AF539" s="211">
        <v>31330</v>
      </c>
      <c r="AG539" s="211">
        <v>567</v>
      </c>
      <c r="AH539" s="211">
        <v>33999</v>
      </c>
      <c r="AI539" s="211">
        <v>723</v>
      </c>
      <c r="AJ539" s="211">
        <v>1517</v>
      </c>
      <c r="AK539" s="211">
        <v>140</v>
      </c>
      <c r="AL539" s="211">
        <v>711</v>
      </c>
      <c r="AM539" s="211">
        <v>0</v>
      </c>
      <c r="AN539" s="211">
        <v>806</v>
      </c>
      <c r="AO539" s="211">
        <v>140</v>
      </c>
      <c r="AP539" s="211">
        <v>17370</v>
      </c>
      <c r="AQ539" s="211">
        <v>467</v>
      </c>
      <c r="AR539" s="211">
        <v>18146</v>
      </c>
      <c r="AS539" s="211">
        <v>396</v>
      </c>
      <c r="AT539" s="211">
        <v>3801</v>
      </c>
      <c r="AU539" s="211">
        <v>86</v>
      </c>
      <c r="AV539" s="211">
        <v>31715</v>
      </c>
      <c r="AW539" s="211">
        <v>777</v>
      </c>
      <c r="AX539" s="211">
        <v>645</v>
      </c>
      <c r="AY539" s="211">
        <v>46</v>
      </c>
      <c r="AZ539" s="211">
        <v>3934</v>
      </c>
      <c r="BA539" s="211">
        <v>144</v>
      </c>
      <c r="BB539" s="211">
        <v>6429</v>
      </c>
      <c r="BC539" s="211">
        <v>132</v>
      </c>
      <c r="BD539" s="211">
        <v>13409</v>
      </c>
      <c r="BE539" s="211">
        <v>149</v>
      </c>
      <c r="BF539" s="211">
        <v>3522</v>
      </c>
      <c r="BG539" s="211">
        <v>160</v>
      </c>
      <c r="BH539" s="211">
        <v>16274</v>
      </c>
      <c r="BI539" s="211">
        <v>418</v>
      </c>
      <c r="BJ539" s="211">
        <v>15922</v>
      </c>
      <c r="BK539" s="211">
        <v>411</v>
      </c>
      <c r="BL539" s="211">
        <v>352</v>
      </c>
      <c r="BM539" s="211">
        <v>7</v>
      </c>
      <c r="BN539" s="211">
        <v>11233</v>
      </c>
      <c r="BO539" s="211">
        <v>248</v>
      </c>
      <c r="BP539" s="211">
        <v>5659</v>
      </c>
      <c r="BQ539" s="211">
        <v>274</v>
      </c>
      <c r="BR539" s="211">
        <v>2904</v>
      </c>
      <c r="BS539" s="211">
        <v>56</v>
      </c>
      <c r="BT539" s="211">
        <v>8352</v>
      </c>
      <c r="BU539" s="211">
        <v>285</v>
      </c>
      <c r="BV539" s="211">
        <v>19796</v>
      </c>
      <c r="BW539" s="211">
        <v>578</v>
      </c>
      <c r="BX539" s="211">
        <v>7368</v>
      </c>
      <c r="BY539" s="211">
        <v>0</v>
      </c>
      <c r="BZ539" s="211">
        <v>1841</v>
      </c>
      <c r="CA539" s="211">
        <v>12</v>
      </c>
      <c r="CB539" s="211">
        <v>6511</v>
      </c>
      <c r="CC539" s="211">
        <v>273</v>
      </c>
      <c r="CD539" s="211">
        <v>2747</v>
      </c>
      <c r="CE539" s="211">
        <v>107</v>
      </c>
      <c r="CF539" s="211">
        <v>2627</v>
      </c>
      <c r="CG539" s="211">
        <v>108</v>
      </c>
      <c r="CH539" s="211">
        <v>4182</v>
      </c>
      <c r="CI539" s="211">
        <v>77</v>
      </c>
      <c r="CJ539" s="211">
        <v>4195</v>
      </c>
      <c r="CK539" s="211">
        <v>130</v>
      </c>
      <c r="CL539" s="211">
        <v>6045</v>
      </c>
      <c r="CM539" s="211">
        <v>156</v>
      </c>
      <c r="CN539" s="211">
        <v>7368</v>
      </c>
      <c r="CO539" s="211">
        <v>0</v>
      </c>
      <c r="CP539" s="211">
        <v>863</v>
      </c>
      <c r="CQ539" s="211">
        <v>34653</v>
      </c>
      <c r="CR539" s="211">
        <v>30126</v>
      </c>
      <c r="CS539" s="211">
        <v>10811</v>
      </c>
      <c r="CT539" s="211">
        <v>32698</v>
      </c>
      <c r="CU539" s="211">
        <v>2191</v>
      </c>
      <c r="CV539" s="211">
        <v>686</v>
      </c>
      <c r="CW539" s="211">
        <v>1189</v>
      </c>
      <c r="CX539" s="211">
        <v>228</v>
      </c>
      <c r="CY539" s="211">
        <v>372</v>
      </c>
      <c r="CZ539" s="211">
        <v>122</v>
      </c>
      <c r="DA539" s="211">
        <v>587</v>
      </c>
      <c r="DB539" s="211">
        <v>332</v>
      </c>
      <c r="DC539" s="211">
        <v>43</v>
      </c>
      <c r="DD539" s="211">
        <v>4</v>
      </c>
      <c r="DE539" s="211">
        <v>314</v>
      </c>
      <c r="DF539" s="211">
        <v>1239</v>
      </c>
      <c r="DG539" s="211">
        <v>2004</v>
      </c>
      <c r="DH539" s="211">
        <v>752</v>
      </c>
      <c r="DI539" s="211">
        <v>1787</v>
      </c>
      <c r="DJ539" s="211">
        <v>458</v>
      </c>
      <c r="DK539" s="211">
        <v>166</v>
      </c>
      <c r="DL539" s="211">
        <v>1019</v>
      </c>
      <c r="DM539" s="211">
        <v>2440</v>
      </c>
      <c r="DN539" s="211">
        <v>4407</v>
      </c>
      <c r="DO539" s="211">
        <v>1344</v>
      </c>
      <c r="DP539" s="211">
        <v>855</v>
      </c>
      <c r="DQ539" s="211">
        <v>693</v>
      </c>
      <c r="DR539" s="211">
        <v>369</v>
      </c>
      <c r="DS539" s="211">
        <v>361</v>
      </c>
      <c r="DT539" s="211">
        <v>677</v>
      </c>
      <c r="DU539" s="211">
        <v>14478</v>
      </c>
      <c r="DV539" s="211">
        <v>8331</v>
      </c>
      <c r="DW539" s="211">
        <v>3115</v>
      </c>
      <c r="DX539" s="211">
        <v>737</v>
      </c>
      <c r="DY539" s="211">
        <v>180</v>
      </c>
      <c r="DZ539" s="211">
        <v>2216</v>
      </c>
      <c r="EA539" s="211">
        <v>138</v>
      </c>
      <c r="EB539" s="211">
        <v>1583</v>
      </c>
      <c r="EC539" s="211">
        <v>3194</v>
      </c>
      <c r="ED539" s="211">
        <v>537</v>
      </c>
      <c r="EE539" s="211">
        <v>1993</v>
      </c>
      <c r="EF539" s="211">
        <v>4266</v>
      </c>
      <c r="EG539" s="211">
        <v>32071</v>
      </c>
      <c r="EH539" s="211">
        <v>4114</v>
      </c>
      <c r="EI539" s="211">
        <v>11227</v>
      </c>
      <c r="EJ539" s="211">
        <v>3251</v>
      </c>
      <c r="EK539" s="211">
        <v>421</v>
      </c>
      <c r="EL539" s="211">
        <v>413</v>
      </c>
      <c r="EM539" s="211">
        <v>383</v>
      </c>
      <c r="EN539" s="211">
        <v>310</v>
      </c>
      <c r="EO539" s="211">
        <v>202</v>
      </c>
      <c r="EP539" s="211">
        <v>1339</v>
      </c>
      <c r="EQ539" s="211">
        <v>13352</v>
      </c>
      <c r="ER539" s="211">
        <v>14478</v>
      </c>
      <c r="ES539" s="211">
        <v>836</v>
      </c>
      <c r="ET539" s="211">
        <v>3706</v>
      </c>
      <c r="EU539" s="211">
        <v>6465</v>
      </c>
      <c r="EV539" s="211">
        <v>3471</v>
      </c>
      <c r="EW539" s="211">
        <f t="shared" si="8"/>
        <v>13642</v>
      </c>
      <c r="EX539" s="211">
        <v>14478</v>
      </c>
      <c r="EZ539" s="211"/>
    </row>
    <row r="540" spans="1:156" x14ac:dyDescent="0.25">
      <c r="A540">
        <v>55101</v>
      </c>
      <c r="B540" t="s">
        <v>580</v>
      </c>
      <c r="C540" t="s">
        <v>938</v>
      </c>
      <c r="D540" t="s">
        <v>295</v>
      </c>
      <c r="E540" t="s">
        <v>329</v>
      </c>
      <c r="F540" s="234" t="s">
        <v>342</v>
      </c>
      <c r="G540" s="234" t="s">
        <v>342</v>
      </c>
      <c r="H540" s="211">
        <v>7571</v>
      </c>
      <c r="I540" s="211">
        <v>284</v>
      </c>
      <c r="J540" s="211">
        <v>1584</v>
      </c>
      <c r="K540" s="211">
        <v>57</v>
      </c>
      <c r="L540" s="211">
        <v>1036</v>
      </c>
      <c r="M540" s="211">
        <v>57</v>
      </c>
      <c r="N540" s="211">
        <v>2211</v>
      </c>
      <c r="O540" s="211">
        <v>136</v>
      </c>
      <c r="P540" s="211">
        <v>3762</v>
      </c>
      <c r="Q540" s="211">
        <v>88</v>
      </c>
      <c r="R540" s="211">
        <v>5288</v>
      </c>
      <c r="S540" s="211">
        <v>141</v>
      </c>
      <c r="T540" s="211">
        <v>645</v>
      </c>
      <c r="U540" s="211">
        <v>30</v>
      </c>
      <c r="V540" s="211">
        <v>50</v>
      </c>
      <c r="W540" s="211">
        <v>0</v>
      </c>
      <c r="X540" s="211">
        <v>1028</v>
      </c>
      <c r="Y540" s="211">
        <v>84</v>
      </c>
      <c r="Z540" s="211">
        <v>68</v>
      </c>
      <c r="AA540" s="211">
        <v>0</v>
      </c>
      <c r="AB540" s="211">
        <v>492</v>
      </c>
      <c r="AC540" s="211">
        <v>29</v>
      </c>
      <c r="AD540" s="211">
        <v>217</v>
      </c>
      <c r="AE540" s="211">
        <v>0</v>
      </c>
      <c r="AF540" s="211">
        <v>5168</v>
      </c>
      <c r="AG540" s="211">
        <v>141</v>
      </c>
      <c r="AH540" s="211">
        <v>6714</v>
      </c>
      <c r="AI540" s="211">
        <v>257</v>
      </c>
      <c r="AJ540" s="211">
        <v>857</v>
      </c>
      <c r="AK540" s="211">
        <v>27</v>
      </c>
      <c r="AL540" s="211">
        <v>644</v>
      </c>
      <c r="AM540" s="211">
        <v>9</v>
      </c>
      <c r="AN540" s="211">
        <v>213</v>
      </c>
      <c r="AO540" s="211">
        <v>18</v>
      </c>
      <c r="AP540" s="211">
        <v>3482</v>
      </c>
      <c r="AQ540" s="211">
        <v>181</v>
      </c>
      <c r="AR540" s="211">
        <v>4089</v>
      </c>
      <c r="AS540" s="211">
        <v>103</v>
      </c>
      <c r="AT540" s="211">
        <v>833</v>
      </c>
      <c r="AU540" s="211">
        <v>0</v>
      </c>
      <c r="AV540" s="211">
        <v>6738</v>
      </c>
      <c r="AW540" s="211">
        <v>284</v>
      </c>
      <c r="AX540" s="211">
        <v>236</v>
      </c>
      <c r="AY540" s="211">
        <v>0</v>
      </c>
      <c r="AZ540" s="211">
        <v>687</v>
      </c>
      <c r="BA540" s="211">
        <v>9</v>
      </c>
      <c r="BB540" s="211">
        <v>1520</v>
      </c>
      <c r="BC540" s="211">
        <v>102</v>
      </c>
      <c r="BD540" s="211">
        <v>3586</v>
      </c>
      <c r="BE540" s="211">
        <v>82</v>
      </c>
      <c r="BF540" s="211">
        <v>923</v>
      </c>
      <c r="BG540" s="211">
        <v>0</v>
      </c>
      <c r="BH540" s="211">
        <v>5093</v>
      </c>
      <c r="BI540" s="211">
        <v>246</v>
      </c>
      <c r="BJ540" s="211">
        <v>4795</v>
      </c>
      <c r="BK540" s="211">
        <v>131</v>
      </c>
      <c r="BL540" s="211">
        <v>298</v>
      </c>
      <c r="BM540" s="211">
        <v>115</v>
      </c>
      <c r="BN540" s="211">
        <v>3504</v>
      </c>
      <c r="BO540" s="211">
        <v>66</v>
      </c>
      <c r="BP540" s="211">
        <v>1679</v>
      </c>
      <c r="BQ540" s="211">
        <v>94</v>
      </c>
      <c r="BR540" s="211">
        <v>833</v>
      </c>
      <c r="BS540" s="211">
        <v>86</v>
      </c>
      <c r="BT540" s="211">
        <v>480</v>
      </c>
      <c r="BU540" s="211">
        <v>3</v>
      </c>
      <c r="BV540" s="211">
        <v>6016</v>
      </c>
      <c r="BW540" s="211">
        <v>246</v>
      </c>
      <c r="BX540" s="211">
        <v>1075</v>
      </c>
      <c r="BY540" s="211">
        <v>35</v>
      </c>
      <c r="BZ540" s="211">
        <v>252</v>
      </c>
      <c r="CA540" s="211">
        <v>3</v>
      </c>
      <c r="CB540" s="211">
        <v>228</v>
      </c>
      <c r="CC540" s="211">
        <v>0</v>
      </c>
      <c r="CD540" s="211">
        <v>1062</v>
      </c>
      <c r="CE540" s="211">
        <v>88</v>
      </c>
      <c r="CF540" s="211">
        <v>2156</v>
      </c>
      <c r="CG540" s="211">
        <v>37</v>
      </c>
      <c r="CH540" s="211">
        <v>923</v>
      </c>
      <c r="CI540" s="211">
        <v>33</v>
      </c>
      <c r="CJ540" s="211">
        <v>802</v>
      </c>
      <c r="CK540" s="211">
        <v>46</v>
      </c>
      <c r="CL540" s="211">
        <v>1073</v>
      </c>
      <c r="CM540" s="211">
        <v>42</v>
      </c>
      <c r="CN540" s="211">
        <v>1075</v>
      </c>
      <c r="CO540" s="211">
        <v>35</v>
      </c>
      <c r="CP540" s="211">
        <v>284</v>
      </c>
      <c r="CQ540" s="211">
        <v>7287</v>
      </c>
      <c r="CR540" s="211">
        <v>5888</v>
      </c>
      <c r="CS540" s="211">
        <v>2315</v>
      </c>
      <c r="CT540" s="211">
        <v>6634</v>
      </c>
      <c r="CU540" s="211">
        <v>1053</v>
      </c>
      <c r="CV540" s="211">
        <v>191</v>
      </c>
      <c r="CW540" s="211">
        <v>253</v>
      </c>
      <c r="CX540" s="211">
        <v>33</v>
      </c>
      <c r="CY540" s="211">
        <v>263</v>
      </c>
      <c r="CZ540" s="211">
        <v>38</v>
      </c>
      <c r="DA540" s="211">
        <v>472</v>
      </c>
      <c r="DB540" s="211">
        <v>101</v>
      </c>
      <c r="DC540" s="211">
        <v>65</v>
      </c>
      <c r="DD540" s="211">
        <v>19</v>
      </c>
      <c r="DE540" s="211">
        <v>0</v>
      </c>
      <c r="DF540" s="211">
        <v>141</v>
      </c>
      <c r="DG540" s="211">
        <v>615</v>
      </c>
      <c r="DH540" s="211">
        <v>186</v>
      </c>
      <c r="DI540" s="211">
        <v>284</v>
      </c>
      <c r="DJ540" s="211">
        <v>259</v>
      </c>
      <c r="DK540" s="211">
        <v>60</v>
      </c>
      <c r="DL540" s="211">
        <v>652</v>
      </c>
      <c r="DM540" s="211">
        <v>774</v>
      </c>
      <c r="DN540" s="211">
        <v>1326</v>
      </c>
      <c r="DO540" s="211">
        <v>387</v>
      </c>
      <c r="DP540" s="211">
        <v>175</v>
      </c>
      <c r="DQ540" s="211">
        <v>266</v>
      </c>
      <c r="DR540" s="211">
        <v>98</v>
      </c>
      <c r="DS540" s="211">
        <v>324</v>
      </c>
      <c r="DT540" s="211">
        <v>688</v>
      </c>
      <c r="DU540" s="211">
        <v>5136</v>
      </c>
      <c r="DV540" s="211">
        <v>824</v>
      </c>
      <c r="DW540" s="211">
        <v>137</v>
      </c>
      <c r="DX540" s="211">
        <v>491</v>
      </c>
      <c r="DY540" s="211">
        <v>0</v>
      </c>
      <c r="DZ540" s="211">
        <v>1581</v>
      </c>
      <c r="EA540" s="211">
        <v>38</v>
      </c>
      <c r="EB540" s="211">
        <v>1449</v>
      </c>
      <c r="EC540" s="211">
        <v>2240</v>
      </c>
      <c r="ED540" s="211">
        <v>132</v>
      </c>
      <c r="EE540" s="211">
        <v>1906</v>
      </c>
      <c r="EF540" s="211">
        <v>347</v>
      </c>
      <c r="EG540" s="211">
        <v>4883</v>
      </c>
      <c r="EH540" s="211">
        <v>2971</v>
      </c>
      <c r="EI540" s="211">
        <v>1178</v>
      </c>
      <c r="EJ540" s="211">
        <v>3958</v>
      </c>
      <c r="EK540" s="211">
        <v>364</v>
      </c>
      <c r="EL540" s="211">
        <v>664</v>
      </c>
      <c r="EM540" s="211">
        <v>412</v>
      </c>
      <c r="EN540" s="211">
        <v>341</v>
      </c>
      <c r="EO540" s="211">
        <v>295</v>
      </c>
      <c r="EP540" s="211">
        <v>1778</v>
      </c>
      <c r="EQ540" s="211">
        <v>4622</v>
      </c>
      <c r="ER540" s="211">
        <v>5136</v>
      </c>
      <c r="ES540" s="211">
        <v>1119</v>
      </c>
      <c r="ET540" s="211">
        <v>3201</v>
      </c>
      <c r="EU540" s="211">
        <v>658</v>
      </c>
      <c r="EV540" s="211">
        <v>158</v>
      </c>
      <c r="EW540" s="211">
        <f t="shared" si="8"/>
        <v>4017</v>
      </c>
      <c r="EX540" s="211">
        <v>5136</v>
      </c>
      <c r="EZ540" s="211"/>
    </row>
    <row r="541" spans="1:156" x14ac:dyDescent="0.25">
      <c r="A541">
        <v>55102</v>
      </c>
      <c r="B541" t="s">
        <v>580</v>
      </c>
      <c r="C541" t="s">
        <v>938</v>
      </c>
      <c r="D541" t="s">
        <v>295</v>
      </c>
      <c r="E541" t="s">
        <v>329</v>
      </c>
      <c r="F541" s="234" t="s">
        <v>342</v>
      </c>
      <c r="G541" s="234" t="s">
        <v>342</v>
      </c>
      <c r="H541" s="211">
        <v>19221</v>
      </c>
      <c r="I541" s="211">
        <v>1118</v>
      </c>
      <c r="J541" s="211">
        <v>3524</v>
      </c>
      <c r="K541" s="211">
        <v>373</v>
      </c>
      <c r="L541" s="211">
        <v>2629</v>
      </c>
      <c r="M541" s="211">
        <v>337</v>
      </c>
      <c r="N541" s="211">
        <v>7079</v>
      </c>
      <c r="O541" s="211">
        <v>576</v>
      </c>
      <c r="P541" s="211">
        <v>8557</v>
      </c>
      <c r="Q541" s="211">
        <v>169</v>
      </c>
      <c r="R541" s="211">
        <v>15354</v>
      </c>
      <c r="S541" s="211">
        <v>838</v>
      </c>
      <c r="T541" s="211">
        <v>1916</v>
      </c>
      <c r="U541" s="211">
        <v>127</v>
      </c>
      <c r="V541" s="211">
        <v>98</v>
      </c>
      <c r="W541" s="211">
        <v>14</v>
      </c>
      <c r="X541" s="211">
        <v>528</v>
      </c>
      <c r="Y541" s="211">
        <v>27</v>
      </c>
      <c r="Z541" s="211">
        <v>200</v>
      </c>
      <c r="AA541" s="211">
        <v>29</v>
      </c>
      <c r="AB541" s="211">
        <v>1125</v>
      </c>
      <c r="AC541" s="211">
        <v>83</v>
      </c>
      <c r="AD541" s="211">
        <v>989</v>
      </c>
      <c r="AE541" s="211">
        <v>153</v>
      </c>
      <c r="AF541" s="211">
        <v>14768</v>
      </c>
      <c r="AG541" s="211">
        <v>739</v>
      </c>
      <c r="AH541" s="211">
        <v>17468</v>
      </c>
      <c r="AI541" s="211">
        <v>942</v>
      </c>
      <c r="AJ541" s="211">
        <v>1753</v>
      </c>
      <c r="AK541" s="211">
        <v>176</v>
      </c>
      <c r="AL541" s="211">
        <v>1032</v>
      </c>
      <c r="AM541" s="211">
        <v>42</v>
      </c>
      <c r="AN541" s="211">
        <v>721</v>
      </c>
      <c r="AO541" s="211">
        <v>134</v>
      </c>
      <c r="AP541" s="211">
        <v>10166</v>
      </c>
      <c r="AQ541" s="211">
        <v>761</v>
      </c>
      <c r="AR541" s="211">
        <v>9055</v>
      </c>
      <c r="AS541" s="211">
        <v>357</v>
      </c>
      <c r="AT541" s="211">
        <v>2758</v>
      </c>
      <c r="AU541" s="211">
        <v>117</v>
      </c>
      <c r="AV541" s="211">
        <v>16463</v>
      </c>
      <c r="AW541" s="211">
        <v>1001</v>
      </c>
      <c r="AX541" s="211">
        <v>668</v>
      </c>
      <c r="AY541" s="211">
        <v>68</v>
      </c>
      <c r="AZ541" s="211">
        <v>2433</v>
      </c>
      <c r="BA541" s="211">
        <v>234</v>
      </c>
      <c r="BB541" s="211">
        <v>3813</v>
      </c>
      <c r="BC541" s="211">
        <v>290</v>
      </c>
      <c r="BD541" s="211">
        <v>8560</v>
      </c>
      <c r="BE541" s="211">
        <v>353</v>
      </c>
      <c r="BF541" s="211">
        <v>2097</v>
      </c>
      <c r="BG541" s="211">
        <v>126</v>
      </c>
      <c r="BH541" s="211">
        <v>11645</v>
      </c>
      <c r="BI541" s="211">
        <v>873</v>
      </c>
      <c r="BJ541" s="211">
        <v>11190</v>
      </c>
      <c r="BK541" s="211">
        <v>740</v>
      </c>
      <c r="BL541" s="211">
        <v>455</v>
      </c>
      <c r="BM541" s="211">
        <v>133</v>
      </c>
      <c r="BN541" s="211">
        <v>8228</v>
      </c>
      <c r="BO541" s="211">
        <v>410</v>
      </c>
      <c r="BP541" s="211">
        <v>3557</v>
      </c>
      <c r="BQ541" s="211">
        <v>436</v>
      </c>
      <c r="BR541" s="211">
        <v>1957</v>
      </c>
      <c r="BS541" s="211">
        <v>153</v>
      </c>
      <c r="BT541" s="211">
        <v>2181</v>
      </c>
      <c r="BU541" s="211">
        <v>98</v>
      </c>
      <c r="BV541" s="211">
        <v>13742</v>
      </c>
      <c r="BW541" s="211">
        <v>999</v>
      </c>
      <c r="BX541" s="211">
        <v>3298</v>
      </c>
      <c r="BY541" s="211">
        <v>21</v>
      </c>
      <c r="BZ541" s="211">
        <v>671</v>
      </c>
      <c r="CA541" s="211">
        <v>0</v>
      </c>
      <c r="CB541" s="211">
        <v>1510</v>
      </c>
      <c r="CC541" s="211">
        <v>98</v>
      </c>
      <c r="CD541" s="211">
        <v>1566</v>
      </c>
      <c r="CE541" s="211">
        <v>75</v>
      </c>
      <c r="CF541" s="211">
        <v>4407</v>
      </c>
      <c r="CG541" s="211">
        <v>358</v>
      </c>
      <c r="CH541" s="211">
        <v>2853</v>
      </c>
      <c r="CI541" s="211">
        <v>249</v>
      </c>
      <c r="CJ541" s="211">
        <v>2306</v>
      </c>
      <c r="CK541" s="211">
        <v>167</v>
      </c>
      <c r="CL541" s="211">
        <v>2610</v>
      </c>
      <c r="CM541" s="211">
        <v>150</v>
      </c>
      <c r="CN541" s="211">
        <v>3298</v>
      </c>
      <c r="CO541" s="211">
        <v>21</v>
      </c>
      <c r="CP541" s="211">
        <v>1118</v>
      </c>
      <c r="CQ541" s="211">
        <v>18103</v>
      </c>
      <c r="CR541" s="211">
        <v>14083</v>
      </c>
      <c r="CS541" s="211">
        <v>6525</v>
      </c>
      <c r="CT541" s="211">
        <v>16573</v>
      </c>
      <c r="CU541" s="211">
        <v>2408</v>
      </c>
      <c r="CV541" s="211">
        <v>610</v>
      </c>
      <c r="CW541" s="211">
        <v>842</v>
      </c>
      <c r="CX541" s="211">
        <v>92</v>
      </c>
      <c r="CY541" s="211">
        <v>479</v>
      </c>
      <c r="CZ541" s="211">
        <v>88</v>
      </c>
      <c r="DA541" s="211">
        <v>199</v>
      </c>
      <c r="DB541" s="211">
        <v>62</v>
      </c>
      <c r="DC541" s="211">
        <v>888</v>
      </c>
      <c r="DD541" s="211">
        <v>368</v>
      </c>
      <c r="DE541" s="211">
        <v>56</v>
      </c>
      <c r="DF541" s="211">
        <v>367</v>
      </c>
      <c r="DG541" s="211">
        <v>1320</v>
      </c>
      <c r="DH541" s="211">
        <v>282</v>
      </c>
      <c r="DI541" s="211">
        <v>967</v>
      </c>
      <c r="DJ541" s="211">
        <v>288</v>
      </c>
      <c r="DK541" s="211">
        <v>275</v>
      </c>
      <c r="DL541" s="211">
        <v>976</v>
      </c>
      <c r="DM541" s="211">
        <v>1603</v>
      </c>
      <c r="DN541" s="211">
        <v>3034</v>
      </c>
      <c r="DO541" s="211">
        <v>1207</v>
      </c>
      <c r="DP541" s="211">
        <v>799</v>
      </c>
      <c r="DQ541" s="211">
        <v>766</v>
      </c>
      <c r="DR541" s="211">
        <v>295</v>
      </c>
      <c r="DS541" s="211">
        <v>269</v>
      </c>
      <c r="DT541" s="211">
        <v>939</v>
      </c>
      <c r="DU541" s="211">
        <v>10460</v>
      </c>
      <c r="DV541" s="211">
        <v>2806</v>
      </c>
      <c r="DW541" s="211">
        <v>629</v>
      </c>
      <c r="DX541" s="211">
        <v>1198</v>
      </c>
      <c r="DY541" s="211">
        <v>79</v>
      </c>
      <c r="DZ541" s="211">
        <v>3080</v>
      </c>
      <c r="EA541" s="211">
        <v>108</v>
      </c>
      <c r="EB541" s="211">
        <v>2335</v>
      </c>
      <c r="EC541" s="211">
        <v>3376</v>
      </c>
      <c r="ED541" s="211">
        <v>312</v>
      </c>
      <c r="EE541" s="211">
        <v>2748</v>
      </c>
      <c r="EF541" s="211">
        <v>1259</v>
      </c>
      <c r="EG541" s="211">
        <v>15554</v>
      </c>
      <c r="EH541" s="211">
        <v>3776</v>
      </c>
      <c r="EI541" s="211">
        <v>4816</v>
      </c>
      <c r="EJ541" s="211">
        <v>5644</v>
      </c>
      <c r="EK541" s="211">
        <v>773</v>
      </c>
      <c r="EL541" s="211">
        <v>857</v>
      </c>
      <c r="EM541" s="211">
        <v>921</v>
      </c>
      <c r="EN541" s="211">
        <v>725</v>
      </c>
      <c r="EO541" s="211">
        <v>532</v>
      </c>
      <c r="EP541" s="211">
        <v>1557</v>
      </c>
      <c r="EQ541" s="211">
        <v>9629</v>
      </c>
      <c r="ER541" s="211">
        <v>10460</v>
      </c>
      <c r="ES541" s="211">
        <v>1224</v>
      </c>
      <c r="ET541" s="211">
        <v>4949</v>
      </c>
      <c r="EU541" s="211">
        <v>3656</v>
      </c>
      <c r="EV541" s="211">
        <v>631</v>
      </c>
      <c r="EW541" s="211">
        <f t="shared" si="8"/>
        <v>9236</v>
      </c>
      <c r="EX541" s="211">
        <v>10460</v>
      </c>
      <c r="EZ541" s="211"/>
    </row>
    <row r="542" spans="1:156" x14ac:dyDescent="0.25">
      <c r="A542">
        <v>55103</v>
      </c>
      <c r="B542" t="s">
        <v>580</v>
      </c>
      <c r="C542" t="s">
        <v>938</v>
      </c>
      <c r="D542" t="s">
        <v>295</v>
      </c>
      <c r="E542" t="s">
        <v>329</v>
      </c>
      <c r="F542" s="234" t="s">
        <v>342</v>
      </c>
      <c r="G542" s="234" t="s">
        <v>342</v>
      </c>
      <c r="H542" s="211">
        <v>13757</v>
      </c>
      <c r="I542" s="211">
        <v>1031</v>
      </c>
      <c r="J542" s="211">
        <v>5536</v>
      </c>
      <c r="K542" s="211">
        <v>556</v>
      </c>
      <c r="L542" s="211">
        <v>3639</v>
      </c>
      <c r="M542" s="211">
        <v>501</v>
      </c>
      <c r="N542" s="211">
        <v>5004</v>
      </c>
      <c r="O542" s="211">
        <v>425</v>
      </c>
      <c r="P542" s="211">
        <v>3199</v>
      </c>
      <c r="Q542" s="211">
        <v>50</v>
      </c>
      <c r="R542" s="211">
        <v>4961</v>
      </c>
      <c r="S542" s="211">
        <v>253</v>
      </c>
      <c r="T542" s="211">
        <v>3889</v>
      </c>
      <c r="U542" s="211">
        <v>286</v>
      </c>
      <c r="V542" s="211">
        <v>204</v>
      </c>
      <c r="W542" s="211">
        <v>21</v>
      </c>
      <c r="X542" s="211">
        <v>2974</v>
      </c>
      <c r="Y542" s="211">
        <v>244</v>
      </c>
      <c r="Z542" s="211">
        <v>450</v>
      </c>
      <c r="AA542" s="211">
        <v>145</v>
      </c>
      <c r="AB542" s="211">
        <v>1259</v>
      </c>
      <c r="AC542" s="211">
        <v>82</v>
      </c>
      <c r="AD542" s="211">
        <v>1663</v>
      </c>
      <c r="AE542" s="211">
        <v>223</v>
      </c>
      <c r="AF542" s="211">
        <v>4573</v>
      </c>
      <c r="AG542" s="211">
        <v>218</v>
      </c>
      <c r="AH542" s="211">
        <v>10215</v>
      </c>
      <c r="AI542" s="211">
        <v>643</v>
      </c>
      <c r="AJ542" s="211">
        <v>3542</v>
      </c>
      <c r="AK542" s="211">
        <v>388</v>
      </c>
      <c r="AL542" s="211">
        <v>2289</v>
      </c>
      <c r="AM542" s="211">
        <v>108</v>
      </c>
      <c r="AN542" s="211">
        <v>1253</v>
      </c>
      <c r="AO542" s="211">
        <v>280</v>
      </c>
      <c r="AP542" s="211">
        <v>6642</v>
      </c>
      <c r="AQ542" s="211">
        <v>593</v>
      </c>
      <c r="AR542" s="211">
        <v>7115</v>
      </c>
      <c r="AS542" s="211">
        <v>438</v>
      </c>
      <c r="AT542" s="211">
        <v>2196</v>
      </c>
      <c r="AU542" s="211">
        <v>81</v>
      </c>
      <c r="AV542" s="211">
        <v>11561</v>
      </c>
      <c r="AW542" s="211">
        <v>950</v>
      </c>
      <c r="AX542" s="211">
        <v>1791</v>
      </c>
      <c r="AY542" s="211">
        <v>222</v>
      </c>
      <c r="AZ542" s="211">
        <v>2015</v>
      </c>
      <c r="BA542" s="211">
        <v>254</v>
      </c>
      <c r="BB542" s="211">
        <v>2348</v>
      </c>
      <c r="BC542" s="211">
        <v>147</v>
      </c>
      <c r="BD542" s="211">
        <v>2289</v>
      </c>
      <c r="BE542" s="211">
        <v>50</v>
      </c>
      <c r="BF542" s="211">
        <v>2192</v>
      </c>
      <c r="BG542" s="211">
        <v>241</v>
      </c>
      <c r="BH542" s="211">
        <v>5992</v>
      </c>
      <c r="BI542" s="211">
        <v>593</v>
      </c>
      <c r="BJ542" s="211">
        <v>5788</v>
      </c>
      <c r="BK542" s="211">
        <v>534</v>
      </c>
      <c r="BL542" s="211">
        <v>204</v>
      </c>
      <c r="BM542" s="211">
        <v>59</v>
      </c>
      <c r="BN542" s="211">
        <v>3909</v>
      </c>
      <c r="BO542" s="211">
        <v>338</v>
      </c>
      <c r="BP542" s="211">
        <v>2337</v>
      </c>
      <c r="BQ542" s="211">
        <v>268</v>
      </c>
      <c r="BR542" s="211">
        <v>1938</v>
      </c>
      <c r="BS542" s="211">
        <v>228</v>
      </c>
      <c r="BT542" s="211">
        <v>4138</v>
      </c>
      <c r="BU542" s="211">
        <v>197</v>
      </c>
      <c r="BV542" s="211">
        <v>8184</v>
      </c>
      <c r="BW542" s="211">
        <v>834</v>
      </c>
      <c r="BX542" s="211">
        <v>1435</v>
      </c>
      <c r="BY542" s="211">
        <v>0</v>
      </c>
      <c r="BZ542" s="211">
        <v>1366</v>
      </c>
      <c r="CA542" s="211">
        <v>42</v>
      </c>
      <c r="CB542" s="211">
        <v>2772</v>
      </c>
      <c r="CC542" s="211">
        <v>155</v>
      </c>
      <c r="CD542" s="211">
        <v>1176</v>
      </c>
      <c r="CE542" s="211">
        <v>161</v>
      </c>
      <c r="CF542" s="211">
        <v>2174</v>
      </c>
      <c r="CG542" s="211">
        <v>156</v>
      </c>
      <c r="CH542" s="211">
        <v>1656</v>
      </c>
      <c r="CI542" s="211">
        <v>283</v>
      </c>
      <c r="CJ542" s="211">
        <v>1537</v>
      </c>
      <c r="CK542" s="211">
        <v>134</v>
      </c>
      <c r="CL542" s="211">
        <v>1641</v>
      </c>
      <c r="CM542" s="211">
        <v>100</v>
      </c>
      <c r="CN542" s="211">
        <v>1435</v>
      </c>
      <c r="CO542" s="211">
        <v>0</v>
      </c>
      <c r="CP542" s="211">
        <v>1031</v>
      </c>
      <c r="CQ542" s="211">
        <v>12726</v>
      </c>
      <c r="CR542" s="211">
        <v>6083</v>
      </c>
      <c r="CS542" s="211">
        <v>7748</v>
      </c>
      <c r="CT542" s="211">
        <v>7969</v>
      </c>
      <c r="CU542" s="211">
        <v>4696</v>
      </c>
      <c r="CV542" s="211">
        <v>2798</v>
      </c>
      <c r="CW542" s="211">
        <v>605</v>
      </c>
      <c r="CX542" s="211">
        <v>264</v>
      </c>
      <c r="CY542" s="211">
        <v>100</v>
      </c>
      <c r="CZ542" s="211">
        <v>12</v>
      </c>
      <c r="DA542" s="211">
        <v>2542</v>
      </c>
      <c r="DB542" s="211">
        <v>1819</v>
      </c>
      <c r="DC542" s="211">
        <v>1449</v>
      </c>
      <c r="DD542" s="211">
        <v>703</v>
      </c>
      <c r="DE542" s="211">
        <v>60</v>
      </c>
      <c r="DF542" s="211">
        <v>141</v>
      </c>
      <c r="DG542" s="211">
        <v>626</v>
      </c>
      <c r="DH542" s="211">
        <v>109</v>
      </c>
      <c r="DI542" s="211">
        <v>733</v>
      </c>
      <c r="DJ542" s="211">
        <v>309</v>
      </c>
      <c r="DK542" s="211">
        <v>62</v>
      </c>
      <c r="DL542" s="211">
        <v>353</v>
      </c>
      <c r="DM542" s="211">
        <v>665</v>
      </c>
      <c r="DN542" s="211">
        <v>1806</v>
      </c>
      <c r="DO542" s="211">
        <v>635</v>
      </c>
      <c r="DP542" s="211">
        <v>327</v>
      </c>
      <c r="DQ542" s="211">
        <v>418</v>
      </c>
      <c r="DR542" s="211">
        <v>538</v>
      </c>
      <c r="DS542" s="211">
        <v>426</v>
      </c>
      <c r="DT542" s="211">
        <v>1467</v>
      </c>
      <c r="DU542" s="211">
        <v>5245</v>
      </c>
      <c r="DV542" s="211">
        <v>1757</v>
      </c>
      <c r="DW542" s="211">
        <v>872</v>
      </c>
      <c r="DX542" s="211">
        <v>353</v>
      </c>
      <c r="DY542" s="211">
        <v>125</v>
      </c>
      <c r="DZ542" s="211">
        <v>1187</v>
      </c>
      <c r="EA542" s="211">
        <v>30</v>
      </c>
      <c r="EB542" s="211">
        <v>931</v>
      </c>
      <c r="EC542" s="211">
        <v>1948</v>
      </c>
      <c r="ED542" s="211">
        <v>423</v>
      </c>
      <c r="EE542" s="211">
        <v>1181</v>
      </c>
      <c r="EF542" s="211">
        <v>1693</v>
      </c>
      <c r="EG542" s="211">
        <v>11817</v>
      </c>
      <c r="EH542" s="211">
        <v>1801</v>
      </c>
      <c r="EI542" s="211">
        <v>2231</v>
      </c>
      <c r="EJ542" s="211">
        <v>3014</v>
      </c>
      <c r="EK542" s="211">
        <v>279</v>
      </c>
      <c r="EL542" s="211">
        <v>178</v>
      </c>
      <c r="EM542" s="211">
        <v>289</v>
      </c>
      <c r="EN542" s="211">
        <v>603</v>
      </c>
      <c r="EO542" s="211">
        <v>293</v>
      </c>
      <c r="EP542" s="211">
        <v>1188</v>
      </c>
      <c r="EQ542" s="211">
        <v>4617</v>
      </c>
      <c r="ER542" s="211">
        <v>5245</v>
      </c>
      <c r="ES542" s="211">
        <v>1376</v>
      </c>
      <c r="ET542" s="211">
        <v>1797</v>
      </c>
      <c r="EU542" s="211">
        <v>1412</v>
      </c>
      <c r="EV542" s="211">
        <v>660</v>
      </c>
      <c r="EW542" s="211">
        <f t="shared" si="8"/>
        <v>3869</v>
      </c>
      <c r="EX542" s="211">
        <v>5245</v>
      </c>
      <c r="EZ542" s="211"/>
    </row>
    <row r="543" spans="1:156" x14ac:dyDescent="0.25">
      <c r="A543">
        <v>55104</v>
      </c>
      <c r="B543" t="s">
        <v>580</v>
      </c>
      <c r="C543" t="s">
        <v>938</v>
      </c>
      <c r="D543" t="s">
        <v>295</v>
      </c>
      <c r="E543" t="s">
        <v>329</v>
      </c>
      <c r="F543" s="234" t="s">
        <v>342</v>
      </c>
      <c r="G543" s="234" t="s">
        <v>342</v>
      </c>
      <c r="H543" s="211">
        <v>45456</v>
      </c>
      <c r="I543" s="211">
        <v>2913</v>
      </c>
      <c r="J543" s="211">
        <v>10273</v>
      </c>
      <c r="K543" s="211">
        <v>1378</v>
      </c>
      <c r="L543" s="211">
        <v>7431</v>
      </c>
      <c r="M543" s="211">
        <v>638</v>
      </c>
      <c r="N543" s="211">
        <v>15590</v>
      </c>
      <c r="O543" s="211">
        <v>1031</v>
      </c>
      <c r="P543" s="211">
        <v>18187</v>
      </c>
      <c r="Q543" s="211">
        <v>492</v>
      </c>
      <c r="R543" s="211">
        <v>27560</v>
      </c>
      <c r="S543" s="211">
        <v>1078</v>
      </c>
      <c r="T543" s="211">
        <v>8789</v>
      </c>
      <c r="U543" s="211">
        <v>931</v>
      </c>
      <c r="V543" s="211">
        <v>227</v>
      </c>
      <c r="W543" s="211">
        <v>0</v>
      </c>
      <c r="X543" s="211">
        <v>3159</v>
      </c>
      <c r="Y543" s="211">
        <v>278</v>
      </c>
      <c r="Z543" s="211">
        <v>1285</v>
      </c>
      <c r="AA543" s="211">
        <v>361</v>
      </c>
      <c r="AB543" s="211">
        <v>4434</v>
      </c>
      <c r="AC543" s="211">
        <v>265</v>
      </c>
      <c r="AD543" s="211">
        <v>3018</v>
      </c>
      <c r="AE543" s="211">
        <v>472</v>
      </c>
      <c r="AF543" s="211" t="s">
        <v>283</v>
      </c>
      <c r="AG543" s="211">
        <v>1039</v>
      </c>
      <c r="AH543" s="211">
        <v>39807</v>
      </c>
      <c r="AI543" s="211">
        <v>2230</v>
      </c>
      <c r="AJ543" s="211">
        <v>5649</v>
      </c>
      <c r="AK543" s="211">
        <v>683</v>
      </c>
      <c r="AL543" s="211">
        <v>4033</v>
      </c>
      <c r="AM543" s="211">
        <v>383</v>
      </c>
      <c r="AN543" s="211">
        <v>1616</v>
      </c>
      <c r="AO543" s="211">
        <v>300</v>
      </c>
      <c r="AP543" s="211">
        <v>21828</v>
      </c>
      <c r="AQ543" s="211">
        <v>1824</v>
      </c>
      <c r="AR543" s="211">
        <v>23628</v>
      </c>
      <c r="AS543" s="211">
        <v>1089</v>
      </c>
      <c r="AT543" s="211">
        <v>5276</v>
      </c>
      <c r="AU543" s="211">
        <v>248</v>
      </c>
      <c r="AV543" s="211">
        <v>40180</v>
      </c>
      <c r="AW543" s="211">
        <v>2665</v>
      </c>
      <c r="AX543" s="211">
        <v>2142</v>
      </c>
      <c r="AY543" s="211">
        <v>182</v>
      </c>
      <c r="AZ543" s="211">
        <v>4666</v>
      </c>
      <c r="BA543" s="211">
        <v>555</v>
      </c>
      <c r="BB543" s="211">
        <v>6643</v>
      </c>
      <c r="BC543" s="211">
        <v>763</v>
      </c>
      <c r="BD543" s="211">
        <v>14909</v>
      </c>
      <c r="BE543" s="211">
        <v>267</v>
      </c>
      <c r="BF543" s="211">
        <v>4826</v>
      </c>
      <c r="BG543" s="211">
        <v>427</v>
      </c>
      <c r="BH543" s="211">
        <v>25452</v>
      </c>
      <c r="BI543" s="211">
        <v>1821</v>
      </c>
      <c r="BJ543" s="211">
        <v>24055</v>
      </c>
      <c r="BK543" s="211">
        <v>1646</v>
      </c>
      <c r="BL543" s="211">
        <v>1397</v>
      </c>
      <c r="BM543" s="211">
        <v>175</v>
      </c>
      <c r="BN543" s="211">
        <v>16231</v>
      </c>
      <c r="BO543" s="211">
        <v>922</v>
      </c>
      <c r="BP543" s="211">
        <v>10404</v>
      </c>
      <c r="BQ543" s="211">
        <v>980</v>
      </c>
      <c r="BR543" s="211">
        <v>3643</v>
      </c>
      <c r="BS543" s="211">
        <v>346</v>
      </c>
      <c r="BT543" s="211">
        <v>10422</v>
      </c>
      <c r="BU543" s="211">
        <v>648</v>
      </c>
      <c r="BV543" s="211">
        <v>30278</v>
      </c>
      <c r="BW543" s="211">
        <v>2248</v>
      </c>
      <c r="BX543" s="211">
        <v>4756</v>
      </c>
      <c r="BY543" s="211">
        <v>17</v>
      </c>
      <c r="BZ543" s="211">
        <v>3716</v>
      </c>
      <c r="CA543" s="211">
        <v>178</v>
      </c>
      <c r="CB543" s="211">
        <v>6706</v>
      </c>
      <c r="CC543" s="211">
        <v>470</v>
      </c>
      <c r="CD543" s="211">
        <v>6674</v>
      </c>
      <c r="CE543" s="211">
        <v>498</v>
      </c>
      <c r="CF543" s="211">
        <v>7582</v>
      </c>
      <c r="CG543" s="211">
        <v>560</v>
      </c>
      <c r="CH543" s="211">
        <v>6960</v>
      </c>
      <c r="CI543" s="211">
        <v>660</v>
      </c>
      <c r="CJ543" s="211">
        <v>4842</v>
      </c>
      <c r="CK543" s="211">
        <v>225</v>
      </c>
      <c r="CL543" s="211">
        <v>4220</v>
      </c>
      <c r="CM543" s="211">
        <v>305</v>
      </c>
      <c r="CN543" s="211">
        <v>4756</v>
      </c>
      <c r="CO543" s="211">
        <v>17</v>
      </c>
      <c r="CP543" s="211">
        <v>2913</v>
      </c>
      <c r="CQ543" s="211">
        <v>42543</v>
      </c>
      <c r="CR543" s="211">
        <v>31292</v>
      </c>
      <c r="CS543" s="211">
        <v>15013</v>
      </c>
      <c r="CT543" s="211">
        <v>35658</v>
      </c>
      <c r="CU543" s="211">
        <v>7157</v>
      </c>
      <c r="CV543" s="211">
        <v>2801</v>
      </c>
      <c r="CW543" s="211">
        <v>1663</v>
      </c>
      <c r="CX543" s="211">
        <v>468</v>
      </c>
      <c r="CY543" s="211">
        <v>1031</v>
      </c>
      <c r="CZ543" s="211">
        <v>200</v>
      </c>
      <c r="DA543" s="211">
        <v>2059</v>
      </c>
      <c r="DB543" s="211">
        <v>913</v>
      </c>
      <c r="DC543" s="211">
        <v>2404</v>
      </c>
      <c r="DD543" s="211">
        <v>1220</v>
      </c>
      <c r="DE543" s="211">
        <v>139</v>
      </c>
      <c r="DF543" s="211">
        <v>1039</v>
      </c>
      <c r="DG543" s="211">
        <v>2151</v>
      </c>
      <c r="DH543" s="211">
        <v>416</v>
      </c>
      <c r="DI543" s="211">
        <v>2530</v>
      </c>
      <c r="DJ543" s="211">
        <v>1265</v>
      </c>
      <c r="DK543" s="211">
        <v>353</v>
      </c>
      <c r="DL543" s="211">
        <v>1840</v>
      </c>
      <c r="DM543" s="211">
        <v>3279</v>
      </c>
      <c r="DN543" s="211">
        <v>7778</v>
      </c>
      <c r="DO543" s="211">
        <v>2531</v>
      </c>
      <c r="DP543" s="211">
        <v>1311</v>
      </c>
      <c r="DQ543" s="211">
        <v>1304</v>
      </c>
      <c r="DR543" s="211">
        <v>894</v>
      </c>
      <c r="DS543" s="211">
        <v>1152</v>
      </c>
      <c r="DT543" s="211">
        <v>2594</v>
      </c>
      <c r="DU543" s="211">
        <v>18588</v>
      </c>
      <c r="DV543" s="211">
        <v>6185</v>
      </c>
      <c r="DW543" s="211">
        <v>2867</v>
      </c>
      <c r="DX543" s="211">
        <v>1771</v>
      </c>
      <c r="DY543" s="211">
        <v>328</v>
      </c>
      <c r="DZ543" s="211">
        <v>4654</v>
      </c>
      <c r="EA543" s="211">
        <v>133</v>
      </c>
      <c r="EB543" s="211">
        <v>3572</v>
      </c>
      <c r="EC543" s="211">
        <v>5978</v>
      </c>
      <c r="ED543" s="211">
        <v>1089</v>
      </c>
      <c r="EE543" s="211">
        <v>3473</v>
      </c>
      <c r="EF543" s="211">
        <v>4762</v>
      </c>
      <c r="EG543" s="211">
        <v>36891</v>
      </c>
      <c r="EH543" s="211">
        <v>8179</v>
      </c>
      <c r="EI543" s="211">
        <v>10022</v>
      </c>
      <c r="EJ543" s="211">
        <v>8566</v>
      </c>
      <c r="EK543" s="211">
        <v>1018</v>
      </c>
      <c r="EL543" s="211">
        <v>1107</v>
      </c>
      <c r="EM543" s="211">
        <v>968</v>
      </c>
      <c r="EN543" s="211">
        <v>1021</v>
      </c>
      <c r="EO543" s="211">
        <v>685</v>
      </c>
      <c r="EP543" s="211">
        <v>3415</v>
      </c>
      <c r="EQ543" s="211">
        <v>16851</v>
      </c>
      <c r="ER543" s="211">
        <v>18588</v>
      </c>
      <c r="ES543" s="211">
        <v>2555</v>
      </c>
      <c r="ET543" s="211">
        <v>7395</v>
      </c>
      <c r="EU543" s="211">
        <v>6263</v>
      </c>
      <c r="EV543" s="211">
        <v>2375</v>
      </c>
      <c r="EW543" s="211">
        <f t="shared" si="8"/>
        <v>16033</v>
      </c>
      <c r="EX543" s="211">
        <v>18588</v>
      </c>
      <c r="EZ543" s="211"/>
    </row>
    <row r="544" spans="1:156" x14ac:dyDescent="0.25">
      <c r="A544">
        <v>55105</v>
      </c>
      <c r="B544" t="s">
        <v>580</v>
      </c>
      <c r="C544" t="s">
        <v>938</v>
      </c>
      <c r="D544" t="s">
        <v>295</v>
      </c>
      <c r="E544" t="s">
        <v>329</v>
      </c>
      <c r="F544" s="234" t="s">
        <v>342</v>
      </c>
      <c r="G544" s="234" t="s">
        <v>342</v>
      </c>
      <c r="H544" s="211">
        <v>27446</v>
      </c>
      <c r="I544" s="211">
        <v>413</v>
      </c>
      <c r="J544" s="211">
        <v>2414</v>
      </c>
      <c r="K544" s="211">
        <v>196</v>
      </c>
      <c r="L544" s="211">
        <v>1769</v>
      </c>
      <c r="M544" s="211">
        <v>128</v>
      </c>
      <c r="N544" s="211">
        <v>5281</v>
      </c>
      <c r="O544" s="211">
        <v>107</v>
      </c>
      <c r="P544" s="211">
        <v>16969</v>
      </c>
      <c r="Q544" s="211">
        <v>53</v>
      </c>
      <c r="R544" s="211">
        <v>23196</v>
      </c>
      <c r="S544" s="211">
        <v>252</v>
      </c>
      <c r="T544" s="211">
        <v>875</v>
      </c>
      <c r="U544" s="211">
        <v>25</v>
      </c>
      <c r="V544" s="211">
        <v>38</v>
      </c>
      <c r="W544" s="211">
        <v>9</v>
      </c>
      <c r="X544" s="211">
        <v>1127</v>
      </c>
      <c r="Y544" s="211">
        <v>14</v>
      </c>
      <c r="Z544" s="211">
        <v>217</v>
      </c>
      <c r="AA544" s="211">
        <v>0</v>
      </c>
      <c r="AB544" s="211">
        <v>1993</v>
      </c>
      <c r="AC544" s="211">
        <v>113</v>
      </c>
      <c r="AD544" s="211">
        <v>1380</v>
      </c>
      <c r="AE544" s="211">
        <v>134</v>
      </c>
      <c r="AF544" s="211">
        <v>22632</v>
      </c>
      <c r="AG544" s="211">
        <v>240</v>
      </c>
      <c r="AH544" s="211">
        <v>26231</v>
      </c>
      <c r="AI544" s="211">
        <v>399</v>
      </c>
      <c r="AJ544" s="211">
        <v>1215</v>
      </c>
      <c r="AK544" s="211">
        <v>14</v>
      </c>
      <c r="AL544" s="211">
        <v>684</v>
      </c>
      <c r="AM544" s="211">
        <v>14</v>
      </c>
      <c r="AN544" s="211">
        <v>531</v>
      </c>
      <c r="AO544" s="211">
        <v>0</v>
      </c>
      <c r="AP544" s="211">
        <v>12951</v>
      </c>
      <c r="AQ544" s="211">
        <v>241</v>
      </c>
      <c r="AR544" s="211">
        <v>14495</v>
      </c>
      <c r="AS544" s="211">
        <v>172</v>
      </c>
      <c r="AT544" s="211">
        <v>2230</v>
      </c>
      <c r="AU544" s="211">
        <v>43</v>
      </c>
      <c r="AV544" s="211">
        <v>25216</v>
      </c>
      <c r="AW544" s="211">
        <v>370</v>
      </c>
      <c r="AX544" s="211">
        <v>261</v>
      </c>
      <c r="AY544" s="211">
        <v>14</v>
      </c>
      <c r="AZ544" s="211">
        <v>1334</v>
      </c>
      <c r="BA544" s="211">
        <v>76</v>
      </c>
      <c r="BB544" s="211">
        <v>2205</v>
      </c>
      <c r="BC544" s="211">
        <v>96</v>
      </c>
      <c r="BD544" s="211">
        <v>13522</v>
      </c>
      <c r="BE544" s="211">
        <v>47</v>
      </c>
      <c r="BF544" s="211">
        <v>2746</v>
      </c>
      <c r="BG544" s="211">
        <v>63</v>
      </c>
      <c r="BH544" s="211">
        <v>15371</v>
      </c>
      <c r="BI544" s="211">
        <v>312</v>
      </c>
      <c r="BJ544" s="211">
        <v>14908</v>
      </c>
      <c r="BK544" s="211">
        <v>273</v>
      </c>
      <c r="BL544" s="211">
        <v>463</v>
      </c>
      <c r="BM544" s="211">
        <v>39</v>
      </c>
      <c r="BN544" s="211">
        <v>9572</v>
      </c>
      <c r="BO544" s="211">
        <v>77</v>
      </c>
      <c r="BP544" s="211">
        <v>7082</v>
      </c>
      <c r="BQ544" s="211">
        <v>225</v>
      </c>
      <c r="BR544" s="211">
        <v>1463</v>
      </c>
      <c r="BS544" s="211">
        <v>73</v>
      </c>
      <c r="BT544" s="211">
        <v>5328</v>
      </c>
      <c r="BU544" s="211">
        <v>27</v>
      </c>
      <c r="BV544" s="211">
        <v>18117</v>
      </c>
      <c r="BW544" s="211">
        <v>375</v>
      </c>
      <c r="BX544" s="211">
        <v>4001</v>
      </c>
      <c r="BY544" s="211">
        <v>11</v>
      </c>
      <c r="BZ544" s="211">
        <v>1279</v>
      </c>
      <c r="CA544" s="211">
        <v>22</v>
      </c>
      <c r="CB544" s="211">
        <v>4049</v>
      </c>
      <c r="CC544" s="211">
        <v>5</v>
      </c>
      <c r="CD544" s="211">
        <v>4796</v>
      </c>
      <c r="CE544" s="211">
        <v>153</v>
      </c>
      <c r="CF544" s="211">
        <v>3711</v>
      </c>
      <c r="CG544" s="211">
        <v>72</v>
      </c>
      <c r="CH544" s="211">
        <v>3349</v>
      </c>
      <c r="CI544" s="211">
        <v>23</v>
      </c>
      <c r="CJ544" s="211">
        <v>2858</v>
      </c>
      <c r="CK544" s="211">
        <v>70</v>
      </c>
      <c r="CL544" s="211">
        <v>3403</v>
      </c>
      <c r="CM544" s="211">
        <v>57</v>
      </c>
      <c r="CN544" s="211">
        <v>4001</v>
      </c>
      <c r="CO544" s="211">
        <v>11</v>
      </c>
      <c r="CP544" s="211">
        <v>413</v>
      </c>
      <c r="CQ544" s="211" t="s">
        <v>250</v>
      </c>
      <c r="CR544" s="211">
        <v>24172</v>
      </c>
      <c r="CS544" s="211">
        <v>6062</v>
      </c>
      <c r="CT544" s="211">
        <v>24092</v>
      </c>
      <c r="CU544" s="211">
        <v>2309</v>
      </c>
      <c r="CV544" s="211">
        <v>255</v>
      </c>
      <c r="CW544" s="211">
        <v>1033</v>
      </c>
      <c r="CX544" s="211">
        <v>88</v>
      </c>
      <c r="CY544" s="211">
        <v>553</v>
      </c>
      <c r="CZ544" s="211">
        <v>27</v>
      </c>
      <c r="DA544" s="211">
        <v>471</v>
      </c>
      <c r="DB544" s="211">
        <v>128</v>
      </c>
      <c r="DC544" s="211">
        <v>252</v>
      </c>
      <c r="DD544" s="211">
        <v>12</v>
      </c>
      <c r="DE544" s="211">
        <v>47</v>
      </c>
      <c r="DF544" s="211">
        <v>427</v>
      </c>
      <c r="DG544" s="211">
        <v>1604</v>
      </c>
      <c r="DH544" s="211">
        <v>366</v>
      </c>
      <c r="DI544" s="211">
        <v>1095</v>
      </c>
      <c r="DJ544" s="211">
        <v>436</v>
      </c>
      <c r="DK544" s="211">
        <v>489</v>
      </c>
      <c r="DL544" s="211">
        <v>1258</v>
      </c>
      <c r="DM544" s="211">
        <v>2347</v>
      </c>
      <c r="DN544" s="211">
        <v>5858</v>
      </c>
      <c r="DO544" s="211">
        <v>1407</v>
      </c>
      <c r="DP544" s="211">
        <v>612</v>
      </c>
      <c r="DQ544" s="211">
        <v>656</v>
      </c>
      <c r="DR544" s="211">
        <v>261</v>
      </c>
      <c r="DS544" s="211">
        <v>183</v>
      </c>
      <c r="DT544" s="211">
        <v>260</v>
      </c>
      <c r="DU544" s="211">
        <v>11423</v>
      </c>
      <c r="DV544" s="211">
        <v>4968</v>
      </c>
      <c r="DW544" s="211">
        <v>1959</v>
      </c>
      <c r="DX544" s="211">
        <v>731</v>
      </c>
      <c r="DY544" s="211">
        <v>54</v>
      </c>
      <c r="DZ544" s="211">
        <v>2180</v>
      </c>
      <c r="EA544" s="211">
        <v>38</v>
      </c>
      <c r="EB544" s="211">
        <v>1795</v>
      </c>
      <c r="EC544" s="211">
        <v>3544</v>
      </c>
      <c r="ED544" s="211">
        <v>229</v>
      </c>
      <c r="EE544" s="211">
        <v>2600</v>
      </c>
      <c r="EF544" s="211">
        <v>2361</v>
      </c>
      <c r="EG544" s="211">
        <v>21577</v>
      </c>
      <c r="EH544" s="211">
        <v>5665</v>
      </c>
      <c r="EI544" s="211">
        <v>7686</v>
      </c>
      <c r="EJ544" s="211">
        <v>3737</v>
      </c>
      <c r="EK544" s="211">
        <v>357</v>
      </c>
      <c r="EL544" s="211">
        <v>665</v>
      </c>
      <c r="EM544" s="211">
        <v>732</v>
      </c>
      <c r="EN544" s="211">
        <v>428</v>
      </c>
      <c r="EO544" s="211">
        <v>272</v>
      </c>
      <c r="EP544" s="211">
        <v>1196</v>
      </c>
      <c r="EQ544" s="211">
        <v>10897</v>
      </c>
      <c r="ER544" s="211">
        <v>11423</v>
      </c>
      <c r="ES544" s="211">
        <v>639</v>
      </c>
      <c r="ET544" s="211">
        <v>4989</v>
      </c>
      <c r="EU544" s="211">
        <v>4146</v>
      </c>
      <c r="EV544" s="211">
        <v>1649</v>
      </c>
      <c r="EW544" s="211">
        <f t="shared" si="8"/>
        <v>10784</v>
      </c>
      <c r="EX544" s="211">
        <v>11423</v>
      </c>
      <c r="EZ544" s="211"/>
    </row>
    <row r="545" spans="1:156" x14ac:dyDescent="0.25">
      <c r="A545">
        <v>55106</v>
      </c>
      <c r="B545" t="s">
        <v>580</v>
      </c>
      <c r="C545" t="s">
        <v>938</v>
      </c>
      <c r="D545" t="s">
        <v>295</v>
      </c>
      <c r="E545" t="s">
        <v>329</v>
      </c>
      <c r="F545" s="234" t="s">
        <v>343</v>
      </c>
      <c r="G545" s="234" t="s">
        <v>342</v>
      </c>
      <c r="H545" s="211">
        <v>56706</v>
      </c>
      <c r="I545" s="211">
        <v>4294</v>
      </c>
      <c r="J545" s="211">
        <v>14446</v>
      </c>
      <c r="K545" s="211">
        <v>1630</v>
      </c>
      <c r="L545" s="211">
        <v>9642</v>
      </c>
      <c r="M545" s="211">
        <v>1140</v>
      </c>
      <c r="N545" s="211">
        <v>27516</v>
      </c>
      <c r="O545" s="211">
        <v>1872</v>
      </c>
      <c r="P545" s="211">
        <v>14564</v>
      </c>
      <c r="Q545" s="211">
        <v>792</v>
      </c>
      <c r="R545" s="211">
        <v>19077</v>
      </c>
      <c r="S545" s="211">
        <v>1140</v>
      </c>
      <c r="T545" s="211">
        <v>8903</v>
      </c>
      <c r="U545" s="211">
        <v>837</v>
      </c>
      <c r="V545" s="211">
        <v>461</v>
      </c>
      <c r="W545" s="211">
        <v>55</v>
      </c>
      <c r="X545" s="211">
        <v>19340</v>
      </c>
      <c r="Y545" s="211">
        <v>1054</v>
      </c>
      <c r="Z545" s="211">
        <v>3102</v>
      </c>
      <c r="AA545" s="211">
        <v>771</v>
      </c>
      <c r="AB545" s="211">
        <v>5814</v>
      </c>
      <c r="AC545" s="211">
        <v>437</v>
      </c>
      <c r="AD545" s="211">
        <v>6396</v>
      </c>
      <c r="AE545" s="211">
        <v>1416</v>
      </c>
      <c r="AF545" s="211">
        <v>17879</v>
      </c>
      <c r="AG545" s="211">
        <v>811</v>
      </c>
      <c r="AH545" s="211">
        <v>42466</v>
      </c>
      <c r="AI545" s="211">
        <v>2380</v>
      </c>
      <c r="AJ545" s="211">
        <v>14240</v>
      </c>
      <c r="AK545" s="211">
        <v>1914</v>
      </c>
      <c r="AL545" s="211">
        <v>8837</v>
      </c>
      <c r="AM545" s="211">
        <v>503</v>
      </c>
      <c r="AN545" s="211">
        <v>5403</v>
      </c>
      <c r="AO545" s="211">
        <v>1411</v>
      </c>
      <c r="AP545" s="211">
        <v>27862</v>
      </c>
      <c r="AQ545" s="211">
        <v>2449</v>
      </c>
      <c r="AR545" s="211">
        <v>28844</v>
      </c>
      <c r="AS545" s="211">
        <v>1845</v>
      </c>
      <c r="AT545" s="211">
        <v>6777</v>
      </c>
      <c r="AU545" s="211">
        <v>392</v>
      </c>
      <c r="AV545" s="211">
        <v>49929</v>
      </c>
      <c r="AW545" s="211">
        <v>3902</v>
      </c>
      <c r="AX545" s="211">
        <v>6095</v>
      </c>
      <c r="AY545" s="211">
        <v>856</v>
      </c>
      <c r="AZ545" s="211">
        <v>10250</v>
      </c>
      <c r="BA545" s="211">
        <v>1061</v>
      </c>
      <c r="BB545" s="211">
        <v>9673</v>
      </c>
      <c r="BC545" s="211">
        <v>833</v>
      </c>
      <c r="BD545" s="211">
        <v>7824</v>
      </c>
      <c r="BE545" s="211">
        <v>360</v>
      </c>
      <c r="BF545" s="211">
        <v>7136</v>
      </c>
      <c r="BG545" s="211">
        <v>1009</v>
      </c>
      <c r="BH545" s="211">
        <v>26514</v>
      </c>
      <c r="BI545" s="211">
        <v>2507</v>
      </c>
      <c r="BJ545" s="211">
        <v>25156</v>
      </c>
      <c r="BK545" s="211">
        <v>2315</v>
      </c>
      <c r="BL545" s="211">
        <v>1358</v>
      </c>
      <c r="BM545" s="211">
        <v>192</v>
      </c>
      <c r="BN545" s="211">
        <v>17620</v>
      </c>
      <c r="BO545" s="211">
        <v>1392</v>
      </c>
      <c r="BP545" s="211">
        <v>9754</v>
      </c>
      <c r="BQ545" s="211">
        <v>1273</v>
      </c>
      <c r="BR545" s="211">
        <v>6276</v>
      </c>
      <c r="BS545" s="211">
        <v>851</v>
      </c>
      <c r="BT545" s="211">
        <v>17846</v>
      </c>
      <c r="BU545" s="211">
        <v>687</v>
      </c>
      <c r="BV545" s="211">
        <v>33650</v>
      </c>
      <c r="BW545" s="211">
        <v>3516</v>
      </c>
      <c r="BX545" s="211">
        <v>5210</v>
      </c>
      <c r="BY545" s="211">
        <v>91</v>
      </c>
      <c r="BZ545" s="211">
        <v>5705</v>
      </c>
      <c r="CA545" s="211">
        <v>104</v>
      </c>
      <c r="CB545" s="211">
        <v>12141</v>
      </c>
      <c r="CC545" s="211">
        <v>583</v>
      </c>
      <c r="CD545" s="211">
        <v>5018</v>
      </c>
      <c r="CE545" s="211">
        <v>497</v>
      </c>
      <c r="CF545" s="211">
        <v>8910</v>
      </c>
      <c r="CG545" s="211">
        <v>772</v>
      </c>
      <c r="CH545" s="211">
        <v>8374</v>
      </c>
      <c r="CI545" s="211">
        <v>1165</v>
      </c>
      <c r="CJ545" s="211">
        <v>6236</v>
      </c>
      <c r="CK545" s="211">
        <v>713</v>
      </c>
      <c r="CL545" s="211">
        <v>5112</v>
      </c>
      <c r="CM545" s="211">
        <v>369</v>
      </c>
      <c r="CN545" s="211">
        <v>5210</v>
      </c>
      <c r="CO545" s="211">
        <v>91</v>
      </c>
      <c r="CP545" s="211">
        <v>4294</v>
      </c>
      <c r="CQ545" s="211">
        <v>52412</v>
      </c>
      <c r="CR545" s="211">
        <v>27621</v>
      </c>
      <c r="CS545" s="211">
        <v>29802</v>
      </c>
      <c r="CT545" s="211">
        <v>30796</v>
      </c>
      <c r="CU545" s="211">
        <v>21288</v>
      </c>
      <c r="CV545" s="211">
        <v>11199</v>
      </c>
      <c r="CW545" s="211">
        <v>4606</v>
      </c>
      <c r="CX545" s="211">
        <v>1870</v>
      </c>
      <c r="CY545" s="211">
        <v>896</v>
      </c>
      <c r="CZ545" s="211">
        <v>145</v>
      </c>
      <c r="DA545" s="211">
        <v>14322</v>
      </c>
      <c r="DB545" s="211">
        <v>8276</v>
      </c>
      <c r="DC545" s="211">
        <v>1464</v>
      </c>
      <c r="DD545" s="211">
        <v>908</v>
      </c>
      <c r="DE545" s="211">
        <v>208</v>
      </c>
      <c r="DF545" s="211">
        <v>1140</v>
      </c>
      <c r="DG545" s="211">
        <v>4922</v>
      </c>
      <c r="DH545" s="211">
        <v>586</v>
      </c>
      <c r="DI545" s="211">
        <v>2866</v>
      </c>
      <c r="DJ545" s="211">
        <v>1732</v>
      </c>
      <c r="DK545" s="211">
        <v>255</v>
      </c>
      <c r="DL545" s="211">
        <v>1233</v>
      </c>
      <c r="DM545" s="211">
        <v>2823</v>
      </c>
      <c r="DN545" s="211">
        <v>6478</v>
      </c>
      <c r="DO545" s="211">
        <v>2298</v>
      </c>
      <c r="DP545" s="211">
        <v>1127</v>
      </c>
      <c r="DQ545" s="211">
        <v>1242</v>
      </c>
      <c r="DR545" s="211">
        <v>1974</v>
      </c>
      <c r="DS545" s="211">
        <v>1874</v>
      </c>
      <c r="DT545" s="211">
        <v>3915</v>
      </c>
      <c r="DU545" s="211">
        <v>19130</v>
      </c>
      <c r="DV545" s="211">
        <v>6632</v>
      </c>
      <c r="DW545" s="211">
        <v>3585</v>
      </c>
      <c r="DX545" s="211">
        <v>2364</v>
      </c>
      <c r="DY545" s="211">
        <v>1338</v>
      </c>
      <c r="DZ545" s="211">
        <v>4279</v>
      </c>
      <c r="EA545" s="211">
        <v>417</v>
      </c>
      <c r="EB545" s="211">
        <v>2802</v>
      </c>
      <c r="EC545" s="211">
        <v>5855</v>
      </c>
      <c r="ED545" s="211">
        <v>1660</v>
      </c>
      <c r="EE545" s="211">
        <v>2543</v>
      </c>
      <c r="EF545" s="211">
        <v>7678</v>
      </c>
      <c r="EG545" s="211">
        <v>49150</v>
      </c>
      <c r="EH545" s="211">
        <v>7066</v>
      </c>
      <c r="EI545" s="211">
        <v>11542</v>
      </c>
      <c r="EJ545" s="211">
        <v>7588</v>
      </c>
      <c r="EK545" s="211">
        <v>858</v>
      </c>
      <c r="EL545" s="211">
        <v>699</v>
      </c>
      <c r="EM545" s="211">
        <v>1219</v>
      </c>
      <c r="EN545" s="211">
        <v>788</v>
      </c>
      <c r="EO545" s="211">
        <v>951</v>
      </c>
      <c r="EP545" s="211">
        <v>2882</v>
      </c>
      <c r="EQ545" s="211">
        <v>17395</v>
      </c>
      <c r="ER545" s="211">
        <v>19130</v>
      </c>
      <c r="ES545" s="211">
        <v>2332</v>
      </c>
      <c r="ET545" s="211">
        <v>7643</v>
      </c>
      <c r="EU545" s="211">
        <v>5414</v>
      </c>
      <c r="EV545" s="211">
        <v>3741</v>
      </c>
      <c r="EW545" s="211">
        <f t="shared" si="8"/>
        <v>16798</v>
      </c>
      <c r="EX545" s="211">
        <v>19130</v>
      </c>
      <c r="EZ545" s="211"/>
    </row>
    <row r="546" spans="1:156" x14ac:dyDescent="0.25">
      <c r="A546">
        <v>55107</v>
      </c>
      <c r="B546" t="s">
        <v>580</v>
      </c>
      <c r="C546" t="s">
        <v>938</v>
      </c>
      <c r="D546" t="s">
        <v>295</v>
      </c>
      <c r="E546" t="s">
        <v>329</v>
      </c>
      <c r="F546" s="234" t="s">
        <v>342</v>
      </c>
      <c r="G546" s="234" t="s">
        <v>342</v>
      </c>
      <c r="H546" s="211">
        <v>15347</v>
      </c>
      <c r="I546" s="211">
        <v>1145</v>
      </c>
      <c r="J546" s="211">
        <v>3630</v>
      </c>
      <c r="K546" s="211">
        <v>350</v>
      </c>
      <c r="L546" s="211">
        <v>2513</v>
      </c>
      <c r="M546" s="211">
        <v>154</v>
      </c>
      <c r="N546" s="211">
        <v>6593</v>
      </c>
      <c r="O546" s="211">
        <v>623</v>
      </c>
      <c r="P546" s="211">
        <v>5124</v>
      </c>
      <c r="Q546" s="211">
        <v>172</v>
      </c>
      <c r="R546" s="211">
        <v>8110</v>
      </c>
      <c r="S546" s="211">
        <v>431</v>
      </c>
      <c r="T546" s="211">
        <v>2029</v>
      </c>
      <c r="U546" s="211">
        <v>172</v>
      </c>
      <c r="V546" s="211">
        <v>363</v>
      </c>
      <c r="W546" s="211">
        <v>96</v>
      </c>
      <c r="X546" s="211">
        <v>1418</v>
      </c>
      <c r="Y546" s="211">
        <v>148</v>
      </c>
      <c r="Z546" s="211">
        <v>1015</v>
      </c>
      <c r="AA546" s="211">
        <v>175</v>
      </c>
      <c r="AB546" s="211">
        <v>2412</v>
      </c>
      <c r="AC546" s="211">
        <v>123</v>
      </c>
      <c r="AD546" s="211">
        <v>3510</v>
      </c>
      <c r="AE546" s="211">
        <v>521</v>
      </c>
      <c r="AF546" s="211">
        <v>7095</v>
      </c>
      <c r="AG546" s="211">
        <v>279</v>
      </c>
      <c r="AH546" s="211">
        <v>12675</v>
      </c>
      <c r="AI546" s="211">
        <v>703</v>
      </c>
      <c r="AJ546" s="211">
        <v>2672</v>
      </c>
      <c r="AK546" s="211">
        <v>442</v>
      </c>
      <c r="AL546" s="211">
        <v>1735</v>
      </c>
      <c r="AM546" s="211">
        <v>221</v>
      </c>
      <c r="AN546" s="211">
        <v>937</v>
      </c>
      <c r="AO546" s="211">
        <v>221</v>
      </c>
      <c r="AP546" s="211">
        <v>7690</v>
      </c>
      <c r="AQ546" s="211">
        <v>639</v>
      </c>
      <c r="AR546" s="211">
        <v>7657</v>
      </c>
      <c r="AS546" s="211">
        <v>506</v>
      </c>
      <c r="AT546" s="211">
        <v>1908</v>
      </c>
      <c r="AU546" s="211">
        <v>194</v>
      </c>
      <c r="AV546" s="211">
        <v>13439</v>
      </c>
      <c r="AW546" s="211">
        <v>951</v>
      </c>
      <c r="AX546" s="211">
        <v>1104</v>
      </c>
      <c r="AY546" s="211">
        <v>255</v>
      </c>
      <c r="AZ546" s="211">
        <v>2495</v>
      </c>
      <c r="BA546" s="211">
        <v>251</v>
      </c>
      <c r="BB546" s="211">
        <v>3347</v>
      </c>
      <c r="BC546" s="211">
        <v>211</v>
      </c>
      <c r="BD546" s="211">
        <v>3103</v>
      </c>
      <c r="BE546" s="211">
        <v>87</v>
      </c>
      <c r="BF546" s="211">
        <v>1940</v>
      </c>
      <c r="BG546" s="211">
        <v>426</v>
      </c>
      <c r="BH546" s="211">
        <v>7578</v>
      </c>
      <c r="BI546" s="211">
        <v>538</v>
      </c>
      <c r="BJ546" s="211">
        <v>7225</v>
      </c>
      <c r="BK546" s="211">
        <v>484</v>
      </c>
      <c r="BL546" s="211">
        <v>353</v>
      </c>
      <c r="BM546" s="211">
        <v>54</v>
      </c>
      <c r="BN546" s="211">
        <v>5106</v>
      </c>
      <c r="BO546" s="211">
        <v>238</v>
      </c>
      <c r="BP546" s="211">
        <v>2704</v>
      </c>
      <c r="BQ546" s="211">
        <v>408</v>
      </c>
      <c r="BR546" s="211">
        <v>1708</v>
      </c>
      <c r="BS546" s="211">
        <v>318</v>
      </c>
      <c r="BT546" s="211">
        <v>4263</v>
      </c>
      <c r="BU546" s="211">
        <v>181</v>
      </c>
      <c r="BV546" s="211">
        <v>9518</v>
      </c>
      <c r="BW546" s="211">
        <v>964</v>
      </c>
      <c r="BX546" s="211">
        <v>1566</v>
      </c>
      <c r="BY546" s="211">
        <v>0</v>
      </c>
      <c r="BZ546" s="211">
        <v>1488</v>
      </c>
      <c r="CA546" s="211">
        <v>0</v>
      </c>
      <c r="CB546" s="211">
        <v>2775</v>
      </c>
      <c r="CC546" s="211">
        <v>181</v>
      </c>
      <c r="CD546" s="211">
        <v>1035</v>
      </c>
      <c r="CE546" s="211">
        <v>160</v>
      </c>
      <c r="CF546" s="211">
        <v>2124</v>
      </c>
      <c r="CG546" s="211">
        <v>263</v>
      </c>
      <c r="CH546" s="211">
        <v>2326</v>
      </c>
      <c r="CI546" s="211">
        <v>334</v>
      </c>
      <c r="CJ546" s="211">
        <v>1618</v>
      </c>
      <c r="CK546" s="211">
        <v>82</v>
      </c>
      <c r="CL546" s="211">
        <v>2415</v>
      </c>
      <c r="CM546" s="211">
        <v>125</v>
      </c>
      <c r="CN546" s="211">
        <v>1566</v>
      </c>
      <c r="CO546" s="211">
        <v>0</v>
      </c>
      <c r="CP546" s="211">
        <v>1145</v>
      </c>
      <c r="CQ546" s="211">
        <v>14202</v>
      </c>
      <c r="CR546" s="211">
        <v>9474</v>
      </c>
      <c r="CS546" s="211">
        <v>5961</v>
      </c>
      <c r="CT546" s="211">
        <v>10367</v>
      </c>
      <c r="CU546" s="211">
        <v>4073</v>
      </c>
      <c r="CV546" s="211">
        <v>1171</v>
      </c>
      <c r="CW546" s="211">
        <v>2204</v>
      </c>
      <c r="CX546" s="211">
        <v>662</v>
      </c>
      <c r="CY546" s="211">
        <v>66</v>
      </c>
      <c r="CZ546" s="211">
        <v>0</v>
      </c>
      <c r="DA546" s="211">
        <v>945</v>
      </c>
      <c r="DB546" s="211">
        <v>433</v>
      </c>
      <c r="DC546" s="211">
        <v>858</v>
      </c>
      <c r="DD546" s="211">
        <v>76</v>
      </c>
      <c r="DE546" s="211">
        <v>71</v>
      </c>
      <c r="DF546" s="211">
        <v>545</v>
      </c>
      <c r="DG546" s="211">
        <v>1055</v>
      </c>
      <c r="DH546" s="211">
        <v>291</v>
      </c>
      <c r="DI546" s="211">
        <v>758</v>
      </c>
      <c r="DJ546" s="211">
        <v>477</v>
      </c>
      <c r="DK546" s="211">
        <v>127</v>
      </c>
      <c r="DL546" s="211">
        <v>643</v>
      </c>
      <c r="DM546" s="211">
        <v>1111</v>
      </c>
      <c r="DN546" s="211">
        <v>1779</v>
      </c>
      <c r="DO546" s="211">
        <v>579</v>
      </c>
      <c r="DP546" s="211">
        <v>218</v>
      </c>
      <c r="DQ546" s="211">
        <v>172</v>
      </c>
      <c r="DR546" s="211">
        <v>375</v>
      </c>
      <c r="DS546" s="211">
        <v>283</v>
      </c>
      <c r="DT546" s="211">
        <v>906</v>
      </c>
      <c r="DU546" s="211">
        <v>5835</v>
      </c>
      <c r="DV546" s="211">
        <v>2250</v>
      </c>
      <c r="DW546" s="211">
        <v>892</v>
      </c>
      <c r="DX546" s="211">
        <v>547</v>
      </c>
      <c r="DY546" s="211">
        <v>228</v>
      </c>
      <c r="DZ546" s="211">
        <v>1455</v>
      </c>
      <c r="EA546" s="211">
        <v>95</v>
      </c>
      <c r="EB546" s="211">
        <v>1150</v>
      </c>
      <c r="EC546" s="211">
        <v>1583</v>
      </c>
      <c r="ED546" s="211">
        <v>347</v>
      </c>
      <c r="EE546" s="211">
        <v>930</v>
      </c>
      <c r="EF546" s="211">
        <v>1835</v>
      </c>
      <c r="EG546" s="211">
        <v>12967</v>
      </c>
      <c r="EH546" s="211">
        <v>2415</v>
      </c>
      <c r="EI546" s="211">
        <v>3532</v>
      </c>
      <c r="EJ546" s="211">
        <v>2303</v>
      </c>
      <c r="EK546" s="211">
        <v>194</v>
      </c>
      <c r="EL546" s="211">
        <v>220</v>
      </c>
      <c r="EM546" s="211">
        <v>268</v>
      </c>
      <c r="EN546" s="211">
        <v>230</v>
      </c>
      <c r="EO546" s="211">
        <v>308</v>
      </c>
      <c r="EP546" s="211">
        <v>969</v>
      </c>
      <c r="EQ546" s="211">
        <v>5210</v>
      </c>
      <c r="ER546" s="211">
        <v>5835</v>
      </c>
      <c r="ES546" s="211">
        <v>503</v>
      </c>
      <c r="ET546" s="211">
        <v>2160</v>
      </c>
      <c r="EU546" s="211">
        <v>2019</v>
      </c>
      <c r="EV546" s="211">
        <v>1153</v>
      </c>
      <c r="EW546" s="211">
        <f t="shared" si="8"/>
        <v>5332</v>
      </c>
      <c r="EX546" s="211">
        <v>5835</v>
      </c>
      <c r="EZ546" s="211"/>
    </row>
    <row r="547" spans="1:156" x14ac:dyDescent="0.25">
      <c r="A547">
        <v>55108</v>
      </c>
      <c r="B547" t="s">
        <v>580</v>
      </c>
      <c r="C547" t="s">
        <v>938</v>
      </c>
      <c r="D547" t="s">
        <v>295</v>
      </c>
      <c r="E547" t="s">
        <v>329</v>
      </c>
      <c r="F547" s="234" t="s">
        <v>342</v>
      </c>
      <c r="G547" s="234" t="s">
        <v>342</v>
      </c>
      <c r="H547" s="211">
        <v>14814</v>
      </c>
      <c r="I547" s="211">
        <v>602</v>
      </c>
      <c r="J547" s="211">
        <v>1949</v>
      </c>
      <c r="K547" s="211">
        <v>121</v>
      </c>
      <c r="L547" s="211">
        <v>1511</v>
      </c>
      <c r="M547" s="211">
        <v>103</v>
      </c>
      <c r="N547" s="211">
        <v>4372</v>
      </c>
      <c r="O547" s="211">
        <v>304</v>
      </c>
      <c r="P547" s="211">
        <v>7734</v>
      </c>
      <c r="Q547" s="211">
        <v>176</v>
      </c>
      <c r="R547" s="211">
        <v>11316</v>
      </c>
      <c r="S547" s="211">
        <v>363</v>
      </c>
      <c r="T547" s="211">
        <v>1137</v>
      </c>
      <c r="U547" s="211">
        <v>170</v>
      </c>
      <c r="V547" s="211">
        <v>43</v>
      </c>
      <c r="W547" s="211">
        <v>0</v>
      </c>
      <c r="X547" s="211">
        <v>1240</v>
      </c>
      <c r="Y547" s="211">
        <v>8</v>
      </c>
      <c r="Z547" s="211">
        <v>160</v>
      </c>
      <c r="AA547" s="211">
        <v>61</v>
      </c>
      <c r="AB547" s="211">
        <v>918</v>
      </c>
      <c r="AC547" s="211">
        <v>0</v>
      </c>
      <c r="AD547" s="211">
        <v>705</v>
      </c>
      <c r="AE547" s="211">
        <v>63</v>
      </c>
      <c r="AF547" s="211">
        <v>10972</v>
      </c>
      <c r="AG547" s="211">
        <v>328</v>
      </c>
      <c r="AH547" s="211">
        <v>13137</v>
      </c>
      <c r="AI547" s="211">
        <v>539</v>
      </c>
      <c r="AJ547" s="211">
        <v>1677</v>
      </c>
      <c r="AK547" s="211">
        <v>63</v>
      </c>
      <c r="AL547" s="211">
        <v>573</v>
      </c>
      <c r="AM547" s="211">
        <v>16</v>
      </c>
      <c r="AN547" s="211">
        <v>1104</v>
      </c>
      <c r="AO547" s="211">
        <v>47</v>
      </c>
      <c r="AP547" s="211">
        <v>7621</v>
      </c>
      <c r="AQ547" s="211">
        <v>357</v>
      </c>
      <c r="AR547" s="211">
        <v>7193</v>
      </c>
      <c r="AS547" s="211">
        <v>245</v>
      </c>
      <c r="AT547" s="211">
        <v>1304</v>
      </c>
      <c r="AU547" s="211">
        <v>47</v>
      </c>
      <c r="AV547" s="211">
        <v>13510</v>
      </c>
      <c r="AW547" s="211">
        <v>555</v>
      </c>
      <c r="AX547" s="211">
        <v>192</v>
      </c>
      <c r="AY547" s="211">
        <v>50</v>
      </c>
      <c r="AZ547" s="211">
        <v>705</v>
      </c>
      <c r="BA547" s="211">
        <v>26</v>
      </c>
      <c r="BB547" s="211">
        <v>1659</v>
      </c>
      <c r="BC547" s="211">
        <v>94</v>
      </c>
      <c r="BD547" s="211">
        <v>7451</v>
      </c>
      <c r="BE547" s="211">
        <v>187</v>
      </c>
      <c r="BF547" s="211">
        <v>1492</v>
      </c>
      <c r="BG547" s="211">
        <v>115</v>
      </c>
      <c r="BH547" s="211">
        <v>8414</v>
      </c>
      <c r="BI547" s="211">
        <v>397</v>
      </c>
      <c r="BJ547" s="211">
        <v>8138</v>
      </c>
      <c r="BK547" s="211">
        <v>370</v>
      </c>
      <c r="BL547" s="211">
        <v>276</v>
      </c>
      <c r="BM547" s="211">
        <v>27</v>
      </c>
      <c r="BN547" s="211">
        <v>5448</v>
      </c>
      <c r="BO547" s="211">
        <v>195</v>
      </c>
      <c r="BP547" s="211">
        <v>3501</v>
      </c>
      <c r="BQ547" s="211">
        <v>249</v>
      </c>
      <c r="BR547" s="211">
        <v>957</v>
      </c>
      <c r="BS547" s="211">
        <v>68</v>
      </c>
      <c r="BT547" s="211">
        <v>2930</v>
      </c>
      <c r="BU547" s="211">
        <v>90</v>
      </c>
      <c r="BV547" s="211">
        <v>9906</v>
      </c>
      <c r="BW547" s="211">
        <v>512</v>
      </c>
      <c r="BX547" s="211">
        <v>1978</v>
      </c>
      <c r="BY547" s="211">
        <v>0</v>
      </c>
      <c r="BZ547" s="211">
        <v>706</v>
      </c>
      <c r="CA547" s="211">
        <v>70</v>
      </c>
      <c r="CB547" s="211">
        <v>2224</v>
      </c>
      <c r="CC547" s="211">
        <v>20</v>
      </c>
      <c r="CD547" s="211">
        <v>1877</v>
      </c>
      <c r="CE547" s="211">
        <v>155</v>
      </c>
      <c r="CF547" s="211">
        <v>2950</v>
      </c>
      <c r="CG547" s="211">
        <v>92</v>
      </c>
      <c r="CH547" s="211">
        <v>2085</v>
      </c>
      <c r="CI547" s="211">
        <v>88</v>
      </c>
      <c r="CJ547" s="211">
        <v>1328</v>
      </c>
      <c r="CK547" s="211">
        <v>57</v>
      </c>
      <c r="CL547" s="211">
        <v>1666</v>
      </c>
      <c r="CM547" s="211">
        <v>120</v>
      </c>
      <c r="CN547" s="211">
        <v>1978</v>
      </c>
      <c r="CO547" s="211">
        <v>0</v>
      </c>
      <c r="CP547" s="211">
        <v>602</v>
      </c>
      <c r="CQ547" s="211">
        <v>14212</v>
      </c>
      <c r="CR547" s="211">
        <v>12324</v>
      </c>
      <c r="CS547" s="211">
        <v>3576</v>
      </c>
      <c r="CT547" s="211">
        <v>12997</v>
      </c>
      <c r="CU547" s="211">
        <v>1871</v>
      </c>
      <c r="CV547" s="211">
        <v>594</v>
      </c>
      <c r="CW547" s="211">
        <v>257</v>
      </c>
      <c r="CX547" s="211">
        <v>71</v>
      </c>
      <c r="CY547" s="211">
        <v>454</v>
      </c>
      <c r="CZ547" s="211">
        <v>75</v>
      </c>
      <c r="DA547" s="211">
        <v>773</v>
      </c>
      <c r="DB547" s="211">
        <v>251</v>
      </c>
      <c r="DC547" s="211">
        <v>387</v>
      </c>
      <c r="DD547" s="211">
        <v>197</v>
      </c>
      <c r="DE547" s="211">
        <v>12</v>
      </c>
      <c r="DF547" s="211">
        <v>444</v>
      </c>
      <c r="DG547" s="211">
        <v>573</v>
      </c>
      <c r="DH547" s="211">
        <v>102</v>
      </c>
      <c r="DI547" s="211">
        <v>916</v>
      </c>
      <c r="DJ547" s="211">
        <v>182</v>
      </c>
      <c r="DK547" s="211">
        <v>234</v>
      </c>
      <c r="DL547" s="211">
        <v>532</v>
      </c>
      <c r="DM547" s="211">
        <v>1296</v>
      </c>
      <c r="DN547" s="211">
        <v>3282</v>
      </c>
      <c r="DO547" s="211">
        <v>515</v>
      </c>
      <c r="DP547" s="211">
        <v>446</v>
      </c>
      <c r="DQ547" s="211">
        <v>302</v>
      </c>
      <c r="DR547" s="211">
        <v>89</v>
      </c>
      <c r="DS547" s="211">
        <v>114</v>
      </c>
      <c r="DT547" s="211">
        <v>189</v>
      </c>
      <c r="DU547" s="211">
        <v>6743</v>
      </c>
      <c r="DV547" s="211">
        <v>2866</v>
      </c>
      <c r="DW547" s="211">
        <v>1104</v>
      </c>
      <c r="DX547" s="211">
        <v>539</v>
      </c>
      <c r="DY547" s="211">
        <v>25</v>
      </c>
      <c r="DZ547" s="211">
        <v>1550</v>
      </c>
      <c r="EA547" s="211">
        <v>149</v>
      </c>
      <c r="EB547" s="211">
        <v>1182</v>
      </c>
      <c r="EC547" s="211">
        <v>1788</v>
      </c>
      <c r="ED547" s="211">
        <v>146</v>
      </c>
      <c r="EE547" s="211">
        <v>1217</v>
      </c>
      <c r="EF547" s="211">
        <v>1443</v>
      </c>
      <c r="EG547" s="211">
        <v>11993</v>
      </c>
      <c r="EH547" s="211">
        <v>3214</v>
      </c>
      <c r="EI547" s="211">
        <v>3567</v>
      </c>
      <c r="EJ547" s="211">
        <v>3176</v>
      </c>
      <c r="EK547" s="211">
        <v>425</v>
      </c>
      <c r="EL547" s="211">
        <v>337</v>
      </c>
      <c r="EM547" s="211">
        <v>467</v>
      </c>
      <c r="EN547" s="211">
        <v>510</v>
      </c>
      <c r="EO547" s="211">
        <v>256</v>
      </c>
      <c r="EP547" s="211">
        <v>1082</v>
      </c>
      <c r="EQ547" s="211">
        <v>6256</v>
      </c>
      <c r="ER547" s="211">
        <v>6743</v>
      </c>
      <c r="ES547" s="211">
        <v>556</v>
      </c>
      <c r="ET547" s="211">
        <v>3276</v>
      </c>
      <c r="EU547" s="211">
        <v>2392</v>
      </c>
      <c r="EV547" s="211">
        <v>519</v>
      </c>
      <c r="EW547" s="211">
        <f t="shared" si="8"/>
        <v>6187</v>
      </c>
      <c r="EX547" s="211">
        <v>6743</v>
      </c>
      <c r="EZ547" s="211"/>
    </row>
    <row r="548" spans="1:156" x14ac:dyDescent="0.25">
      <c r="A548">
        <v>55109</v>
      </c>
      <c r="B548" t="s">
        <v>580</v>
      </c>
      <c r="C548" t="s">
        <v>938</v>
      </c>
      <c r="D548" t="s">
        <v>295</v>
      </c>
      <c r="E548" t="s">
        <v>329</v>
      </c>
      <c r="F548" s="234" t="s">
        <v>342</v>
      </c>
      <c r="G548" s="234" t="s">
        <v>342</v>
      </c>
      <c r="H548" s="211">
        <v>33978</v>
      </c>
      <c r="I548" s="211">
        <v>1469</v>
      </c>
      <c r="J548" s="211">
        <v>5420</v>
      </c>
      <c r="K548" s="211">
        <v>425</v>
      </c>
      <c r="L548" s="211">
        <v>3511</v>
      </c>
      <c r="M548" s="211">
        <v>298</v>
      </c>
      <c r="N548" s="211">
        <v>15550</v>
      </c>
      <c r="O548" s="211">
        <v>491</v>
      </c>
      <c r="P548" s="211">
        <v>12726</v>
      </c>
      <c r="Q548" s="211">
        <v>553</v>
      </c>
      <c r="R548" s="211">
        <v>18429</v>
      </c>
      <c r="S548" s="211">
        <v>564</v>
      </c>
      <c r="T548" s="211">
        <v>2961</v>
      </c>
      <c r="U548" s="211">
        <v>143</v>
      </c>
      <c r="V548" s="211">
        <v>278</v>
      </c>
      <c r="W548" s="211">
        <v>122</v>
      </c>
      <c r="X548" s="211">
        <v>8376</v>
      </c>
      <c r="Y548" s="211">
        <v>248</v>
      </c>
      <c r="Z548" s="211">
        <v>1163</v>
      </c>
      <c r="AA548" s="211">
        <v>300</v>
      </c>
      <c r="AB548" s="211">
        <v>2745</v>
      </c>
      <c r="AC548" s="211">
        <v>92</v>
      </c>
      <c r="AD548" s="211">
        <v>2129</v>
      </c>
      <c r="AE548" s="211">
        <v>392</v>
      </c>
      <c r="AF548" s="211">
        <v>18036</v>
      </c>
      <c r="AG548" s="211">
        <v>552</v>
      </c>
      <c r="AH548" s="211">
        <v>28553</v>
      </c>
      <c r="AI548" s="211">
        <v>1097</v>
      </c>
      <c r="AJ548" s="211">
        <v>5425</v>
      </c>
      <c r="AK548" s="211">
        <v>372</v>
      </c>
      <c r="AL548" s="211">
        <v>3703</v>
      </c>
      <c r="AM548" s="211">
        <v>211</v>
      </c>
      <c r="AN548" s="211">
        <v>1722</v>
      </c>
      <c r="AO548" s="211">
        <v>161</v>
      </c>
      <c r="AP548" s="211">
        <v>16885</v>
      </c>
      <c r="AQ548" s="211">
        <v>885</v>
      </c>
      <c r="AR548" s="211">
        <v>17093</v>
      </c>
      <c r="AS548" s="211">
        <v>584</v>
      </c>
      <c r="AT548" s="211">
        <v>4702</v>
      </c>
      <c r="AU548" s="211">
        <v>110</v>
      </c>
      <c r="AV548" s="211">
        <v>29276</v>
      </c>
      <c r="AW548" s="211">
        <v>1359</v>
      </c>
      <c r="AX548" s="211">
        <v>2058</v>
      </c>
      <c r="AY548" s="211">
        <v>41</v>
      </c>
      <c r="AZ548" s="211">
        <v>6136</v>
      </c>
      <c r="BA548" s="211">
        <v>546</v>
      </c>
      <c r="BB548" s="211">
        <v>7444</v>
      </c>
      <c r="BC548" s="211">
        <v>234</v>
      </c>
      <c r="BD548" s="211">
        <v>6988</v>
      </c>
      <c r="BE548" s="211">
        <v>195</v>
      </c>
      <c r="BF548" s="211">
        <v>2977</v>
      </c>
      <c r="BG548" s="211">
        <v>255</v>
      </c>
      <c r="BH548" s="211">
        <v>16720</v>
      </c>
      <c r="BI548" s="211">
        <v>953</v>
      </c>
      <c r="BJ548" s="211">
        <v>16168</v>
      </c>
      <c r="BK548" s="211">
        <v>872</v>
      </c>
      <c r="BL548" s="211">
        <v>552</v>
      </c>
      <c r="BM548" s="211">
        <v>81</v>
      </c>
      <c r="BN548" s="211">
        <v>11609</v>
      </c>
      <c r="BO548" s="211">
        <v>652</v>
      </c>
      <c r="BP548" s="211">
        <v>5503</v>
      </c>
      <c r="BQ548" s="211">
        <v>312</v>
      </c>
      <c r="BR548" s="211">
        <v>2585</v>
      </c>
      <c r="BS548" s="211">
        <v>244</v>
      </c>
      <c r="BT548" s="211">
        <v>8740</v>
      </c>
      <c r="BU548" s="211">
        <v>261</v>
      </c>
      <c r="BV548" s="211">
        <v>19697</v>
      </c>
      <c r="BW548" s="211">
        <v>1208</v>
      </c>
      <c r="BX548" s="211">
        <v>5541</v>
      </c>
      <c r="BY548" s="211">
        <v>0</v>
      </c>
      <c r="BZ548" s="211">
        <v>3451</v>
      </c>
      <c r="CA548" s="211">
        <v>51</v>
      </c>
      <c r="CB548" s="211">
        <v>5289</v>
      </c>
      <c r="CC548" s="211">
        <v>210</v>
      </c>
      <c r="CD548" s="211">
        <v>2612</v>
      </c>
      <c r="CE548" s="211">
        <v>192</v>
      </c>
      <c r="CF548" s="211">
        <v>5001</v>
      </c>
      <c r="CG548" s="211">
        <v>428</v>
      </c>
      <c r="CH548" s="211">
        <v>4378</v>
      </c>
      <c r="CI548" s="211">
        <v>313</v>
      </c>
      <c r="CJ548" s="211">
        <v>3589</v>
      </c>
      <c r="CK548" s="211">
        <v>93</v>
      </c>
      <c r="CL548" s="211">
        <v>4117</v>
      </c>
      <c r="CM548" s="211">
        <v>182</v>
      </c>
      <c r="CN548" s="211">
        <v>5541</v>
      </c>
      <c r="CO548" s="211">
        <v>0</v>
      </c>
      <c r="CP548" s="211">
        <v>1469</v>
      </c>
      <c r="CQ548" s="211">
        <v>32509</v>
      </c>
      <c r="CR548" s="211">
        <v>21829</v>
      </c>
      <c r="CS548" s="211">
        <v>15194</v>
      </c>
      <c r="CT548" s="211">
        <v>23254</v>
      </c>
      <c r="CU548" s="211">
        <v>8562</v>
      </c>
      <c r="CV548" s="211">
        <v>3832</v>
      </c>
      <c r="CW548" s="211">
        <v>1442</v>
      </c>
      <c r="CX548" s="211">
        <v>629</v>
      </c>
      <c r="CY548" s="211">
        <v>1020</v>
      </c>
      <c r="CZ548" s="211">
        <v>513</v>
      </c>
      <c r="DA548" s="211">
        <v>5451</v>
      </c>
      <c r="DB548" s="211">
        <v>2468</v>
      </c>
      <c r="DC548" s="211">
        <v>649</v>
      </c>
      <c r="DD548" s="211">
        <v>222</v>
      </c>
      <c r="DE548" s="211">
        <v>165</v>
      </c>
      <c r="DF548" s="211">
        <v>914</v>
      </c>
      <c r="DG548" s="211">
        <v>2516</v>
      </c>
      <c r="DH548" s="211">
        <v>298</v>
      </c>
      <c r="DI548" s="211">
        <v>2117</v>
      </c>
      <c r="DJ548" s="211">
        <v>769</v>
      </c>
      <c r="DK548" s="211">
        <v>207</v>
      </c>
      <c r="DL548" s="211">
        <v>1296</v>
      </c>
      <c r="DM548" s="211">
        <v>1668</v>
      </c>
      <c r="DN548" s="211">
        <v>4775</v>
      </c>
      <c r="DO548" s="211">
        <v>1565</v>
      </c>
      <c r="DP548" s="211">
        <v>726</v>
      </c>
      <c r="DQ548" s="211">
        <v>519</v>
      </c>
      <c r="DR548" s="211">
        <v>671</v>
      </c>
      <c r="DS548" s="211">
        <v>717</v>
      </c>
      <c r="DT548" s="211">
        <v>1556</v>
      </c>
      <c r="DU548" s="211">
        <v>12760</v>
      </c>
      <c r="DV548" s="211">
        <v>5206</v>
      </c>
      <c r="DW548" s="211">
        <v>2099</v>
      </c>
      <c r="DX548" s="211">
        <v>1386</v>
      </c>
      <c r="DY548" s="211">
        <v>583</v>
      </c>
      <c r="DZ548" s="211">
        <v>2018</v>
      </c>
      <c r="EA548" s="211">
        <v>125</v>
      </c>
      <c r="EB548" s="211">
        <v>1517</v>
      </c>
      <c r="EC548" s="211">
        <v>4150</v>
      </c>
      <c r="ED548" s="211">
        <v>585</v>
      </c>
      <c r="EE548" s="211">
        <v>2513</v>
      </c>
      <c r="EF548" s="211">
        <v>3762</v>
      </c>
      <c r="EG548" s="211">
        <v>29950</v>
      </c>
      <c r="EH548" s="211">
        <v>3749</v>
      </c>
      <c r="EI548" s="211">
        <v>8304</v>
      </c>
      <c r="EJ548" s="211">
        <v>4456</v>
      </c>
      <c r="EK548" s="211">
        <v>210</v>
      </c>
      <c r="EL548" s="211">
        <v>530</v>
      </c>
      <c r="EM548" s="211">
        <v>360</v>
      </c>
      <c r="EN548" s="211">
        <v>552</v>
      </c>
      <c r="EO548" s="211">
        <v>785</v>
      </c>
      <c r="EP548" s="211">
        <v>1846</v>
      </c>
      <c r="EQ548" s="211">
        <v>11690</v>
      </c>
      <c r="ER548" s="211">
        <v>12760</v>
      </c>
      <c r="ES548" s="211">
        <v>1291</v>
      </c>
      <c r="ET548" s="211">
        <v>4131</v>
      </c>
      <c r="EU548" s="211">
        <v>4620</v>
      </c>
      <c r="EV548" s="211">
        <v>2718</v>
      </c>
      <c r="EW548" s="211">
        <f t="shared" si="8"/>
        <v>11469</v>
      </c>
      <c r="EX548" s="211">
        <v>12760</v>
      </c>
      <c r="EZ548" s="211"/>
    </row>
    <row r="549" spans="1:156" x14ac:dyDescent="0.25">
      <c r="A549">
        <v>55110</v>
      </c>
      <c r="B549" t="s">
        <v>580</v>
      </c>
      <c r="C549" t="s">
        <v>938</v>
      </c>
      <c r="D549" t="s">
        <v>295</v>
      </c>
      <c r="E549" t="s">
        <v>329</v>
      </c>
      <c r="F549" s="234" t="s">
        <v>342</v>
      </c>
      <c r="G549" s="234" t="s">
        <v>342</v>
      </c>
      <c r="H549" s="211">
        <v>37071</v>
      </c>
      <c r="I549" s="211">
        <v>969</v>
      </c>
      <c r="J549" s="211">
        <v>2941</v>
      </c>
      <c r="K549" s="211">
        <v>148</v>
      </c>
      <c r="L549" s="211">
        <v>2175</v>
      </c>
      <c r="M549" s="211">
        <v>148</v>
      </c>
      <c r="N549" s="211">
        <v>12698</v>
      </c>
      <c r="O549" s="211">
        <v>440</v>
      </c>
      <c r="P549" s="211">
        <v>21323</v>
      </c>
      <c r="Q549" s="211">
        <v>381</v>
      </c>
      <c r="R549" s="211">
        <v>32239</v>
      </c>
      <c r="S549" s="211">
        <v>697</v>
      </c>
      <c r="T549" s="211">
        <v>826</v>
      </c>
      <c r="U549" s="211">
        <v>53</v>
      </c>
      <c r="V549" s="211">
        <v>60</v>
      </c>
      <c r="W549" s="211">
        <v>0</v>
      </c>
      <c r="X549" s="211">
        <v>1236</v>
      </c>
      <c r="Y549" s="211">
        <v>75</v>
      </c>
      <c r="Z549" s="211">
        <v>891</v>
      </c>
      <c r="AA549" s="211">
        <v>61</v>
      </c>
      <c r="AB549" s="211">
        <v>1819</v>
      </c>
      <c r="AC549" s="211">
        <v>83</v>
      </c>
      <c r="AD549" s="211">
        <v>2025</v>
      </c>
      <c r="AE549" s="211">
        <v>150</v>
      </c>
      <c r="AF549" s="211">
        <v>31192</v>
      </c>
      <c r="AG549" s="211">
        <v>660</v>
      </c>
      <c r="AH549" s="211">
        <v>35252</v>
      </c>
      <c r="AI549" s="211">
        <v>901</v>
      </c>
      <c r="AJ549" s="211">
        <v>1819</v>
      </c>
      <c r="AK549" s="211">
        <v>68</v>
      </c>
      <c r="AL549" s="211">
        <v>1051</v>
      </c>
      <c r="AM549" s="211">
        <v>0</v>
      </c>
      <c r="AN549" s="211">
        <v>768</v>
      </c>
      <c r="AO549" s="211">
        <v>68</v>
      </c>
      <c r="AP549" s="211">
        <v>18084</v>
      </c>
      <c r="AQ549" s="211">
        <v>577</v>
      </c>
      <c r="AR549" s="211">
        <v>18987</v>
      </c>
      <c r="AS549" s="211">
        <v>392</v>
      </c>
      <c r="AT549" s="211">
        <v>4593</v>
      </c>
      <c r="AU549" s="211">
        <v>107</v>
      </c>
      <c r="AV549" s="211">
        <v>32478</v>
      </c>
      <c r="AW549" s="211">
        <v>862</v>
      </c>
      <c r="AX549" s="211">
        <v>831</v>
      </c>
      <c r="AY549" s="211">
        <v>31</v>
      </c>
      <c r="AZ549" s="211">
        <v>5315</v>
      </c>
      <c r="BA549" s="211">
        <v>178</v>
      </c>
      <c r="BB549" s="211">
        <v>7961</v>
      </c>
      <c r="BC549" s="211">
        <v>344</v>
      </c>
      <c r="BD549" s="211">
        <v>12064</v>
      </c>
      <c r="BE549" s="211">
        <v>150</v>
      </c>
      <c r="BF549" s="211">
        <v>3119</v>
      </c>
      <c r="BG549" s="211">
        <v>184</v>
      </c>
      <c r="BH549" s="211">
        <v>17424</v>
      </c>
      <c r="BI549" s="211">
        <v>718</v>
      </c>
      <c r="BJ549" s="211">
        <v>16699</v>
      </c>
      <c r="BK549" s="211">
        <v>640</v>
      </c>
      <c r="BL549" s="211">
        <v>725</v>
      </c>
      <c r="BM549" s="211">
        <v>78</v>
      </c>
      <c r="BN549" s="211">
        <v>12777</v>
      </c>
      <c r="BO549" s="211">
        <v>432</v>
      </c>
      <c r="BP549" s="211">
        <v>5122</v>
      </c>
      <c r="BQ549" s="211">
        <v>269</v>
      </c>
      <c r="BR549" s="211">
        <v>2644</v>
      </c>
      <c r="BS549" s="211">
        <v>201</v>
      </c>
      <c r="BT549" s="211">
        <v>8627</v>
      </c>
      <c r="BU549" s="211">
        <v>46</v>
      </c>
      <c r="BV549" s="211">
        <v>20543</v>
      </c>
      <c r="BW549" s="211">
        <v>902</v>
      </c>
      <c r="BX549" s="211">
        <v>7901</v>
      </c>
      <c r="BY549" s="211">
        <v>21</v>
      </c>
      <c r="BZ549" s="211">
        <v>2518</v>
      </c>
      <c r="CA549" s="211">
        <v>21</v>
      </c>
      <c r="CB549" s="211">
        <v>6109</v>
      </c>
      <c r="CC549" s="211">
        <v>25</v>
      </c>
      <c r="CD549" s="211">
        <v>2273</v>
      </c>
      <c r="CE549" s="211">
        <v>220</v>
      </c>
      <c r="CF549" s="211">
        <v>3591</v>
      </c>
      <c r="CG549" s="211">
        <v>294</v>
      </c>
      <c r="CH549" s="211">
        <v>4499</v>
      </c>
      <c r="CI549" s="211">
        <v>112</v>
      </c>
      <c r="CJ549" s="211">
        <v>4135</v>
      </c>
      <c r="CK549" s="211">
        <v>127</v>
      </c>
      <c r="CL549" s="211">
        <v>6045</v>
      </c>
      <c r="CM549" s="211">
        <v>149</v>
      </c>
      <c r="CN549" s="211">
        <v>7901</v>
      </c>
      <c r="CO549" s="211">
        <v>21</v>
      </c>
      <c r="CP549" s="211">
        <v>969</v>
      </c>
      <c r="CQ549" s="211">
        <v>36102</v>
      </c>
      <c r="CR549" s="211">
        <v>30359</v>
      </c>
      <c r="CS549" s="211">
        <v>12208</v>
      </c>
      <c r="CT549" s="211">
        <v>32874</v>
      </c>
      <c r="CU549" s="211">
        <v>2223</v>
      </c>
      <c r="CV549" s="211">
        <v>847</v>
      </c>
      <c r="CW549" s="211">
        <v>935</v>
      </c>
      <c r="CX549" s="211">
        <v>458</v>
      </c>
      <c r="CY549" s="211">
        <v>404</v>
      </c>
      <c r="CZ549" s="211">
        <v>158</v>
      </c>
      <c r="DA549" s="211">
        <v>693</v>
      </c>
      <c r="DB549" s="211">
        <v>189</v>
      </c>
      <c r="DC549" s="211">
        <v>191</v>
      </c>
      <c r="DD549" s="211">
        <v>42</v>
      </c>
      <c r="DE549" s="211">
        <v>197</v>
      </c>
      <c r="DF549" s="211">
        <v>1317</v>
      </c>
      <c r="DG549" s="211">
        <v>2423</v>
      </c>
      <c r="DH549" s="211">
        <v>358</v>
      </c>
      <c r="DI549" s="211">
        <v>1796</v>
      </c>
      <c r="DJ549" s="211">
        <v>885</v>
      </c>
      <c r="DK549" s="211">
        <v>189</v>
      </c>
      <c r="DL549" s="211">
        <v>1693</v>
      </c>
      <c r="DM549" s="211">
        <v>1775</v>
      </c>
      <c r="DN549" s="211">
        <v>5103</v>
      </c>
      <c r="DO549" s="211">
        <v>1162</v>
      </c>
      <c r="DP549" s="211">
        <v>1016</v>
      </c>
      <c r="DQ549" s="211">
        <v>880</v>
      </c>
      <c r="DR549" s="211">
        <v>406</v>
      </c>
      <c r="DS549" s="211">
        <v>299</v>
      </c>
      <c r="DT549" s="211">
        <v>551</v>
      </c>
      <c r="DU549" s="211">
        <v>15492</v>
      </c>
      <c r="DV549" s="211">
        <v>7854</v>
      </c>
      <c r="DW549" s="211">
        <v>2602</v>
      </c>
      <c r="DX549" s="211">
        <v>1222</v>
      </c>
      <c r="DY549" s="211">
        <v>259</v>
      </c>
      <c r="DZ549" s="211">
        <v>2428</v>
      </c>
      <c r="EA549" s="211">
        <v>367</v>
      </c>
      <c r="EB549" s="211">
        <v>1706</v>
      </c>
      <c r="EC549" s="211">
        <v>3988</v>
      </c>
      <c r="ED549" s="211">
        <v>655</v>
      </c>
      <c r="EE549" s="211">
        <v>2687</v>
      </c>
      <c r="EF549" s="211">
        <v>4095</v>
      </c>
      <c r="EG549" s="211">
        <v>32927</v>
      </c>
      <c r="EH549" s="211">
        <v>3979</v>
      </c>
      <c r="EI549" s="211">
        <v>12005</v>
      </c>
      <c r="EJ549" s="211">
        <v>3487</v>
      </c>
      <c r="EK549" s="211">
        <v>363</v>
      </c>
      <c r="EL549" s="211">
        <v>385</v>
      </c>
      <c r="EM549" s="211">
        <v>400</v>
      </c>
      <c r="EN549" s="211">
        <v>415</v>
      </c>
      <c r="EO549" s="211">
        <v>246</v>
      </c>
      <c r="EP549" s="211">
        <v>1528</v>
      </c>
      <c r="EQ549" s="211">
        <v>14636</v>
      </c>
      <c r="ER549" s="211">
        <v>15492</v>
      </c>
      <c r="ES549" s="211">
        <v>605</v>
      </c>
      <c r="ET549" s="211">
        <v>4501</v>
      </c>
      <c r="EU549" s="211">
        <v>6800</v>
      </c>
      <c r="EV549" s="211">
        <v>3586</v>
      </c>
      <c r="EW549" s="211">
        <f t="shared" si="8"/>
        <v>14887</v>
      </c>
      <c r="EX549" s="211">
        <v>15492</v>
      </c>
      <c r="EZ549" s="211"/>
    </row>
    <row r="550" spans="1:156" x14ac:dyDescent="0.25">
      <c r="A550">
        <v>55112</v>
      </c>
      <c r="B550" t="s">
        <v>580</v>
      </c>
      <c r="C550" t="s">
        <v>938</v>
      </c>
      <c r="D550" t="s">
        <v>295</v>
      </c>
      <c r="E550" t="s">
        <v>329</v>
      </c>
      <c r="F550" s="234" t="s">
        <v>342</v>
      </c>
      <c r="G550" s="234" t="s">
        <v>342</v>
      </c>
      <c r="H550" s="211">
        <v>45157</v>
      </c>
      <c r="I550" s="211">
        <v>2332</v>
      </c>
      <c r="J550" s="211">
        <v>6253</v>
      </c>
      <c r="K550" s="211">
        <v>787</v>
      </c>
      <c r="L550" s="211">
        <v>4252</v>
      </c>
      <c r="M550" s="211">
        <v>653</v>
      </c>
      <c r="N550" s="211">
        <v>14441</v>
      </c>
      <c r="O550" s="211">
        <v>1051</v>
      </c>
      <c r="P550" s="211">
        <v>22612</v>
      </c>
      <c r="Q550" s="211">
        <v>431</v>
      </c>
      <c r="R550" s="211">
        <v>32058</v>
      </c>
      <c r="S550" s="211">
        <v>896</v>
      </c>
      <c r="T550" s="211">
        <v>4100</v>
      </c>
      <c r="U550" s="211">
        <v>271</v>
      </c>
      <c r="V550" s="211">
        <v>87</v>
      </c>
      <c r="W550" s="211">
        <v>20</v>
      </c>
      <c r="X550" s="211">
        <v>3188</v>
      </c>
      <c r="Y550" s="211">
        <v>209</v>
      </c>
      <c r="Z550" s="211">
        <v>2098</v>
      </c>
      <c r="AA550" s="211">
        <v>786</v>
      </c>
      <c r="AB550" s="211">
        <v>3626</v>
      </c>
      <c r="AC550" s="211">
        <v>150</v>
      </c>
      <c r="AD550" s="211">
        <v>3906</v>
      </c>
      <c r="AE550" s="211">
        <v>944</v>
      </c>
      <c r="AF550" s="211">
        <v>31386</v>
      </c>
      <c r="AG550" s="211">
        <v>809</v>
      </c>
      <c r="AH550" s="211">
        <v>39787</v>
      </c>
      <c r="AI550" s="211">
        <v>1316</v>
      </c>
      <c r="AJ550" s="211">
        <v>5370</v>
      </c>
      <c r="AK550" s="211">
        <v>1016</v>
      </c>
      <c r="AL550" s="211">
        <v>3179</v>
      </c>
      <c r="AM550" s="211">
        <v>85</v>
      </c>
      <c r="AN550" s="211">
        <v>2191</v>
      </c>
      <c r="AO550" s="211">
        <v>931</v>
      </c>
      <c r="AP550" s="211">
        <v>22473</v>
      </c>
      <c r="AQ550" s="211">
        <v>1352</v>
      </c>
      <c r="AR550" s="211">
        <v>22684</v>
      </c>
      <c r="AS550" s="211">
        <v>980</v>
      </c>
      <c r="AT550" s="211">
        <v>4886</v>
      </c>
      <c r="AU550" s="211">
        <v>232</v>
      </c>
      <c r="AV550" s="211">
        <v>40271</v>
      </c>
      <c r="AW550" s="211">
        <v>2100</v>
      </c>
      <c r="AX550" s="211">
        <v>1441</v>
      </c>
      <c r="AY550" s="211">
        <v>340</v>
      </c>
      <c r="AZ550" s="211">
        <v>5358</v>
      </c>
      <c r="BA550" s="211">
        <v>623</v>
      </c>
      <c r="BB550" s="211">
        <v>8469</v>
      </c>
      <c r="BC550" s="211">
        <v>605</v>
      </c>
      <c r="BD550" s="211">
        <v>14186</v>
      </c>
      <c r="BE550" s="211">
        <v>295</v>
      </c>
      <c r="BF550" s="211">
        <v>3610</v>
      </c>
      <c r="BG550" s="211">
        <v>462</v>
      </c>
      <c r="BH550" s="211">
        <v>22207</v>
      </c>
      <c r="BI550" s="211">
        <v>1473</v>
      </c>
      <c r="BJ550" s="211">
        <v>21519</v>
      </c>
      <c r="BK550" s="211">
        <v>1405</v>
      </c>
      <c r="BL550" s="211">
        <v>688</v>
      </c>
      <c r="BM550" s="211">
        <v>68</v>
      </c>
      <c r="BN550" s="211">
        <v>15097</v>
      </c>
      <c r="BO550" s="211">
        <v>875</v>
      </c>
      <c r="BP550" s="211">
        <v>7918</v>
      </c>
      <c r="BQ550" s="211">
        <v>690</v>
      </c>
      <c r="BR550" s="211">
        <v>2802</v>
      </c>
      <c r="BS550" s="211">
        <v>370</v>
      </c>
      <c r="BT550" s="211">
        <v>11633</v>
      </c>
      <c r="BU550" s="211">
        <v>276</v>
      </c>
      <c r="BV550" s="211">
        <v>25817</v>
      </c>
      <c r="BW550" s="211">
        <v>1935</v>
      </c>
      <c r="BX550" s="211">
        <v>7707</v>
      </c>
      <c r="BY550" s="211">
        <v>121</v>
      </c>
      <c r="BZ550" s="211">
        <v>3957</v>
      </c>
      <c r="CA550" s="211">
        <v>96</v>
      </c>
      <c r="CB550" s="211">
        <v>7676</v>
      </c>
      <c r="CC550" s="211">
        <v>180</v>
      </c>
      <c r="CD550" s="211">
        <v>4070</v>
      </c>
      <c r="CE550" s="211">
        <v>193</v>
      </c>
      <c r="CF550" s="211">
        <v>5790</v>
      </c>
      <c r="CG550" s="211">
        <v>809</v>
      </c>
      <c r="CH550" s="211">
        <v>6556</v>
      </c>
      <c r="CI550" s="211">
        <v>390</v>
      </c>
      <c r="CJ550" s="211">
        <v>4575</v>
      </c>
      <c r="CK550" s="211">
        <v>193</v>
      </c>
      <c r="CL550" s="211">
        <v>4826</v>
      </c>
      <c r="CM550" s="211">
        <v>350</v>
      </c>
      <c r="CN550" s="211">
        <v>7707</v>
      </c>
      <c r="CO550" s="211">
        <v>121</v>
      </c>
      <c r="CP550" s="211">
        <v>2332</v>
      </c>
      <c r="CQ550" s="211">
        <v>42825</v>
      </c>
      <c r="CR550" s="211">
        <v>33719</v>
      </c>
      <c r="CS550" s="211">
        <v>14937</v>
      </c>
      <c r="CT550" s="211">
        <v>35481</v>
      </c>
      <c r="CU550" s="211">
        <v>6737</v>
      </c>
      <c r="CV550" s="211">
        <v>2768</v>
      </c>
      <c r="CW550" s="211">
        <v>2339</v>
      </c>
      <c r="CX550" s="211">
        <v>1014</v>
      </c>
      <c r="CY550" s="211">
        <v>942</v>
      </c>
      <c r="CZ550" s="211">
        <v>296</v>
      </c>
      <c r="DA550" s="211">
        <v>2249</v>
      </c>
      <c r="DB550" s="211">
        <v>784</v>
      </c>
      <c r="DC550" s="211">
        <v>1207</v>
      </c>
      <c r="DD550" s="211">
        <v>674</v>
      </c>
      <c r="DE550" s="211">
        <v>147</v>
      </c>
      <c r="DF550" s="211">
        <v>1429</v>
      </c>
      <c r="DG550" s="211">
        <v>3240</v>
      </c>
      <c r="DH550" s="211">
        <v>630</v>
      </c>
      <c r="DI550" s="211">
        <v>2278</v>
      </c>
      <c r="DJ550" s="211">
        <v>1157</v>
      </c>
      <c r="DK550" s="211">
        <v>319</v>
      </c>
      <c r="DL550" s="211">
        <v>1819</v>
      </c>
      <c r="DM550" s="211">
        <v>2968</v>
      </c>
      <c r="DN550" s="211">
        <v>6151</v>
      </c>
      <c r="DO550" s="211">
        <v>1740</v>
      </c>
      <c r="DP550" s="211">
        <v>1068</v>
      </c>
      <c r="DQ550" s="211">
        <v>898</v>
      </c>
      <c r="DR550" s="211">
        <v>366</v>
      </c>
      <c r="DS550" s="211">
        <v>437</v>
      </c>
      <c r="DT550" s="211">
        <v>1002</v>
      </c>
      <c r="DU550" s="211">
        <v>17326</v>
      </c>
      <c r="DV550" s="211">
        <v>8591</v>
      </c>
      <c r="DW550" s="211">
        <v>3587</v>
      </c>
      <c r="DX550" s="211">
        <v>1491</v>
      </c>
      <c r="DY550" s="211">
        <v>537</v>
      </c>
      <c r="DZ550" s="211">
        <v>3040</v>
      </c>
      <c r="EA550" s="211">
        <v>155</v>
      </c>
      <c r="EB550" s="211">
        <v>2128</v>
      </c>
      <c r="EC550" s="211">
        <v>4204</v>
      </c>
      <c r="ED550" s="211">
        <v>871</v>
      </c>
      <c r="EE550" s="211">
        <v>2627</v>
      </c>
      <c r="EF550" s="211">
        <v>5497</v>
      </c>
      <c r="EG550" s="211">
        <v>39625</v>
      </c>
      <c r="EH550" s="211">
        <v>5584</v>
      </c>
      <c r="EI550" s="211">
        <v>11946</v>
      </c>
      <c r="EJ550" s="211">
        <v>5380</v>
      </c>
      <c r="EK550" s="211">
        <v>583</v>
      </c>
      <c r="EL550" s="211">
        <v>828</v>
      </c>
      <c r="EM550" s="211">
        <v>649</v>
      </c>
      <c r="EN550" s="211">
        <v>468</v>
      </c>
      <c r="EO550" s="211">
        <v>614</v>
      </c>
      <c r="EP550" s="211">
        <v>2111</v>
      </c>
      <c r="EQ550" s="211">
        <v>15935</v>
      </c>
      <c r="ER550" s="211">
        <v>17326</v>
      </c>
      <c r="ES550" s="211">
        <v>1002</v>
      </c>
      <c r="ET550" s="211">
        <v>5253</v>
      </c>
      <c r="EU550" s="211">
        <v>8096</v>
      </c>
      <c r="EV550" s="211">
        <v>2975</v>
      </c>
      <c r="EW550" s="211">
        <f t="shared" si="8"/>
        <v>16324</v>
      </c>
      <c r="EX550" s="211">
        <v>17326</v>
      </c>
      <c r="EZ550" s="211"/>
    </row>
    <row r="551" spans="1:156" x14ac:dyDescent="0.25">
      <c r="A551">
        <v>55113</v>
      </c>
      <c r="B551" t="s">
        <v>580</v>
      </c>
      <c r="C551" t="s">
        <v>938</v>
      </c>
      <c r="D551" t="s">
        <v>295</v>
      </c>
      <c r="E551" t="s">
        <v>329</v>
      </c>
      <c r="F551" s="234" t="s">
        <v>342</v>
      </c>
      <c r="G551" s="234" t="s">
        <v>342</v>
      </c>
      <c r="H551" s="211">
        <v>40416</v>
      </c>
      <c r="I551" s="211">
        <v>1278</v>
      </c>
      <c r="J551" s="211">
        <v>4119</v>
      </c>
      <c r="K551" s="211">
        <v>232</v>
      </c>
      <c r="L551" s="211">
        <v>2927</v>
      </c>
      <c r="M551" s="211">
        <v>138</v>
      </c>
      <c r="N551" s="211">
        <v>13157</v>
      </c>
      <c r="O551" s="211">
        <v>797</v>
      </c>
      <c r="P551" s="211">
        <v>22095</v>
      </c>
      <c r="Q551" s="211">
        <v>223</v>
      </c>
      <c r="R551" s="211">
        <v>29087</v>
      </c>
      <c r="S551" s="211">
        <v>579</v>
      </c>
      <c r="T551" s="211">
        <v>3283</v>
      </c>
      <c r="U551" s="211">
        <v>158</v>
      </c>
      <c r="V551" s="211">
        <v>165</v>
      </c>
      <c r="W551" s="211">
        <v>5</v>
      </c>
      <c r="X551" s="211">
        <v>3190</v>
      </c>
      <c r="Y551" s="211">
        <v>178</v>
      </c>
      <c r="Z551" s="211">
        <v>955</v>
      </c>
      <c r="AA551" s="211">
        <v>197</v>
      </c>
      <c r="AB551" s="211">
        <v>3728</v>
      </c>
      <c r="AC551" s="211">
        <v>161</v>
      </c>
      <c r="AD551" s="211">
        <v>2568</v>
      </c>
      <c r="AE551" s="211">
        <v>401</v>
      </c>
      <c r="AF551" s="211">
        <v>28593</v>
      </c>
      <c r="AG551" s="211">
        <v>530</v>
      </c>
      <c r="AH551" s="211">
        <v>35684</v>
      </c>
      <c r="AI551" s="211">
        <v>748</v>
      </c>
      <c r="AJ551" s="211">
        <v>4732</v>
      </c>
      <c r="AK551" s="211">
        <v>530</v>
      </c>
      <c r="AL551" s="211">
        <v>2733</v>
      </c>
      <c r="AM551" s="211">
        <v>110</v>
      </c>
      <c r="AN551" s="211">
        <v>1999</v>
      </c>
      <c r="AO551" s="211">
        <v>420</v>
      </c>
      <c r="AP551" s="211">
        <v>19543</v>
      </c>
      <c r="AQ551" s="211">
        <v>708</v>
      </c>
      <c r="AR551" s="211">
        <v>20873</v>
      </c>
      <c r="AS551" s="211">
        <v>570</v>
      </c>
      <c r="AT551" s="211">
        <v>5189</v>
      </c>
      <c r="AU551" s="211">
        <v>109</v>
      </c>
      <c r="AV551" s="211">
        <v>35227</v>
      </c>
      <c r="AW551" s="211">
        <v>1169</v>
      </c>
      <c r="AX551" s="211">
        <v>1284</v>
      </c>
      <c r="AY551" s="211">
        <v>135</v>
      </c>
      <c r="AZ551" s="211">
        <v>5153</v>
      </c>
      <c r="BA551" s="211">
        <v>267</v>
      </c>
      <c r="BB551" s="211">
        <v>6192</v>
      </c>
      <c r="BC551" s="211">
        <v>308</v>
      </c>
      <c r="BD551" s="211">
        <v>15625</v>
      </c>
      <c r="BE551" s="211">
        <v>205</v>
      </c>
      <c r="BF551" s="211">
        <v>3601</v>
      </c>
      <c r="BG551" s="211">
        <v>105</v>
      </c>
      <c r="BH551" s="211">
        <v>20029</v>
      </c>
      <c r="BI551" s="211">
        <v>1017</v>
      </c>
      <c r="BJ551" s="211">
        <v>18903</v>
      </c>
      <c r="BK551" s="211">
        <v>913</v>
      </c>
      <c r="BL551" s="211">
        <v>1126</v>
      </c>
      <c r="BM551" s="211">
        <v>104</v>
      </c>
      <c r="BN551" s="211">
        <v>13704</v>
      </c>
      <c r="BO551" s="211">
        <v>565</v>
      </c>
      <c r="BP551" s="211">
        <v>7017</v>
      </c>
      <c r="BQ551" s="211">
        <v>425</v>
      </c>
      <c r="BR551" s="211">
        <v>2909</v>
      </c>
      <c r="BS551" s="211">
        <v>132</v>
      </c>
      <c r="BT551" s="211">
        <v>8063</v>
      </c>
      <c r="BU551" s="211">
        <v>149</v>
      </c>
      <c r="BV551" s="211">
        <v>23630</v>
      </c>
      <c r="BW551" s="211">
        <v>1122</v>
      </c>
      <c r="BX551" s="211">
        <v>8723</v>
      </c>
      <c r="BY551" s="211">
        <v>7</v>
      </c>
      <c r="BZ551" s="211">
        <v>2506</v>
      </c>
      <c r="CA551" s="211">
        <v>6</v>
      </c>
      <c r="CB551" s="211">
        <v>5557</v>
      </c>
      <c r="CC551" s="211">
        <v>143</v>
      </c>
      <c r="CD551" s="211">
        <v>4099</v>
      </c>
      <c r="CE551" s="211">
        <v>214</v>
      </c>
      <c r="CF551" s="211">
        <v>5110</v>
      </c>
      <c r="CG551" s="211">
        <v>285</v>
      </c>
      <c r="CH551" s="211">
        <v>5353</v>
      </c>
      <c r="CI551" s="211">
        <v>230</v>
      </c>
      <c r="CJ551" s="211">
        <v>4168</v>
      </c>
      <c r="CK551" s="211">
        <v>201</v>
      </c>
      <c r="CL551" s="211">
        <v>4900</v>
      </c>
      <c r="CM551" s="211">
        <v>192</v>
      </c>
      <c r="CN551" s="211">
        <v>8723</v>
      </c>
      <c r="CO551" s="211">
        <v>7</v>
      </c>
      <c r="CP551" s="211">
        <v>1278</v>
      </c>
      <c r="CQ551" s="211">
        <v>39138</v>
      </c>
      <c r="CR551" s="211">
        <v>32026</v>
      </c>
      <c r="CS551" s="211">
        <v>14466</v>
      </c>
      <c r="CT551" s="211">
        <v>32302</v>
      </c>
      <c r="CU551" s="211">
        <v>6268</v>
      </c>
      <c r="CV551" s="211">
        <v>2219</v>
      </c>
      <c r="CW551" s="211">
        <v>1329</v>
      </c>
      <c r="CX551" s="211">
        <v>283</v>
      </c>
      <c r="CY551" s="211">
        <v>1117</v>
      </c>
      <c r="CZ551" s="211">
        <v>398</v>
      </c>
      <c r="DA551" s="211">
        <v>2122</v>
      </c>
      <c r="DB551" s="211">
        <v>868</v>
      </c>
      <c r="DC551" s="211">
        <v>1700</v>
      </c>
      <c r="DD551" s="211">
        <v>670</v>
      </c>
      <c r="DE551" s="211">
        <v>73</v>
      </c>
      <c r="DF551" s="211">
        <v>782</v>
      </c>
      <c r="DG551" s="211">
        <v>2490</v>
      </c>
      <c r="DH551" s="211">
        <v>387</v>
      </c>
      <c r="DI551" s="211">
        <v>2092</v>
      </c>
      <c r="DJ551" s="211">
        <v>1389</v>
      </c>
      <c r="DK551" s="211">
        <v>268</v>
      </c>
      <c r="DL551" s="211">
        <v>1096</v>
      </c>
      <c r="DM551" s="211">
        <v>3271</v>
      </c>
      <c r="DN551" s="211">
        <v>6077</v>
      </c>
      <c r="DO551" s="211">
        <v>1274</v>
      </c>
      <c r="DP551" s="211">
        <v>879</v>
      </c>
      <c r="DQ551" s="211">
        <v>747</v>
      </c>
      <c r="DR551" s="211">
        <v>694</v>
      </c>
      <c r="DS551" s="211">
        <v>564</v>
      </c>
      <c r="DT551" s="211">
        <v>927</v>
      </c>
      <c r="DU551" s="211">
        <v>17917</v>
      </c>
      <c r="DV551" s="211">
        <v>8072</v>
      </c>
      <c r="DW551" s="211">
        <v>2805</v>
      </c>
      <c r="DX551" s="211">
        <v>1057</v>
      </c>
      <c r="DY551" s="211">
        <v>328</v>
      </c>
      <c r="DZ551" s="211">
        <v>3732</v>
      </c>
      <c r="EA551" s="211">
        <v>122</v>
      </c>
      <c r="EB551" s="211">
        <v>3139</v>
      </c>
      <c r="EC551" s="211">
        <v>5056</v>
      </c>
      <c r="ED551" s="211">
        <v>412</v>
      </c>
      <c r="EE551" s="211">
        <v>3913</v>
      </c>
      <c r="EF551" s="211">
        <v>3974</v>
      </c>
      <c r="EG551" s="211">
        <v>35143</v>
      </c>
      <c r="EH551" s="211">
        <v>5310</v>
      </c>
      <c r="EI551" s="211">
        <v>11898</v>
      </c>
      <c r="EJ551" s="211">
        <v>6019</v>
      </c>
      <c r="EK551" s="211">
        <v>666</v>
      </c>
      <c r="EL551" s="211">
        <v>620</v>
      </c>
      <c r="EM551" s="211">
        <v>757</v>
      </c>
      <c r="EN551" s="211">
        <v>698</v>
      </c>
      <c r="EO551" s="211">
        <v>572</v>
      </c>
      <c r="EP551" s="211">
        <v>2381</v>
      </c>
      <c r="EQ551" s="211">
        <v>16235</v>
      </c>
      <c r="ER551" s="211">
        <v>17917</v>
      </c>
      <c r="ES551" s="211">
        <v>1513</v>
      </c>
      <c r="ET551" s="211">
        <v>6818</v>
      </c>
      <c r="EU551" s="211">
        <v>7237</v>
      </c>
      <c r="EV551" s="211">
        <v>2349</v>
      </c>
      <c r="EW551" s="211">
        <f t="shared" si="8"/>
        <v>16404</v>
      </c>
      <c r="EX551" s="211">
        <v>17917</v>
      </c>
      <c r="EZ551" s="211"/>
    </row>
    <row r="552" spans="1:156" x14ac:dyDescent="0.25">
      <c r="A552">
        <v>55114</v>
      </c>
      <c r="B552" t="s">
        <v>580</v>
      </c>
      <c r="C552" t="s">
        <v>938</v>
      </c>
      <c r="D552" t="s">
        <v>295</v>
      </c>
      <c r="E552" t="s">
        <v>329</v>
      </c>
      <c r="F552" s="234" t="s">
        <v>342</v>
      </c>
      <c r="G552" s="234" t="s">
        <v>342</v>
      </c>
      <c r="H552" s="211">
        <v>4646</v>
      </c>
      <c r="I552" s="211">
        <v>244</v>
      </c>
      <c r="J552" s="211">
        <v>1020</v>
      </c>
      <c r="K552" s="211">
        <v>127</v>
      </c>
      <c r="L552" s="211">
        <v>739</v>
      </c>
      <c r="M552" s="211">
        <v>107</v>
      </c>
      <c r="N552" s="211">
        <v>1962</v>
      </c>
      <c r="O552" s="211">
        <v>90</v>
      </c>
      <c r="P552" s="211">
        <v>1652</v>
      </c>
      <c r="Q552" s="211">
        <v>27</v>
      </c>
      <c r="R552" s="211">
        <v>2714</v>
      </c>
      <c r="S552" s="211">
        <v>21</v>
      </c>
      <c r="T552" s="211">
        <v>1149</v>
      </c>
      <c r="U552" s="211">
        <v>120</v>
      </c>
      <c r="V552" s="211">
        <v>8</v>
      </c>
      <c r="W552" s="211">
        <v>0</v>
      </c>
      <c r="X552" s="211">
        <v>428</v>
      </c>
      <c r="Y552" s="211">
        <v>27</v>
      </c>
      <c r="Z552" s="211">
        <v>74</v>
      </c>
      <c r="AA552" s="211">
        <v>0</v>
      </c>
      <c r="AB552" s="211">
        <v>273</v>
      </c>
      <c r="AC552" s="211">
        <v>76</v>
      </c>
      <c r="AD552" s="211">
        <v>266</v>
      </c>
      <c r="AE552" s="211">
        <v>23</v>
      </c>
      <c r="AF552" s="211">
        <v>2592</v>
      </c>
      <c r="AG552" s="211">
        <v>21</v>
      </c>
      <c r="AH552" s="211">
        <v>3548</v>
      </c>
      <c r="AI552" s="211">
        <v>100</v>
      </c>
      <c r="AJ552" s="211">
        <v>1098</v>
      </c>
      <c r="AK552" s="211">
        <v>144</v>
      </c>
      <c r="AL552" s="211">
        <v>676</v>
      </c>
      <c r="AM552" s="211">
        <v>94</v>
      </c>
      <c r="AN552" s="211">
        <v>422</v>
      </c>
      <c r="AO552" s="211">
        <v>50</v>
      </c>
      <c r="AP552" s="211">
        <v>2302</v>
      </c>
      <c r="AQ552" s="211">
        <v>101</v>
      </c>
      <c r="AR552" s="211">
        <v>2344</v>
      </c>
      <c r="AS552" s="211">
        <v>143</v>
      </c>
      <c r="AT552" s="211">
        <v>317</v>
      </c>
      <c r="AU552" s="211">
        <v>27</v>
      </c>
      <c r="AV552" s="211">
        <v>4329</v>
      </c>
      <c r="AW552" s="211">
        <v>217</v>
      </c>
      <c r="AX552" s="211">
        <v>137</v>
      </c>
      <c r="AY552" s="211">
        <v>19</v>
      </c>
      <c r="AZ552" s="211">
        <v>515</v>
      </c>
      <c r="BA552" s="211">
        <v>33</v>
      </c>
      <c r="BB552" s="211">
        <v>395</v>
      </c>
      <c r="BC552" s="211">
        <v>0</v>
      </c>
      <c r="BD552" s="211">
        <v>2090</v>
      </c>
      <c r="BE552" s="211">
        <v>67</v>
      </c>
      <c r="BF552" s="211">
        <v>605</v>
      </c>
      <c r="BG552" s="211">
        <v>68</v>
      </c>
      <c r="BH552" s="211">
        <v>3088</v>
      </c>
      <c r="BI552" s="211">
        <v>176</v>
      </c>
      <c r="BJ552" s="211">
        <v>2984</v>
      </c>
      <c r="BK552" s="211">
        <v>140</v>
      </c>
      <c r="BL552" s="211">
        <v>104</v>
      </c>
      <c r="BM552" s="211">
        <v>36</v>
      </c>
      <c r="BN552" s="211">
        <v>2064</v>
      </c>
      <c r="BO552" s="211">
        <v>115</v>
      </c>
      <c r="BP552" s="211">
        <v>1205</v>
      </c>
      <c r="BQ552" s="211">
        <v>76</v>
      </c>
      <c r="BR552" s="211">
        <v>424</v>
      </c>
      <c r="BS552" s="211">
        <v>53</v>
      </c>
      <c r="BT552" s="211">
        <v>592</v>
      </c>
      <c r="BU552" s="211">
        <v>0</v>
      </c>
      <c r="BV552" s="211">
        <v>3693</v>
      </c>
      <c r="BW552" s="211">
        <v>244</v>
      </c>
      <c r="BX552" s="211">
        <v>361</v>
      </c>
      <c r="BY552" s="211">
        <v>0</v>
      </c>
      <c r="BZ552" s="211">
        <v>232</v>
      </c>
      <c r="CA552" s="211">
        <v>0</v>
      </c>
      <c r="CB552" s="211">
        <v>360</v>
      </c>
      <c r="CC552" s="211">
        <v>0</v>
      </c>
      <c r="CD552" s="211">
        <v>917</v>
      </c>
      <c r="CE552" s="211">
        <v>125</v>
      </c>
      <c r="CF552" s="211">
        <v>1638</v>
      </c>
      <c r="CG552" s="211">
        <v>90</v>
      </c>
      <c r="CH552" s="211">
        <v>504</v>
      </c>
      <c r="CI552" s="211">
        <v>10</v>
      </c>
      <c r="CJ552" s="211">
        <v>301</v>
      </c>
      <c r="CK552" s="211">
        <v>0</v>
      </c>
      <c r="CL552" s="211">
        <v>333</v>
      </c>
      <c r="CM552" s="211">
        <v>19</v>
      </c>
      <c r="CN552" s="211">
        <v>361</v>
      </c>
      <c r="CO552" s="211">
        <v>0</v>
      </c>
      <c r="CP552" s="211">
        <v>244</v>
      </c>
      <c r="CQ552" s="211">
        <v>4402</v>
      </c>
      <c r="CR552" s="211">
        <v>3439</v>
      </c>
      <c r="CS552" s="211">
        <v>1523</v>
      </c>
      <c r="CT552" s="211">
        <v>3091</v>
      </c>
      <c r="CU552" s="211">
        <v>1332</v>
      </c>
      <c r="CV552" s="211">
        <v>709</v>
      </c>
      <c r="CW552" s="211">
        <v>146</v>
      </c>
      <c r="CX552" s="211">
        <v>64</v>
      </c>
      <c r="CY552" s="211">
        <v>160</v>
      </c>
      <c r="CZ552" s="211">
        <v>43</v>
      </c>
      <c r="DA552" s="211">
        <v>290</v>
      </c>
      <c r="DB552" s="211">
        <v>109</v>
      </c>
      <c r="DC552" s="211">
        <v>736</v>
      </c>
      <c r="DD552" s="211">
        <v>493</v>
      </c>
      <c r="DE552" s="211">
        <v>10</v>
      </c>
      <c r="DF552" s="211">
        <v>40</v>
      </c>
      <c r="DG552" s="211">
        <v>294</v>
      </c>
      <c r="DH552" s="211">
        <v>109</v>
      </c>
      <c r="DI552" s="211">
        <v>319</v>
      </c>
      <c r="DJ552" s="211">
        <v>221</v>
      </c>
      <c r="DK552" s="211">
        <v>48</v>
      </c>
      <c r="DL552" s="211">
        <v>120</v>
      </c>
      <c r="DM552" s="211">
        <v>530</v>
      </c>
      <c r="DN552" s="211">
        <v>966</v>
      </c>
      <c r="DO552" s="211">
        <v>274</v>
      </c>
      <c r="DP552" s="211">
        <v>22</v>
      </c>
      <c r="DQ552" s="211">
        <v>153</v>
      </c>
      <c r="DR552" s="211">
        <v>19</v>
      </c>
      <c r="DS552" s="211">
        <v>63</v>
      </c>
      <c r="DT552" s="211">
        <v>347</v>
      </c>
      <c r="DU552" s="211">
        <v>2431</v>
      </c>
      <c r="DV552" s="211">
        <v>620</v>
      </c>
      <c r="DW552" s="211">
        <v>275</v>
      </c>
      <c r="DX552" s="211">
        <v>370</v>
      </c>
      <c r="DY552" s="211">
        <v>0</v>
      </c>
      <c r="DZ552" s="211">
        <v>713</v>
      </c>
      <c r="EA552" s="211">
        <v>7</v>
      </c>
      <c r="EB552" s="211">
        <v>605</v>
      </c>
      <c r="EC552" s="211">
        <v>728</v>
      </c>
      <c r="ED552" s="211">
        <v>20</v>
      </c>
      <c r="EE552" s="211">
        <v>576</v>
      </c>
      <c r="EF552" s="211">
        <v>302</v>
      </c>
      <c r="EG552" s="211">
        <v>3245</v>
      </c>
      <c r="EH552" s="211">
        <v>1379</v>
      </c>
      <c r="EI552" s="211">
        <v>524</v>
      </c>
      <c r="EJ552" s="211">
        <v>1907</v>
      </c>
      <c r="EK552" s="211">
        <v>171</v>
      </c>
      <c r="EL552" s="211">
        <v>234</v>
      </c>
      <c r="EM552" s="211">
        <v>231</v>
      </c>
      <c r="EN552" s="211">
        <v>199</v>
      </c>
      <c r="EO552" s="211">
        <v>155</v>
      </c>
      <c r="EP552" s="211">
        <v>830</v>
      </c>
      <c r="EQ552" s="211">
        <v>2214</v>
      </c>
      <c r="ER552" s="211">
        <v>2431</v>
      </c>
      <c r="ES552" s="211">
        <v>351</v>
      </c>
      <c r="ET552" s="211">
        <v>1224</v>
      </c>
      <c r="EU552" s="211">
        <v>741</v>
      </c>
      <c r="EV552" s="211">
        <v>115</v>
      </c>
      <c r="EW552" s="211">
        <f t="shared" si="8"/>
        <v>2080</v>
      </c>
      <c r="EX552" s="211">
        <v>2431</v>
      </c>
      <c r="EZ552" s="211"/>
    </row>
    <row r="553" spans="1:156" x14ac:dyDescent="0.25">
      <c r="A553">
        <v>55116</v>
      </c>
      <c r="B553" t="s">
        <v>580</v>
      </c>
      <c r="C553" t="s">
        <v>938</v>
      </c>
      <c r="D553" t="s">
        <v>295</v>
      </c>
      <c r="E553" t="s">
        <v>329</v>
      </c>
      <c r="F553" s="234" t="s">
        <v>342</v>
      </c>
      <c r="G553" s="234" t="s">
        <v>342</v>
      </c>
      <c r="H553" s="211">
        <v>25817</v>
      </c>
      <c r="I553" s="211">
        <v>1080</v>
      </c>
      <c r="J553" s="211">
        <v>3283</v>
      </c>
      <c r="K553" s="211">
        <v>582</v>
      </c>
      <c r="L553" s="211">
        <v>2425</v>
      </c>
      <c r="M553" s="211">
        <v>440</v>
      </c>
      <c r="N553" s="211">
        <v>7885</v>
      </c>
      <c r="O553" s="211">
        <v>291</v>
      </c>
      <c r="P553" s="211">
        <v>14074</v>
      </c>
      <c r="Q553" s="211">
        <v>207</v>
      </c>
      <c r="R553" s="211">
        <v>19028</v>
      </c>
      <c r="S553" s="211">
        <v>450</v>
      </c>
      <c r="T553" s="211">
        <v>3416</v>
      </c>
      <c r="U553" s="211">
        <v>445</v>
      </c>
      <c r="V553" s="211">
        <v>106</v>
      </c>
      <c r="W553" s="211">
        <v>0</v>
      </c>
      <c r="X553" s="211">
        <v>1098</v>
      </c>
      <c r="Y553" s="211">
        <v>67</v>
      </c>
      <c r="Z553" s="211">
        <v>383</v>
      </c>
      <c r="AA553" s="211">
        <v>55</v>
      </c>
      <c r="AB553" s="211">
        <v>1786</v>
      </c>
      <c r="AC553" s="211">
        <v>63</v>
      </c>
      <c r="AD553" s="211">
        <v>1140</v>
      </c>
      <c r="AE553" s="211">
        <v>72</v>
      </c>
      <c r="AF553" s="211">
        <v>18730</v>
      </c>
      <c r="AG553" s="211">
        <v>433</v>
      </c>
      <c r="AH553" s="211">
        <v>21903</v>
      </c>
      <c r="AI553" s="211">
        <v>548</v>
      </c>
      <c r="AJ553" s="211">
        <v>3914</v>
      </c>
      <c r="AK553" s="211">
        <v>532</v>
      </c>
      <c r="AL553" s="211">
        <v>1963</v>
      </c>
      <c r="AM553" s="211">
        <v>88</v>
      </c>
      <c r="AN553" s="211">
        <v>1951</v>
      </c>
      <c r="AO553" s="211">
        <v>444</v>
      </c>
      <c r="AP553" s="211">
        <v>12296</v>
      </c>
      <c r="AQ553" s="211">
        <v>698</v>
      </c>
      <c r="AR553" s="211">
        <v>13521</v>
      </c>
      <c r="AS553" s="211">
        <v>382</v>
      </c>
      <c r="AT553" s="211">
        <v>3881</v>
      </c>
      <c r="AU553" s="211">
        <v>134</v>
      </c>
      <c r="AV553" s="211">
        <v>21936</v>
      </c>
      <c r="AW553" s="211">
        <v>946</v>
      </c>
      <c r="AX553" s="211">
        <v>826</v>
      </c>
      <c r="AY553" s="211">
        <v>55</v>
      </c>
      <c r="AZ553" s="211">
        <v>2679</v>
      </c>
      <c r="BA553" s="211">
        <v>184</v>
      </c>
      <c r="BB553" s="211">
        <v>3857</v>
      </c>
      <c r="BC553" s="211">
        <v>278</v>
      </c>
      <c r="BD553" s="211">
        <v>10817</v>
      </c>
      <c r="BE553" s="211">
        <v>202</v>
      </c>
      <c r="BF553" s="211">
        <v>2691</v>
      </c>
      <c r="BG553" s="211">
        <v>255</v>
      </c>
      <c r="BH553" s="211">
        <v>12706</v>
      </c>
      <c r="BI553" s="211">
        <v>549</v>
      </c>
      <c r="BJ553" s="211">
        <v>12279</v>
      </c>
      <c r="BK553" s="211">
        <v>479</v>
      </c>
      <c r="BL553" s="211">
        <v>427</v>
      </c>
      <c r="BM553" s="211">
        <v>70</v>
      </c>
      <c r="BN553" s="211">
        <v>9025</v>
      </c>
      <c r="BO553" s="211">
        <v>321</v>
      </c>
      <c r="BP553" s="211">
        <v>4125</v>
      </c>
      <c r="BQ553" s="211">
        <v>158</v>
      </c>
      <c r="BR553" s="211">
        <v>2247</v>
      </c>
      <c r="BS553" s="211">
        <v>325</v>
      </c>
      <c r="BT553" s="211">
        <v>5434</v>
      </c>
      <c r="BU553" s="211">
        <v>276</v>
      </c>
      <c r="BV553" s="211">
        <v>15397</v>
      </c>
      <c r="BW553" s="211">
        <v>804</v>
      </c>
      <c r="BX553" s="211">
        <v>4986</v>
      </c>
      <c r="BY553" s="211">
        <v>0</v>
      </c>
      <c r="BZ553" s="211">
        <v>1623</v>
      </c>
      <c r="CA553" s="211">
        <v>0</v>
      </c>
      <c r="CB553" s="211">
        <v>3811</v>
      </c>
      <c r="CC553" s="211">
        <v>276</v>
      </c>
      <c r="CD553" s="211">
        <v>2204</v>
      </c>
      <c r="CE553" s="211">
        <v>85</v>
      </c>
      <c r="CF553" s="211">
        <v>3050</v>
      </c>
      <c r="CG553" s="211">
        <v>269</v>
      </c>
      <c r="CH553" s="211">
        <v>3694</v>
      </c>
      <c r="CI553" s="211">
        <v>240</v>
      </c>
      <c r="CJ553" s="211">
        <v>3376</v>
      </c>
      <c r="CK553" s="211">
        <v>153</v>
      </c>
      <c r="CL553" s="211">
        <v>3073</v>
      </c>
      <c r="CM553" s="211">
        <v>57</v>
      </c>
      <c r="CN553" s="211">
        <v>4986</v>
      </c>
      <c r="CO553" s="211">
        <v>0</v>
      </c>
      <c r="CP553" s="211">
        <v>1080</v>
      </c>
      <c r="CQ553" s="211">
        <v>24737</v>
      </c>
      <c r="CR553" s="211">
        <v>20196</v>
      </c>
      <c r="CS553" s="211">
        <v>8740</v>
      </c>
      <c r="CT553" s="211">
        <v>20622</v>
      </c>
      <c r="CU553" s="211">
        <v>4163</v>
      </c>
      <c r="CV553" s="211">
        <v>1573</v>
      </c>
      <c r="CW553" s="211">
        <v>811</v>
      </c>
      <c r="CX553" s="211">
        <v>182</v>
      </c>
      <c r="CY553" s="211">
        <v>555</v>
      </c>
      <c r="CZ553" s="211">
        <v>265</v>
      </c>
      <c r="DA553" s="211">
        <v>596</v>
      </c>
      <c r="DB553" s="211">
        <v>67</v>
      </c>
      <c r="DC553" s="211">
        <v>2201</v>
      </c>
      <c r="DD553" s="211">
        <v>1059</v>
      </c>
      <c r="DE553" s="211">
        <v>34</v>
      </c>
      <c r="DF553" s="211">
        <v>416</v>
      </c>
      <c r="DG553" s="211">
        <v>1033</v>
      </c>
      <c r="DH553" s="211">
        <v>268</v>
      </c>
      <c r="DI553" s="211">
        <v>1410</v>
      </c>
      <c r="DJ553" s="211">
        <v>793</v>
      </c>
      <c r="DK553" s="211">
        <v>266</v>
      </c>
      <c r="DL553" s="211">
        <v>1101</v>
      </c>
      <c r="DM553" s="211">
        <v>2003</v>
      </c>
      <c r="DN553" s="211">
        <v>3766</v>
      </c>
      <c r="DO553" s="211">
        <v>1448</v>
      </c>
      <c r="DP553" s="211">
        <v>446</v>
      </c>
      <c r="DQ553" s="211">
        <v>702</v>
      </c>
      <c r="DR553" s="211">
        <v>723</v>
      </c>
      <c r="DS553" s="211">
        <v>575</v>
      </c>
      <c r="DT553" s="211">
        <v>1089</v>
      </c>
      <c r="DU553" s="211">
        <v>12140</v>
      </c>
      <c r="DV553" s="211">
        <v>4316</v>
      </c>
      <c r="DW553" s="211">
        <v>1812</v>
      </c>
      <c r="DX553" s="211">
        <v>855</v>
      </c>
      <c r="DY553" s="211">
        <v>137</v>
      </c>
      <c r="DZ553" s="211">
        <v>2614</v>
      </c>
      <c r="EA553" s="211">
        <v>174</v>
      </c>
      <c r="EB553" s="211">
        <v>1928</v>
      </c>
      <c r="EC553" s="211">
        <v>4355</v>
      </c>
      <c r="ED553" s="211">
        <v>410</v>
      </c>
      <c r="EE553" s="211">
        <v>3263</v>
      </c>
      <c r="EF553" s="211">
        <v>2665</v>
      </c>
      <c r="EG553" s="211">
        <v>21636</v>
      </c>
      <c r="EH553" s="211">
        <v>4110</v>
      </c>
      <c r="EI553" s="211">
        <v>6181</v>
      </c>
      <c r="EJ553" s="211">
        <v>5959</v>
      </c>
      <c r="EK553" s="211">
        <v>672</v>
      </c>
      <c r="EL553" s="211">
        <v>728</v>
      </c>
      <c r="EM553" s="211">
        <v>705</v>
      </c>
      <c r="EN553" s="211">
        <v>858</v>
      </c>
      <c r="EO553" s="211">
        <v>415</v>
      </c>
      <c r="EP553" s="211">
        <v>2368</v>
      </c>
      <c r="EQ553" s="211">
        <v>10907</v>
      </c>
      <c r="ER553" s="211">
        <v>12140</v>
      </c>
      <c r="ES553" s="211">
        <v>1778</v>
      </c>
      <c r="ET553" s="211">
        <v>5295</v>
      </c>
      <c r="EU553" s="211">
        <v>3985</v>
      </c>
      <c r="EV553" s="211">
        <v>1082</v>
      </c>
      <c r="EW553" s="211">
        <f t="shared" si="8"/>
        <v>10362</v>
      </c>
      <c r="EX553" s="211">
        <v>12140</v>
      </c>
      <c r="EZ553" s="211"/>
    </row>
    <row r="554" spans="1:156" x14ac:dyDescent="0.25">
      <c r="A554">
        <v>55117</v>
      </c>
      <c r="B554" t="s">
        <v>580</v>
      </c>
      <c r="C554" t="s">
        <v>938</v>
      </c>
      <c r="D554" t="s">
        <v>295</v>
      </c>
      <c r="E554" t="s">
        <v>329</v>
      </c>
      <c r="F554" s="234" t="s">
        <v>342</v>
      </c>
      <c r="G554" s="234" t="s">
        <v>342</v>
      </c>
      <c r="H554" s="211">
        <v>43958</v>
      </c>
      <c r="I554" s="211">
        <v>2459</v>
      </c>
      <c r="J554" s="211">
        <v>9830</v>
      </c>
      <c r="K554" s="211">
        <v>355</v>
      </c>
      <c r="L554" s="211">
        <v>6759</v>
      </c>
      <c r="M554" s="211">
        <v>271</v>
      </c>
      <c r="N554" s="211">
        <v>20087</v>
      </c>
      <c r="O554" s="211">
        <v>1498</v>
      </c>
      <c r="P554" s="211">
        <v>13697</v>
      </c>
      <c r="Q554" s="211">
        <v>553</v>
      </c>
      <c r="R554" s="211">
        <v>20169</v>
      </c>
      <c r="S554" s="211">
        <v>877</v>
      </c>
      <c r="T554" s="211">
        <v>6780</v>
      </c>
      <c r="U554" s="211">
        <v>382</v>
      </c>
      <c r="V554" s="211">
        <v>189</v>
      </c>
      <c r="W554" s="211">
        <v>0</v>
      </c>
      <c r="X554" s="211">
        <v>10493</v>
      </c>
      <c r="Y554" s="211">
        <v>579</v>
      </c>
      <c r="Z554" s="211">
        <v>1745</v>
      </c>
      <c r="AA554" s="211">
        <v>355</v>
      </c>
      <c r="AB554" s="211">
        <v>4527</v>
      </c>
      <c r="AC554" s="211">
        <v>241</v>
      </c>
      <c r="AD554" s="211">
        <v>4574</v>
      </c>
      <c r="AE554" s="211">
        <v>564</v>
      </c>
      <c r="AF554" s="211">
        <v>19334</v>
      </c>
      <c r="AG554" s="211">
        <v>785</v>
      </c>
      <c r="AH554" s="211">
        <v>34830</v>
      </c>
      <c r="AI554" s="211">
        <v>1299</v>
      </c>
      <c r="AJ554" s="211">
        <v>9128</v>
      </c>
      <c r="AK554" s="211">
        <v>1160</v>
      </c>
      <c r="AL554" s="211">
        <v>5647</v>
      </c>
      <c r="AM554" s="211">
        <v>512</v>
      </c>
      <c r="AN554" s="211">
        <v>3481</v>
      </c>
      <c r="AO554" s="211">
        <v>648</v>
      </c>
      <c r="AP554" s="211">
        <v>21739</v>
      </c>
      <c r="AQ554" s="211">
        <v>1502</v>
      </c>
      <c r="AR554" s="211">
        <v>22219</v>
      </c>
      <c r="AS554" s="211">
        <v>957</v>
      </c>
      <c r="AT554" s="211">
        <v>5980</v>
      </c>
      <c r="AU554" s="211">
        <v>209</v>
      </c>
      <c r="AV554" s="211">
        <v>37978</v>
      </c>
      <c r="AW554" s="211">
        <v>2250</v>
      </c>
      <c r="AX554" s="211">
        <v>3635</v>
      </c>
      <c r="AY554" s="211">
        <v>510</v>
      </c>
      <c r="AZ554" s="211">
        <v>6855</v>
      </c>
      <c r="BA554" s="211">
        <v>566</v>
      </c>
      <c r="BB554" s="211">
        <v>7914</v>
      </c>
      <c r="BC554" s="211">
        <v>455</v>
      </c>
      <c r="BD554" s="211">
        <v>8863</v>
      </c>
      <c r="BE554" s="211">
        <v>251</v>
      </c>
      <c r="BF554" s="211">
        <v>4622</v>
      </c>
      <c r="BG554" s="211">
        <v>492</v>
      </c>
      <c r="BH554" s="211">
        <v>21524</v>
      </c>
      <c r="BI554" s="211">
        <v>1571</v>
      </c>
      <c r="BJ554" s="211">
        <v>20523</v>
      </c>
      <c r="BK554" s="211">
        <v>1475</v>
      </c>
      <c r="BL554" s="211">
        <v>1001</v>
      </c>
      <c r="BM554" s="211">
        <v>96</v>
      </c>
      <c r="BN554" s="211">
        <v>15370</v>
      </c>
      <c r="BO554" s="211">
        <v>1131</v>
      </c>
      <c r="BP554" s="211">
        <v>6625</v>
      </c>
      <c r="BQ554" s="211">
        <v>615</v>
      </c>
      <c r="BR554" s="211">
        <v>4151</v>
      </c>
      <c r="BS554" s="211">
        <v>317</v>
      </c>
      <c r="BT554" s="211">
        <v>13077</v>
      </c>
      <c r="BU554" s="211">
        <v>341</v>
      </c>
      <c r="BV554" s="211">
        <v>26146</v>
      </c>
      <c r="BW554" s="211">
        <v>2063</v>
      </c>
      <c r="BX554" s="211">
        <v>4735</v>
      </c>
      <c r="BY554" s="211">
        <v>55</v>
      </c>
      <c r="BZ554" s="211">
        <v>3849</v>
      </c>
      <c r="CA554" s="211">
        <v>150</v>
      </c>
      <c r="CB554" s="211">
        <v>9228</v>
      </c>
      <c r="CC554" s="211">
        <v>191</v>
      </c>
      <c r="CD554" s="211">
        <v>3614</v>
      </c>
      <c r="CE554" s="211">
        <v>336</v>
      </c>
      <c r="CF554" s="211">
        <v>6630</v>
      </c>
      <c r="CG554" s="211">
        <v>758</v>
      </c>
      <c r="CH554" s="211">
        <v>5580</v>
      </c>
      <c r="CI554" s="211">
        <v>492</v>
      </c>
      <c r="CJ554" s="211">
        <v>5059</v>
      </c>
      <c r="CK554" s="211">
        <v>237</v>
      </c>
      <c r="CL554" s="211">
        <v>5263</v>
      </c>
      <c r="CM554" s="211">
        <v>240</v>
      </c>
      <c r="CN554" s="211">
        <v>4735</v>
      </c>
      <c r="CO554" s="211">
        <v>55</v>
      </c>
      <c r="CP554" s="211">
        <v>2459</v>
      </c>
      <c r="CQ554" s="211">
        <v>41499</v>
      </c>
      <c r="CR554" s="211">
        <v>25913</v>
      </c>
      <c r="CS554" s="211">
        <v>20347</v>
      </c>
      <c r="CT554" s="211">
        <v>27764</v>
      </c>
      <c r="CU554" s="211">
        <v>13276</v>
      </c>
      <c r="CV554" s="211">
        <v>6504</v>
      </c>
      <c r="CW554" s="211">
        <v>3197</v>
      </c>
      <c r="CX554" s="211">
        <v>1284</v>
      </c>
      <c r="CY554" s="211">
        <v>1335</v>
      </c>
      <c r="CZ554" s="211">
        <v>579</v>
      </c>
      <c r="DA554" s="211">
        <v>7087</v>
      </c>
      <c r="DB554" s="211">
        <v>3903</v>
      </c>
      <c r="DC554" s="211">
        <v>1657</v>
      </c>
      <c r="DD554" s="211">
        <v>738</v>
      </c>
      <c r="DE554" s="211">
        <v>26</v>
      </c>
      <c r="DF554" s="211">
        <v>1007</v>
      </c>
      <c r="DG554" s="211">
        <v>3268</v>
      </c>
      <c r="DH554" s="211">
        <v>616</v>
      </c>
      <c r="DI554" s="211">
        <v>2115</v>
      </c>
      <c r="DJ554" s="211">
        <v>1269</v>
      </c>
      <c r="DK554" s="211">
        <v>269</v>
      </c>
      <c r="DL554" s="211">
        <v>1874</v>
      </c>
      <c r="DM554" s="211">
        <v>2349</v>
      </c>
      <c r="DN554" s="211">
        <v>5504</v>
      </c>
      <c r="DO554" s="211">
        <v>1642</v>
      </c>
      <c r="DP554" s="211">
        <v>768</v>
      </c>
      <c r="DQ554" s="211">
        <v>1244</v>
      </c>
      <c r="DR554" s="211">
        <v>918</v>
      </c>
      <c r="DS554" s="211">
        <v>1085</v>
      </c>
      <c r="DT554" s="211">
        <v>2960</v>
      </c>
      <c r="DU554" s="211">
        <v>16744</v>
      </c>
      <c r="DV554" s="211">
        <v>6004</v>
      </c>
      <c r="DW554" s="211">
        <v>2657</v>
      </c>
      <c r="DX554" s="211">
        <v>1711</v>
      </c>
      <c r="DY554" s="211">
        <v>768</v>
      </c>
      <c r="DZ554" s="211">
        <v>3335</v>
      </c>
      <c r="EA554" s="211">
        <v>181</v>
      </c>
      <c r="EB554" s="211">
        <v>2178</v>
      </c>
      <c r="EC554" s="211">
        <v>5694</v>
      </c>
      <c r="ED554" s="211">
        <v>1360</v>
      </c>
      <c r="EE554" s="211">
        <v>3116</v>
      </c>
      <c r="EF554" s="211">
        <v>5467</v>
      </c>
      <c r="EG554" s="211">
        <v>37995</v>
      </c>
      <c r="EH554" s="211">
        <v>5472</v>
      </c>
      <c r="EI554" s="211">
        <v>10259</v>
      </c>
      <c r="EJ554" s="211">
        <v>6485</v>
      </c>
      <c r="EK554" s="211">
        <v>777</v>
      </c>
      <c r="EL554" s="211">
        <v>991</v>
      </c>
      <c r="EM554" s="211">
        <v>689</v>
      </c>
      <c r="EN554" s="211">
        <v>518</v>
      </c>
      <c r="EO554" s="211">
        <v>654</v>
      </c>
      <c r="EP554" s="211">
        <v>2589</v>
      </c>
      <c r="EQ554" s="211">
        <v>15367</v>
      </c>
      <c r="ER554" s="211">
        <v>16744</v>
      </c>
      <c r="ES554" s="211">
        <v>1535</v>
      </c>
      <c r="ET554" s="211">
        <v>6641</v>
      </c>
      <c r="EU554" s="211">
        <v>6183</v>
      </c>
      <c r="EV554" s="211">
        <v>2385</v>
      </c>
      <c r="EW554" s="211">
        <f t="shared" si="8"/>
        <v>15209</v>
      </c>
      <c r="EX554" s="211">
        <v>16744</v>
      </c>
      <c r="EZ554" s="211"/>
    </row>
    <row r="555" spans="1:156" x14ac:dyDescent="0.25">
      <c r="A555">
        <v>55118</v>
      </c>
      <c r="B555" t="s">
        <v>580</v>
      </c>
      <c r="C555" t="s">
        <v>938</v>
      </c>
      <c r="D555" t="s">
        <v>252</v>
      </c>
      <c r="E555" t="s">
        <v>329</v>
      </c>
      <c r="F555" s="234" t="s">
        <v>342</v>
      </c>
      <c r="G555" s="234" t="s">
        <v>342</v>
      </c>
      <c r="H555" s="211">
        <v>29180</v>
      </c>
      <c r="I555" s="211">
        <v>1394</v>
      </c>
      <c r="J555" s="211">
        <v>3346</v>
      </c>
      <c r="K555" s="211">
        <v>427</v>
      </c>
      <c r="L555" s="211">
        <v>2194</v>
      </c>
      <c r="M555" s="211">
        <v>264</v>
      </c>
      <c r="N555" s="211">
        <v>10316</v>
      </c>
      <c r="O555" s="211">
        <v>653</v>
      </c>
      <c r="P555" s="211">
        <v>15509</v>
      </c>
      <c r="Q555" s="211">
        <v>314</v>
      </c>
      <c r="R555" s="211">
        <v>22326</v>
      </c>
      <c r="S555" s="211">
        <v>658</v>
      </c>
      <c r="T555" s="211">
        <v>1339</v>
      </c>
      <c r="U555" s="211">
        <v>69</v>
      </c>
      <c r="V555" s="211">
        <v>125</v>
      </c>
      <c r="W555" s="211">
        <v>44</v>
      </c>
      <c r="X555" s="211">
        <v>444</v>
      </c>
      <c r="Y555" s="211">
        <v>68</v>
      </c>
      <c r="Z555" s="211">
        <v>1820</v>
      </c>
      <c r="AA555" s="211">
        <v>453</v>
      </c>
      <c r="AB555" s="211">
        <v>3126</v>
      </c>
      <c r="AC555" s="211">
        <v>102</v>
      </c>
      <c r="AD555" s="211">
        <v>4567</v>
      </c>
      <c r="AE555" s="211">
        <v>424</v>
      </c>
      <c r="AF555" s="211">
        <v>20902</v>
      </c>
      <c r="AG555" s="211">
        <v>658</v>
      </c>
      <c r="AH555" s="211">
        <v>27351</v>
      </c>
      <c r="AI555" s="211">
        <v>982</v>
      </c>
      <c r="AJ555" s="211">
        <v>1829</v>
      </c>
      <c r="AK555" s="211">
        <v>412</v>
      </c>
      <c r="AL555" s="211">
        <v>961</v>
      </c>
      <c r="AM555" s="211">
        <v>117</v>
      </c>
      <c r="AN555" s="211">
        <v>868</v>
      </c>
      <c r="AO555" s="211">
        <v>295</v>
      </c>
      <c r="AP555" s="211">
        <v>13545</v>
      </c>
      <c r="AQ555" s="211">
        <v>718</v>
      </c>
      <c r="AR555" s="211">
        <v>15635</v>
      </c>
      <c r="AS555" s="211">
        <v>676</v>
      </c>
      <c r="AT555" s="211">
        <v>4461</v>
      </c>
      <c r="AU555" s="211">
        <v>265</v>
      </c>
      <c r="AV555" s="211">
        <v>24719</v>
      </c>
      <c r="AW555" s="211">
        <v>1129</v>
      </c>
      <c r="AX555" s="211">
        <v>1081</v>
      </c>
      <c r="AY555" s="211">
        <v>213</v>
      </c>
      <c r="AZ555" s="211">
        <v>4124</v>
      </c>
      <c r="BA555" s="211">
        <v>363</v>
      </c>
      <c r="BB555" s="211">
        <v>5956</v>
      </c>
      <c r="BC555" s="211">
        <v>217</v>
      </c>
      <c r="BD555" s="211">
        <v>9605</v>
      </c>
      <c r="BE555" s="211">
        <v>115</v>
      </c>
      <c r="BF555" s="211">
        <v>2899</v>
      </c>
      <c r="BG555" s="211">
        <v>179</v>
      </c>
      <c r="BH555" s="211">
        <v>13500</v>
      </c>
      <c r="BI555" s="211">
        <v>1119</v>
      </c>
      <c r="BJ555" s="211">
        <v>13061</v>
      </c>
      <c r="BK555" s="211">
        <v>1066</v>
      </c>
      <c r="BL555" s="211">
        <v>439</v>
      </c>
      <c r="BM555" s="211">
        <v>53</v>
      </c>
      <c r="BN555" s="211">
        <v>9836</v>
      </c>
      <c r="BO555" s="211">
        <v>661</v>
      </c>
      <c r="BP555" s="211">
        <v>4237</v>
      </c>
      <c r="BQ555" s="211">
        <v>461</v>
      </c>
      <c r="BR555" s="211">
        <v>2326</v>
      </c>
      <c r="BS555" s="211">
        <v>176</v>
      </c>
      <c r="BT555" s="211">
        <v>6049</v>
      </c>
      <c r="BU555" s="211">
        <v>74</v>
      </c>
      <c r="BV555" s="211">
        <v>16399</v>
      </c>
      <c r="BW555" s="211">
        <v>1298</v>
      </c>
      <c r="BX555" s="211">
        <v>6732</v>
      </c>
      <c r="BY555" s="211">
        <v>22</v>
      </c>
      <c r="BZ555" s="211">
        <v>1768</v>
      </c>
      <c r="CA555" s="211">
        <v>11</v>
      </c>
      <c r="CB555" s="211">
        <v>4281</v>
      </c>
      <c r="CC555" s="211">
        <v>63</v>
      </c>
      <c r="CD555" s="211">
        <v>2365</v>
      </c>
      <c r="CE555" s="211">
        <v>412</v>
      </c>
      <c r="CF555" s="211">
        <v>3577</v>
      </c>
      <c r="CG555" s="211">
        <v>337</v>
      </c>
      <c r="CH555" s="211">
        <v>3512</v>
      </c>
      <c r="CI555" s="211">
        <v>83</v>
      </c>
      <c r="CJ555" s="211">
        <v>3268</v>
      </c>
      <c r="CK555" s="211">
        <v>222</v>
      </c>
      <c r="CL555" s="211">
        <v>3677</v>
      </c>
      <c r="CM555" s="211">
        <v>244</v>
      </c>
      <c r="CN555" s="211">
        <v>6732</v>
      </c>
      <c r="CO555" s="211">
        <v>22</v>
      </c>
      <c r="CP555" s="211">
        <v>1394</v>
      </c>
      <c r="CQ555" s="211">
        <v>27786</v>
      </c>
      <c r="CR555" s="211">
        <v>21918</v>
      </c>
      <c r="CS555" s="211">
        <v>10862</v>
      </c>
      <c r="CT555" s="211">
        <v>24508</v>
      </c>
      <c r="CU555" s="211">
        <v>3394</v>
      </c>
      <c r="CV555" s="211">
        <v>1040</v>
      </c>
      <c r="CW555" s="211">
        <v>2408</v>
      </c>
      <c r="CX555" s="211">
        <v>845</v>
      </c>
      <c r="CY555" s="211">
        <v>418</v>
      </c>
      <c r="CZ555" s="211">
        <v>60</v>
      </c>
      <c r="DA555" s="211">
        <v>227</v>
      </c>
      <c r="DB555" s="211">
        <v>46</v>
      </c>
      <c r="DC555" s="211">
        <v>341</v>
      </c>
      <c r="DD555" s="211">
        <v>89</v>
      </c>
      <c r="DE555" s="211">
        <v>74</v>
      </c>
      <c r="DF555" s="211">
        <v>694</v>
      </c>
      <c r="DG555" s="211">
        <v>1373</v>
      </c>
      <c r="DH555" s="211">
        <v>320</v>
      </c>
      <c r="DI555" s="211">
        <v>1578</v>
      </c>
      <c r="DJ555" s="211">
        <v>396</v>
      </c>
      <c r="DK555" s="211">
        <v>225</v>
      </c>
      <c r="DL555" s="211">
        <v>1260</v>
      </c>
      <c r="DM555" s="211">
        <v>1714</v>
      </c>
      <c r="DN555" s="211">
        <v>4045</v>
      </c>
      <c r="DO555" s="211">
        <v>1514</v>
      </c>
      <c r="DP555" s="211">
        <v>772</v>
      </c>
      <c r="DQ555" s="211">
        <v>775</v>
      </c>
      <c r="DR555" s="211">
        <v>843</v>
      </c>
      <c r="DS555" s="211">
        <v>446</v>
      </c>
      <c r="DT555" s="211">
        <v>956</v>
      </c>
      <c r="DU555" s="211">
        <v>13065</v>
      </c>
      <c r="DV555" s="211">
        <v>5575</v>
      </c>
      <c r="DW555" s="211">
        <v>2008</v>
      </c>
      <c r="DX555" s="211">
        <v>956</v>
      </c>
      <c r="DY555" s="211">
        <v>204</v>
      </c>
      <c r="DZ555" s="211">
        <v>2203</v>
      </c>
      <c r="EA555" s="211">
        <v>86</v>
      </c>
      <c r="EB555" s="211">
        <v>1587</v>
      </c>
      <c r="EC555" s="211">
        <v>4331</v>
      </c>
      <c r="ED555" s="211">
        <v>238</v>
      </c>
      <c r="EE555" s="211">
        <v>3258</v>
      </c>
      <c r="EF555" s="211">
        <v>2756</v>
      </c>
      <c r="EG555" s="211">
        <v>26159</v>
      </c>
      <c r="EH555" s="211">
        <v>3133</v>
      </c>
      <c r="EI555" s="211">
        <v>8744</v>
      </c>
      <c r="EJ555" s="211">
        <v>4321</v>
      </c>
      <c r="EK555" s="211">
        <v>332</v>
      </c>
      <c r="EL555" s="211">
        <v>330</v>
      </c>
      <c r="EM555" s="211">
        <v>343</v>
      </c>
      <c r="EN555" s="211">
        <v>743</v>
      </c>
      <c r="EO555" s="211">
        <v>323</v>
      </c>
      <c r="EP555" s="211">
        <v>2079</v>
      </c>
      <c r="EQ555" s="211">
        <v>11513</v>
      </c>
      <c r="ER555" s="211">
        <v>13065</v>
      </c>
      <c r="ES555" s="211">
        <v>1458</v>
      </c>
      <c r="ET555" s="211">
        <v>4595</v>
      </c>
      <c r="EU555" s="211">
        <v>4671</v>
      </c>
      <c r="EV555" s="211">
        <v>2341</v>
      </c>
      <c r="EW555" s="211">
        <f t="shared" ref="EW555:EW618" si="9">ET555+EU555+EV555</f>
        <v>11607</v>
      </c>
      <c r="EX555" s="211">
        <v>13065</v>
      </c>
      <c r="EZ555" s="211"/>
    </row>
    <row r="556" spans="1:156" x14ac:dyDescent="0.25">
      <c r="A556">
        <v>55119</v>
      </c>
      <c r="B556" t="s">
        <v>580</v>
      </c>
      <c r="C556" t="s">
        <v>938</v>
      </c>
      <c r="D556" t="s">
        <v>295</v>
      </c>
      <c r="E556" t="s">
        <v>329</v>
      </c>
      <c r="F556" s="234" t="s">
        <v>343</v>
      </c>
      <c r="G556" s="234" t="s">
        <v>342</v>
      </c>
      <c r="H556" s="211">
        <v>43890</v>
      </c>
      <c r="I556" s="211">
        <v>3698</v>
      </c>
      <c r="J556" s="211">
        <v>8710</v>
      </c>
      <c r="K556" s="211">
        <v>837</v>
      </c>
      <c r="L556" s="211">
        <v>5008</v>
      </c>
      <c r="M556" s="211">
        <v>438</v>
      </c>
      <c r="N556" s="211">
        <v>20491</v>
      </c>
      <c r="O556" s="211">
        <v>2260</v>
      </c>
      <c r="P556" s="211">
        <v>14689</v>
      </c>
      <c r="Q556" s="211">
        <v>601</v>
      </c>
      <c r="R556" s="211">
        <v>19599</v>
      </c>
      <c r="S556" s="211">
        <v>1017</v>
      </c>
      <c r="T556" s="211">
        <v>8561</v>
      </c>
      <c r="U556" s="211">
        <v>723</v>
      </c>
      <c r="V556" s="211">
        <v>354</v>
      </c>
      <c r="W556" s="211">
        <v>23</v>
      </c>
      <c r="X556" s="211">
        <v>9215</v>
      </c>
      <c r="Y556" s="211">
        <v>498</v>
      </c>
      <c r="Z556" s="211">
        <v>3329</v>
      </c>
      <c r="AA556" s="211">
        <v>1223</v>
      </c>
      <c r="AB556" s="211">
        <v>2832</v>
      </c>
      <c r="AC556" s="211">
        <v>214</v>
      </c>
      <c r="AD556" s="211">
        <v>6073</v>
      </c>
      <c r="AE556" s="211">
        <v>1697</v>
      </c>
      <c r="AF556" s="211">
        <v>18061</v>
      </c>
      <c r="AG556" s="211">
        <v>696</v>
      </c>
      <c r="AH556" s="211">
        <v>33379</v>
      </c>
      <c r="AI556" s="211">
        <v>1584</v>
      </c>
      <c r="AJ556" s="211">
        <v>10511</v>
      </c>
      <c r="AK556" s="211">
        <v>2114</v>
      </c>
      <c r="AL556" s="211">
        <v>6448</v>
      </c>
      <c r="AM556" s="211">
        <v>480</v>
      </c>
      <c r="AN556" s="211">
        <v>4063</v>
      </c>
      <c r="AO556" s="211">
        <v>1634</v>
      </c>
      <c r="AP556" s="211">
        <v>22150</v>
      </c>
      <c r="AQ556" s="211">
        <v>1817</v>
      </c>
      <c r="AR556" s="211">
        <v>21740</v>
      </c>
      <c r="AS556" s="211">
        <v>1881</v>
      </c>
      <c r="AT556" s="211">
        <v>4874</v>
      </c>
      <c r="AU556" s="211">
        <v>308</v>
      </c>
      <c r="AV556" s="211">
        <v>39016</v>
      </c>
      <c r="AW556" s="211">
        <v>3390</v>
      </c>
      <c r="AX556" s="211">
        <v>3842</v>
      </c>
      <c r="AY556" s="211">
        <v>938</v>
      </c>
      <c r="AZ556" s="211">
        <v>7042</v>
      </c>
      <c r="BA556" s="211">
        <v>719</v>
      </c>
      <c r="BB556" s="211">
        <v>7978</v>
      </c>
      <c r="BC556" s="211">
        <v>685</v>
      </c>
      <c r="BD556" s="211">
        <v>9003</v>
      </c>
      <c r="BE556" s="211">
        <v>239</v>
      </c>
      <c r="BF556" s="211">
        <v>3942</v>
      </c>
      <c r="BG556" s="211">
        <v>540</v>
      </c>
      <c r="BH556" s="211">
        <v>21552</v>
      </c>
      <c r="BI556" s="211">
        <v>2354</v>
      </c>
      <c r="BJ556" s="211">
        <v>20628</v>
      </c>
      <c r="BK556" s="211">
        <v>2155</v>
      </c>
      <c r="BL556" s="211">
        <v>924</v>
      </c>
      <c r="BM556" s="211">
        <v>199</v>
      </c>
      <c r="BN556" s="211">
        <v>15287</v>
      </c>
      <c r="BO556" s="211">
        <v>1237</v>
      </c>
      <c r="BP556" s="211">
        <v>6781</v>
      </c>
      <c r="BQ556" s="211">
        <v>1256</v>
      </c>
      <c r="BR556" s="211">
        <v>3426</v>
      </c>
      <c r="BS556" s="211">
        <v>401</v>
      </c>
      <c r="BT556" s="211">
        <v>12474</v>
      </c>
      <c r="BU556" s="211">
        <v>488</v>
      </c>
      <c r="BV556" s="211">
        <v>25494</v>
      </c>
      <c r="BW556" s="211">
        <v>2894</v>
      </c>
      <c r="BX556" s="211">
        <v>5922</v>
      </c>
      <c r="BY556" s="211">
        <v>316</v>
      </c>
      <c r="BZ556" s="211">
        <v>4145</v>
      </c>
      <c r="CA556" s="211">
        <v>179</v>
      </c>
      <c r="CB556" s="211">
        <v>8329</v>
      </c>
      <c r="CC556" s="211">
        <v>309</v>
      </c>
      <c r="CD556" s="211">
        <v>3551</v>
      </c>
      <c r="CE556" s="211">
        <v>629</v>
      </c>
      <c r="CF556" s="211">
        <v>6548</v>
      </c>
      <c r="CG556" s="211">
        <v>1092</v>
      </c>
      <c r="CH556" s="211">
        <v>6109</v>
      </c>
      <c r="CI556" s="211">
        <v>432</v>
      </c>
      <c r="CJ556" s="211">
        <v>4295</v>
      </c>
      <c r="CK556" s="211">
        <v>487</v>
      </c>
      <c r="CL556" s="211">
        <v>4991</v>
      </c>
      <c r="CM556" s="211">
        <v>254</v>
      </c>
      <c r="CN556" s="211">
        <v>5922</v>
      </c>
      <c r="CO556" s="211">
        <v>316</v>
      </c>
      <c r="CP556" s="211">
        <v>3698</v>
      </c>
      <c r="CQ556" s="211">
        <v>40192</v>
      </c>
      <c r="CR556" s="211">
        <v>26791</v>
      </c>
      <c r="CS556" s="211">
        <v>18729</v>
      </c>
      <c r="CT556" s="211">
        <v>25468</v>
      </c>
      <c r="CU556" s="211">
        <v>15314</v>
      </c>
      <c r="CV556" s="211">
        <v>7250</v>
      </c>
      <c r="CW556" s="211">
        <v>4688</v>
      </c>
      <c r="CX556" s="211">
        <v>2265</v>
      </c>
      <c r="CY556" s="211">
        <v>467</v>
      </c>
      <c r="CZ556" s="211">
        <v>196</v>
      </c>
      <c r="DA556" s="211">
        <v>6752</v>
      </c>
      <c r="DB556" s="211">
        <v>3207</v>
      </c>
      <c r="DC556" s="211">
        <v>3407</v>
      </c>
      <c r="DD556" s="211">
        <v>1582</v>
      </c>
      <c r="DE556" s="211">
        <v>205</v>
      </c>
      <c r="DF556" s="211">
        <v>1346</v>
      </c>
      <c r="DG556" s="211">
        <v>3542</v>
      </c>
      <c r="DH556" s="211">
        <v>514</v>
      </c>
      <c r="DI556" s="211">
        <v>1899</v>
      </c>
      <c r="DJ556" s="211">
        <v>980</v>
      </c>
      <c r="DK556" s="211">
        <v>329</v>
      </c>
      <c r="DL556" s="211">
        <v>1572</v>
      </c>
      <c r="DM556" s="211">
        <v>2179</v>
      </c>
      <c r="DN556" s="211">
        <v>5811</v>
      </c>
      <c r="DO556" s="211">
        <v>2441</v>
      </c>
      <c r="DP556" s="211">
        <v>1282</v>
      </c>
      <c r="DQ556" s="211">
        <v>1027</v>
      </c>
      <c r="DR556" s="211">
        <v>957</v>
      </c>
      <c r="DS556" s="211">
        <v>862</v>
      </c>
      <c r="DT556" s="211">
        <v>2217</v>
      </c>
      <c r="DU556" s="211">
        <v>16150</v>
      </c>
      <c r="DV556" s="211">
        <v>6565</v>
      </c>
      <c r="DW556" s="211">
        <v>2713</v>
      </c>
      <c r="DX556" s="211">
        <v>1998</v>
      </c>
      <c r="DY556" s="211">
        <v>904</v>
      </c>
      <c r="DZ556" s="211">
        <v>3089</v>
      </c>
      <c r="EA556" s="211">
        <v>185</v>
      </c>
      <c r="EB556" s="211">
        <v>2020</v>
      </c>
      <c r="EC556" s="211">
        <v>4498</v>
      </c>
      <c r="ED556" s="211">
        <v>822</v>
      </c>
      <c r="EE556" s="211">
        <v>2505</v>
      </c>
      <c r="EF556" s="211">
        <v>5042</v>
      </c>
      <c r="EG556" s="211">
        <v>36836</v>
      </c>
      <c r="EH556" s="211">
        <v>6392</v>
      </c>
      <c r="EI556" s="211">
        <v>10341</v>
      </c>
      <c r="EJ556" s="211">
        <v>5809</v>
      </c>
      <c r="EK556" s="211">
        <v>810</v>
      </c>
      <c r="EL556" s="211">
        <v>620</v>
      </c>
      <c r="EM556" s="211">
        <v>848</v>
      </c>
      <c r="EN556" s="211">
        <v>633</v>
      </c>
      <c r="EO556" s="211">
        <v>213</v>
      </c>
      <c r="EP556" s="211">
        <v>2382</v>
      </c>
      <c r="EQ556" s="211">
        <v>14875</v>
      </c>
      <c r="ER556" s="211">
        <v>16150</v>
      </c>
      <c r="ES556" s="211">
        <v>1575</v>
      </c>
      <c r="ET556" s="211">
        <v>4843</v>
      </c>
      <c r="EU556" s="211">
        <v>6788</v>
      </c>
      <c r="EV556" s="211">
        <v>2944</v>
      </c>
      <c r="EW556" s="211">
        <f t="shared" si="9"/>
        <v>14575</v>
      </c>
      <c r="EX556" s="211">
        <v>16150</v>
      </c>
      <c r="EZ556" s="211"/>
    </row>
    <row r="557" spans="1:156" x14ac:dyDescent="0.25">
      <c r="A557">
        <v>55121</v>
      </c>
      <c r="B557" t="s">
        <v>580</v>
      </c>
      <c r="C557" t="s">
        <v>938</v>
      </c>
      <c r="D557" t="s">
        <v>252</v>
      </c>
      <c r="E557" t="s">
        <v>329</v>
      </c>
      <c r="F557" s="234" t="s">
        <v>342</v>
      </c>
      <c r="G557" s="234" t="s">
        <v>342</v>
      </c>
      <c r="H557" s="211">
        <v>9244</v>
      </c>
      <c r="I557" s="211">
        <v>778</v>
      </c>
      <c r="J557" s="211">
        <v>1156</v>
      </c>
      <c r="K557" s="211">
        <v>70</v>
      </c>
      <c r="L557" s="211">
        <v>656</v>
      </c>
      <c r="M557" s="211">
        <v>35</v>
      </c>
      <c r="N557" s="211">
        <v>3681</v>
      </c>
      <c r="O557" s="211">
        <v>425</v>
      </c>
      <c r="P557" s="211">
        <v>4407</v>
      </c>
      <c r="Q557" s="211">
        <v>283</v>
      </c>
      <c r="R557" s="211">
        <v>5107</v>
      </c>
      <c r="S557" s="211">
        <v>187</v>
      </c>
      <c r="T557" s="211">
        <v>2558</v>
      </c>
      <c r="U557" s="211">
        <v>295</v>
      </c>
      <c r="V557" s="211">
        <v>31</v>
      </c>
      <c r="W557" s="211">
        <v>0</v>
      </c>
      <c r="X557" s="211">
        <v>571</v>
      </c>
      <c r="Y557" s="211">
        <v>68</v>
      </c>
      <c r="Z557" s="211">
        <v>330</v>
      </c>
      <c r="AA557" s="211">
        <v>148</v>
      </c>
      <c r="AB557" s="211">
        <v>647</v>
      </c>
      <c r="AC557" s="211">
        <v>80</v>
      </c>
      <c r="AD557" s="211">
        <v>428</v>
      </c>
      <c r="AE557" s="211">
        <v>124</v>
      </c>
      <c r="AF557" s="211">
        <v>4986</v>
      </c>
      <c r="AG557" s="211">
        <v>187</v>
      </c>
      <c r="AH557" s="211">
        <v>7050</v>
      </c>
      <c r="AI557" s="211">
        <v>277</v>
      </c>
      <c r="AJ557" s="211">
        <v>2194</v>
      </c>
      <c r="AK557" s="211">
        <v>501</v>
      </c>
      <c r="AL557" s="211">
        <v>1218</v>
      </c>
      <c r="AM557" s="211">
        <v>123</v>
      </c>
      <c r="AN557" s="211">
        <v>976</v>
      </c>
      <c r="AO557" s="211">
        <v>378</v>
      </c>
      <c r="AP557" s="211">
        <v>4948</v>
      </c>
      <c r="AQ557" s="211">
        <v>534</v>
      </c>
      <c r="AR557" s="211">
        <v>4296</v>
      </c>
      <c r="AS557" s="211">
        <v>244</v>
      </c>
      <c r="AT557" s="211">
        <v>1096</v>
      </c>
      <c r="AU557" s="211">
        <v>110</v>
      </c>
      <c r="AV557" s="211">
        <v>8148</v>
      </c>
      <c r="AW557" s="211">
        <v>668</v>
      </c>
      <c r="AX557" s="211">
        <v>331</v>
      </c>
      <c r="AY557" s="211">
        <v>63</v>
      </c>
      <c r="AZ557" s="211">
        <v>1349</v>
      </c>
      <c r="BA557" s="211">
        <v>217</v>
      </c>
      <c r="BB557" s="211">
        <v>1961</v>
      </c>
      <c r="BC557" s="211">
        <v>110</v>
      </c>
      <c r="BD557" s="211">
        <v>2581</v>
      </c>
      <c r="BE557" s="211">
        <v>110</v>
      </c>
      <c r="BF557" s="211">
        <v>523</v>
      </c>
      <c r="BG557" s="211">
        <v>49</v>
      </c>
      <c r="BH557" s="211">
        <v>5527</v>
      </c>
      <c r="BI557" s="211">
        <v>658</v>
      </c>
      <c r="BJ557" s="211">
        <v>5385</v>
      </c>
      <c r="BK557" s="211">
        <v>658</v>
      </c>
      <c r="BL557" s="211">
        <v>142</v>
      </c>
      <c r="BM557" s="211">
        <v>0</v>
      </c>
      <c r="BN557" s="211">
        <v>3921</v>
      </c>
      <c r="BO557" s="211">
        <v>518</v>
      </c>
      <c r="BP557" s="211">
        <v>1644</v>
      </c>
      <c r="BQ557" s="211">
        <v>140</v>
      </c>
      <c r="BR557" s="211">
        <v>485</v>
      </c>
      <c r="BS557" s="211">
        <v>49</v>
      </c>
      <c r="BT557" s="211">
        <v>2011</v>
      </c>
      <c r="BU557" s="211">
        <v>68</v>
      </c>
      <c r="BV557" s="211">
        <v>6050</v>
      </c>
      <c r="BW557" s="211">
        <v>707</v>
      </c>
      <c r="BX557" s="211">
        <v>1183</v>
      </c>
      <c r="BY557" s="211">
        <v>3</v>
      </c>
      <c r="BZ557" s="211">
        <v>745</v>
      </c>
      <c r="CA557" s="211">
        <v>27</v>
      </c>
      <c r="CB557" s="211">
        <v>1266</v>
      </c>
      <c r="CC557" s="211">
        <v>41</v>
      </c>
      <c r="CD557" s="211">
        <v>1011</v>
      </c>
      <c r="CE557" s="211">
        <v>210</v>
      </c>
      <c r="CF557" s="211">
        <v>1510</v>
      </c>
      <c r="CG557" s="211">
        <v>126</v>
      </c>
      <c r="CH557" s="211">
        <v>1330</v>
      </c>
      <c r="CI557" s="211">
        <v>220</v>
      </c>
      <c r="CJ557" s="211">
        <v>1275</v>
      </c>
      <c r="CK557" s="211">
        <v>74</v>
      </c>
      <c r="CL557" s="211">
        <v>924</v>
      </c>
      <c r="CM557" s="211">
        <v>77</v>
      </c>
      <c r="CN557" s="211">
        <v>1183</v>
      </c>
      <c r="CO557" s="211">
        <v>3</v>
      </c>
      <c r="CP557" s="211">
        <v>778</v>
      </c>
      <c r="CQ557" s="211">
        <v>8466</v>
      </c>
      <c r="CR557" s="211">
        <v>6401</v>
      </c>
      <c r="CS557" s="211">
        <v>3112</v>
      </c>
      <c r="CT557" s="211">
        <v>6263</v>
      </c>
      <c r="CU557" s="211">
        <v>2408</v>
      </c>
      <c r="CV557" s="211">
        <v>1230</v>
      </c>
      <c r="CW557" s="211">
        <v>345</v>
      </c>
      <c r="CX557" s="211">
        <v>159</v>
      </c>
      <c r="CY557" s="211">
        <v>362</v>
      </c>
      <c r="CZ557" s="211">
        <v>225</v>
      </c>
      <c r="DA557" s="211">
        <v>448</v>
      </c>
      <c r="DB557" s="211">
        <v>182</v>
      </c>
      <c r="DC557" s="211">
        <v>1253</v>
      </c>
      <c r="DD557" s="211">
        <v>664</v>
      </c>
      <c r="DE557" s="211">
        <v>78</v>
      </c>
      <c r="DF557" s="211">
        <v>238</v>
      </c>
      <c r="DG557" s="211">
        <v>488</v>
      </c>
      <c r="DH557" s="211">
        <v>221</v>
      </c>
      <c r="DI557" s="211">
        <v>421</v>
      </c>
      <c r="DJ557" s="211">
        <v>648</v>
      </c>
      <c r="DK557" s="211">
        <v>157</v>
      </c>
      <c r="DL557" s="211">
        <v>477</v>
      </c>
      <c r="DM557" s="211">
        <v>695</v>
      </c>
      <c r="DN557" s="211">
        <v>1382</v>
      </c>
      <c r="DO557" s="211">
        <v>456</v>
      </c>
      <c r="DP557" s="211">
        <v>269</v>
      </c>
      <c r="DQ557" s="211">
        <v>142</v>
      </c>
      <c r="DR557" s="211">
        <v>182</v>
      </c>
      <c r="DS557" s="211">
        <v>157</v>
      </c>
      <c r="DT557" s="211">
        <v>259</v>
      </c>
      <c r="DU557" s="211">
        <v>4100</v>
      </c>
      <c r="DV557" s="211">
        <v>1568</v>
      </c>
      <c r="DW557" s="211">
        <v>723</v>
      </c>
      <c r="DX557" s="211">
        <v>416</v>
      </c>
      <c r="DY557" s="211">
        <v>72</v>
      </c>
      <c r="DZ557" s="211">
        <v>1047</v>
      </c>
      <c r="EA557" s="211">
        <v>57</v>
      </c>
      <c r="EB557" s="211">
        <v>790</v>
      </c>
      <c r="EC557" s="211">
        <v>1069</v>
      </c>
      <c r="ED557" s="211">
        <v>160</v>
      </c>
      <c r="EE557" s="211">
        <v>686</v>
      </c>
      <c r="EF557" s="211">
        <v>1082</v>
      </c>
      <c r="EG557" s="211">
        <v>8174</v>
      </c>
      <c r="EH557" s="211">
        <v>1055</v>
      </c>
      <c r="EI557" s="211">
        <v>1720</v>
      </c>
      <c r="EJ557" s="211">
        <v>2380</v>
      </c>
      <c r="EK557" s="211">
        <v>457</v>
      </c>
      <c r="EL557" s="211">
        <v>347</v>
      </c>
      <c r="EM557" s="211">
        <v>343</v>
      </c>
      <c r="EN557" s="211">
        <v>299</v>
      </c>
      <c r="EO557" s="211">
        <v>181</v>
      </c>
      <c r="EP557" s="211">
        <v>696</v>
      </c>
      <c r="EQ557" s="211">
        <v>3618</v>
      </c>
      <c r="ER557" s="211">
        <v>4100</v>
      </c>
      <c r="ES557" s="211">
        <v>221</v>
      </c>
      <c r="ET557" s="211">
        <v>1677</v>
      </c>
      <c r="EU557" s="211">
        <v>1582</v>
      </c>
      <c r="EV557" s="211">
        <v>620</v>
      </c>
      <c r="EW557" s="211">
        <f t="shared" si="9"/>
        <v>3879</v>
      </c>
      <c r="EX557" s="211">
        <v>4100</v>
      </c>
      <c r="EZ557" s="211"/>
    </row>
    <row r="558" spans="1:156" x14ac:dyDescent="0.25">
      <c r="A558">
        <v>55122</v>
      </c>
      <c r="B558" t="s">
        <v>580</v>
      </c>
      <c r="C558" t="s">
        <v>938</v>
      </c>
      <c r="D558" t="s">
        <v>252</v>
      </c>
      <c r="E558" t="s">
        <v>329</v>
      </c>
      <c r="F558" s="234" t="s">
        <v>342</v>
      </c>
      <c r="G558" s="234" t="s">
        <v>342</v>
      </c>
      <c r="H558" s="211">
        <v>31398</v>
      </c>
      <c r="I558" s="211">
        <v>1165</v>
      </c>
      <c r="J558" s="211">
        <v>3419</v>
      </c>
      <c r="K558" s="211">
        <v>337</v>
      </c>
      <c r="L558" s="211">
        <v>2805</v>
      </c>
      <c r="M558" s="211">
        <v>337</v>
      </c>
      <c r="N558" s="211">
        <v>10689</v>
      </c>
      <c r="O558" s="211">
        <v>514</v>
      </c>
      <c r="P558" s="211">
        <v>17182</v>
      </c>
      <c r="Q558" s="211">
        <v>314</v>
      </c>
      <c r="R558" s="211">
        <v>21746</v>
      </c>
      <c r="S558" s="211">
        <v>556</v>
      </c>
      <c r="T558" s="211">
        <v>4669</v>
      </c>
      <c r="U558" s="211">
        <v>329</v>
      </c>
      <c r="V558" s="211">
        <v>64</v>
      </c>
      <c r="W558" s="211">
        <v>0</v>
      </c>
      <c r="X558" s="211">
        <v>2881</v>
      </c>
      <c r="Y558" s="211">
        <v>68</v>
      </c>
      <c r="Z558" s="211">
        <v>382</v>
      </c>
      <c r="AA558" s="211">
        <v>99</v>
      </c>
      <c r="AB558" s="211">
        <v>1656</v>
      </c>
      <c r="AC558" s="211">
        <v>113</v>
      </c>
      <c r="AD558" s="211">
        <v>1681</v>
      </c>
      <c r="AE558" s="211">
        <v>119</v>
      </c>
      <c r="AF558" s="211">
        <v>21237</v>
      </c>
      <c r="AG558" s="211">
        <v>543</v>
      </c>
      <c r="AH558" s="211">
        <v>26749</v>
      </c>
      <c r="AI558" s="211">
        <v>988</v>
      </c>
      <c r="AJ558" s="211">
        <v>4649</v>
      </c>
      <c r="AK558" s="211">
        <v>177</v>
      </c>
      <c r="AL558" s="211">
        <v>2960</v>
      </c>
      <c r="AM558" s="211">
        <v>53</v>
      </c>
      <c r="AN558" s="211">
        <v>1689</v>
      </c>
      <c r="AO558" s="211">
        <v>124</v>
      </c>
      <c r="AP558" s="211">
        <v>15594</v>
      </c>
      <c r="AQ558" s="211">
        <v>701</v>
      </c>
      <c r="AR558" s="211">
        <v>15804</v>
      </c>
      <c r="AS558" s="211">
        <v>464</v>
      </c>
      <c r="AT558" s="211">
        <v>3172</v>
      </c>
      <c r="AU558" s="211">
        <v>179</v>
      </c>
      <c r="AV558" s="211">
        <v>28226</v>
      </c>
      <c r="AW558" s="211">
        <v>986</v>
      </c>
      <c r="AX558" s="211">
        <v>821</v>
      </c>
      <c r="AY558" s="211">
        <v>11</v>
      </c>
      <c r="AZ558" s="211">
        <v>3767</v>
      </c>
      <c r="BA558" s="211">
        <v>268</v>
      </c>
      <c r="BB558" s="211">
        <v>6659</v>
      </c>
      <c r="BC558" s="211">
        <v>362</v>
      </c>
      <c r="BD558" s="211">
        <v>10496</v>
      </c>
      <c r="BE558" s="211">
        <v>142</v>
      </c>
      <c r="BF558" s="211">
        <v>2059</v>
      </c>
      <c r="BG558" s="211">
        <v>227</v>
      </c>
      <c r="BH558" s="211">
        <v>16906</v>
      </c>
      <c r="BI558" s="211">
        <v>857</v>
      </c>
      <c r="BJ558" s="211">
        <v>15972</v>
      </c>
      <c r="BK558" s="211">
        <v>682</v>
      </c>
      <c r="BL558" s="211">
        <v>934</v>
      </c>
      <c r="BM558" s="211">
        <v>175</v>
      </c>
      <c r="BN558" s="211">
        <v>12204</v>
      </c>
      <c r="BO558" s="211">
        <v>482</v>
      </c>
      <c r="BP558" s="211">
        <v>4707</v>
      </c>
      <c r="BQ558" s="211">
        <v>386</v>
      </c>
      <c r="BR558" s="211">
        <v>2054</v>
      </c>
      <c r="BS558" s="211">
        <v>216</v>
      </c>
      <c r="BT558" s="211">
        <v>7031</v>
      </c>
      <c r="BU558" s="211">
        <v>81</v>
      </c>
      <c r="BV558" s="211">
        <v>18965</v>
      </c>
      <c r="BW558" s="211">
        <v>1084</v>
      </c>
      <c r="BX558" s="211">
        <v>5402</v>
      </c>
      <c r="BY558" s="211">
        <v>0</v>
      </c>
      <c r="BZ558" s="211">
        <v>1829</v>
      </c>
      <c r="CA558" s="211">
        <v>32</v>
      </c>
      <c r="CB558" s="211">
        <v>5202</v>
      </c>
      <c r="CC558" s="211">
        <v>49</v>
      </c>
      <c r="CD558" s="211">
        <v>2624</v>
      </c>
      <c r="CE558" s="211">
        <v>301</v>
      </c>
      <c r="CF558" s="211">
        <v>4142</v>
      </c>
      <c r="CG558" s="211">
        <v>379</v>
      </c>
      <c r="CH558" s="211">
        <v>3904</v>
      </c>
      <c r="CI558" s="211">
        <v>185</v>
      </c>
      <c r="CJ558" s="211">
        <v>4055</v>
      </c>
      <c r="CK558" s="211">
        <v>54</v>
      </c>
      <c r="CL558" s="211">
        <v>4240</v>
      </c>
      <c r="CM558" s="211">
        <v>165</v>
      </c>
      <c r="CN558" s="211">
        <v>5402</v>
      </c>
      <c r="CO558" s="211">
        <v>0</v>
      </c>
      <c r="CP558" s="211">
        <v>1165</v>
      </c>
      <c r="CQ558" s="211">
        <v>30233</v>
      </c>
      <c r="CR558" s="211">
        <v>24856</v>
      </c>
      <c r="CS558" s="211">
        <v>9907</v>
      </c>
      <c r="CT558" s="211">
        <v>25095</v>
      </c>
      <c r="CU558" s="211">
        <v>4847</v>
      </c>
      <c r="CV558" s="211">
        <v>1749</v>
      </c>
      <c r="CW558" s="211">
        <v>662</v>
      </c>
      <c r="CX558" s="211">
        <v>236</v>
      </c>
      <c r="CY558" s="211">
        <v>610</v>
      </c>
      <c r="CZ558" s="211">
        <v>205</v>
      </c>
      <c r="DA558" s="211">
        <v>2066</v>
      </c>
      <c r="DB558" s="211">
        <v>798</v>
      </c>
      <c r="DC558" s="211">
        <v>1509</v>
      </c>
      <c r="DD558" s="211">
        <v>510</v>
      </c>
      <c r="DE558" s="211">
        <v>154</v>
      </c>
      <c r="DF558" s="211">
        <v>699</v>
      </c>
      <c r="DG558" s="211">
        <v>2027</v>
      </c>
      <c r="DH558" s="211">
        <v>365</v>
      </c>
      <c r="DI558" s="211">
        <v>1441</v>
      </c>
      <c r="DJ558" s="211">
        <v>1326</v>
      </c>
      <c r="DK558" s="211">
        <v>348</v>
      </c>
      <c r="DL558" s="211">
        <v>1712</v>
      </c>
      <c r="DM558" s="211">
        <v>2311</v>
      </c>
      <c r="DN558" s="211">
        <v>4360</v>
      </c>
      <c r="DO558" s="211">
        <v>1294</v>
      </c>
      <c r="DP558" s="211">
        <v>951</v>
      </c>
      <c r="DQ558" s="211">
        <v>624</v>
      </c>
      <c r="DR558" s="211">
        <v>408</v>
      </c>
      <c r="DS558" s="211">
        <v>459</v>
      </c>
      <c r="DT558" s="211">
        <v>462</v>
      </c>
      <c r="DU558" s="211">
        <v>13541</v>
      </c>
      <c r="DV558" s="211">
        <v>6326</v>
      </c>
      <c r="DW558" s="211">
        <v>2359</v>
      </c>
      <c r="DX558" s="211">
        <v>1069</v>
      </c>
      <c r="DY558" s="211">
        <v>228</v>
      </c>
      <c r="DZ558" s="211">
        <v>2228</v>
      </c>
      <c r="EA558" s="211">
        <v>181</v>
      </c>
      <c r="EB558" s="211">
        <v>1397</v>
      </c>
      <c r="EC558" s="211">
        <v>3918</v>
      </c>
      <c r="ED558" s="211">
        <v>630</v>
      </c>
      <c r="EE558" s="211">
        <v>2895</v>
      </c>
      <c r="EF558" s="211">
        <v>3657</v>
      </c>
      <c r="EG558" s="211">
        <v>27011</v>
      </c>
      <c r="EH558" s="211">
        <v>4131</v>
      </c>
      <c r="EI558" s="211">
        <v>9367</v>
      </c>
      <c r="EJ558" s="211">
        <v>4174</v>
      </c>
      <c r="EK558" s="211">
        <v>506</v>
      </c>
      <c r="EL558" s="211">
        <v>529</v>
      </c>
      <c r="EM558" s="211">
        <v>748</v>
      </c>
      <c r="EN558" s="211">
        <v>420</v>
      </c>
      <c r="EO558" s="211">
        <v>330</v>
      </c>
      <c r="EP558" s="211">
        <v>1496</v>
      </c>
      <c r="EQ558" s="211">
        <v>12777</v>
      </c>
      <c r="ER558" s="211">
        <v>13541</v>
      </c>
      <c r="ES558" s="211">
        <v>558</v>
      </c>
      <c r="ET558" s="211">
        <v>4757</v>
      </c>
      <c r="EU558" s="211">
        <v>5794</v>
      </c>
      <c r="EV558" s="211">
        <v>2432</v>
      </c>
      <c r="EW558" s="211">
        <f t="shared" si="9"/>
        <v>12983</v>
      </c>
      <c r="EX558" s="211">
        <v>13541</v>
      </c>
      <c r="EZ558" s="211"/>
    </row>
    <row r="559" spans="1:156" x14ac:dyDescent="0.25">
      <c r="A559">
        <v>55123</v>
      </c>
      <c r="B559" t="s">
        <v>580</v>
      </c>
      <c r="C559" t="s">
        <v>938</v>
      </c>
      <c r="D559" t="s">
        <v>252</v>
      </c>
      <c r="E559" t="s">
        <v>329</v>
      </c>
      <c r="F559" s="234" t="s">
        <v>342</v>
      </c>
      <c r="G559" s="234" t="s">
        <v>342</v>
      </c>
      <c r="H559" s="211">
        <v>27220</v>
      </c>
      <c r="I559" s="211">
        <v>744</v>
      </c>
      <c r="J559" s="211">
        <v>1330</v>
      </c>
      <c r="K559" s="211">
        <v>219</v>
      </c>
      <c r="L559" s="211">
        <v>576</v>
      </c>
      <c r="M559" s="211">
        <v>74</v>
      </c>
      <c r="N559" s="211">
        <v>5318</v>
      </c>
      <c r="O559" s="211">
        <v>151</v>
      </c>
      <c r="P559" s="211">
        <v>20545</v>
      </c>
      <c r="Q559" s="211">
        <v>374</v>
      </c>
      <c r="R559" s="211">
        <v>21323</v>
      </c>
      <c r="S559" s="211">
        <v>413</v>
      </c>
      <c r="T559" s="211">
        <v>974</v>
      </c>
      <c r="U559" s="211">
        <v>14</v>
      </c>
      <c r="V559" s="211">
        <v>64</v>
      </c>
      <c r="W559" s="211">
        <v>16</v>
      </c>
      <c r="X559" s="211">
        <v>2814</v>
      </c>
      <c r="Y559" s="211">
        <v>72</v>
      </c>
      <c r="Z559" s="211">
        <v>395</v>
      </c>
      <c r="AA559" s="211">
        <v>20</v>
      </c>
      <c r="AB559" s="211">
        <v>1644</v>
      </c>
      <c r="AC559" s="211">
        <v>209</v>
      </c>
      <c r="AD559" s="211">
        <v>1647</v>
      </c>
      <c r="AE559" s="211">
        <v>263</v>
      </c>
      <c r="AF559" s="211">
        <v>20911</v>
      </c>
      <c r="AG559" s="211">
        <v>367</v>
      </c>
      <c r="AH559" s="211">
        <v>23932</v>
      </c>
      <c r="AI559" s="211">
        <v>400</v>
      </c>
      <c r="AJ559" s="211">
        <v>3288</v>
      </c>
      <c r="AK559" s="211">
        <v>344</v>
      </c>
      <c r="AL559" s="211">
        <v>1503</v>
      </c>
      <c r="AM559" s="211">
        <v>39</v>
      </c>
      <c r="AN559" s="211">
        <v>1785</v>
      </c>
      <c r="AO559" s="211">
        <v>305</v>
      </c>
      <c r="AP559" s="211">
        <v>13558</v>
      </c>
      <c r="AQ559" s="211">
        <v>486</v>
      </c>
      <c r="AR559" s="211">
        <v>13662</v>
      </c>
      <c r="AS559" s="211">
        <v>258</v>
      </c>
      <c r="AT559" s="211">
        <v>1679</v>
      </c>
      <c r="AU559" s="211">
        <v>36</v>
      </c>
      <c r="AV559" s="211">
        <v>25541</v>
      </c>
      <c r="AW559" s="211">
        <v>708</v>
      </c>
      <c r="AX559" s="211">
        <v>233</v>
      </c>
      <c r="AY559" s="211">
        <v>9</v>
      </c>
      <c r="AZ559" s="211">
        <v>1576</v>
      </c>
      <c r="BA559" s="211">
        <v>67</v>
      </c>
      <c r="BB559" s="211">
        <v>4620</v>
      </c>
      <c r="BC559" s="211">
        <v>87</v>
      </c>
      <c r="BD559" s="211">
        <v>11979</v>
      </c>
      <c r="BE559" s="211">
        <v>311</v>
      </c>
      <c r="BF559" s="211">
        <v>2196</v>
      </c>
      <c r="BG559" s="211">
        <v>243</v>
      </c>
      <c r="BH559" s="211">
        <v>14350</v>
      </c>
      <c r="BI559" s="211">
        <v>388</v>
      </c>
      <c r="BJ559" s="211">
        <v>14093</v>
      </c>
      <c r="BK559" s="211">
        <v>335</v>
      </c>
      <c r="BL559" s="211">
        <v>257</v>
      </c>
      <c r="BM559" s="211">
        <v>53</v>
      </c>
      <c r="BN559" s="211">
        <v>10432</v>
      </c>
      <c r="BO559" s="211">
        <v>205</v>
      </c>
      <c r="BP559" s="211">
        <v>4230</v>
      </c>
      <c r="BQ559" s="211">
        <v>193</v>
      </c>
      <c r="BR559" s="211">
        <v>1884</v>
      </c>
      <c r="BS559" s="211">
        <v>233</v>
      </c>
      <c r="BT559" s="211">
        <v>6990</v>
      </c>
      <c r="BU559" s="211">
        <v>104</v>
      </c>
      <c r="BV559" s="211">
        <v>16546</v>
      </c>
      <c r="BW559" s="211">
        <v>631</v>
      </c>
      <c r="BX559" s="211">
        <v>3684</v>
      </c>
      <c r="BY559" s="211">
        <v>9</v>
      </c>
      <c r="BZ559" s="211">
        <v>2030</v>
      </c>
      <c r="CA559" s="211">
        <v>0</v>
      </c>
      <c r="CB559" s="211">
        <v>4960</v>
      </c>
      <c r="CC559" s="211">
        <v>104</v>
      </c>
      <c r="CD559" s="211">
        <v>1822</v>
      </c>
      <c r="CE559" s="211">
        <v>166</v>
      </c>
      <c r="CF559" s="211">
        <v>2769</v>
      </c>
      <c r="CG559" s="211">
        <v>183</v>
      </c>
      <c r="CH559" s="211">
        <v>4282</v>
      </c>
      <c r="CI559" s="211">
        <v>75</v>
      </c>
      <c r="CJ559" s="211">
        <v>2884</v>
      </c>
      <c r="CK559" s="211">
        <v>31</v>
      </c>
      <c r="CL559" s="211">
        <v>4789</v>
      </c>
      <c r="CM559" s="211">
        <v>176</v>
      </c>
      <c r="CN559" s="211">
        <v>3684</v>
      </c>
      <c r="CO559" s="211">
        <v>9</v>
      </c>
      <c r="CP559" s="211">
        <v>744</v>
      </c>
      <c r="CQ559" s="211">
        <v>26476</v>
      </c>
      <c r="CR559" s="211">
        <v>23964</v>
      </c>
      <c r="CS559" s="211">
        <v>5887</v>
      </c>
      <c r="CT559" s="211">
        <v>22134</v>
      </c>
      <c r="CU559" s="211">
        <v>3602</v>
      </c>
      <c r="CV559" s="211">
        <v>1193</v>
      </c>
      <c r="CW559" s="211">
        <v>1142</v>
      </c>
      <c r="CX559" s="211">
        <v>323</v>
      </c>
      <c r="CY559" s="211">
        <v>863</v>
      </c>
      <c r="CZ559" s="211">
        <v>200</v>
      </c>
      <c r="DA559" s="211">
        <v>1316</v>
      </c>
      <c r="DB559" s="211">
        <v>524</v>
      </c>
      <c r="DC559" s="211">
        <v>281</v>
      </c>
      <c r="DD559" s="211">
        <v>146</v>
      </c>
      <c r="DE559" s="211">
        <v>26</v>
      </c>
      <c r="DF559" s="211">
        <v>679</v>
      </c>
      <c r="DG559" s="211">
        <v>1441</v>
      </c>
      <c r="DH559" s="211">
        <v>343</v>
      </c>
      <c r="DI559" s="211">
        <v>1620</v>
      </c>
      <c r="DJ559" s="211">
        <v>906</v>
      </c>
      <c r="DK559" s="211">
        <v>434</v>
      </c>
      <c r="DL559" s="211">
        <v>1694</v>
      </c>
      <c r="DM559" s="211">
        <v>2814</v>
      </c>
      <c r="DN559" s="211">
        <v>3736</v>
      </c>
      <c r="DO559" s="211">
        <v>758</v>
      </c>
      <c r="DP559" s="211">
        <v>540</v>
      </c>
      <c r="DQ559" s="211">
        <v>400</v>
      </c>
      <c r="DR559" s="211">
        <v>232</v>
      </c>
      <c r="DS559" s="211">
        <v>103</v>
      </c>
      <c r="DT559" s="211">
        <v>199</v>
      </c>
      <c r="DU559" s="211">
        <v>10199</v>
      </c>
      <c r="DV559" s="211">
        <v>6744</v>
      </c>
      <c r="DW559" s="211">
        <v>2730</v>
      </c>
      <c r="DX559" s="211">
        <v>622</v>
      </c>
      <c r="DY559" s="211">
        <v>210</v>
      </c>
      <c r="DZ559" s="211">
        <v>1067</v>
      </c>
      <c r="EA559" s="211">
        <v>114</v>
      </c>
      <c r="EB559" s="211">
        <v>790</v>
      </c>
      <c r="EC559" s="211">
        <v>1766</v>
      </c>
      <c r="ED559" s="211">
        <v>344</v>
      </c>
      <c r="EE559" s="211">
        <v>1159</v>
      </c>
      <c r="EF559" s="211">
        <v>3518</v>
      </c>
      <c r="EG559" s="211">
        <v>23828</v>
      </c>
      <c r="EH559" s="211">
        <v>3172</v>
      </c>
      <c r="EI559" s="211">
        <v>8243</v>
      </c>
      <c r="EJ559" s="211">
        <v>1956</v>
      </c>
      <c r="EK559" s="211">
        <v>261</v>
      </c>
      <c r="EL559" s="211">
        <v>274</v>
      </c>
      <c r="EM559" s="211">
        <v>477</v>
      </c>
      <c r="EN559" s="211">
        <v>152</v>
      </c>
      <c r="EO559" s="211">
        <v>191</v>
      </c>
      <c r="EP559" s="211">
        <v>565</v>
      </c>
      <c r="EQ559" s="211">
        <v>9978</v>
      </c>
      <c r="ER559" s="211">
        <v>10199</v>
      </c>
      <c r="ES559" s="211">
        <v>129</v>
      </c>
      <c r="ET559" s="211">
        <v>2759</v>
      </c>
      <c r="EU559" s="211">
        <v>5202</v>
      </c>
      <c r="EV559" s="211">
        <v>2109</v>
      </c>
      <c r="EW559" s="211">
        <f t="shared" si="9"/>
        <v>10070</v>
      </c>
      <c r="EX559" s="211">
        <v>10199</v>
      </c>
      <c r="EZ559" s="211"/>
    </row>
    <row r="560" spans="1:156" x14ac:dyDescent="0.25">
      <c r="A560">
        <v>55124</v>
      </c>
      <c r="B560" t="s">
        <v>580</v>
      </c>
      <c r="C560" t="s">
        <v>938</v>
      </c>
      <c r="D560" t="s">
        <v>252</v>
      </c>
      <c r="E560" t="s">
        <v>329</v>
      </c>
      <c r="F560" s="234" t="s">
        <v>342</v>
      </c>
      <c r="G560" s="234" t="s">
        <v>342</v>
      </c>
      <c r="H560" s="211">
        <v>55315</v>
      </c>
      <c r="I560" s="211">
        <v>2102</v>
      </c>
      <c r="J560" s="211">
        <v>5976</v>
      </c>
      <c r="K560" s="211">
        <v>510</v>
      </c>
      <c r="L560" s="211">
        <v>3238</v>
      </c>
      <c r="M560" s="211">
        <v>263</v>
      </c>
      <c r="N560" s="211">
        <v>19242</v>
      </c>
      <c r="O560" s="211">
        <v>896</v>
      </c>
      <c r="P560" s="211">
        <v>29957</v>
      </c>
      <c r="Q560" s="211">
        <v>696</v>
      </c>
      <c r="R560" s="211">
        <v>38737</v>
      </c>
      <c r="S560" s="211">
        <v>1261</v>
      </c>
      <c r="T560" s="211">
        <v>6016</v>
      </c>
      <c r="U560" s="211">
        <v>466</v>
      </c>
      <c r="V560" s="211">
        <v>163</v>
      </c>
      <c r="W560" s="211">
        <v>0</v>
      </c>
      <c r="X560" s="211">
        <v>3516</v>
      </c>
      <c r="Y560" s="211">
        <v>61</v>
      </c>
      <c r="Z560" s="211">
        <v>1652</v>
      </c>
      <c r="AA560" s="211">
        <v>184</v>
      </c>
      <c r="AB560" s="211">
        <v>5231</v>
      </c>
      <c r="AC560" s="211">
        <v>130</v>
      </c>
      <c r="AD560" s="211">
        <v>4061</v>
      </c>
      <c r="AE560" s="211">
        <v>327</v>
      </c>
      <c r="AF560" s="211">
        <v>37846</v>
      </c>
      <c r="AG560" s="211">
        <v>1188</v>
      </c>
      <c r="AH560" s="211">
        <v>48642</v>
      </c>
      <c r="AI560" s="211">
        <v>1542</v>
      </c>
      <c r="AJ560" s="211">
        <v>6673</v>
      </c>
      <c r="AK560" s="211">
        <v>560</v>
      </c>
      <c r="AL560" s="211">
        <v>3983</v>
      </c>
      <c r="AM560" s="211">
        <v>252</v>
      </c>
      <c r="AN560" s="211">
        <v>2690</v>
      </c>
      <c r="AO560" s="211">
        <v>308</v>
      </c>
      <c r="AP560" s="211">
        <v>26280</v>
      </c>
      <c r="AQ560" s="211">
        <v>967</v>
      </c>
      <c r="AR560" s="211">
        <v>29035</v>
      </c>
      <c r="AS560" s="211">
        <v>1135</v>
      </c>
      <c r="AT560" s="211">
        <v>5169</v>
      </c>
      <c r="AU560" s="211">
        <v>312</v>
      </c>
      <c r="AV560" s="211">
        <v>50146</v>
      </c>
      <c r="AW560" s="211">
        <v>1790</v>
      </c>
      <c r="AX560" s="211">
        <v>1585</v>
      </c>
      <c r="AY560" s="211">
        <v>154</v>
      </c>
      <c r="AZ560" s="211">
        <v>6760</v>
      </c>
      <c r="BA560" s="211">
        <v>473</v>
      </c>
      <c r="BB560" s="211">
        <v>11006</v>
      </c>
      <c r="BC560" s="211">
        <v>418</v>
      </c>
      <c r="BD560" s="211">
        <v>16679</v>
      </c>
      <c r="BE560" s="211">
        <v>331</v>
      </c>
      <c r="BF560" s="211">
        <v>4265</v>
      </c>
      <c r="BG560" s="211">
        <v>365</v>
      </c>
      <c r="BH560" s="211">
        <v>27144</v>
      </c>
      <c r="BI560" s="211">
        <v>1457</v>
      </c>
      <c r="BJ560" s="211">
        <v>26191</v>
      </c>
      <c r="BK560" s="211">
        <v>1422</v>
      </c>
      <c r="BL560" s="211">
        <v>953</v>
      </c>
      <c r="BM560" s="211">
        <v>35</v>
      </c>
      <c r="BN560" s="211">
        <v>19687</v>
      </c>
      <c r="BO560" s="211">
        <v>682</v>
      </c>
      <c r="BP560" s="211">
        <v>8099</v>
      </c>
      <c r="BQ560" s="211">
        <v>949</v>
      </c>
      <c r="BR560" s="211">
        <v>3623</v>
      </c>
      <c r="BS560" s="211">
        <v>191</v>
      </c>
      <c r="BT560" s="211">
        <v>14967</v>
      </c>
      <c r="BU560" s="211">
        <v>265</v>
      </c>
      <c r="BV560" s="211">
        <v>31409</v>
      </c>
      <c r="BW560" s="211">
        <v>1822</v>
      </c>
      <c r="BX560" s="211">
        <v>8939</v>
      </c>
      <c r="BY560" s="211">
        <v>15</v>
      </c>
      <c r="BZ560" s="211">
        <v>4307</v>
      </c>
      <c r="CA560" s="211">
        <v>70</v>
      </c>
      <c r="CB560" s="211">
        <v>10660</v>
      </c>
      <c r="CC560" s="211">
        <v>195</v>
      </c>
      <c r="CD560" s="211">
        <v>4318</v>
      </c>
      <c r="CE560" s="211">
        <v>461</v>
      </c>
      <c r="CF560" s="211">
        <v>6754</v>
      </c>
      <c r="CG560" s="211">
        <v>346</v>
      </c>
      <c r="CH560" s="211">
        <v>7108</v>
      </c>
      <c r="CI560" s="211">
        <v>285</v>
      </c>
      <c r="CJ560" s="211">
        <v>6603</v>
      </c>
      <c r="CK560" s="211">
        <v>443</v>
      </c>
      <c r="CL560" s="211">
        <v>6626</v>
      </c>
      <c r="CM560" s="211">
        <v>287</v>
      </c>
      <c r="CN560" s="211">
        <v>8939</v>
      </c>
      <c r="CO560" s="211">
        <v>15</v>
      </c>
      <c r="CP560" s="211">
        <v>2102</v>
      </c>
      <c r="CQ560" s="211">
        <v>53213</v>
      </c>
      <c r="CR560" s="211">
        <v>43150</v>
      </c>
      <c r="CS560" s="211">
        <v>18201</v>
      </c>
      <c r="CT560" s="211">
        <v>44248</v>
      </c>
      <c r="CU560" s="211">
        <v>8016</v>
      </c>
      <c r="CV560" s="211">
        <v>3117</v>
      </c>
      <c r="CW560" s="211">
        <v>2830</v>
      </c>
      <c r="CX560" s="211">
        <v>1190</v>
      </c>
      <c r="CY560" s="211">
        <v>1160</v>
      </c>
      <c r="CZ560" s="211">
        <v>353</v>
      </c>
      <c r="DA560" s="211">
        <v>2003</v>
      </c>
      <c r="DB560" s="211">
        <v>665</v>
      </c>
      <c r="DC560" s="211">
        <v>2023</v>
      </c>
      <c r="DD560" s="211">
        <v>909</v>
      </c>
      <c r="DE560" s="211">
        <v>109</v>
      </c>
      <c r="DF560" s="211">
        <v>1369</v>
      </c>
      <c r="DG560" s="211">
        <v>2606</v>
      </c>
      <c r="DH560" s="211">
        <v>953</v>
      </c>
      <c r="DI560" s="211">
        <v>3347</v>
      </c>
      <c r="DJ560" s="211">
        <v>1733</v>
      </c>
      <c r="DK560" s="211">
        <v>712</v>
      </c>
      <c r="DL560" s="211">
        <v>2737</v>
      </c>
      <c r="DM560" s="211">
        <v>4290</v>
      </c>
      <c r="DN560" s="211">
        <v>6658</v>
      </c>
      <c r="DO560" s="211">
        <v>1841</v>
      </c>
      <c r="DP560" s="211">
        <v>1344</v>
      </c>
      <c r="DQ560" s="211">
        <v>1129</v>
      </c>
      <c r="DR560" s="211">
        <v>770</v>
      </c>
      <c r="DS560" s="211">
        <v>603</v>
      </c>
      <c r="DT560" s="211">
        <v>1166</v>
      </c>
      <c r="DU560" s="211">
        <v>21460</v>
      </c>
      <c r="DV560" s="211">
        <v>11033</v>
      </c>
      <c r="DW560" s="211">
        <v>4613</v>
      </c>
      <c r="DX560" s="211">
        <v>1869</v>
      </c>
      <c r="DY560" s="211">
        <v>561</v>
      </c>
      <c r="DZ560" s="211">
        <v>2806</v>
      </c>
      <c r="EA560" s="211">
        <v>435</v>
      </c>
      <c r="EB560" s="211">
        <v>1739</v>
      </c>
      <c r="EC560" s="211">
        <v>5752</v>
      </c>
      <c r="ED560" s="211">
        <v>1114</v>
      </c>
      <c r="EE560" s="211">
        <v>3649</v>
      </c>
      <c r="EF560" s="211">
        <v>7246</v>
      </c>
      <c r="EG560" s="211">
        <v>47574</v>
      </c>
      <c r="EH560" s="211">
        <v>7312</v>
      </c>
      <c r="EI560" s="211">
        <v>15662</v>
      </c>
      <c r="EJ560" s="211">
        <v>5798</v>
      </c>
      <c r="EK560" s="211">
        <v>430</v>
      </c>
      <c r="EL560" s="211">
        <v>730</v>
      </c>
      <c r="EM560" s="211">
        <v>739</v>
      </c>
      <c r="EN560" s="211">
        <v>814</v>
      </c>
      <c r="EO560" s="211">
        <v>533</v>
      </c>
      <c r="EP560" s="211">
        <v>2393</v>
      </c>
      <c r="EQ560" s="211">
        <v>20281</v>
      </c>
      <c r="ER560" s="211">
        <v>21460</v>
      </c>
      <c r="ES560" s="211">
        <v>1040</v>
      </c>
      <c r="ET560" s="211">
        <v>6725</v>
      </c>
      <c r="EU560" s="211">
        <v>9547</v>
      </c>
      <c r="EV560" s="211">
        <v>4148</v>
      </c>
      <c r="EW560" s="211">
        <f t="shared" si="9"/>
        <v>20420</v>
      </c>
      <c r="EX560" s="211">
        <v>21460</v>
      </c>
      <c r="EZ560" s="211"/>
    </row>
    <row r="561" spans="1:156" x14ac:dyDescent="0.25">
      <c r="A561">
        <v>55125</v>
      </c>
      <c r="B561" t="s">
        <v>580</v>
      </c>
      <c r="C561" t="s">
        <v>938</v>
      </c>
      <c r="D561" t="s">
        <v>315</v>
      </c>
      <c r="E561" t="s">
        <v>329</v>
      </c>
      <c r="F561" s="234" t="s">
        <v>342</v>
      </c>
      <c r="G561" s="234" t="s">
        <v>342</v>
      </c>
      <c r="H561" s="211">
        <v>44782</v>
      </c>
      <c r="I561" s="211">
        <v>1593</v>
      </c>
      <c r="J561" s="211">
        <v>3543</v>
      </c>
      <c r="K561" s="211">
        <v>169</v>
      </c>
      <c r="L561" s="211">
        <v>2845</v>
      </c>
      <c r="M561" s="211">
        <v>115</v>
      </c>
      <c r="N561" s="211">
        <v>12811</v>
      </c>
      <c r="O561" s="211">
        <v>651</v>
      </c>
      <c r="P561" s="211">
        <v>28211</v>
      </c>
      <c r="Q561" s="211">
        <v>773</v>
      </c>
      <c r="R561" s="211">
        <v>34616</v>
      </c>
      <c r="S561" s="211">
        <v>853</v>
      </c>
      <c r="T561" s="211">
        <v>2626</v>
      </c>
      <c r="U561" s="211">
        <v>23</v>
      </c>
      <c r="V561" s="211">
        <v>69</v>
      </c>
      <c r="W561" s="211">
        <v>0</v>
      </c>
      <c r="X561" s="211">
        <v>3959</v>
      </c>
      <c r="Y561" s="211">
        <v>183</v>
      </c>
      <c r="Z561" s="211">
        <v>1032</v>
      </c>
      <c r="AA561" s="211">
        <v>466</v>
      </c>
      <c r="AB561" s="211">
        <v>2465</v>
      </c>
      <c r="AC561" s="211">
        <v>68</v>
      </c>
      <c r="AD561" s="211">
        <v>2628</v>
      </c>
      <c r="AE561" s="211">
        <v>499</v>
      </c>
      <c r="AF561" s="211">
        <v>33792</v>
      </c>
      <c r="AG561" s="211">
        <v>832</v>
      </c>
      <c r="AH561" s="211">
        <v>39983</v>
      </c>
      <c r="AI561" s="211">
        <v>995</v>
      </c>
      <c r="AJ561" s="211">
        <v>4799</v>
      </c>
      <c r="AK561" s="211">
        <v>598</v>
      </c>
      <c r="AL561" s="211">
        <v>3005</v>
      </c>
      <c r="AM561" s="211">
        <v>172</v>
      </c>
      <c r="AN561" s="211">
        <v>1794</v>
      </c>
      <c r="AO561" s="211">
        <v>426</v>
      </c>
      <c r="AP561" s="211">
        <v>21618</v>
      </c>
      <c r="AQ561" s="211">
        <v>848</v>
      </c>
      <c r="AR561" s="211">
        <v>23164</v>
      </c>
      <c r="AS561" s="211">
        <v>745</v>
      </c>
      <c r="AT561" s="211">
        <v>4249</v>
      </c>
      <c r="AU561" s="211">
        <v>88</v>
      </c>
      <c r="AV561" s="211">
        <v>40533</v>
      </c>
      <c r="AW561" s="211">
        <v>1505</v>
      </c>
      <c r="AX561" s="211">
        <v>526</v>
      </c>
      <c r="AY561" s="211">
        <v>36</v>
      </c>
      <c r="AZ561" s="211">
        <v>3812</v>
      </c>
      <c r="BA561" s="211">
        <v>305</v>
      </c>
      <c r="BB561" s="211">
        <v>7862</v>
      </c>
      <c r="BC561" s="211">
        <v>379</v>
      </c>
      <c r="BD561" s="211">
        <v>17449</v>
      </c>
      <c r="BE561" s="211">
        <v>371</v>
      </c>
      <c r="BF561" s="211">
        <v>3370</v>
      </c>
      <c r="BG561" s="211">
        <v>296</v>
      </c>
      <c r="BH561" s="211">
        <v>23516</v>
      </c>
      <c r="BI561" s="211">
        <v>995</v>
      </c>
      <c r="BJ561" s="211">
        <v>22458</v>
      </c>
      <c r="BK561" s="211">
        <v>940</v>
      </c>
      <c r="BL561" s="211">
        <v>1058</v>
      </c>
      <c r="BM561" s="211">
        <v>55</v>
      </c>
      <c r="BN561" s="211">
        <v>16802</v>
      </c>
      <c r="BO561" s="211">
        <v>660</v>
      </c>
      <c r="BP561" s="211">
        <v>7006</v>
      </c>
      <c r="BQ561" s="211">
        <v>479</v>
      </c>
      <c r="BR561" s="211">
        <v>3078</v>
      </c>
      <c r="BS561" s="211">
        <v>152</v>
      </c>
      <c r="BT561" s="211">
        <v>11360</v>
      </c>
      <c r="BU561" s="211">
        <v>268</v>
      </c>
      <c r="BV561" s="211">
        <v>26886</v>
      </c>
      <c r="BW561" s="211">
        <v>1291</v>
      </c>
      <c r="BX561" s="211">
        <v>6536</v>
      </c>
      <c r="BY561" s="211">
        <v>34</v>
      </c>
      <c r="BZ561" s="211">
        <v>3132</v>
      </c>
      <c r="CA561" s="211">
        <v>85</v>
      </c>
      <c r="CB561" s="211">
        <v>8228</v>
      </c>
      <c r="CC561" s="211">
        <v>183</v>
      </c>
      <c r="CD561" s="211">
        <v>3773</v>
      </c>
      <c r="CE561" s="211">
        <v>234</v>
      </c>
      <c r="CF561" s="211">
        <v>4592</v>
      </c>
      <c r="CG561" s="211">
        <v>396</v>
      </c>
      <c r="CH561" s="211">
        <v>6530</v>
      </c>
      <c r="CI561" s="211">
        <v>296</v>
      </c>
      <c r="CJ561" s="211">
        <v>6013</v>
      </c>
      <c r="CK561" s="211">
        <v>176</v>
      </c>
      <c r="CL561" s="211">
        <v>5978</v>
      </c>
      <c r="CM561" s="211">
        <v>189</v>
      </c>
      <c r="CN561" s="211">
        <v>6536</v>
      </c>
      <c r="CO561" s="211">
        <v>34</v>
      </c>
      <c r="CP561" s="211">
        <v>1593</v>
      </c>
      <c r="CQ561" s="211">
        <v>43189</v>
      </c>
      <c r="CR561" s="211">
        <v>37522</v>
      </c>
      <c r="CS561" s="211">
        <v>10747</v>
      </c>
      <c r="CT561" s="211">
        <v>36514</v>
      </c>
      <c r="CU561" s="211">
        <v>5953</v>
      </c>
      <c r="CV561" s="211">
        <v>2144</v>
      </c>
      <c r="CW561" s="211">
        <v>1935</v>
      </c>
      <c r="CX561" s="211">
        <v>760</v>
      </c>
      <c r="CY561" s="211">
        <v>975</v>
      </c>
      <c r="CZ561" s="211">
        <v>197</v>
      </c>
      <c r="DA561" s="211">
        <v>2515</v>
      </c>
      <c r="DB561" s="211">
        <v>965</v>
      </c>
      <c r="DC561" s="211">
        <v>528</v>
      </c>
      <c r="DD561" s="211">
        <v>222</v>
      </c>
      <c r="DE561" s="211">
        <v>207</v>
      </c>
      <c r="DF561" s="211">
        <v>702</v>
      </c>
      <c r="DG561" s="211">
        <v>3680</v>
      </c>
      <c r="DH561" s="211">
        <v>741</v>
      </c>
      <c r="DI561" s="211">
        <v>2271</v>
      </c>
      <c r="DJ561" s="211">
        <v>1265</v>
      </c>
      <c r="DK561" s="211">
        <v>465</v>
      </c>
      <c r="DL561" s="211">
        <v>2170</v>
      </c>
      <c r="DM561" s="211">
        <v>2805</v>
      </c>
      <c r="DN561" s="211">
        <v>6395</v>
      </c>
      <c r="DO561" s="211">
        <v>1836</v>
      </c>
      <c r="DP561" s="211">
        <v>899</v>
      </c>
      <c r="DQ561" s="211">
        <v>1204</v>
      </c>
      <c r="DR561" s="211">
        <v>401</v>
      </c>
      <c r="DS561" s="211">
        <v>258</v>
      </c>
      <c r="DT561" s="211">
        <v>571</v>
      </c>
      <c r="DU561" s="211">
        <v>17500</v>
      </c>
      <c r="DV561" s="211">
        <v>9851</v>
      </c>
      <c r="DW561" s="211">
        <v>4388</v>
      </c>
      <c r="DX561" s="211">
        <v>1555</v>
      </c>
      <c r="DY561" s="211">
        <v>342</v>
      </c>
      <c r="DZ561" s="211">
        <v>2035</v>
      </c>
      <c r="EA561" s="211">
        <v>144</v>
      </c>
      <c r="EB561" s="211">
        <v>1321</v>
      </c>
      <c r="EC561" s="211">
        <v>4059</v>
      </c>
      <c r="ED561" s="211">
        <v>722</v>
      </c>
      <c r="EE561" s="211">
        <v>2583</v>
      </c>
      <c r="EF561" s="211">
        <v>5956</v>
      </c>
      <c r="EG561" s="211">
        <v>38801</v>
      </c>
      <c r="EH561" s="211">
        <v>5802</v>
      </c>
      <c r="EI561" s="211">
        <v>13332</v>
      </c>
      <c r="EJ561" s="211">
        <v>4168</v>
      </c>
      <c r="EK561" s="211">
        <v>209</v>
      </c>
      <c r="EL561" s="211">
        <v>711</v>
      </c>
      <c r="EM561" s="211">
        <v>711</v>
      </c>
      <c r="EN561" s="211">
        <v>502</v>
      </c>
      <c r="EO561" s="211">
        <v>298</v>
      </c>
      <c r="EP561" s="211">
        <v>1447</v>
      </c>
      <c r="EQ561" s="211">
        <v>16753</v>
      </c>
      <c r="ER561" s="211">
        <v>17500</v>
      </c>
      <c r="ES561" s="211">
        <v>655</v>
      </c>
      <c r="ET561" s="211">
        <v>5218</v>
      </c>
      <c r="EU561" s="211">
        <v>7701</v>
      </c>
      <c r="EV561" s="211">
        <v>3926</v>
      </c>
      <c r="EW561" s="211">
        <f t="shared" si="9"/>
        <v>16845</v>
      </c>
      <c r="EX561" s="211">
        <v>17500</v>
      </c>
      <c r="EZ561" s="211"/>
    </row>
    <row r="562" spans="1:156" x14ac:dyDescent="0.25">
      <c r="A562">
        <v>55126</v>
      </c>
      <c r="B562" t="s">
        <v>580</v>
      </c>
      <c r="C562" t="s">
        <v>938</v>
      </c>
      <c r="D562" t="s">
        <v>295</v>
      </c>
      <c r="E562" t="s">
        <v>329</v>
      </c>
      <c r="F562" s="234" t="s">
        <v>342</v>
      </c>
      <c r="G562" s="234" t="s">
        <v>342</v>
      </c>
      <c r="H562" s="211">
        <v>27455</v>
      </c>
      <c r="I562" s="211">
        <v>588</v>
      </c>
      <c r="J562" s="211">
        <v>2154</v>
      </c>
      <c r="K562" s="211">
        <v>258</v>
      </c>
      <c r="L562" s="211">
        <v>1553</v>
      </c>
      <c r="M562" s="211">
        <v>145</v>
      </c>
      <c r="N562" s="211">
        <v>6572</v>
      </c>
      <c r="O562" s="211">
        <v>249</v>
      </c>
      <c r="P562" s="211">
        <v>18729</v>
      </c>
      <c r="Q562" s="211">
        <v>81</v>
      </c>
      <c r="R562" s="211">
        <v>21133</v>
      </c>
      <c r="S562" s="211">
        <v>401</v>
      </c>
      <c r="T562" s="211">
        <v>1209</v>
      </c>
      <c r="U562" s="211">
        <v>63</v>
      </c>
      <c r="V562" s="211">
        <v>130</v>
      </c>
      <c r="W562" s="211">
        <v>0</v>
      </c>
      <c r="X562" s="211">
        <v>2755</v>
      </c>
      <c r="Y562" s="211">
        <v>0</v>
      </c>
      <c r="Z562" s="211">
        <v>430</v>
      </c>
      <c r="AA562" s="211">
        <v>124</v>
      </c>
      <c r="AB562" s="211">
        <v>1787</v>
      </c>
      <c r="AC562" s="211">
        <v>0</v>
      </c>
      <c r="AD562" s="211">
        <v>1295</v>
      </c>
      <c r="AE562" s="211">
        <v>97</v>
      </c>
      <c r="AF562" s="211">
        <v>20989</v>
      </c>
      <c r="AG562" s="211">
        <v>401</v>
      </c>
      <c r="AH562" s="211">
        <v>24647</v>
      </c>
      <c r="AI562" s="211">
        <v>521</v>
      </c>
      <c r="AJ562" s="211">
        <v>2808</v>
      </c>
      <c r="AK562" s="211">
        <v>67</v>
      </c>
      <c r="AL562" s="211">
        <v>1519</v>
      </c>
      <c r="AM562" s="211">
        <v>7</v>
      </c>
      <c r="AN562" s="211">
        <v>1289</v>
      </c>
      <c r="AO562" s="211">
        <v>60</v>
      </c>
      <c r="AP562" s="211">
        <v>13103</v>
      </c>
      <c r="AQ562" s="211">
        <v>336</v>
      </c>
      <c r="AR562" s="211">
        <v>14352</v>
      </c>
      <c r="AS562" s="211">
        <v>252</v>
      </c>
      <c r="AT562" s="211">
        <v>2925</v>
      </c>
      <c r="AU562" s="211">
        <v>108</v>
      </c>
      <c r="AV562" s="211">
        <v>24530</v>
      </c>
      <c r="AW562" s="211">
        <v>480</v>
      </c>
      <c r="AX562" s="211">
        <v>504</v>
      </c>
      <c r="AY562" s="211">
        <v>36</v>
      </c>
      <c r="AZ562" s="211">
        <v>2320</v>
      </c>
      <c r="BA562" s="211">
        <v>154</v>
      </c>
      <c r="BB562" s="211">
        <v>4291</v>
      </c>
      <c r="BC562" s="211">
        <v>54</v>
      </c>
      <c r="BD562" s="211">
        <v>12230</v>
      </c>
      <c r="BE562" s="211">
        <v>124</v>
      </c>
      <c r="BF562" s="211">
        <v>2442</v>
      </c>
      <c r="BG562" s="211">
        <v>158</v>
      </c>
      <c r="BH562" s="211">
        <v>12495</v>
      </c>
      <c r="BI562" s="211">
        <v>320</v>
      </c>
      <c r="BJ562" s="211">
        <v>12015</v>
      </c>
      <c r="BK562" s="211">
        <v>269</v>
      </c>
      <c r="BL562" s="211">
        <v>480</v>
      </c>
      <c r="BM562" s="211">
        <v>51</v>
      </c>
      <c r="BN562" s="211">
        <v>8778</v>
      </c>
      <c r="BO562" s="211">
        <v>147</v>
      </c>
      <c r="BP562" s="211">
        <v>4164</v>
      </c>
      <c r="BQ562" s="211">
        <v>205</v>
      </c>
      <c r="BR562" s="211">
        <v>1995</v>
      </c>
      <c r="BS562" s="211">
        <v>126</v>
      </c>
      <c r="BT562" s="211">
        <v>6565</v>
      </c>
      <c r="BU562" s="211">
        <v>73</v>
      </c>
      <c r="BV562" s="211">
        <v>14937</v>
      </c>
      <c r="BW562" s="211">
        <v>478</v>
      </c>
      <c r="BX562" s="211">
        <v>5953</v>
      </c>
      <c r="BY562" s="211">
        <v>37</v>
      </c>
      <c r="BZ562" s="211">
        <v>1770</v>
      </c>
      <c r="CA562" s="211">
        <v>13</v>
      </c>
      <c r="CB562" s="211">
        <v>4795</v>
      </c>
      <c r="CC562" s="211">
        <v>60</v>
      </c>
      <c r="CD562" s="211">
        <v>1545</v>
      </c>
      <c r="CE562" s="211">
        <v>147</v>
      </c>
      <c r="CF562" s="211">
        <v>2936</v>
      </c>
      <c r="CG562" s="211">
        <v>114</v>
      </c>
      <c r="CH562" s="211">
        <v>2888</v>
      </c>
      <c r="CI562" s="211">
        <v>47</v>
      </c>
      <c r="CJ562" s="211">
        <v>3648</v>
      </c>
      <c r="CK562" s="211">
        <v>69</v>
      </c>
      <c r="CL562" s="211">
        <v>3920</v>
      </c>
      <c r="CM562" s="211">
        <v>101</v>
      </c>
      <c r="CN562" s="211">
        <v>5953</v>
      </c>
      <c r="CO562" s="211">
        <v>37</v>
      </c>
      <c r="CP562" s="211">
        <v>588</v>
      </c>
      <c r="CQ562" s="211">
        <v>26867</v>
      </c>
      <c r="CR562" s="211">
        <v>23169</v>
      </c>
      <c r="CS562" s="211">
        <v>8415</v>
      </c>
      <c r="CT562" s="211">
        <v>22693</v>
      </c>
      <c r="CU562" s="211">
        <v>3225</v>
      </c>
      <c r="CV562" s="211">
        <v>819</v>
      </c>
      <c r="CW562" s="211">
        <v>457</v>
      </c>
      <c r="CX562" s="211">
        <v>103</v>
      </c>
      <c r="CY562" s="211">
        <v>1140</v>
      </c>
      <c r="CZ562" s="211">
        <v>114</v>
      </c>
      <c r="DA562" s="211">
        <v>1362</v>
      </c>
      <c r="DB562" s="211">
        <v>570</v>
      </c>
      <c r="DC562" s="211">
        <v>266</v>
      </c>
      <c r="DD562" s="211">
        <v>32</v>
      </c>
      <c r="DE562" s="211">
        <v>59</v>
      </c>
      <c r="DF562" s="211">
        <v>507</v>
      </c>
      <c r="DG562" s="211">
        <v>2285</v>
      </c>
      <c r="DH562" s="211">
        <v>305</v>
      </c>
      <c r="DI562" s="211">
        <v>1014</v>
      </c>
      <c r="DJ562" s="211">
        <v>385</v>
      </c>
      <c r="DK562" s="211">
        <v>162</v>
      </c>
      <c r="DL562" s="211">
        <v>1087</v>
      </c>
      <c r="DM562" s="211">
        <v>1832</v>
      </c>
      <c r="DN562" s="211">
        <v>4027</v>
      </c>
      <c r="DO562" s="211">
        <v>677</v>
      </c>
      <c r="DP562" s="211">
        <v>607</v>
      </c>
      <c r="DQ562" s="211">
        <v>515</v>
      </c>
      <c r="DR562" s="211">
        <v>311</v>
      </c>
      <c r="DS562" s="211">
        <v>193</v>
      </c>
      <c r="DT562" s="211">
        <v>405</v>
      </c>
      <c r="DU562" s="211">
        <v>11625</v>
      </c>
      <c r="DV562" s="211">
        <v>6275</v>
      </c>
      <c r="DW562" s="211">
        <v>2567</v>
      </c>
      <c r="DX562" s="211">
        <v>504</v>
      </c>
      <c r="DY562" s="211">
        <v>30</v>
      </c>
      <c r="DZ562" s="211">
        <v>1637</v>
      </c>
      <c r="EA562" s="211">
        <v>47</v>
      </c>
      <c r="EB562" s="211">
        <v>1374</v>
      </c>
      <c r="EC562" s="211">
        <v>3209</v>
      </c>
      <c r="ED562" s="211">
        <v>485</v>
      </c>
      <c r="EE562" s="211">
        <v>2226</v>
      </c>
      <c r="EF562" s="211">
        <v>3245</v>
      </c>
      <c r="EG562" s="211">
        <v>23834</v>
      </c>
      <c r="EH562" s="211">
        <v>3346</v>
      </c>
      <c r="EI562" s="211">
        <v>9369</v>
      </c>
      <c r="EJ562" s="211">
        <v>2256</v>
      </c>
      <c r="EK562" s="211">
        <v>196</v>
      </c>
      <c r="EL562" s="211">
        <v>209</v>
      </c>
      <c r="EM562" s="211">
        <v>322</v>
      </c>
      <c r="EN562" s="211">
        <v>252</v>
      </c>
      <c r="EO562" s="211">
        <v>374</v>
      </c>
      <c r="EP562" s="211">
        <v>801</v>
      </c>
      <c r="EQ562" s="211">
        <v>10983</v>
      </c>
      <c r="ER562" s="211">
        <v>11625</v>
      </c>
      <c r="ES562" s="211">
        <v>403</v>
      </c>
      <c r="ET562" s="211">
        <v>4386</v>
      </c>
      <c r="EU562" s="211">
        <v>4860</v>
      </c>
      <c r="EV562" s="211">
        <v>1976</v>
      </c>
      <c r="EW562" s="211">
        <f t="shared" si="9"/>
        <v>11222</v>
      </c>
      <c r="EX562" s="211">
        <v>11625</v>
      </c>
      <c r="EZ562" s="211"/>
    </row>
    <row r="563" spans="1:156" x14ac:dyDescent="0.25">
      <c r="A563">
        <v>55128</v>
      </c>
      <c r="B563" t="s">
        <v>580</v>
      </c>
      <c r="C563" t="s">
        <v>938</v>
      </c>
      <c r="D563" t="s">
        <v>315</v>
      </c>
      <c r="E563" t="s">
        <v>329</v>
      </c>
      <c r="F563" s="234" t="s">
        <v>342</v>
      </c>
      <c r="G563" s="234" t="s">
        <v>342</v>
      </c>
      <c r="H563" s="211">
        <v>28908</v>
      </c>
      <c r="I563" s="211">
        <v>1658</v>
      </c>
      <c r="J563" s="211">
        <v>3360</v>
      </c>
      <c r="K563" s="211">
        <v>228</v>
      </c>
      <c r="L563" s="211">
        <v>1798</v>
      </c>
      <c r="M563" s="211">
        <v>104</v>
      </c>
      <c r="N563" s="211">
        <v>11598</v>
      </c>
      <c r="O563" s="211">
        <v>1000</v>
      </c>
      <c r="P563" s="211">
        <v>13812</v>
      </c>
      <c r="Q563" s="211">
        <v>430</v>
      </c>
      <c r="R563" s="211">
        <v>19507</v>
      </c>
      <c r="S563" s="211">
        <v>531</v>
      </c>
      <c r="T563" s="211">
        <v>2434</v>
      </c>
      <c r="U563" s="211">
        <v>179</v>
      </c>
      <c r="V563" s="211">
        <v>107</v>
      </c>
      <c r="W563" s="211">
        <v>6</v>
      </c>
      <c r="X563" s="211">
        <v>3734</v>
      </c>
      <c r="Y563" s="211">
        <v>510</v>
      </c>
      <c r="Z563" s="211">
        <v>850</v>
      </c>
      <c r="AA563" s="211">
        <v>163</v>
      </c>
      <c r="AB563" s="211">
        <v>2266</v>
      </c>
      <c r="AC563" s="211">
        <v>269</v>
      </c>
      <c r="AD563" s="211">
        <v>1772</v>
      </c>
      <c r="AE563" s="211">
        <v>291</v>
      </c>
      <c r="AF563" s="211">
        <v>19249</v>
      </c>
      <c r="AG563" s="211">
        <v>496</v>
      </c>
      <c r="AH563" s="211">
        <v>25570</v>
      </c>
      <c r="AI563" s="211">
        <v>1220</v>
      </c>
      <c r="AJ563" s="211">
        <v>3338</v>
      </c>
      <c r="AK563" s="211">
        <v>438</v>
      </c>
      <c r="AL563" s="211">
        <v>2460</v>
      </c>
      <c r="AM563" s="211">
        <v>249</v>
      </c>
      <c r="AN563" s="211">
        <v>878</v>
      </c>
      <c r="AO563" s="211">
        <v>189</v>
      </c>
      <c r="AP563" s="211">
        <v>14390</v>
      </c>
      <c r="AQ563" s="211">
        <v>1010</v>
      </c>
      <c r="AR563" s="211">
        <v>14518</v>
      </c>
      <c r="AS563" s="211">
        <v>648</v>
      </c>
      <c r="AT563" s="211">
        <v>3216</v>
      </c>
      <c r="AU563" s="211">
        <v>209</v>
      </c>
      <c r="AV563" s="211">
        <v>25692</v>
      </c>
      <c r="AW563" s="211">
        <v>1449</v>
      </c>
      <c r="AX563" s="211">
        <v>1314</v>
      </c>
      <c r="AY563" s="211">
        <v>197</v>
      </c>
      <c r="AZ563" s="211">
        <v>5526</v>
      </c>
      <c r="BA563" s="211">
        <v>692</v>
      </c>
      <c r="BB563" s="211">
        <v>6522</v>
      </c>
      <c r="BC563" s="211">
        <v>251</v>
      </c>
      <c r="BD563" s="211">
        <v>6567</v>
      </c>
      <c r="BE563" s="211">
        <v>111</v>
      </c>
      <c r="BF563" s="211">
        <v>2843</v>
      </c>
      <c r="BG563" s="211">
        <v>517</v>
      </c>
      <c r="BH563" s="211">
        <v>14423</v>
      </c>
      <c r="BI563" s="211">
        <v>969</v>
      </c>
      <c r="BJ563" s="211">
        <v>13810</v>
      </c>
      <c r="BK563" s="211">
        <v>866</v>
      </c>
      <c r="BL563" s="211">
        <v>613</v>
      </c>
      <c r="BM563" s="211">
        <v>103</v>
      </c>
      <c r="BN563" s="211">
        <v>10709</v>
      </c>
      <c r="BO563" s="211">
        <v>501</v>
      </c>
      <c r="BP563" s="211">
        <v>4289</v>
      </c>
      <c r="BQ563" s="211">
        <v>635</v>
      </c>
      <c r="BR563" s="211">
        <v>2268</v>
      </c>
      <c r="BS563" s="211">
        <v>350</v>
      </c>
      <c r="BT563" s="211">
        <v>6709</v>
      </c>
      <c r="BU563" s="211">
        <v>151</v>
      </c>
      <c r="BV563" s="211">
        <v>17266</v>
      </c>
      <c r="BW563" s="211">
        <v>1486</v>
      </c>
      <c r="BX563" s="211">
        <v>4933</v>
      </c>
      <c r="BY563" s="211">
        <v>21</v>
      </c>
      <c r="BZ563" s="211">
        <v>1775</v>
      </c>
      <c r="CA563" s="211">
        <v>2</v>
      </c>
      <c r="CB563" s="211">
        <v>4934</v>
      </c>
      <c r="CC563" s="211">
        <v>149</v>
      </c>
      <c r="CD563" s="211">
        <v>2270</v>
      </c>
      <c r="CE563" s="211">
        <v>256</v>
      </c>
      <c r="CF563" s="211">
        <v>4114</v>
      </c>
      <c r="CG563" s="211">
        <v>543</v>
      </c>
      <c r="CH563" s="211">
        <v>2557</v>
      </c>
      <c r="CI563" s="211">
        <v>147</v>
      </c>
      <c r="CJ563" s="211">
        <v>3988</v>
      </c>
      <c r="CK563" s="211">
        <v>319</v>
      </c>
      <c r="CL563" s="211">
        <v>4337</v>
      </c>
      <c r="CM563" s="211">
        <v>221</v>
      </c>
      <c r="CN563" s="211">
        <v>4933</v>
      </c>
      <c r="CO563" s="211">
        <v>21</v>
      </c>
      <c r="CP563" s="211">
        <v>1658</v>
      </c>
      <c r="CQ563" s="211">
        <v>27250</v>
      </c>
      <c r="CR563" s="211">
        <v>22330</v>
      </c>
      <c r="CS563" s="211">
        <v>9550</v>
      </c>
      <c r="CT563" s="211">
        <v>22501</v>
      </c>
      <c r="CU563" s="211">
        <v>4962</v>
      </c>
      <c r="CV563" s="211">
        <v>1721</v>
      </c>
      <c r="CW563" s="211">
        <v>1077</v>
      </c>
      <c r="CX563" s="211">
        <v>469</v>
      </c>
      <c r="CY563" s="211">
        <v>400</v>
      </c>
      <c r="CZ563" s="211">
        <v>111</v>
      </c>
      <c r="DA563" s="211">
        <v>2184</v>
      </c>
      <c r="DB563" s="211">
        <v>783</v>
      </c>
      <c r="DC563" s="211">
        <v>1301</v>
      </c>
      <c r="DD563" s="211">
        <v>358</v>
      </c>
      <c r="DE563" s="211">
        <v>10</v>
      </c>
      <c r="DF563" s="211">
        <v>726</v>
      </c>
      <c r="DG563" s="211">
        <v>1517</v>
      </c>
      <c r="DH563" s="211">
        <v>357</v>
      </c>
      <c r="DI563" s="211">
        <v>1439</v>
      </c>
      <c r="DJ563" s="211">
        <v>920</v>
      </c>
      <c r="DK563" s="211">
        <v>304</v>
      </c>
      <c r="DL563" s="211">
        <v>1370</v>
      </c>
      <c r="DM563" s="211">
        <v>1673</v>
      </c>
      <c r="DN563" s="211">
        <v>3836</v>
      </c>
      <c r="DO563" s="211">
        <v>1289</v>
      </c>
      <c r="DP563" s="211">
        <v>695</v>
      </c>
      <c r="DQ563" s="211">
        <v>767</v>
      </c>
      <c r="DR563" s="211">
        <v>388</v>
      </c>
      <c r="DS563" s="211">
        <v>389</v>
      </c>
      <c r="DT563" s="211">
        <v>881</v>
      </c>
      <c r="DU563" s="211">
        <v>11845</v>
      </c>
      <c r="DV563" s="211">
        <v>5493</v>
      </c>
      <c r="DW563" s="211">
        <v>1721</v>
      </c>
      <c r="DX563" s="211">
        <v>1045</v>
      </c>
      <c r="DY563" s="211">
        <v>370</v>
      </c>
      <c r="DZ563" s="211">
        <v>1911</v>
      </c>
      <c r="EA563" s="211">
        <v>226</v>
      </c>
      <c r="EB563" s="211">
        <v>1395</v>
      </c>
      <c r="EC563" s="211">
        <v>3396</v>
      </c>
      <c r="ED563" s="211">
        <v>753</v>
      </c>
      <c r="EE563" s="211">
        <v>1992</v>
      </c>
      <c r="EF563" s="211">
        <v>3317</v>
      </c>
      <c r="EG563" s="211">
        <v>25814</v>
      </c>
      <c r="EH563" s="211">
        <v>2864</v>
      </c>
      <c r="EI563" s="211">
        <v>9237</v>
      </c>
      <c r="EJ563" s="211">
        <v>2608</v>
      </c>
      <c r="EK563" s="211">
        <v>275</v>
      </c>
      <c r="EL563" s="211">
        <v>122</v>
      </c>
      <c r="EM563" s="211">
        <v>264</v>
      </c>
      <c r="EN563" s="211">
        <v>396</v>
      </c>
      <c r="EO563" s="211">
        <v>277</v>
      </c>
      <c r="EP563" s="211">
        <v>1157</v>
      </c>
      <c r="EQ563" s="211">
        <v>10804</v>
      </c>
      <c r="ER563" s="211">
        <v>11845</v>
      </c>
      <c r="ES563" s="211">
        <v>647</v>
      </c>
      <c r="ET563" s="211">
        <v>3579</v>
      </c>
      <c r="EU563" s="211">
        <v>4813</v>
      </c>
      <c r="EV563" s="211">
        <v>2806</v>
      </c>
      <c r="EW563" s="211">
        <f t="shared" si="9"/>
        <v>11198</v>
      </c>
      <c r="EX563" s="211">
        <v>11845</v>
      </c>
      <c r="EZ563" s="211"/>
    </row>
    <row r="564" spans="1:156" x14ac:dyDescent="0.25">
      <c r="A564">
        <v>55129</v>
      </c>
      <c r="B564" t="s">
        <v>580</v>
      </c>
      <c r="C564" t="s">
        <v>938</v>
      </c>
      <c r="D564" t="s">
        <v>315</v>
      </c>
      <c r="E564" t="s">
        <v>329</v>
      </c>
      <c r="F564" s="234" t="s">
        <v>342</v>
      </c>
      <c r="G564" s="234" t="s">
        <v>342</v>
      </c>
      <c r="H564" s="211">
        <v>31943</v>
      </c>
      <c r="I564" s="211">
        <v>1038</v>
      </c>
      <c r="J564" s="211">
        <v>1321</v>
      </c>
      <c r="K564" s="211">
        <v>93</v>
      </c>
      <c r="L564" s="211">
        <v>884</v>
      </c>
      <c r="M564" s="211">
        <v>29</v>
      </c>
      <c r="N564" s="211">
        <v>8239</v>
      </c>
      <c r="O564" s="211">
        <v>338</v>
      </c>
      <c r="P564" s="211">
        <v>22353</v>
      </c>
      <c r="Q564" s="211">
        <v>607</v>
      </c>
      <c r="R564" s="211">
        <v>21530</v>
      </c>
      <c r="S564" s="211">
        <v>474</v>
      </c>
      <c r="T564" s="211">
        <v>2666</v>
      </c>
      <c r="U564" s="211">
        <v>278</v>
      </c>
      <c r="V564" s="211">
        <v>69</v>
      </c>
      <c r="W564" s="211">
        <v>0</v>
      </c>
      <c r="X564" s="211">
        <v>5416</v>
      </c>
      <c r="Y564" s="211">
        <v>259</v>
      </c>
      <c r="Z564" s="211">
        <v>783</v>
      </c>
      <c r="AA564" s="211">
        <v>8</v>
      </c>
      <c r="AB564" s="211">
        <v>1479</v>
      </c>
      <c r="AC564" s="211">
        <v>19</v>
      </c>
      <c r="AD564" s="211">
        <v>956</v>
      </c>
      <c r="AE564" s="211">
        <v>26</v>
      </c>
      <c r="AF564" s="211">
        <v>21178</v>
      </c>
      <c r="AG564" s="211">
        <v>456</v>
      </c>
      <c r="AH564" s="211">
        <v>26933</v>
      </c>
      <c r="AI564" s="211">
        <v>660</v>
      </c>
      <c r="AJ564" s="211">
        <v>5010</v>
      </c>
      <c r="AK564" s="211">
        <v>378</v>
      </c>
      <c r="AL564" s="211">
        <v>3777</v>
      </c>
      <c r="AM564" s="211">
        <v>290</v>
      </c>
      <c r="AN564" s="211">
        <v>1233</v>
      </c>
      <c r="AO564" s="211">
        <v>88</v>
      </c>
      <c r="AP564" s="211">
        <v>15811</v>
      </c>
      <c r="AQ564" s="211">
        <v>709</v>
      </c>
      <c r="AR564" s="211">
        <v>16132</v>
      </c>
      <c r="AS564" s="211">
        <v>329</v>
      </c>
      <c r="AT564" s="211">
        <v>1935</v>
      </c>
      <c r="AU564" s="211">
        <v>123</v>
      </c>
      <c r="AV564" s="211">
        <v>30008</v>
      </c>
      <c r="AW564" s="211">
        <v>915</v>
      </c>
      <c r="AX564" s="211">
        <v>537</v>
      </c>
      <c r="AY564" s="211">
        <v>37</v>
      </c>
      <c r="AZ564" s="211">
        <v>1568</v>
      </c>
      <c r="BA564" s="211">
        <v>103</v>
      </c>
      <c r="BB564" s="211">
        <v>3813</v>
      </c>
      <c r="BC564" s="211">
        <v>248</v>
      </c>
      <c r="BD564" s="211">
        <v>13885</v>
      </c>
      <c r="BE564" s="211">
        <v>320</v>
      </c>
      <c r="BF564" s="211">
        <v>2225</v>
      </c>
      <c r="BG564" s="211">
        <v>181</v>
      </c>
      <c r="BH564" s="211">
        <v>16720</v>
      </c>
      <c r="BI564" s="211">
        <v>601</v>
      </c>
      <c r="BJ564" s="211">
        <v>16432</v>
      </c>
      <c r="BK564" s="211">
        <v>582</v>
      </c>
      <c r="BL564" s="211">
        <v>288</v>
      </c>
      <c r="BM564" s="211">
        <v>19</v>
      </c>
      <c r="BN564" s="211">
        <v>12299</v>
      </c>
      <c r="BO564" s="211">
        <v>366</v>
      </c>
      <c r="BP564" s="211">
        <v>4721</v>
      </c>
      <c r="BQ564" s="211">
        <v>235</v>
      </c>
      <c r="BR564" s="211">
        <v>1925</v>
      </c>
      <c r="BS564" s="211">
        <v>181</v>
      </c>
      <c r="BT564" s="211">
        <v>9767</v>
      </c>
      <c r="BU564" s="211">
        <v>234</v>
      </c>
      <c r="BV564" s="211">
        <v>18945</v>
      </c>
      <c r="BW564" s="211">
        <v>782</v>
      </c>
      <c r="BX564" s="211">
        <v>3231</v>
      </c>
      <c r="BY564" s="211">
        <v>22</v>
      </c>
      <c r="BZ564" s="211">
        <v>2042</v>
      </c>
      <c r="CA564" s="211">
        <v>0</v>
      </c>
      <c r="CB564" s="211">
        <v>7725</v>
      </c>
      <c r="CC564" s="211">
        <v>234</v>
      </c>
      <c r="CD564" s="211">
        <v>2373</v>
      </c>
      <c r="CE564" s="211">
        <v>96</v>
      </c>
      <c r="CF564" s="211">
        <v>3169</v>
      </c>
      <c r="CG564" s="211">
        <v>316</v>
      </c>
      <c r="CH564" s="211">
        <v>5322</v>
      </c>
      <c r="CI564" s="211">
        <v>71</v>
      </c>
      <c r="CJ564" s="211">
        <v>4697</v>
      </c>
      <c r="CK564" s="211">
        <v>158</v>
      </c>
      <c r="CL564" s="211">
        <v>3384</v>
      </c>
      <c r="CM564" s="211">
        <v>141</v>
      </c>
      <c r="CN564" s="211">
        <v>3231</v>
      </c>
      <c r="CO564" s="211">
        <v>22</v>
      </c>
      <c r="CP564" s="211">
        <v>1038</v>
      </c>
      <c r="CQ564" s="211">
        <v>30905</v>
      </c>
      <c r="CR564" s="211">
        <v>27808</v>
      </c>
      <c r="CS564" s="211">
        <v>5228</v>
      </c>
      <c r="CT564" s="211">
        <v>23445</v>
      </c>
      <c r="CU564" s="211">
        <v>6938</v>
      </c>
      <c r="CV564" s="211">
        <v>1867</v>
      </c>
      <c r="CW564" s="211">
        <v>1025</v>
      </c>
      <c r="CX564" s="211">
        <v>320</v>
      </c>
      <c r="CY564" s="211">
        <v>2667</v>
      </c>
      <c r="CZ564" s="211">
        <v>485</v>
      </c>
      <c r="DA564" s="211">
        <v>2183</v>
      </c>
      <c r="DB564" s="211">
        <v>681</v>
      </c>
      <c r="DC564" s="211">
        <v>1063</v>
      </c>
      <c r="DD564" s="211">
        <v>381</v>
      </c>
      <c r="DE564" s="211">
        <v>60</v>
      </c>
      <c r="DF564" s="211">
        <v>664</v>
      </c>
      <c r="DG564" s="211">
        <v>3106</v>
      </c>
      <c r="DH564" s="211">
        <v>192</v>
      </c>
      <c r="DI564" s="211">
        <v>1117</v>
      </c>
      <c r="DJ564" s="211">
        <v>867</v>
      </c>
      <c r="DK564" s="211">
        <v>477</v>
      </c>
      <c r="DL564" s="211">
        <v>1666</v>
      </c>
      <c r="DM564" s="211">
        <v>2278</v>
      </c>
      <c r="DN564" s="211">
        <v>4368</v>
      </c>
      <c r="DO564" s="211">
        <v>1175</v>
      </c>
      <c r="DP564" s="211">
        <v>416</v>
      </c>
      <c r="DQ564" s="211">
        <v>748</v>
      </c>
      <c r="DR564" s="211">
        <v>267</v>
      </c>
      <c r="DS564" s="211">
        <v>101</v>
      </c>
      <c r="DT564" s="211">
        <v>179</v>
      </c>
      <c r="DU564" s="211">
        <v>11046</v>
      </c>
      <c r="DV564" s="211">
        <v>6950</v>
      </c>
      <c r="DW564" s="211">
        <v>4087</v>
      </c>
      <c r="DX564" s="211">
        <v>623</v>
      </c>
      <c r="DY564" s="211">
        <v>106</v>
      </c>
      <c r="DZ564" s="211">
        <v>1047</v>
      </c>
      <c r="EA564" s="211">
        <v>221</v>
      </c>
      <c r="EB564" s="211">
        <v>648</v>
      </c>
      <c r="EC564" s="211">
        <v>2426</v>
      </c>
      <c r="ED564" s="211">
        <v>316</v>
      </c>
      <c r="EE564" s="211">
        <v>1517</v>
      </c>
      <c r="EF564" s="211">
        <v>4843</v>
      </c>
      <c r="EG564" s="211">
        <v>26332</v>
      </c>
      <c r="EH564" s="211">
        <v>5330</v>
      </c>
      <c r="EI564" s="211">
        <v>8940</v>
      </c>
      <c r="EJ564" s="211">
        <v>2106</v>
      </c>
      <c r="EK564" s="211">
        <v>280</v>
      </c>
      <c r="EL564" s="211">
        <v>356</v>
      </c>
      <c r="EM564" s="211">
        <v>359</v>
      </c>
      <c r="EN564" s="211">
        <v>333</v>
      </c>
      <c r="EO564" s="211">
        <v>115</v>
      </c>
      <c r="EP564" s="211">
        <v>612</v>
      </c>
      <c r="EQ564" s="211">
        <v>10941</v>
      </c>
      <c r="ER564" s="211">
        <v>11046</v>
      </c>
      <c r="ES564" s="211">
        <v>218</v>
      </c>
      <c r="ET564" s="211">
        <v>2763</v>
      </c>
      <c r="EU564" s="211">
        <v>5293</v>
      </c>
      <c r="EV564" s="211">
        <v>2772</v>
      </c>
      <c r="EW564" s="211">
        <f t="shared" si="9"/>
        <v>10828</v>
      </c>
      <c r="EX564" s="211">
        <v>11046</v>
      </c>
      <c r="EZ564" s="211"/>
    </row>
    <row r="565" spans="1:156" x14ac:dyDescent="0.25">
      <c r="A565">
        <v>55130</v>
      </c>
      <c r="B565" t="s">
        <v>580</v>
      </c>
      <c r="C565" t="s">
        <v>938</v>
      </c>
      <c r="D565" t="s">
        <v>295</v>
      </c>
      <c r="E565" t="s">
        <v>329</v>
      </c>
      <c r="F565" s="234" t="s">
        <v>342</v>
      </c>
      <c r="G565" s="234" t="s">
        <v>342</v>
      </c>
      <c r="H565" s="211">
        <v>18630</v>
      </c>
      <c r="I565" s="211">
        <v>1723</v>
      </c>
      <c r="J565" s="211">
        <v>7419</v>
      </c>
      <c r="K565" s="211">
        <v>578</v>
      </c>
      <c r="L565" s="211">
        <v>5340</v>
      </c>
      <c r="M565" s="211">
        <v>450</v>
      </c>
      <c r="N565" s="211">
        <v>7861</v>
      </c>
      <c r="O565" s="211">
        <v>956</v>
      </c>
      <c r="P565" s="211">
        <v>3224</v>
      </c>
      <c r="Q565" s="211">
        <v>168</v>
      </c>
      <c r="R565" s="211">
        <v>4209</v>
      </c>
      <c r="S565" s="211">
        <v>371</v>
      </c>
      <c r="T565" s="211">
        <v>4058</v>
      </c>
      <c r="U565" s="211">
        <v>468</v>
      </c>
      <c r="V565" s="211">
        <v>136</v>
      </c>
      <c r="W565" s="211">
        <v>54</v>
      </c>
      <c r="X565" s="211">
        <v>8754</v>
      </c>
      <c r="Y565" s="211">
        <v>580</v>
      </c>
      <c r="Z565" s="211">
        <v>639</v>
      </c>
      <c r="AA565" s="211">
        <v>116</v>
      </c>
      <c r="AB565" s="211">
        <v>820</v>
      </c>
      <c r="AC565" s="211">
        <v>134</v>
      </c>
      <c r="AD565" s="211">
        <v>1759</v>
      </c>
      <c r="AE565" s="211">
        <v>275</v>
      </c>
      <c r="AF565" s="211">
        <v>3460</v>
      </c>
      <c r="AG565" s="211">
        <v>250</v>
      </c>
      <c r="AH565" s="211">
        <v>12451</v>
      </c>
      <c r="AI565" s="211">
        <v>1072</v>
      </c>
      <c r="AJ565" s="211">
        <v>6179</v>
      </c>
      <c r="AK565" s="211">
        <v>651</v>
      </c>
      <c r="AL565" s="211">
        <v>4666</v>
      </c>
      <c r="AM565" s="211">
        <v>489</v>
      </c>
      <c r="AN565" s="211">
        <v>1513</v>
      </c>
      <c r="AO565" s="211">
        <v>162</v>
      </c>
      <c r="AP565" s="211">
        <v>9399</v>
      </c>
      <c r="AQ565" s="211">
        <v>976</v>
      </c>
      <c r="AR565" s="211">
        <v>9231</v>
      </c>
      <c r="AS565" s="211">
        <v>747</v>
      </c>
      <c r="AT565" s="211">
        <v>3431</v>
      </c>
      <c r="AU565" s="211">
        <v>95</v>
      </c>
      <c r="AV565" s="211">
        <v>15199</v>
      </c>
      <c r="AW565" s="211">
        <v>1628</v>
      </c>
      <c r="AX565" s="211">
        <v>2839</v>
      </c>
      <c r="AY565" s="211">
        <v>323</v>
      </c>
      <c r="AZ565" s="211">
        <v>2426</v>
      </c>
      <c r="BA565" s="211">
        <v>265</v>
      </c>
      <c r="BB565" s="211">
        <v>2950</v>
      </c>
      <c r="BC565" s="211">
        <v>251</v>
      </c>
      <c r="BD565" s="211">
        <v>2114</v>
      </c>
      <c r="BE565" s="211">
        <v>163</v>
      </c>
      <c r="BF565" s="211">
        <v>2796</v>
      </c>
      <c r="BG565" s="211">
        <v>221</v>
      </c>
      <c r="BH565" s="211">
        <v>7874</v>
      </c>
      <c r="BI565" s="211">
        <v>931</v>
      </c>
      <c r="BJ565" s="211">
        <v>7537</v>
      </c>
      <c r="BK565" s="211">
        <v>839</v>
      </c>
      <c r="BL565" s="211">
        <v>337</v>
      </c>
      <c r="BM565" s="211">
        <v>92</v>
      </c>
      <c r="BN565" s="211">
        <v>5058</v>
      </c>
      <c r="BO565" s="211">
        <v>374</v>
      </c>
      <c r="BP565" s="211">
        <v>3093</v>
      </c>
      <c r="BQ565" s="211">
        <v>501</v>
      </c>
      <c r="BR565" s="211">
        <v>2519</v>
      </c>
      <c r="BS565" s="211">
        <v>277</v>
      </c>
      <c r="BT565" s="211">
        <v>6404</v>
      </c>
      <c r="BU565" s="211">
        <v>531</v>
      </c>
      <c r="BV565" s="211">
        <v>10670</v>
      </c>
      <c r="BW565" s="211">
        <v>1152</v>
      </c>
      <c r="BX565" s="211">
        <v>1556</v>
      </c>
      <c r="BY565" s="211">
        <v>40</v>
      </c>
      <c r="BZ565" s="211">
        <v>1908</v>
      </c>
      <c r="CA565" s="211">
        <v>85</v>
      </c>
      <c r="CB565" s="211">
        <v>4496</v>
      </c>
      <c r="CC565" s="211">
        <v>446</v>
      </c>
      <c r="CD565" s="211">
        <v>1897</v>
      </c>
      <c r="CE565" s="211">
        <v>190</v>
      </c>
      <c r="CF565" s="211">
        <v>3062</v>
      </c>
      <c r="CG565" s="211">
        <v>366</v>
      </c>
      <c r="CH565" s="211">
        <v>2168</v>
      </c>
      <c r="CI565" s="211">
        <v>299</v>
      </c>
      <c r="CJ565" s="211">
        <v>1678</v>
      </c>
      <c r="CK565" s="211">
        <v>139</v>
      </c>
      <c r="CL565" s="211">
        <v>1865</v>
      </c>
      <c r="CM565" s="211">
        <v>158</v>
      </c>
      <c r="CN565" s="211">
        <v>1556</v>
      </c>
      <c r="CO565" s="211">
        <v>40</v>
      </c>
      <c r="CP565" s="211">
        <v>1723</v>
      </c>
      <c r="CQ565" s="211">
        <v>16907</v>
      </c>
      <c r="CR565" s="211">
        <v>7121</v>
      </c>
      <c r="CS565" s="211">
        <v>11126</v>
      </c>
      <c r="CT565" s="211">
        <v>7556</v>
      </c>
      <c r="CU565" s="211">
        <v>9612</v>
      </c>
      <c r="CV565" s="211">
        <v>5148</v>
      </c>
      <c r="CW565" s="211">
        <v>1250</v>
      </c>
      <c r="CX565" s="211">
        <v>496</v>
      </c>
      <c r="CY565" s="211">
        <v>208</v>
      </c>
      <c r="CZ565" s="211">
        <v>97</v>
      </c>
      <c r="DA565" s="211">
        <v>6522</v>
      </c>
      <c r="DB565" s="211">
        <v>3703</v>
      </c>
      <c r="DC565" s="211">
        <v>1632</v>
      </c>
      <c r="DD565" s="211">
        <v>852</v>
      </c>
      <c r="DE565" s="211">
        <v>33</v>
      </c>
      <c r="DF565" s="211">
        <v>362</v>
      </c>
      <c r="DG565" s="211">
        <v>1462</v>
      </c>
      <c r="DH565" s="211">
        <v>264</v>
      </c>
      <c r="DI565" s="211">
        <v>698</v>
      </c>
      <c r="DJ565" s="211">
        <v>385</v>
      </c>
      <c r="DK565" s="211">
        <v>73</v>
      </c>
      <c r="DL565" s="211">
        <v>605</v>
      </c>
      <c r="DM565" s="211">
        <v>576</v>
      </c>
      <c r="DN565" s="211">
        <v>2088</v>
      </c>
      <c r="DO565" s="211">
        <v>731</v>
      </c>
      <c r="DP565" s="211">
        <v>431</v>
      </c>
      <c r="DQ565" s="211">
        <v>134</v>
      </c>
      <c r="DR565" s="211">
        <v>854</v>
      </c>
      <c r="DS565" s="211">
        <v>786</v>
      </c>
      <c r="DT565" s="211">
        <v>1987</v>
      </c>
      <c r="DU565" s="211">
        <v>5902</v>
      </c>
      <c r="DV565" s="211">
        <v>1701</v>
      </c>
      <c r="DW565" s="211">
        <v>973</v>
      </c>
      <c r="DX565" s="211">
        <v>751</v>
      </c>
      <c r="DY565" s="211">
        <v>501</v>
      </c>
      <c r="DZ565" s="211">
        <v>1464</v>
      </c>
      <c r="EA565" s="211">
        <v>96</v>
      </c>
      <c r="EB565" s="211">
        <v>828</v>
      </c>
      <c r="EC565" s="211">
        <v>1986</v>
      </c>
      <c r="ED565" s="211">
        <v>518</v>
      </c>
      <c r="EE565" s="211">
        <v>850</v>
      </c>
      <c r="EF565" s="211">
        <v>2295</v>
      </c>
      <c r="EG565" s="211">
        <v>15665</v>
      </c>
      <c r="EH565" s="211">
        <v>2684</v>
      </c>
      <c r="EI565" s="211">
        <v>2582</v>
      </c>
      <c r="EJ565" s="211">
        <v>3320</v>
      </c>
      <c r="EK565" s="211">
        <v>388</v>
      </c>
      <c r="EL565" s="211">
        <v>245</v>
      </c>
      <c r="EM565" s="211">
        <v>269</v>
      </c>
      <c r="EN565" s="211">
        <v>482</v>
      </c>
      <c r="EO565" s="211">
        <v>296</v>
      </c>
      <c r="EP565" s="211">
        <v>1552</v>
      </c>
      <c r="EQ565" s="211">
        <v>5295</v>
      </c>
      <c r="ER565" s="211">
        <v>5902</v>
      </c>
      <c r="ES565" s="211">
        <v>989</v>
      </c>
      <c r="ET565" s="211">
        <v>1850</v>
      </c>
      <c r="EU565" s="211">
        <v>2171</v>
      </c>
      <c r="EV565" s="211">
        <v>892</v>
      </c>
      <c r="EW565" s="211">
        <f t="shared" si="9"/>
        <v>4913</v>
      </c>
      <c r="EX565" s="211">
        <v>5902</v>
      </c>
      <c r="EZ565" s="211"/>
    </row>
    <row r="566" spans="1:156" x14ac:dyDescent="0.25">
      <c r="A566">
        <v>55303</v>
      </c>
      <c r="B566" t="s">
        <v>580</v>
      </c>
      <c r="C566" t="s">
        <v>1344</v>
      </c>
      <c r="D566" t="s">
        <v>235</v>
      </c>
      <c r="E566" t="s">
        <v>329</v>
      </c>
      <c r="F566" s="234" t="s">
        <v>342</v>
      </c>
      <c r="G566" s="234" t="s">
        <v>342</v>
      </c>
      <c r="H566" s="211">
        <v>51433</v>
      </c>
      <c r="I566" s="211">
        <v>1637</v>
      </c>
      <c r="J566" s="211">
        <v>4076</v>
      </c>
      <c r="K566" s="211">
        <v>449</v>
      </c>
      <c r="L566" s="211">
        <v>2528</v>
      </c>
      <c r="M566" s="211">
        <v>429</v>
      </c>
      <c r="N566" s="211">
        <v>20342</v>
      </c>
      <c r="O566" s="211">
        <v>787</v>
      </c>
      <c r="P566" s="211">
        <v>26733</v>
      </c>
      <c r="Q566" s="211">
        <v>392</v>
      </c>
      <c r="R566" s="211">
        <v>42512</v>
      </c>
      <c r="S566" s="211">
        <v>1409</v>
      </c>
      <c r="T566" s="211">
        <v>3591</v>
      </c>
      <c r="U566" s="211">
        <v>43</v>
      </c>
      <c r="V566" s="211">
        <v>211</v>
      </c>
      <c r="W566" s="211">
        <v>43</v>
      </c>
      <c r="X566" s="211">
        <v>1641</v>
      </c>
      <c r="Y566" s="211">
        <v>39</v>
      </c>
      <c r="Z566" s="211">
        <v>433</v>
      </c>
      <c r="AA566" s="211">
        <v>43</v>
      </c>
      <c r="AB566" s="211">
        <v>3023</v>
      </c>
      <c r="AC566" s="211">
        <v>38</v>
      </c>
      <c r="AD566" s="211">
        <v>1931</v>
      </c>
      <c r="AE566" s="211">
        <v>142</v>
      </c>
      <c r="AF566" s="211">
        <v>42023</v>
      </c>
      <c r="AG566" s="211">
        <v>1374</v>
      </c>
      <c r="AH566" s="211">
        <v>47935</v>
      </c>
      <c r="AI566" s="211">
        <v>1436</v>
      </c>
      <c r="AJ566" s="211">
        <v>3498</v>
      </c>
      <c r="AK566" s="211">
        <v>201</v>
      </c>
      <c r="AL566" s="211">
        <v>2214</v>
      </c>
      <c r="AM566" s="211">
        <v>54</v>
      </c>
      <c r="AN566" s="211">
        <v>1284</v>
      </c>
      <c r="AO566" s="211">
        <v>147</v>
      </c>
      <c r="AP566" s="211">
        <v>25548</v>
      </c>
      <c r="AQ566" s="211">
        <v>1021</v>
      </c>
      <c r="AR566" s="211">
        <v>25885</v>
      </c>
      <c r="AS566" s="211">
        <v>616</v>
      </c>
      <c r="AT566" s="211">
        <v>5163</v>
      </c>
      <c r="AU566" s="211">
        <v>71</v>
      </c>
      <c r="AV566" s="211">
        <v>46270</v>
      </c>
      <c r="AW566" s="211">
        <v>1566</v>
      </c>
      <c r="AX566" s="211">
        <v>1325</v>
      </c>
      <c r="AY566" s="211">
        <v>160</v>
      </c>
      <c r="AZ566" s="211">
        <v>9831</v>
      </c>
      <c r="BA566" s="211">
        <v>475</v>
      </c>
      <c r="BB566" s="211">
        <v>12929</v>
      </c>
      <c r="BC566" s="211">
        <v>510</v>
      </c>
      <c r="BD566" s="211">
        <v>11004</v>
      </c>
      <c r="BE566" s="211">
        <v>317</v>
      </c>
      <c r="BF566" s="211">
        <v>4112</v>
      </c>
      <c r="BG566" s="211">
        <v>432</v>
      </c>
      <c r="BH566" s="211">
        <v>26086</v>
      </c>
      <c r="BI566" s="211">
        <v>1083</v>
      </c>
      <c r="BJ566" s="211">
        <v>24991</v>
      </c>
      <c r="BK566" s="211">
        <v>909</v>
      </c>
      <c r="BL566" s="211">
        <v>1095</v>
      </c>
      <c r="BM566" s="211">
        <v>174</v>
      </c>
      <c r="BN566" s="211">
        <v>19653</v>
      </c>
      <c r="BO566" s="211">
        <v>528</v>
      </c>
      <c r="BP566" s="211">
        <v>6829</v>
      </c>
      <c r="BQ566" s="211">
        <v>470</v>
      </c>
      <c r="BR566" s="211">
        <v>3716</v>
      </c>
      <c r="BS566" s="211">
        <v>517</v>
      </c>
      <c r="BT566" s="211">
        <v>13247</v>
      </c>
      <c r="BU566" s="211">
        <v>122</v>
      </c>
      <c r="BV566" s="211">
        <v>30198</v>
      </c>
      <c r="BW566" s="211">
        <v>1515</v>
      </c>
      <c r="BX566" s="211">
        <v>7988</v>
      </c>
      <c r="BY566" s="211">
        <v>0</v>
      </c>
      <c r="BZ566" s="211">
        <v>3472</v>
      </c>
      <c r="CA566" s="211">
        <v>11</v>
      </c>
      <c r="CB566" s="211">
        <v>9775</v>
      </c>
      <c r="CC566" s="211">
        <v>111</v>
      </c>
      <c r="CD566" s="211">
        <v>3097</v>
      </c>
      <c r="CE566" s="211">
        <v>53</v>
      </c>
      <c r="CF566" s="211">
        <v>6464</v>
      </c>
      <c r="CG566" s="211">
        <v>510</v>
      </c>
      <c r="CH566" s="211">
        <v>7164</v>
      </c>
      <c r="CI566" s="211">
        <v>427</v>
      </c>
      <c r="CJ566" s="211">
        <v>6069</v>
      </c>
      <c r="CK566" s="211">
        <v>174</v>
      </c>
      <c r="CL566" s="211">
        <v>7404</v>
      </c>
      <c r="CM566" s="211">
        <v>351</v>
      </c>
      <c r="CN566" s="211">
        <v>7988</v>
      </c>
      <c r="CO566" s="211">
        <v>0</v>
      </c>
      <c r="CP566" s="211">
        <v>1637</v>
      </c>
      <c r="CQ566" s="211">
        <v>49796</v>
      </c>
      <c r="CR566" s="211">
        <v>40752</v>
      </c>
      <c r="CS566" s="211">
        <v>16078</v>
      </c>
      <c r="CT566" s="211">
        <v>45218</v>
      </c>
      <c r="CU566" s="211">
        <v>3860</v>
      </c>
      <c r="CV566" s="211">
        <v>1325</v>
      </c>
      <c r="CW566" s="211">
        <v>766</v>
      </c>
      <c r="CX566" s="211">
        <v>252</v>
      </c>
      <c r="CY566" s="211">
        <v>636</v>
      </c>
      <c r="CZ566" s="211">
        <v>255</v>
      </c>
      <c r="DA566" s="211">
        <v>1090</v>
      </c>
      <c r="DB566" s="211">
        <v>423</v>
      </c>
      <c r="DC566" s="211">
        <v>1368</v>
      </c>
      <c r="DD566" s="211">
        <v>395</v>
      </c>
      <c r="DE566" s="211">
        <v>104</v>
      </c>
      <c r="DF566" s="211">
        <v>2226</v>
      </c>
      <c r="DG566" s="211">
        <v>4459</v>
      </c>
      <c r="DH566" s="211">
        <v>858</v>
      </c>
      <c r="DI566" s="211">
        <v>2700</v>
      </c>
      <c r="DJ566" s="211">
        <v>1418</v>
      </c>
      <c r="DK566" s="211">
        <v>292</v>
      </c>
      <c r="DL566" s="211">
        <v>1498</v>
      </c>
      <c r="DM566" s="211">
        <v>2900</v>
      </c>
      <c r="DN566" s="211">
        <v>6530</v>
      </c>
      <c r="DO566" s="211">
        <v>1553</v>
      </c>
      <c r="DP566" s="211">
        <v>1314</v>
      </c>
      <c r="DQ566" s="211">
        <v>1228</v>
      </c>
      <c r="DR566" s="211">
        <v>631</v>
      </c>
      <c r="DS566" s="211">
        <v>541</v>
      </c>
      <c r="DT566" s="211">
        <v>1063</v>
      </c>
      <c r="DU566" s="211">
        <v>19715</v>
      </c>
      <c r="DV566" s="211">
        <v>10983</v>
      </c>
      <c r="DW566" s="211">
        <v>4269</v>
      </c>
      <c r="DX566" s="211">
        <v>1535</v>
      </c>
      <c r="DY566" s="211">
        <v>546</v>
      </c>
      <c r="DZ566" s="211">
        <v>3119</v>
      </c>
      <c r="EA566" s="211">
        <v>335</v>
      </c>
      <c r="EB566" s="211">
        <v>2137</v>
      </c>
      <c r="EC566" s="211">
        <v>4078</v>
      </c>
      <c r="ED566" s="211">
        <v>1044</v>
      </c>
      <c r="EE566" s="211">
        <v>2453</v>
      </c>
      <c r="EF566" s="211">
        <v>6643</v>
      </c>
      <c r="EG566" s="211">
        <v>46885</v>
      </c>
      <c r="EH566" s="211">
        <v>4803</v>
      </c>
      <c r="EI566" s="211">
        <v>14973</v>
      </c>
      <c r="EJ566" s="211">
        <v>4742</v>
      </c>
      <c r="EK566" s="211">
        <v>566</v>
      </c>
      <c r="EL566" s="211">
        <v>634</v>
      </c>
      <c r="EM566" s="211">
        <v>624</v>
      </c>
      <c r="EN566" s="211">
        <v>507</v>
      </c>
      <c r="EO566" s="211">
        <v>481</v>
      </c>
      <c r="EP566" s="211">
        <v>1763</v>
      </c>
      <c r="EQ566" s="211">
        <v>18436</v>
      </c>
      <c r="ER566" s="211">
        <v>19715</v>
      </c>
      <c r="ES566" s="211">
        <v>837</v>
      </c>
      <c r="ET566" s="211">
        <v>5352</v>
      </c>
      <c r="EU566" s="211">
        <v>7988</v>
      </c>
      <c r="EV566" s="211">
        <v>5538</v>
      </c>
      <c r="EW566" s="211">
        <f t="shared" si="9"/>
        <v>18878</v>
      </c>
      <c r="EX566" s="211">
        <v>19715</v>
      </c>
      <c r="EZ566" s="211"/>
    </row>
    <row r="567" spans="1:156" x14ac:dyDescent="0.25">
      <c r="A567">
        <v>55304</v>
      </c>
      <c r="B567" t="s">
        <v>580</v>
      </c>
      <c r="C567" t="s">
        <v>674</v>
      </c>
      <c r="D567" t="s">
        <v>235</v>
      </c>
      <c r="E567" t="s">
        <v>329</v>
      </c>
      <c r="F567" s="234" t="s">
        <v>342</v>
      </c>
      <c r="G567" s="234" t="s">
        <v>342</v>
      </c>
      <c r="H567" s="211">
        <v>49389</v>
      </c>
      <c r="I567" s="211">
        <v>1399</v>
      </c>
      <c r="J567" s="211">
        <v>2758</v>
      </c>
      <c r="K567" s="211">
        <v>290</v>
      </c>
      <c r="L567" s="211">
        <v>1788</v>
      </c>
      <c r="M567" s="211">
        <v>246</v>
      </c>
      <c r="N567" s="211">
        <v>14480</v>
      </c>
      <c r="O567" s="211">
        <v>488</v>
      </c>
      <c r="P567" s="211">
        <v>32121</v>
      </c>
      <c r="Q567" s="211">
        <v>621</v>
      </c>
      <c r="R567" s="211">
        <v>43796</v>
      </c>
      <c r="S567" s="211">
        <v>1175</v>
      </c>
      <c r="T567" s="211">
        <v>1582</v>
      </c>
      <c r="U567" s="211">
        <v>31</v>
      </c>
      <c r="V567" s="211">
        <v>148</v>
      </c>
      <c r="W567" s="211">
        <v>1</v>
      </c>
      <c r="X567" s="211">
        <v>1579</v>
      </c>
      <c r="Y567" s="211">
        <v>47</v>
      </c>
      <c r="Z567" s="211">
        <v>443</v>
      </c>
      <c r="AA567" s="211">
        <v>44</v>
      </c>
      <c r="AB567" s="211">
        <v>1829</v>
      </c>
      <c r="AC567" s="211">
        <v>101</v>
      </c>
      <c r="AD567" s="211">
        <v>1020</v>
      </c>
      <c r="AE567" s="211">
        <v>25</v>
      </c>
      <c r="AF567" s="211">
        <v>43550</v>
      </c>
      <c r="AG567" s="211">
        <v>1175</v>
      </c>
      <c r="AH567" s="211">
        <v>47096</v>
      </c>
      <c r="AI567" s="211">
        <v>1329</v>
      </c>
      <c r="AJ567" s="211">
        <v>2293</v>
      </c>
      <c r="AK567" s="211">
        <v>70</v>
      </c>
      <c r="AL567" s="211">
        <v>1878</v>
      </c>
      <c r="AM567" s="211">
        <v>46</v>
      </c>
      <c r="AN567" s="211">
        <v>415</v>
      </c>
      <c r="AO567" s="211">
        <v>24</v>
      </c>
      <c r="AP567" s="211">
        <v>25129</v>
      </c>
      <c r="AQ567" s="211">
        <v>762</v>
      </c>
      <c r="AR567" s="211">
        <v>24260</v>
      </c>
      <c r="AS567" s="211">
        <v>637</v>
      </c>
      <c r="AT567" s="211">
        <v>4064</v>
      </c>
      <c r="AU567" s="211">
        <v>64</v>
      </c>
      <c r="AV567" s="211">
        <v>45325</v>
      </c>
      <c r="AW567" s="211">
        <v>1335</v>
      </c>
      <c r="AX567" s="211">
        <v>1366</v>
      </c>
      <c r="AY567" s="211">
        <v>50</v>
      </c>
      <c r="AZ567" s="211">
        <v>6946</v>
      </c>
      <c r="BA567" s="211">
        <v>325</v>
      </c>
      <c r="BB567" s="211">
        <v>12354</v>
      </c>
      <c r="BC567" s="211">
        <v>486</v>
      </c>
      <c r="BD567" s="211">
        <v>12183</v>
      </c>
      <c r="BE567" s="211">
        <v>175</v>
      </c>
      <c r="BF567" s="211">
        <v>3813</v>
      </c>
      <c r="BG567" s="211">
        <v>181</v>
      </c>
      <c r="BH567" s="211">
        <v>24909</v>
      </c>
      <c r="BI567" s="211">
        <v>945</v>
      </c>
      <c r="BJ567" s="211">
        <v>24300</v>
      </c>
      <c r="BK567" s="211">
        <v>790</v>
      </c>
      <c r="BL567" s="211">
        <v>609</v>
      </c>
      <c r="BM567" s="211">
        <v>155</v>
      </c>
      <c r="BN567" s="211">
        <v>19430</v>
      </c>
      <c r="BO567" s="211">
        <v>536</v>
      </c>
      <c r="BP567" s="211">
        <v>6031</v>
      </c>
      <c r="BQ567" s="211">
        <v>408</v>
      </c>
      <c r="BR567" s="211">
        <v>3261</v>
      </c>
      <c r="BS567" s="211">
        <v>182</v>
      </c>
      <c r="BT567" s="211">
        <v>12986</v>
      </c>
      <c r="BU567" s="211">
        <v>265</v>
      </c>
      <c r="BV567" s="211">
        <v>28722</v>
      </c>
      <c r="BW567" s="211">
        <v>1126</v>
      </c>
      <c r="BX567" s="211">
        <v>7681</v>
      </c>
      <c r="BY567" s="211">
        <v>8</v>
      </c>
      <c r="BZ567" s="211">
        <v>3959</v>
      </c>
      <c r="CA567" s="211">
        <v>65</v>
      </c>
      <c r="CB567" s="211">
        <v>9027</v>
      </c>
      <c r="CC567" s="211">
        <v>200</v>
      </c>
      <c r="CD567" s="211">
        <v>3554</v>
      </c>
      <c r="CE567" s="211">
        <v>98</v>
      </c>
      <c r="CF567" s="211">
        <v>4570</v>
      </c>
      <c r="CG567" s="211">
        <v>301</v>
      </c>
      <c r="CH567" s="211">
        <v>6785</v>
      </c>
      <c r="CI567" s="211">
        <v>203</v>
      </c>
      <c r="CJ567" s="211">
        <v>6844</v>
      </c>
      <c r="CK567" s="211">
        <v>190</v>
      </c>
      <c r="CL567" s="211">
        <v>6969</v>
      </c>
      <c r="CM567" s="211">
        <v>334</v>
      </c>
      <c r="CN567" s="211">
        <v>7681</v>
      </c>
      <c r="CO567" s="211">
        <v>8</v>
      </c>
      <c r="CP567" s="211">
        <v>1399</v>
      </c>
      <c r="CQ567" s="211">
        <v>47990</v>
      </c>
      <c r="CR567" s="211">
        <v>41792</v>
      </c>
      <c r="CS567" s="211">
        <v>12628</v>
      </c>
      <c r="CT567" s="211">
        <v>43560</v>
      </c>
      <c r="CU567" s="211">
        <v>2656</v>
      </c>
      <c r="CV567" s="211">
        <v>947</v>
      </c>
      <c r="CW567" s="211">
        <v>506</v>
      </c>
      <c r="CX567" s="211">
        <v>67</v>
      </c>
      <c r="CY567" s="211">
        <v>515</v>
      </c>
      <c r="CZ567" s="211">
        <v>140</v>
      </c>
      <c r="DA567" s="211">
        <v>1074</v>
      </c>
      <c r="DB567" s="211">
        <v>601</v>
      </c>
      <c r="DC567" s="211">
        <v>561</v>
      </c>
      <c r="DD567" s="211">
        <v>139</v>
      </c>
      <c r="DE567" s="211">
        <v>222</v>
      </c>
      <c r="DF567" s="211">
        <v>2191</v>
      </c>
      <c r="DG567" s="211">
        <v>4236</v>
      </c>
      <c r="DH567" s="211">
        <v>840</v>
      </c>
      <c r="DI567" s="211">
        <v>2795</v>
      </c>
      <c r="DJ567" s="211">
        <v>1460</v>
      </c>
      <c r="DK567" s="211">
        <v>220</v>
      </c>
      <c r="DL567" s="211">
        <v>2072</v>
      </c>
      <c r="DM567" s="211">
        <v>2430</v>
      </c>
      <c r="DN567" s="211">
        <v>5517</v>
      </c>
      <c r="DO567" s="211">
        <v>1702</v>
      </c>
      <c r="DP567" s="211">
        <v>1143</v>
      </c>
      <c r="DQ567" s="211">
        <v>1456</v>
      </c>
      <c r="DR567" s="211">
        <v>364</v>
      </c>
      <c r="DS567" s="211">
        <v>391</v>
      </c>
      <c r="DT567" s="211">
        <v>508</v>
      </c>
      <c r="DU567" s="211">
        <v>17024</v>
      </c>
      <c r="DV567" s="211">
        <v>12142</v>
      </c>
      <c r="DW567" s="211">
        <v>4879</v>
      </c>
      <c r="DX567" s="211">
        <v>863</v>
      </c>
      <c r="DY567" s="211">
        <v>343</v>
      </c>
      <c r="DZ567" s="211">
        <v>1793</v>
      </c>
      <c r="EA567" s="211">
        <v>158</v>
      </c>
      <c r="EB567" s="211">
        <v>1316</v>
      </c>
      <c r="EC567" s="211">
        <v>2226</v>
      </c>
      <c r="ED567" s="211">
        <v>620</v>
      </c>
      <c r="EE567" s="211">
        <v>1134</v>
      </c>
      <c r="EF567" s="211">
        <v>6346</v>
      </c>
      <c r="EG567" s="211">
        <v>46142</v>
      </c>
      <c r="EH567" s="211">
        <v>2946</v>
      </c>
      <c r="EI567" s="211">
        <v>16047</v>
      </c>
      <c r="EJ567" s="211">
        <v>977</v>
      </c>
      <c r="EK567" s="211">
        <v>89</v>
      </c>
      <c r="EL567" s="211">
        <v>126</v>
      </c>
      <c r="EM567" s="211">
        <v>134</v>
      </c>
      <c r="EN567" s="211">
        <v>99</v>
      </c>
      <c r="EO567" s="211">
        <v>45</v>
      </c>
      <c r="EP567" s="211">
        <v>374</v>
      </c>
      <c r="EQ567" s="211">
        <v>16140</v>
      </c>
      <c r="ER567" s="211">
        <v>17024</v>
      </c>
      <c r="ES567" s="211">
        <v>397</v>
      </c>
      <c r="ET567" s="211">
        <v>2405</v>
      </c>
      <c r="EU567" s="211">
        <v>7498</v>
      </c>
      <c r="EV567" s="211">
        <v>6724</v>
      </c>
      <c r="EW567" s="211">
        <f t="shared" si="9"/>
        <v>16627</v>
      </c>
      <c r="EX567" s="211">
        <v>17024</v>
      </c>
      <c r="EZ567" s="211"/>
    </row>
    <row r="568" spans="1:156" x14ac:dyDescent="0.25">
      <c r="A568">
        <v>55306</v>
      </c>
      <c r="B568" t="s">
        <v>580</v>
      </c>
      <c r="C568" t="s">
        <v>676</v>
      </c>
      <c r="D568" t="s">
        <v>252</v>
      </c>
      <c r="E568" t="s">
        <v>329</v>
      </c>
      <c r="F568" s="234" t="s">
        <v>342</v>
      </c>
      <c r="G568" s="234" t="s">
        <v>342</v>
      </c>
      <c r="H568" s="211">
        <v>16170</v>
      </c>
      <c r="I568" s="211">
        <v>627</v>
      </c>
      <c r="J568" s="211">
        <v>1751</v>
      </c>
      <c r="K568" s="211">
        <v>207</v>
      </c>
      <c r="L568" s="211">
        <v>1008</v>
      </c>
      <c r="M568" s="211">
        <v>169</v>
      </c>
      <c r="N568" s="211">
        <v>5509</v>
      </c>
      <c r="O568" s="211">
        <v>331</v>
      </c>
      <c r="P568" s="211">
        <v>8874</v>
      </c>
      <c r="Q568" s="211">
        <v>89</v>
      </c>
      <c r="R568" s="211">
        <v>11281</v>
      </c>
      <c r="S568" s="211">
        <v>153</v>
      </c>
      <c r="T568" s="211">
        <v>1670</v>
      </c>
      <c r="U568" s="211">
        <v>12</v>
      </c>
      <c r="V568" s="211">
        <v>94</v>
      </c>
      <c r="W568" s="211">
        <v>85</v>
      </c>
      <c r="X568" s="211">
        <v>656</v>
      </c>
      <c r="Y568" s="211">
        <v>0</v>
      </c>
      <c r="Z568" s="211">
        <v>1214</v>
      </c>
      <c r="AA568" s="211">
        <v>213</v>
      </c>
      <c r="AB568" s="211">
        <v>1255</v>
      </c>
      <c r="AC568" s="211">
        <v>164</v>
      </c>
      <c r="AD568" s="211">
        <v>2273</v>
      </c>
      <c r="AE568" s="211">
        <v>441</v>
      </c>
      <c r="AF568" s="211">
        <v>10963</v>
      </c>
      <c r="AG568" s="211">
        <v>153</v>
      </c>
      <c r="AH568" s="211">
        <v>14369</v>
      </c>
      <c r="AI568" s="211">
        <v>360</v>
      </c>
      <c r="AJ568" s="211">
        <v>1801</v>
      </c>
      <c r="AK568" s="211">
        <v>267</v>
      </c>
      <c r="AL568" s="211">
        <v>1077</v>
      </c>
      <c r="AM568" s="211">
        <v>12</v>
      </c>
      <c r="AN568" s="211">
        <v>724</v>
      </c>
      <c r="AO568" s="211">
        <v>255</v>
      </c>
      <c r="AP568" s="211">
        <v>8184</v>
      </c>
      <c r="AQ568" s="211">
        <v>354</v>
      </c>
      <c r="AR568" s="211">
        <v>7986</v>
      </c>
      <c r="AS568" s="211">
        <v>273</v>
      </c>
      <c r="AT568" s="211">
        <v>2375</v>
      </c>
      <c r="AU568" s="211">
        <v>49</v>
      </c>
      <c r="AV568" s="211">
        <v>13795</v>
      </c>
      <c r="AW568" s="211">
        <v>578</v>
      </c>
      <c r="AX568" s="211">
        <v>707</v>
      </c>
      <c r="AY568" s="211">
        <v>110</v>
      </c>
      <c r="AZ568" s="211">
        <v>2038</v>
      </c>
      <c r="BA568" s="211">
        <v>194</v>
      </c>
      <c r="BB568" s="211">
        <v>3370</v>
      </c>
      <c r="BC568" s="211">
        <v>62</v>
      </c>
      <c r="BD568" s="211">
        <v>4527</v>
      </c>
      <c r="BE568" s="211">
        <v>25</v>
      </c>
      <c r="BF568" s="211">
        <v>1294</v>
      </c>
      <c r="BG568" s="211">
        <v>40</v>
      </c>
      <c r="BH568" s="211">
        <v>8187</v>
      </c>
      <c r="BI568" s="211">
        <v>412</v>
      </c>
      <c r="BJ568" s="211">
        <v>7944</v>
      </c>
      <c r="BK568" s="211">
        <v>386</v>
      </c>
      <c r="BL568" s="211">
        <v>243</v>
      </c>
      <c r="BM568" s="211">
        <v>26</v>
      </c>
      <c r="BN568" s="211">
        <v>6044</v>
      </c>
      <c r="BO568" s="211">
        <v>277</v>
      </c>
      <c r="BP568" s="211">
        <v>2392</v>
      </c>
      <c r="BQ568" s="211">
        <v>135</v>
      </c>
      <c r="BR568" s="211">
        <v>1045</v>
      </c>
      <c r="BS568" s="211">
        <v>40</v>
      </c>
      <c r="BT568" s="211">
        <v>3692</v>
      </c>
      <c r="BU568" s="211">
        <v>145</v>
      </c>
      <c r="BV568" s="211">
        <v>9481</v>
      </c>
      <c r="BW568" s="211">
        <v>452</v>
      </c>
      <c r="BX568" s="211">
        <v>2997</v>
      </c>
      <c r="BY568" s="211">
        <v>30</v>
      </c>
      <c r="BZ568" s="211">
        <v>1055</v>
      </c>
      <c r="CA568" s="211">
        <v>29</v>
      </c>
      <c r="CB568" s="211">
        <v>2637</v>
      </c>
      <c r="CC568" s="211">
        <v>116</v>
      </c>
      <c r="CD568" s="211">
        <v>1836</v>
      </c>
      <c r="CE568" s="211">
        <v>91</v>
      </c>
      <c r="CF568" s="211">
        <v>2024</v>
      </c>
      <c r="CG568" s="211">
        <v>194</v>
      </c>
      <c r="CH568" s="211">
        <v>1836</v>
      </c>
      <c r="CI568" s="211">
        <v>102</v>
      </c>
      <c r="CJ568" s="211">
        <v>1374</v>
      </c>
      <c r="CK568" s="211">
        <v>36</v>
      </c>
      <c r="CL568" s="211">
        <v>2411</v>
      </c>
      <c r="CM568" s="211">
        <v>29</v>
      </c>
      <c r="CN568" s="211">
        <v>2997</v>
      </c>
      <c r="CO568" s="211">
        <v>30</v>
      </c>
      <c r="CP568" s="211">
        <v>627</v>
      </c>
      <c r="CQ568" s="211">
        <v>15543</v>
      </c>
      <c r="CR568" s="211">
        <v>12473</v>
      </c>
      <c r="CS568" s="211">
        <v>5770</v>
      </c>
      <c r="CT568" s="211">
        <v>12309</v>
      </c>
      <c r="CU568" s="211">
        <v>2947</v>
      </c>
      <c r="CV568" s="211">
        <v>1180</v>
      </c>
      <c r="CW568" s="211">
        <v>1661</v>
      </c>
      <c r="CX568" s="211">
        <v>538</v>
      </c>
      <c r="CY568" s="211">
        <v>104</v>
      </c>
      <c r="CZ568" s="211">
        <v>7</v>
      </c>
      <c r="DA568" s="211">
        <v>436</v>
      </c>
      <c r="DB568" s="211">
        <v>159</v>
      </c>
      <c r="DC568" s="211">
        <v>746</v>
      </c>
      <c r="DD568" s="211">
        <v>476</v>
      </c>
      <c r="DE568" s="211">
        <v>85</v>
      </c>
      <c r="DF568" s="211">
        <v>496</v>
      </c>
      <c r="DG568" s="211">
        <v>1292</v>
      </c>
      <c r="DH568" s="211">
        <v>229</v>
      </c>
      <c r="DI568" s="211">
        <v>969</v>
      </c>
      <c r="DJ568" s="211">
        <v>589</v>
      </c>
      <c r="DK568" s="211">
        <v>105</v>
      </c>
      <c r="DL568" s="211">
        <v>835</v>
      </c>
      <c r="DM568" s="211">
        <v>859</v>
      </c>
      <c r="DN568" s="211">
        <v>1993</v>
      </c>
      <c r="DO568" s="211">
        <v>528</v>
      </c>
      <c r="DP568" s="211">
        <v>485</v>
      </c>
      <c r="DQ568" s="211">
        <v>336</v>
      </c>
      <c r="DR568" s="211">
        <v>346</v>
      </c>
      <c r="DS568" s="211">
        <v>186</v>
      </c>
      <c r="DT568" s="211">
        <v>244</v>
      </c>
      <c r="DU568" s="211">
        <v>6543</v>
      </c>
      <c r="DV568" s="211">
        <v>3360</v>
      </c>
      <c r="DW568" s="211">
        <v>1187</v>
      </c>
      <c r="DX568" s="211">
        <v>472</v>
      </c>
      <c r="DY568" s="211">
        <v>117</v>
      </c>
      <c r="DZ568" s="211">
        <v>1281</v>
      </c>
      <c r="EA568" s="211">
        <v>66</v>
      </c>
      <c r="EB568" s="211">
        <v>1087</v>
      </c>
      <c r="EC568" s="211">
        <v>1430</v>
      </c>
      <c r="ED568" s="211">
        <v>434</v>
      </c>
      <c r="EE568" s="211">
        <v>847</v>
      </c>
      <c r="EF568" s="211">
        <v>1893</v>
      </c>
      <c r="EG568" s="211">
        <v>13780</v>
      </c>
      <c r="EH568" s="211">
        <v>2288</v>
      </c>
      <c r="EI568" s="211">
        <v>4322</v>
      </c>
      <c r="EJ568" s="211">
        <v>2221</v>
      </c>
      <c r="EK568" s="211">
        <v>123</v>
      </c>
      <c r="EL568" s="211">
        <v>393</v>
      </c>
      <c r="EM568" s="211">
        <v>258</v>
      </c>
      <c r="EN568" s="211">
        <v>278</v>
      </c>
      <c r="EO568" s="211">
        <v>221</v>
      </c>
      <c r="EP568" s="211">
        <v>912</v>
      </c>
      <c r="EQ568" s="211">
        <v>6064</v>
      </c>
      <c r="ER568" s="211">
        <v>6543</v>
      </c>
      <c r="ES568" s="211">
        <v>415</v>
      </c>
      <c r="ET568" s="211">
        <v>2216</v>
      </c>
      <c r="EU568" s="211">
        <v>2697</v>
      </c>
      <c r="EV568" s="211">
        <v>1215</v>
      </c>
      <c r="EW568" s="211">
        <f t="shared" si="9"/>
        <v>6128</v>
      </c>
      <c r="EX568" s="211">
        <v>6543</v>
      </c>
      <c r="EZ568" s="211"/>
    </row>
    <row r="569" spans="1:156" x14ac:dyDescent="0.25">
      <c r="A569">
        <v>55316</v>
      </c>
      <c r="B569" t="s">
        <v>580</v>
      </c>
      <c r="C569" t="s">
        <v>681</v>
      </c>
      <c r="D569" t="s">
        <v>260</v>
      </c>
      <c r="E569" t="s">
        <v>329</v>
      </c>
      <c r="F569" s="234" t="s">
        <v>342</v>
      </c>
      <c r="G569" s="234" t="s">
        <v>342</v>
      </c>
      <c r="H569" s="211">
        <v>23408</v>
      </c>
      <c r="I569" s="211">
        <v>567</v>
      </c>
      <c r="J569" s="211">
        <v>2274</v>
      </c>
      <c r="K569" s="211">
        <v>55</v>
      </c>
      <c r="L569" s="211">
        <v>1638</v>
      </c>
      <c r="M569" s="211">
        <v>55</v>
      </c>
      <c r="N569" s="211">
        <v>7607</v>
      </c>
      <c r="O569" s="211">
        <v>432</v>
      </c>
      <c r="P569" s="211">
        <v>13465</v>
      </c>
      <c r="Q569" s="211">
        <v>67</v>
      </c>
      <c r="R569" s="211">
        <v>18474</v>
      </c>
      <c r="S569" s="211">
        <v>295</v>
      </c>
      <c r="T569" s="211">
        <v>2500</v>
      </c>
      <c r="U569" s="211">
        <v>137</v>
      </c>
      <c r="V569" s="211">
        <v>122</v>
      </c>
      <c r="W569" s="211">
        <v>0</v>
      </c>
      <c r="X569" s="211">
        <v>1056</v>
      </c>
      <c r="Y569" s="211">
        <v>89</v>
      </c>
      <c r="Z569" s="211">
        <v>232</v>
      </c>
      <c r="AA569" s="211">
        <v>12</v>
      </c>
      <c r="AB569" s="211">
        <v>1024</v>
      </c>
      <c r="AC569" s="211">
        <v>34</v>
      </c>
      <c r="AD569" s="211">
        <v>547</v>
      </c>
      <c r="AE569" s="211">
        <v>29</v>
      </c>
      <c r="AF569" s="211">
        <v>18232</v>
      </c>
      <c r="AG569" s="211">
        <v>278</v>
      </c>
      <c r="AH569" s="211">
        <v>20835</v>
      </c>
      <c r="AI569" s="211">
        <v>389</v>
      </c>
      <c r="AJ569" s="211">
        <v>2573</v>
      </c>
      <c r="AK569" s="211">
        <v>178</v>
      </c>
      <c r="AL569" s="211">
        <v>1901</v>
      </c>
      <c r="AM569" s="211">
        <v>121</v>
      </c>
      <c r="AN569" s="211">
        <v>672</v>
      </c>
      <c r="AO569" s="211">
        <v>57</v>
      </c>
      <c r="AP569" s="211">
        <v>11424</v>
      </c>
      <c r="AQ569" s="211">
        <v>319</v>
      </c>
      <c r="AR569" s="211">
        <v>11984</v>
      </c>
      <c r="AS569" s="211">
        <v>248</v>
      </c>
      <c r="AT569" s="211">
        <v>1550</v>
      </c>
      <c r="AU569" s="211">
        <v>9</v>
      </c>
      <c r="AV569" s="211">
        <v>21858</v>
      </c>
      <c r="AW569" s="211">
        <v>558</v>
      </c>
      <c r="AX569" s="211">
        <v>338</v>
      </c>
      <c r="AY569" s="211">
        <v>12</v>
      </c>
      <c r="AZ569" s="211">
        <v>3804</v>
      </c>
      <c r="BA569" s="211">
        <v>222</v>
      </c>
      <c r="BB569" s="211">
        <v>6289</v>
      </c>
      <c r="BC569" s="211">
        <v>143</v>
      </c>
      <c r="BD569" s="211">
        <v>5979</v>
      </c>
      <c r="BE569" s="211">
        <v>50</v>
      </c>
      <c r="BF569" s="211">
        <v>2002</v>
      </c>
      <c r="BG569" s="211">
        <v>115</v>
      </c>
      <c r="BH569" s="211">
        <v>12281</v>
      </c>
      <c r="BI569" s="211">
        <v>393</v>
      </c>
      <c r="BJ569" s="211">
        <v>11978</v>
      </c>
      <c r="BK569" s="211">
        <v>348</v>
      </c>
      <c r="BL569" s="211">
        <v>303</v>
      </c>
      <c r="BM569" s="211">
        <v>45</v>
      </c>
      <c r="BN569" s="211">
        <v>9625</v>
      </c>
      <c r="BO569" s="211">
        <v>205</v>
      </c>
      <c r="BP569" s="211">
        <v>2926</v>
      </c>
      <c r="BQ569" s="211">
        <v>204</v>
      </c>
      <c r="BR569" s="211">
        <v>1732</v>
      </c>
      <c r="BS569" s="211">
        <v>99</v>
      </c>
      <c r="BT569" s="211">
        <v>5675</v>
      </c>
      <c r="BU569" s="211">
        <v>54</v>
      </c>
      <c r="BV569" s="211">
        <v>14283</v>
      </c>
      <c r="BW569" s="211">
        <v>508</v>
      </c>
      <c r="BX569" s="211">
        <v>3450</v>
      </c>
      <c r="BY569" s="211">
        <v>5</v>
      </c>
      <c r="BZ569" s="211">
        <v>1466</v>
      </c>
      <c r="CA569" s="211">
        <v>13</v>
      </c>
      <c r="CB569" s="211">
        <v>4209</v>
      </c>
      <c r="CC569" s="211">
        <v>41</v>
      </c>
      <c r="CD569" s="211">
        <v>1323</v>
      </c>
      <c r="CE569" s="211">
        <v>86</v>
      </c>
      <c r="CF569" s="211">
        <v>2508</v>
      </c>
      <c r="CG569" s="211">
        <v>152</v>
      </c>
      <c r="CH569" s="211">
        <v>3284</v>
      </c>
      <c r="CI569" s="211">
        <v>113</v>
      </c>
      <c r="CJ569" s="211">
        <v>2921</v>
      </c>
      <c r="CK569" s="211">
        <v>51</v>
      </c>
      <c r="CL569" s="211">
        <v>4247</v>
      </c>
      <c r="CM569" s="211">
        <v>106</v>
      </c>
      <c r="CN569" s="211">
        <v>3450</v>
      </c>
      <c r="CO569" s="211">
        <v>5</v>
      </c>
      <c r="CP569" s="211">
        <v>567</v>
      </c>
      <c r="CQ569" s="211">
        <v>22841</v>
      </c>
      <c r="CR569" s="211">
        <v>19098</v>
      </c>
      <c r="CS569" s="211">
        <v>6625</v>
      </c>
      <c r="CT569" s="211">
        <v>19603</v>
      </c>
      <c r="CU569" s="211">
        <v>2762</v>
      </c>
      <c r="CV569" s="211">
        <v>975</v>
      </c>
      <c r="CW569" s="211">
        <v>226</v>
      </c>
      <c r="CX569" s="211">
        <v>39</v>
      </c>
      <c r="CY569" s="211">
        <v>711</v>
      </c>
      <c r="CZ569" s="211">
        <v>378</v>
      </c>
      <c r="DA569" s="211">
        <v>654</v>
      </c>
      <c r="DB569" s="211">
        <v>152</v>
      </c>
      <c r="DC569" s="211">
        <v>1171</v>
      </c>
      <c r="DD569" s="211">
        <v>406</v>
      </c>
      <c r="DE569" s="211">
        <v>15</v>
      </c>
      <c r="DF569" s="211">
        <v>806</v>
      </c>
      <c r="DG569" s="211">
        <v>2619</v>
      </c>
      <c r="DH569" s="211">
        <v>388</v>
      </c>
      <c r="DI569" s="211">
        <v>1280</v>
      </c>
      <c r="DJ569" s="211">
        <v>438</v>
      </c>
      <c r="DK569" s="211">
        <v>212</v>
      </c>
      <c r="DL569" s="211">
        <v>956</v>
      </c>
      <c r="DM569" s="211">
        <v>1809</v>
      </c>
      <c r="DN569" s="211">
        <v>2945</v>
      </c>
      <c r="DO569" s="211">
        <v>721</v>
      </c>
      <c r="DP569" s="211">
        <v>567</v>
      </c>
      <c r="DQ569" s="211">
        <v>408</v>
      </c>
      <c r="DR569" s="211">
        <v>326</v>
      </c>
      <c r="DS569" s="211">
        <v>287</v>
      </c>
      <c r="DT569" s="211">
        <v>342</v>
      </c>
      <c r="DU569" s="211">
        <v>8699</v>
      </c>
      <c r="DV569" s="211">
        <v>5476</v>
      </c>
      <c r="DW569" s="211">
        <v>1866</v>
      </c>
      <c r="DX569" s="211">
        <v>649</v>
      </c>
      <c r="DY569" s="211">
        <v>316</v>
      </c>
      <c r="DZ569" s="211">
        <v>1055</v>
      </c>
      <c r="EA569" s="211">
        <v>122</v>
      </c>
      <c r="EB569" s="211">
        <v>712</v>
      </c>
      <c r="EC569" s="211">
        <v>1519</v>
      </c>
      <c r="ED569" s="211">
        <v>383</v>
      </c>
      <c r="EE569" s="211">
        <v>886</v>
      </c>
      <c r="EF569" s="211">
        <v>2848</v>
      </c>
      <c r="EG569" s="211">
        <v>21649</v>
      </c>
      <c r="EH569" s="211">
        <v>1547</v>
      </c>
      <c r="EI569" s="211">
        <v>7785</v>
      </c>
      <c r="EJ569" s="211">
        <v>914</v>
      </c>
      <c r="EK569" s="211">
        <v>80</v>
      </c>
      <c r="EL569" s="211">
        <v>54</v>
      </c>
      <c r="EM569" s="211">
        <v>201</v>
      </c>
      <c r="EN569" s="211">
        <v>80</v>
      </c>
      <c r="EO569" s="211">
        <v>48</v>
      </c>
      <c r="EP569" s="211">
        <v>423</v>
      </c>
      <c r="EQ569" s="211">
        <v>8387</v>
      </c>
      <c r="ER569" s="211">
        <v>8699</v>
      </c>
      <c r="ES569" s="211">
        <v>215</v>
      </c>
      <c r="ET569" s="211">
        <v>2059</v>
      </c>
      <c r="EU569" s="211">
        <v>3926</v>
      </c>
      <c r="EV569" s="211">
        <v>2499</v>
      </c>
      <c r="EW569" s="211">
        <f t="shared" si="9"/>
        <v>8484</v>
      </c>
      <c r="EX569" s="211">
        <v>8699</v>
      </c>
      <c r="EZ569" s="211"/>
    </row>
    <row r="570" spans="1:156" x14ac:dyDescent="0.25">
      <c r="A570">
        <v>55317</v>
      </c>
      <c r="B570" t="s">
        <v>580</v>
      </c>
      <c r="C570" t="s">
        <v>682</v>
      </c>
      <c r="D570" t="s">
        <v>243</v>
      </c>
      <c r="E570" t="s">
        <v>329</v>
      </c>
      <c r="F570" s="234" t="s">
        <v>342</v>
      </c>
      <c r="G570" s="234" t="s">
        <v>342</v>
      </c>
      <c r="H570" s="211">
        <v>22365</v>
      </c>
      <c r="I570" s="211">
        <v>400</v>
      </c>
      <c r="J570" s="211">
        <v>1293</v>
      </c>
      <c r="K570" s="211">
        <v>19</v>
      </c>
      <c r="L570" s="211">
        <v>713</v>
      </c>
      <c r="M570" s="211">
        <v>6</v>
      </c>
      <c r="N570" s="211">
        <v>5226</v>
      </c>
      <c r="O570" s="211">
        <v>253</v>
      </c>
      <c r="P570" s="211">
        <v>15798</v>
      </c>
      <c r="Q570" s="211">
        <v>128</v>
      </c>
      <c r="R570" s="211">
        <v>18725</v>
      </c>
      <c r="S570" s="211">
        <v>325</v>
      </c>
      <c r="T570" s="211">
        <v>372</v>
      </c>
      <c r="U570" s="211">
        <v>9</v>
      </c>
      <c r="V570" s="211">
        <v>94</v>
      </c>
      <c r="W570" s="211">
        <v>0</v>
      </c>
      <c r="X570" s="211">
        <v>1536</v>
      </c>
      <c r="Y570" s="211">
        <v>32</v>
      </c>
      <c r="Z570" s="211">
        <v>204</v>
      </c>
      <c r="AA570" s="211">
        <v>28</v>
      </c>
      <c r="AB570" s="211">
        <v>1434</v>
      </c>
      <c r="AC570" s="211">
        <v>6</v>
      </c>
      <c r="AD570" s="211">
        <v>810</v>
      </c>
      <c r="AE570" s="211">
        <v>74</v>
      </c>
      <c r="AF570" s="211">
        <v>18433</v>
      </c>
      <c r="AG570" s="211">
        <v>279</v>
      </c>
      <c r="AH570" s="211">
        <v>20387</v>
      </c>
      <c r="AI570" s="211">
        <v>329</v>
      </c>
      <c r="AJ570" s="211">
        <v>1978</v>
      </c>
      <c r="AK570" s="211">
        <v>71</v>
      </c>
      <c r="AL570" s="211">
        <v>1203</v>
      </c>
      <c r="AM570" s="211">
        <v>12</v>
      </c>
      <c r="AN570" s="211">
        <v>775</v>
      </c>
      <c r="AO570" s="211">
        <v>59</v>
      </c>
      <c r="AP570" s="211">
        <v>11009</v>
      </c>
      <c r="AQ570" s="211">
        <v>231</v>
      </c>
      <c r="AR570" s="211">
        <v>11356</v>
      </c>
      <c r="AS570" s="211">
        <v>169</v>
      </c>
      <c r="AT570" s="211">
        <v>1496</v>
      </c>
      <c r="AU570" s="211">
        <v>8</v>
      </c>
      <c r="AV570" s="211">
        <v>20869</v>
      </c>
      <c r="AW570" s="211">
        <v>392</v>
      </c>
      <c r="AX570" s="211">
        <v>252</v>
      </c>
      <c r="AY570" s="211">
        <v>6</v>
      </c>
      <c r="AZ570" s="211">
        <v>1564</v>
      </c>
      <c r="BA570" s="211">
        <v>70</v>
      </c>
      <c r="BB570" s="211">
        <v>3485</v>
      </c>
      <c r="BC570" s="211">
        <v>104</v>
      </c>
      <c r="BD570" s="211">
        <v>9519</v>
      </c>
      <c r="BE570" s="211">
        <v>81</v>
      </c>
      <c r="BF570" s="211">
        <v>2143</v>
      </c>
      <c r="BG570" s="211">
        <v>20</v>
      </c>
      <c r="BH570" s="211">
        <v>10798</v>
      </c>
      <c r="BI570" s="211">
        <v>291</v>
      </c>
      <c r="BJ570" s="211">
        <v>10484</v>
      </c>
      <c r="BK570" s="211">
        <v>273</v>
      </c>
      <c r="BL570" s="211">
        <v>314</v>
      </c>
      <c r="BM570" s="211">
        <v>18</v>
      </c>
      <c r="BN570" s="211">
        <v>8270</v>
      </c>
      <c r="BO570" s="211">
        <v>152</v>
      </c>
      <c r="BP570" s="211">
        <v>2952</v>
      </c>
      <c r="BQ570" s="211">
        <v>156</v>
      </c>
      <c r="BR570" s="211">
        <v>1719</v>
      </c>
      <c r="BS570" s="211">
        <v>3</v>
      </c>
      <c r="BT570" s="211">
        <v>6102</v>
      </c>
      <c r="BU570" s="211">
        <v>89</v>
      </c>
      <c r="BV570" s="211">
        <v>12941</v>
      </c>
      <c r="BW570" s="211">
        <v>311</v>
      </c>
      <c r="BX570" s="211">
        <v>3322</v>
      </c>
      <c r="BY570" s="211">
        <v>0</v>
      </c>
      <c r="BZ570" s="211">
        <v>1800</v>
      </c>
      <c r="CA570" s="211">
        <v>0</v>
      </c>
      <c r="CB570" s="211">
        <v>4302</v>
      </c>
      <c r="CC570" s="211">
        <v>89</v>
      </c>
      <c r="CD570" s="211">
        <v>1443</v>
      </c>
      <c r="CE570" s="211">
        <v>50</v>
      </c>
      <c r="CF570" s="211">
        <v>2007</v>
      </c>
      <c r="CG570" s="211">
        <v>80</v>
      </c>
      <c r="CH570" s="211">
        <v>3190</v>
      </c>
      <c r="CI570" s="211">
        <v>82</v>
      </c>
      <c r="CJ570" s="211">
        <v>3106</v>
      </c>
      <c r="CK570" s="211">
        <v>40</v>
      </c>
      <c r="CL570" s="211">
        <v>3195</v>
      </c>
      <c r="CM570" s="211">
        <v>59</v>
      </c>
      <c r="CN570" s="211">
        <v>3322</v>
      </c>
      <c r="CO570" s="211">
        <v>0</v>
      </c>
      <c r="CP570" s="211">
        <v>400</v>
      </c>
      <c r="CQ570" s="211">
        <v>21965</v>
      </c>
      <c r="CR570" s="211">
        <v>19687</v>
      </c>
      <c r="CS570" s="211">
        <v>4650</v>
      </c>
      <c r="CT570" s="211">
        <v>18841</v>
      </c>
      <c r="CU570" s="211">
        <v>2184</v>
      </c>
      <c r="CV570" s="211">
        <v>583</v>
      </c>
      <c r="CW570" s="211">
        <v>433</v>
      </c>
      <c r="CX570" s="211">
        <v>81</v>
      </c>
      <c r="CY570" s="211">
        <v>483</v>
      </c>
      <c r="CZ570" s="211">
        <v>81</v>
      </c>
      <c r="DA570" s="211">
        <v>1036</v>
      </c>
      <c r="DB570" s="211">
        <v>388</v>
      </c>
      <c r="DC570" s="211">
        <v>232</v>
      </c>
      <c r="DD570" s="211">
        <v>33</v>
      </c>
      <c r="DE570" s="211">
        <v>118</v>
      </c>
      <c r="DF570" s="211">
        <v>349</v>
      </c>
      <c r="DG570" s="211">
        <v>1791</v>
      </c>
      <c r="DH570" s="211">
        <v>435</v>
      </c>
      <c r="DI570" s="211">
        <v>1291</v>
      </c>
      <c r="DJ570" s="211">
        <v>325</v>
      </c>
      <c r="DK570" s="211">
        <v>327</v>
      </c>
      <c r="DL570" s="211">
        <v>1342</v>
      </c>
      <c r="DM570" s="211">
        <v>2024</v>
      </c>
      <c r="DN570" s="211">
        <v>2173</v>
      </c>
      <c r="DO570" s="211">
        <v>620</v>
      </c>
      <c r="DP570" s="211">
        <v>596</v>
      </c>
      <c r="DQ570" s="211">
        <v>216</v>
      </c>
      <c r="DR570" s="211">
        <v>151</v>
      </c>
      <c r="DS570" s="211">
        <v>26</v>
      </c>
      <c r="DT570" s="211">
        <v>196</v>
      </c>
      <c r="DU570" s="211">
        <v>8329</v>
      </c>
      <c r="DV570" s="211">
        <v>5096</v>
      </c>
      <c r="DW570" s="211">
        <v>2226</v>
      </c>
      <c r="DX570" s="211">
        <v>471</v>
      </c>
      <c r="DY570" s="211">
        <v>118</v>
      </c>
      <c r="DZ570" s="211">
        <v>763</v>
      </c>
      <c r="EA570" s="211">
        <v>66</v>
      </c>
      <c r="EB570" s="211">
        <v>532</v>
      </c>
      <c r="EC570" s="211">
        <v>1999</v>
      </c>
      <c r="ED570" s="211">
        <v>326</v>
      </c>
      <c r="EE570" s="211">
        <v>1277</v>
      </c>
      <c r="EF570" s="211">
        <v>2785</v>
      </c>
      <c r="EG570" s="211">
        <v>19900</v>
      </c>
      <c r="EH570" s="211">
        <v>2254</v>
      </c>
      <c r="EI570" s="211">
        <v>6892</v>
      </c>
      <c r="EJ570" s="211">
        <v>1437</v>
      </c>
      <c r="EK570" s="211">
        <v>194</v>
      </c>
      <c r="EL570" s="211">
        <v>290</v>
      </c>
      <c r="EM570" s="211">
        <v>178</v>
      </c>
      <c r="EN570" s="211">
        <v>51</v>
      </c>
      <c r="EO570" s="211">
        <v>169</v>
      </c>
      <c r="EP570" s="211">
        <v>477</v>
      </c>
      <c r="EQ570" s="211">
        <v>8051</v>
      </c>
      <c r="ER570" s="211">
        <v>8329</v>
      </c>
      <c r="ES570" s="211">
        <v>128</v>
      </c>
      <c r="ET570" s="211">
        <v>2390</v>
      </c>
      <c r="EU570" s="211">
        <v>3829</v>
      </c>
      <c r="EV570" s="211">
        <v>1982</v>
      </c>
      <c r="EW570" s="211">
        <f t="shared" si="9"/>
        <v>8201</v>
      </c>
      <c r="EX570" s="211">
        <v>8329</v>
      </c>
      <c r="EZ570" s="211"/>
    </row>
    <row r="571" spans="1:156" x14ac:dyDescent="0.25">
      <c r="A571">
        <v>55318</v>
      </c>
      <c r="B571" t="s">
        <v>580</v>
      </c>
      <c r="C571" t="s">
        <v>683</v>
      </c>
      <c r="D571" t="s">
        <v>243</v>
      </c>
      <c r="E571" t="s">
        <v>329</v>
      </c>
      <c r="F571" s="234" t="s">
        <v>342</v>
      </c>
      <c r="G571" s="234" t="s">
        <v>342</v>
      </c>
      <c r="H571" s="211">
        <v>29797</v>
      </c>
      <c r="I571" s="211">
        <v>709</v>
      </c>
      <c r="J571" s="211">
        <v>2202</v>
      </c>
      <c r="K571" s="211">
        <v>227</v>
      </c>
      <c r="L571" s="211">
        <v>1413</v>
      </c>
      <c r="M571" s="211">
        <v>148</v>
      </c>
      <c r="N571" s="211">
        <v>7632</v>
      </c>
      <c r="O571" s="211">
        <v>379</v>
      </c>
      <c r="P571" s="211">
        <v>19780</v>
      </c>
      <c r="Q571" s="211">
        <v>103</v>
      </c>
      <c r="R571" s="211">
        <v>25016</v>
      </c>
      <c r="S571" s="211">
        <v>442</v>
      </c>
      <c r="T571" s="211">
        <v>531</v>
      </c>
      <c r="U571" s="211">
        <v>35</v>
      </c>
      <c r="V571" s="211">
        <v>68</v>
      </c>
      <c r="W571" s="211">
        <v>0</v>
      </c>
      <c r="X571" s="211">
        <v>1129</v>
      </c>
      <c r="Y571" s="211">
        <v>0</v>
      </c>
      <c r="Z571" s="211">
        <v>764</v>
      </c>
      <c r="AA571" s="211">
        <v>79</v>
      </c>
      <c r="AB571" s="211">
        <v>2289</v>
      </c>
      <c r="AC571" s="211">
        <v>153</v>
      </c>
      <c r="AD571" s="211">
        <v>2571</v>
      </c>
      <c r="AE571" s="211">
        <v>353</v>
      </c>
      <c r="AF571" s="211">
        <v>24313</v>
      </c>
      <c r="AG571" s="211">
        <v>279</v>
      </c>
      <c r="AH571" s="211">
        <v>27766</v>
      </c>
      <c r="AI571" s="211">
        <v>553</v>
      </c>
      <c r="AJ571" s="211">
        <v>2031</v>
      </c>
      <c r="AK571" s="211">
        <v>156</v>
      </c>
      <c r="AL571" s="211">
        <v>1121</v>
      </c>
      <c r="AM571" s="211">
        <v>0</v>
      </c>
      <c r="AN571" s="211">
        <v>910</v>
      </c>
      <c r="AO571" s="211">
        <v>156</v>
      </c>
      <c r="AP571" s="211">
        <v>14736</v>
      </c>
      <c r="AQ571" s="211">
        <v>400</v>
      </c>
      <c r="AR571" s="211">
        <v>15061</v>
      </c>
      <c r="AS571" s="211">
        <v>309</v>
      </c>
      <c r="AT571" s="211">
        <v>2923</v>
      </c>
      <c r="AU571" s="211">
        <v>126</v>
      </c>
      <c r="AV571" s="211">
        <v>26874</v>
      </c>
      <c r="AW571" s="211">
        <v>583</v>
      </c>
      <c r="AX571" s="211">
        <v>1452</v>
      </c>
      <c r="AY571" s="211">
        <v>134</v>
      </c>
      <c r="AZ571" s="211">
        <v>3508</v>
      </c>
      <c r="BA571" s="211">
        <v>220</v>
      </c>
      <c r="BB571" s="211">
        <v>5025</v>
      </c>
      <c r="BC571" s="211">
        <v>124</v>
      </c>
      <c r="BD571" s="211">
        <v>9063</v>
      </c>
      <c r="BE571" s="211">
        <v>44</v>
      </c>
      <c r="BF571" s="211">
        <v>2030</v>
      </c>
      <c r="BG571" s="211">
        <v>127</v>
      </c>
      <c r="BH571" s="211">
        <v>15696</v>
      </c>
      <c r="BI571" s="211">
        <v>493</v>
      </c>
      <c r="BJ571" s="211">
        <v>15260</v>
      </c>
      <c r="BK571" s="211">
        <v>396</v>
      </c>
      <c r="BL571" s="211">
        <v>436</v>
      </c>
      <c r="BM571" s="211">
        <v>97</v>
      </c>
      <c r="BN571" s="211">
        <v>12095</v>
      </c>
      <c r="BO571" s="211">
        <v>270</v>
      </c>
      <c r="BP571" s="211">
        <v>3793</v>
      </c>
      <c r="BQ571" s="211">
        <v>221</v>
      </c>
      <c r="BR571" s="211">
        <v>1838</v>
      </c>
      <c r="BS571" s="211">
        <v>129</v>
      </c>
      <c r="BT571" s="211">
        <v>8166</v>
      </c>
      <c r="BU571" s="211">
        <v>89</v>
      </c>
      <c r="BV571" s="211">
        <v>17726</v>
      </c>
      <c r="BW571" s="211">
        <v>620</v>
      </c>
      <c r="BX571" s="211">
        <v>3905</v>
      </c>
      <c r="BY571" s="211">
        <v>0</v>
      </c>
      <c r="BZ571" s="211">
        <v>2628</v>
      </c>
      <c r="CA571" s="211">
        <v>19</v>
      </c>
      <c r="CB571" s="211">
        <v>5538</v>
      </c>
      <c r="CC571" s="211">
        <v>70</v>
      </c>
      <c r="CD571" s="211">
        <v>2583</v>
      </c>
      <c r="CE571" s="211">
        <v>98</v>
      </c>
      <c r="CF571" s="211">
        <v>2735</v>
      </c>
      <c r="CG571" s="211">
        <v>107</v>
      </c>
      <c r="CH571" s="211">
        <v>4440</v>
      </c>
      <c r="CI571" s="211">
        <v>289</v>
      </c>
      <c r="CJ571" s="211">
        <v>4162</v>
      </c>
      <c r="CK571" s="211">
        <v>58</v>
      </c>
      <c r="CL571" s="211">
        <v>3806</v>
      </c>
      <c r="CM571" s="211">
        <v>68</v>
      </c>
      <c r="CN571" s="211">
        <v>3905</v>
      </c>
      <c r="CO571" s="211">
        <v>0</v>
      </c>
      <c r="CP571" s="211">
        <v>709</v>
      </c>
      <c r="CQ571" s="211">
        <v>29088</v>
      </c>
      <c r="CR571" s="211">
        <v>24614</v>
      </c>
      <c r="CS571" s="211">
        <v>7437</v>
      </c>
      <c r="CT571" s="211">
        <v>24677</v>
      </c>
      <c r="CU571" s="211">
        <v>3155</v>
      </c>
      <c r="CV571" s="211">
        <v>1148</v>
      </c>
      <c r="CW571" s="211">
        <v>1780</v>
      </c>
      <c r="CX571" s="211">
        <v>585</v>
      </c>
      <c r="CY571" s="211">
        <v>583</v>
      </c>
      <c r="CZ571" s="211">
        <v>175</v>
      </c>
      <c r="DA571" s="211">
        <v>758</v>
      </c>
      <c r="DB571" s="211">
        <v>388</v>
      </c>
      <c r="DC571" s="211">
        <v>34</v>
      </c>
      <c r="DD571" s="211">
        <v>0</v>
      </c>
      <c r="DE571" s="211">
        <v>233</v>
      </c>
      <c r="DF571" s="211">
        <v>865</v>
      </c>
      <c r="DG571" s="211">
        <v>2749</v>
      </c>
      <c r="DH571" s="211">
        <v>403</v>
      </c>
      <c r="DI571" s="211">
        <v>1851</v>
      </c>
      <c r="DJ571" s="211">
        <v>726</v>
      </c>
      <c r="DK571" s="211">
        <v>206</v>
      </c>
      <c r="DL571" s="211">
        <v>1614</v>
      </c>
      <c r="DM571" s="211">
        <v>2309</v>
      </c>
      <c r="DN571" s="211">
        <v>3847</v>
      </c>
      <c r="DO571" s="211">
        <v>1185</v>
      </c>
      <c r="DP571" s="211">
        <v>609</v>
      </c>
      <c r="DQ571" s="211">
        <v>299</v>
      </c>
      <c r="DR571" s="211">
        <v>446</v>
      </c>
      <c r="DS571" s="211">
        <v>297</v>
      </c>
      <c r="DT571" s="211">
        <v>620</v>
      </c>
      <c r="DU571" s="211">
        <v>11325</v>
      </c>
      <c r="DV571" s="211">
        <v>5983</v>
      </c>
      <c r="DW571" s="211">
        <v>2804</v>
      </c>
      <c r="DX571" s="211">
        <v>714</v>
      </c>
      <c r="DY571" s="211">
        <v>243</v>
      </c>
      <c r="DZ571" s="211">
        <v>2055</v>
      </c>
      <c r="EA571" s="211">
        <v>358</v>
      </c>
      <c r="EB571" s="211">
        <v>1278</v>
      </c>
      <c r="EC571" s="211">
        <v>2573</v>
      </c>
      <c r="ED571" s="211">
        <v>582</v>
      </c>
      <c r="EE571" s="211">
        <v>1442</v>
      </c>
      <c r="EF571" s="211">
        <v>4185</v>
      </c>
      <c r="EG571" s="211">
        <v>26339</v>
      </c>
      <c r="EH571" s="211">
        <v>3275</v>
      </c>
      <c r="EI571" s="211">
        <v>8037</v>
      </c>
      <c r="EJ571" s="211">
        <v>3288</v>
      </c>
      <c r="EK571" s="211">
        <v>345</v>
      </c>
      <c r="EL571" s="211">
        <v>477</v>
      </c>
      <c r="EM571" s="211">
        <v>638</v>
      </c>
      <c r="EN571" s="211">
        <v>475</v>
      </c>
      <c r="EO571" s="211">
        <v>365</v>
      </c>
      <c r="EP571" s="211">
        <v>939</v>
      </c>
      <c r="EQ571" s="211">
        <v>10643</v>
      </c>
      <c r="ER571" s="211">
        <v>11325</v>
      </c>
      <c r="ES571" s="211">
        <v>741</v>
      </c>
      <c r="ET571" s="211">
        <v>3040</v>
      </c>
      <c r="EU571" s="211">
        <v>4821</v>
      </c>
      <c r="EV571" s="211">
        <v>2723</v>
      </c>
      <c r="EW571" s="211">
        <f t="shared" si="9"/>
        <v>10584</v>
      </c>
      <c r="EX571" s="211">
        <v>11325</v>
      </c>
      <c r="EZ571" s="211"/>
    </row>
    <row r="572" spans="1:156" x14ac:dyDescent="0.25">
      <c r="A572">
        <v>55331</v>
      </c>
      <c r="B572" t="s">
        <v>580</v>
      </c>
      <c r="C572" t="s">
        <v>1345</v>
      </c>
      <c r="D572" t="s">
        <v>260</v>
      </c>
      <c r="E572" t="s">
        <v>329</v>
      </c>
      <c r="F572" s="234" t="s">
        <v>342</v>
      </c>
      <c r="G572" s="234" t="s">
        <v>342</v>
      </c>
      <c r="H572" s="211">
        <v>19179</v>
      </c>
      <c r="I572" s="211">
        <v>584</v>
      </c>
      <c r="J572" s="211">
        <v>950</v>
      </c>
      <c r="K572" s="211">
        <v>23</v>
      </c>
      <c r="L572" s="211">
        <v>728</v>
      </c>
      <c r="M572" s="211">
        <v>23</v>
      </c>
      <c r="N572" s="211">
        <v>2935</v>
      </c>
      <c r="O572" s="211">
        <v>403</v>
      </c>
      <c r="P572" s="211">
        <v>15254</v>
      </c>
      <c r="Q572" s="211">
        <v>154</v>
      </c>
      <c r="R572" s="211">
        <v>17638</v>
      </c>
      <c r="S572" s="211">
        <v>563</v>
      </c>
      <c r="T572" s="211">
        <v>115</v>
      </c>
      <c r="U572" s="211">
        <v>13</v>
      </c>
      <c r="V572" s="211">
        <v>44</v>
      </c>
      <c r="W572" s="211">
        <v>0</v>
      </c>
      <c r="X572" s="211">
        <v>275</v>
      </c>
      <c r="Y572" s="211">
        <v>0</v>
      </c>
      <c r="Z572" s="211">
        <v>101</v>
      </c>
      <c r="AA572" s="211">
        <v>0</v>
      </c>
      <c r="AB572" s="211">
        <v>1006</v>
      </c>
      <c r="AC572" s="211">
        <v>8</v>
      </c>
      <c r="AD572" s="211">
        <v>643</v>
      </c>
      <c r="AE572" s="211">
        <v>122</v>
      </c>
      <c r="AF572" s="211">
        <v>17448</v>
      </c>
      <c r="AG572" s="211">
        <v>454</v>
      </c>
      <c r="AH572" s="211">
        <v>18291</v>
      </c>
      <c r="AI572" s="211">
        <v>479</v>
      </c>
      <c r="AJ572" s="211">
        <v>888</v>
      </c>
      <c r="AK572" s="211">
        <v>105</v>
      </c>
      <c r="AL572" s="211">
        <v>467</v>
      </c>
      <c r="AM572" s="211">
        <v>4</v>
      </c>
      <c r="AN572" s="211">
        <v>421</v>
      </c>
      <c r="AO572" s="211">
        <v>101</v>
      </c>
      <c r="AP572" s="211">
        <v>9687</v>
      </c>
      <c r="AQ572" s="211">
        <v>248</v>
      </c>
      <c r="AR572" s="211">
        <v>9492</v>
      </c>
      <c r="AS572" s="211">
        <v>336</v>
      </c>
      <c r="AT572" s="211">
        <v>1256</v>
      </c>
      <c r="AU572" s="211">
        <v>36</v>
      </c>
      <c r="AV572" s="211">
        <v>17923</v>
      </c>
      <c r="AW572" s="211">
        <v>548</v>
      </c>
      <c r="AX572" s="211">
        <v>112</v>
      </c>
      <c r="AY572" s="211">
        <v>15</v>
      </c>
      <c r="AZ572" s="211">
        <v>1341</v>
      </c>
      <c r="BA572" s="211">
        <v>206</v>
      </c>
      <c r="BB572" s="211">
        <v>2421</v>
      </c>
      <c r="BC572" s="211">
        <v>107</v>
      </c>
      <c r="BD572" s="211">
        <v>9838</v>
      </c>
      <c r="BE572" s="211">
        <v>125</v>
      </c>
      <c r="BF572" s="211">
        <v>2183</v>
      </c>
      <c r="BG572" s="211">
        <v>116</v>
      </c>
      <c r="BH572" s="211">
        <v>9057</v>
      </c>
      <c r="BI572" s="211">
        <v>337</v>
      </c>
      <c r="BJ572" s="211">
        <v>8801</v>
      </c>
      <c r="BK572" s="211">
        <v>294</v>
      </c>
      <c r="BL572" s="211">
        <v>256</v>
      </c>
      <c r="BM572" s="211">
        <v>43</v>
      </c>
      <c r="BN572" s="211">
        <v>6734</v>
      </c>
      <c r="BO572" s="211">
        <v>240</v>
      </c>
      <c r="BP572" s="211">
        <v>2713</v>
      </c>
      <c r="BQ572" s="211">
        <v>148</v>
      </c>
      <c r="BR572" s="211">
        <v>1793</v>
      </c>
      <c r="BS572" s="211">
        <v>65</v>
      </c>
      <c r="BT572" s="211">
        <v>4626</v>
      </c>
      <c r="BU572" s="211">
        <v>131</v>
      </c>
      <c r="BV572" s="211">
        <v>11240</v>
      </c>
      <c r="BW572" s="211">
        <v>453</v>
      </c>
      <c r="BX572" s="211">
        <v>3313</v>
      </c>
      <c r="BY572" s="211">
        <v>0</v>
      </c>
      <c r="BZ572" s="211">
        <v>1014</v>
      </c>
      <c r="CA572" s="211">
        <v>6</v>
      </c>
      <c r="CB572" s="211">
        <v>3612</v>
      </c>
      <c r="CC572" s="211">
        <v>125</v>
      </c>
      <c r="CD572" s="211">
        <v>841</v>
      </c>
      <c r="CE572" s="211">
        <v>0</v>
      </c>
      <c r="CF572" s="211">
        <v>1007</v>
      </c>
      <c r="CG572" s="211">
        <v>40</v>
      </c>
      <c r="CH572" s="211">
        <v>2249</v>
      </c>
      <c r="CI572" s="211">
        <v>256</v>
      </c>
      <c r="CJ572" s="211">
        <v>2920</v>
      </c>
      <c r="CK572" s="211">
        <v>93</v>
      </c>
      <c r="CL572" s="211">
        <v>4223</v>
      </c>
      <c r="CM572" s="211">
        <v>64</v>
      </c>
      <c r="CN572" s="211">
        <v>3313</v>
      </c>
      <c r="CO572" s="211">
        <v>0</v>
      </c>
      <c r="CP572" s="211">
        <v>584</v>
      </c>
      <c r="CQ572" s="211">
        <v>18595</v>
      </c>
      <c r="CR572" s="211">
        <v>16998</v>
      </c>
      <c r="CS572" s="211">
        <v>4278</v>
      </c>
      <c r="CT572" s="211">
        <v>17257</v>
      </c>
      <c r="CU572" s="211">
        <v>1219</v>
      </c>
      <c r="CV572" s="211">
        <v>228</v>
      </c>
      <c r="CW572" s="211">
        <v>439</v>
      </c>
      <c r="CX572" s="211">
        <v>146</v>
      </c>
      <c r="CY572" s="211">
        <v>593</v>
      </c>
      <c r="CZ572" s="211">
        <v>29</v>
      </c>
      <c r="DA572" s="211">
        <v>151</v>
      </c>
      <c r="DB572" s="211">
        <v>53</v>
      </c>
      <c r="DC572" s="211">
        <v>36</v>
      </c>
      <c r="DD572" s="211">
        <v>0</v>
      </c>
      <c r="DE572" s="211">
        <v>60</v>
      </c>
      <c r="DF572" s="211">
        <v>546</v>
      </c>
      <c r="DG572" s="211">
        <v>1203</v>
      </c>
      <c r="DH572" s="211">
        <v>592</v>
      </c>
      <c r="DI572" s="211">
        <v>948</v>
      </c>
      <c r="DJ572" s="211">
        <v>372</v>
      </c>
      <c r="DK572" s="211">
        <v>191</v>
      </c>
      <c r="DL572" s="211">
        <v>1299</v>
      </c>
      <c r="DM572" s="211">
        <v>1889</v>
      </c>
      <c r="DN572" s="211">
        <v>1939</v>
      </c>
      <c r="DO572" s="211">
        <v>608</v>
      </c>
      <c r="DP572" s="211">
        <v>171</v>
      </c>
      <c r="DQ572" s="211">
        <v>168</v>
      </c>
      <c r="DR572" s="211">
        <v>162</v>
      </c>
      <c r="DS572" s="211">
        <v>55</v>
      </c>
      <c r="DT572" s="211">
        <v>122</v>
      </c>
      <c r="DU572" s="211">
        <v>7557</v>
      </c>
      <c r="DV572" s="211">
        <v>5328</v>
      </c>
      <c r="DW572" s="211">
        <v>1874</v>
      </c>
      <c r="DX572" s="211">
        <v>275</v>
      </c>
      <c r="DY572" s="211">
        <v>54</v>
      </c>
      <c r="DZ572" s="211">
        <v>837</v>
      </c>
      <c r="EA572" s="211">
        <v>103</v>
      </c>
      <c r="EB572" s="211">
        <v>538</v>
      </c>
      <c r="EC572" s="211">
        <v>1117</v>
      </c>
      <c r="ED572" s="211">
        <v>226</v>
      </c>
      <c r="EE572" s="211">
        <v>756</v>
      </c>
      <c r="EF572" s="211">
        <v>2345</v>
      </c>
      <c r="EG572" s="211">
        <v>16965</v>
      </c>
      <c r="EH572" s="211">
        <v>2187</v>
      </c>
      <c r="EI572" s="211">
        <v>6579</v>
      </c>
      <c r="EJ572" s="211">
        <v>978</v>
      </c>
      <c r="EK572" s="211">
        <v>209</v>
      </c>
      <c r="EL572" s="211">
        <v>162</v>
      </c>
      <c r="EM572" s="211">
        <v>100</v>
      </c>
      <c r="EN572" s="211">
        <v>59</v>
      </c>
      <c r="EO572" s="211">
        <v>159</v>
      </c>
      <c r="EP572" s="211">
        <v>272</v>
      </c>
      <c r="EQ572" s="211">
        <v>7378</v>
      </c>
      <c r="ER572" s="211">
        <v>7557</v>
      </c>
      <c r="ES572" s="211">
        <v>138</v>
      </c>
      <c r="ET572" s="211">
        <v>1511</v>
      </c>
      <c r="EU572" s="211">
        <v>3663</v>
      </c>
      <c r="EV572" s="211">
        <v>2245</v>
      </c>
      <c r="EW572" s="211">
        <f t="shared" si="9"/>
        <v>7419</v>
      </c>
      <c r="EX572" s="211">
        <v>7557</v>
      </c>
      <c r="EZ572" s="211"/>
    </row>
    <row r="573" spans="1:156" x14ac:dyDescent="0.25">
      <c r="A573">
        <v>55337</v>
      </c>
      <c r="B573" t="s">
        <v>580</v>
      </c>
      <c r="C573" t="s">
        <v>676</v>
      </c>
      <c r="D573" t="s">
        <v>252</v>
      </c>
      <c r="E573" t="s">
        <v>329</v>
      </c>
      <c r="F573" s="234" t="s">
        <v>343</v>
      </c>
      <c r="G573" s="234" t="s">
        <v>342</v>
      </c>
      <c r="H573" s="211">
        <v>47755</v>
      </c>
      <c r="I573" s="211">
        <v>3355</v>
      </c>
      <c r="J573" s="211">
        <v>7104</v>
      </c>
      <c r="K573" s="211">
        <v>1153</v>
      </c>
      <c r="L573" s="211">
        <v>4570</v>
      </c>
      <c r="M573" s="211">
        <v>614</v>
      </c>
      <c r="N573" s="211">
        <v>19918</v>
      </c>
      <c r="O573" s="211">
        <v>1658</v>
      </c>
      <c r="P573" s="211">
        <v>20673</v>
      </c>
      <c r="Q573" s="211">
        <v>544</v>
      </c>
      <c r="R573" s="211">
        <v>30429</v>
      </c>
      <c r="S573" s="211">
        <v>862</v>
      </c>
      <c r="T573" s="211">
        <v>6660</v>
      </c>
      <c r="U573" s="211">
        <v>879</v>
      </c>
      <c r="V573" s="211">
        <v>154</v>
      </c>
      <c r="W573" s="211">
        <v>40</v>
      </c>
      <c r="X573" s="211">
        <v>2856</v>
      </c>
      <c r="Y573" s="211">
        <v>97</v>
      </c>
      <c r="Z573" s="211">
        <v>2712</v>
      </c>
      <c r="AA573" s="211">
        <v>1103</v>
      </c>
      <c r="AB573" s="211">
        <v>4944</v>
      </c>
      <c r="AC573" s="211">
        <v>374</v>
      </c>
      <c r="AD573" s="211">
        <v>5349</v>
      </c>
      <c r="AE573" s="211">
        <v>1528</v>
      </c>
      <c r="AF573" s="211">
        <v>29365</v>
      </c>
      <c r="AG573" s="211">
        <v>719</v>
      </c>
      <c r="AH573" s="211">
        <v>41093</v>
      </c>
      <c r="AI573" s="211">
        <v>1844</v>
      </c>
      <c r="AJ573" s="211">
        <v>6662</v>
      </c>
      <c r="AK573" s="211">
        <v>1511</v>
      </c>
      <c r="AL573" s="211">
        <v>4187</v>
      </c>
      <c r="AM573" s="211">
        <v>466</v>
      </c>
      <c r="AN573" s="211">
        <v>2475</v>
      </c>
      <c r="AO573" s="211">
        <v>1045</v>
      </c>
      <c r="AP573" s="211">
        <v>22844</v>
      </c>
      <c r="AQ573" s="211">
        <v>1576</v>
      </c>
      <c r="AR573" s="211">
        <v>24911</v>
      </c>
      <c r="AS573" s="211">
        <v>1779</v>
      </c>
      <c r="AT573" s="211">
        <v>5648</v>
      </c>
      <c r="AU573" s="211">
        <v>356</v>
      </c>
      <c r="AV573" s="211">
        <v>42107</v>
      </c>
      <c r="AW573" s="211">
        <v>2999</v>
      </c>
      <c r="AX573" s="211">
        <v>2154</v>
      </c>
      <c r="AY573" s="211">
        <v>596</v>
      </c>
      <c r="AZ573" s="211">
        <v>6469</v>
      </c>
      <c r="BA573" s="211">
        <v>641</v>
      </c>
      <c r="BB573" s="211">
        <v>10704</v>
      </c>
      <c r="BC573" s="211">
        <v>575</v>
      </c>
      <c r="BD573" s="211">
        <v>12386</v>
      </c>
      <c r="BE573" s="211">
        <v>417</v>
      </c>
      <c r="BF573" s="211">
        <v>4353</v>
      </c>
      <c r="BG573" s="211">
        <v>810</v>
      </c>
      <c r="BH573" s="211">
        <v>24285</v>
      </c>
      <c r="BI573" s="211">
        <v>1982</v>
      </c>
      <c r="BJ573" s="211">
        <v>23086</v>
      </c>
      <c r="BK573" s="211">
        <v>1830</v>
      </c>
      <c r="BL573" s="211">
        <v>1199</v>
      </c>
      <c r="BM573" s="211">
        <v>152</v>
      </c>
      <c r="BN573" s="211">
        <v>17005</v>
      </c>
      <c r="BO573" s="211">
        <v>1170</v>
      </c>
      <c r="BP573" s="211">
        <v>8049</v>
      </c>
      <c r="BQ573" s="211">
        <v>914</v>
      </c>
      <c r="BR573" s="211">
        <v>3584</v>
      </c>
      <c r="BS573" s="211">
        <v>708</v>
      </c>
      <c r="BT573" s="211">
        <v>11586</v>
      </c>
      <c r="BU573" s="211">
        <v>563</v>
      </c>
      <c r="BV573" s="211">
        <v>28638</v>
      </c>
      <c r="BW573" s="211">
        <v>2792</v>
      </c>
      <c r="BX573" s="211">
        <v>7531</v>
      </c>
      <c r="BY573" s="211">
        <v>0</v>
      </c>
      <c r="BZ573" s="211">
        <v>3773</v>
      </c>
      <c r="CA573" s="211">
        <v>260</v>
      </c>
      <c r="CB573" s="211">
        <v>7813</v>
      </c>
      <c r="CC573" s="211">
        <v>303</v>
      </c>
      <c r="CD573" s="211">
        <v>4456</v>
      </c>
      <c r="CE573" s="211">
        <v>563</v>
      </c>
      <c r="CF573" s="211">
        <v>6474</v>
      </c>
      <c r="CG573" s="211">
        <v>894</v>
      </c>
      <c r="CH573" s="211">
        <v>6420</v>
      </c>
      <c r="CI573" s="211">
        <v>603</v>
      </c>
      <c r="CJ573" s="211">
        <v>4845</v>
      </c>
      <c r="CK573" s="211">
        <v>249</v>
      </c>
      <c r="CL573" s="211">
        <v>6443</v>
      </c>
      <c r="CM573" s="211">
        <v>483</v>
      </c>
      <c r="CN573" s="211">
        <v>7531</v>
      </c>
      <c r="CO573" s="211">
        <v>0</v>
      </c>
      <c r="CP573" s="211">
        <v>3355</v>
      </c>
      <c r="CQ573" s="211">
        <v>44400</v>
      </c>
      <c r="CR573" s="211">
        <v>33509</v>
      </c>
      <c r="CS573" s="211">
        <v>17756</v>
      </c>
      <c r="CT573" s="211">
        <v>35789</v>
      </c>
      <c r="CU573" s="211">
        <v>9222</v>
      </c>
      <c r="CV573" s="211">
        <v>3908</v>
      </c>
      <c r="CW573" s="211">
        <v>3892</v>
      </c>
      <c r="CX573" s="211">
        <v>1890</v>
      </c>
      <c r="CY573" s="211">
        <v>1442</v>
      </c>
      <c r="CZ573" s="211">
        <v>595</v>
      </c>
      <c r="DA573" s="211">
        <v>1447</v>
      </c>
      <c r="DB573" s="211">
        <v>424</v>
      </c>
      <c r="DC573" s="211">
        <v>2441</v>
      </c>
      <c r="DD573" s="211">
        <v>999</v>
      </c>
      <c r="DE573" s="211">
        <v>199</v>
      </c>
      <c r="DF573" s="211">
        <v>1391</v>
      </c>
      <c r="DG573" s="211">
        <v>2710</v>
      </c>
      <c r="DH573" s="211">
        <v>445</v>
      </c>
      <c r="DI573" s="211">
        <v>3599</v>
      </c>
      <c r="DJ573" s="211">
        <v>1883</v>
      </c>
      <c r="DK573" s="211">
        <v>338</v>
      </c>
      <c r="DL573" s="211">
        <v>2450</v>
      </c>
      <c r="DM573" s="211">
        <v>2819</v>
      </c>
      <c r="DN573" s="211">
        <v>5334</v>
      </c>
      <c r="DO573" s="211">
        <v>2800</v>
      </c>
      <c r="DP573" s="211">
        <v>763</v>
      </c>
      <c r="DQ573" s="211">
        <v>881</v>
      </c>
      <c r="DR573" s="211">
        <v>590</v>
      </c>
      <c r="DS573" s="211">
        <v>499</v>
      </c>
      <c r="DT573" s="211">
        <v>1074</v>
      </c>
      <c r="DU573" s="211">
        <v>19310</v>
      </c>
      <c r="DV573" s="211">
        <v>8756</v>
      </c>
      <c r="DW573" s="211">
        <v>3207</v>
      </c>
      <c r="DX573" s="211">
        <v>1753</v>
      </c>
      <c r="DY573" s="211">
        <v>633</v>
      </c>
      <c r="DZ573" s="211">
        <v>3392</v>
      </c>
      <c r="EA573" s="211">
        <v>153</v>
      </c>
      <c r="EB573" s="211">
        <v>2783</v>
      </c>
      <c r="EC573" s="211">
        <v>5409</v>
      </c>
      <c r="ED573" s="211">
        <v>1168</v>
      </c>
      <c r="EE573" s="211">
        <v>3133</v>
      </c>
      <c r="EF573" s="211">
        <v>5517</v>
      </c>
      <c r="EG573" s="211">
        <v>40354</v>
      </c>
      <c r="EH573" s="211">
        <v>7040</v>
      </c>
      <c r="EI573" s="211">
        <v>12874</v>
      </c>
      <c r="EJ573" s="211">
        <v>6436</v>
      </c>
      <c r="EK573" s="211">
        <v>456</v>
      </c>
      <c r="EL573" s="211">
        <v>719</v>
      </c>
      <c r="EM573" s="211">
        <v>870</v>
      </c>
      <c r="EN573" s="211">
        <v>769</v>
      </c>
      <c r="EO573" s="211">
        <v>821</v>
      </c>
      <c r="EP573" s="211">
        <v>2665</v>
      </c>
      <c r="EQ573" s="211">
        <v>18208</v>
      </c>
      <c r="ER573" s="211">
        <v>19310</v>
      </c>
      <c r="ES573" s="211">
        <v>1191</v>
      </c>
      <c r="ET573" s="211">
        <v>7421</v>
      </c>
      <c r="EU573" s="211">
        <v>7668</v>
      </c>
      <c r="EV573" s="211">
        <v>3030</v>
      </c>
      <c r="EW573" s="211">
        <f t="shared" si="9"/>
        <v>18119</v>
      </c>
      <c r="EX573" s="211">
        <v>19310</v>
      </c>
      <c r="EZ573" s="211"/>
    </row>
    <row r="574" spans="1:156" x14ac:dyDescent="0.25">
      <c r="A574">
        <v>55344</v>
      </c>
      <c r="B574" t="s">
        <v>580</v>
      </c>
      <c r="C574" t="s">
        <v>692</v>
      </c>
      <c r="D574" t="s">
        <v>260</v>
      </c>
      <c r="E574" t="s">
        <v>329</v>
      </c>
      <c r="F574" s="234" t="s">
        <v>342</v>
      </c>
      <c r="G574" s="234" t="s">
        <v>342</v>
      </c>
      <c r="H574" s="211">
        <v>14034</v>
      </c>
      <c r="I574" s="211">
        <v>575</v>
      </c>
      <c r="J574" s="211">
        <v>2202</v>
      </c>
      <c r="K574" s="211">
        <v>79</v>
      </c>
      <c r="L574" s="211">
        <v>2088</v>
      </c>
      <c r="M574" s="211">
        <v>79</v>
      </c>
      <c r="N574" s="211">
        <v>4616</v>
      </c>
      <c r="O574" s="211">
        <v>359</v>
      </c>
      <c r="P574" s="211">
        <v>7216</v>
      </c>
      <c r="Q574" s="211">
        <v>137</v>
      </c>
      <c r="R574" s="211">
        <v>7789</v>
      </c>
      <c r="S574" s="211">
        <v>209</v>
      </c>
      <c r="T574" s="211">
        <v>1826</v>
      </c>
      <c r="U574" s="211">
        <v>0</v>
      </c>
      <c r="V574" s="211">
        <v>6</v>
      </c>
      <c r="W574" s="211">
        <v>6</v>
      </c>
      <c r="X574" s="211">
        <v>2920</v>
      </c>
      <c r="Y574" s="211">
        <v>0</v>
      </c>
      <c r="Z574" s="211">
        <v>680</v>
      </c>
      <c r="AA574" s="211">
        <v>258</v>
      </c>
      <c r="AB574" s="211">
        <v>813</v>
      </c>
      <c r="AC574" s="211">
        <v>102</v>
      </c>
      <c r="AD574" s="211">
        <v>1030</v>
      </c>
      <c r="AE574" s="211">
        <v>347</v>
      </c>
      <c r="AF574" s="211">
        <v>7553</v>
      </c>
      <c r="AG574" s="211">
        <v>209</v>
      </c>
      <c r="AH574" s="211">
        <v>10728</v>
      </c>
      <c r="AI574" s="211">
        <v>311</v>
      </c>
      <c r="AJ574" s="211">
        <v>3306</v>
      </c>
      <c r="AK574" s="211">
        <v>264</v>
      </c>
      <c r="AL574" s="211">
        <v>1028</v>
      </c>
      <c r="AM574" s="211">
        <v>19</v>
      </c>
      <c r="AN574" s="211">
        <v>2278</v>
      </c>
      <c r="AO574" s="211">
        <v>245</v>
      </c>
      <c r="AP574" s="211">
        <v>6847</v>
      </c>
      <c r="AQ574" s="211">
        <v>287</v>
      </c>
      <c r="AR574" s="211">
        <v>7187</v>
      </c>
      <c r="AS574" s="211">
        <v>288</v>
      </c>
      <c r="AT574" s="211">
        <v>1432</v>
      </c>
      <c r="AU574" s="211">
        <v>66</v>
      </c>
      <c r="AV574" s="211">
        <v>12602</v>
      </c>
      <c r="AW574" s="211">
        <v>509</v>
      </c>
      <c r="AX574" s="211">
        <v>780</v>
      </c>
      <c r="AY574" s="211">
        <v>102</v>
      </c>
      <c r="AZ574" s="211">
        <v>848</v>
      </c>
      <c r="BA574" s="211">
        <v>147</v>
      </c>
      <c r="BB574" s="211">
        <v>2024</v>
      </c>
      <c r="BC574" s="211">
        <v>63</v>
      </c>
      <c r="BD574" s="211">
        <v>5896</v>
      </c>
      <c r="BE574" s="211">
        <v>99</v>
      </c>
      <c r="BF574" s="211">
        <v>1339</v>
      </c>
      <c r="BG574" s="211">
        <v>80</v>
      </c>
      <c r="BH574" s="211">
        <v>7111</v>
      </c>
      <c r="BI574" s="211">
        <v>342</v>
      </c>
      <c r="BJ574" s="211">
        <v>6860</v>
      </c>
      <c r="BK574" s="211">
        <v>320</v>
      </c>
      <c r="BL574" s="211">
        <v>251</v>
      </c>
      <c r="BM574" s="211">
        <v>22</v>
      </c>
      <c r="BN574" s="211">
        <v>5789</v>
      </c>
      <c r="BO574" s="211">
        <v>265</v>
      </c>
      <c r="BP574" s="211">
        <v>1643</v>
      </c>
      <c r="BQ574" s="211">
        <v>115</v>
      </c>
      <c r="BR574" s="211">
        <v>1018</v>
      </c>
      <c r="BS574" s="211">
        <v>42</v>
      </c>
      <c r="BT574" s="211">
        <v>3331</v>
      </c>
      <c r="BU574" s="211">
        <v>139</v>
      </c>
      <c r="BV574" s="211">
        <v>8450</v>
      </c>
      <c r="BW574" s="211">
        <v>422</v>
      </c>
      <c r="BX574" s="211">
        <v>2253</v>
      </c>
      <c r="BY574" s="211">
        <v>14</v>
      </c>
      <c r="BZ574" s="211">
        <v>837</v>
      </c>
      <c r="CA574" s="211">
        <v>0</v>
      </c>
      <c r="CB574" s="211">
        <v>2494</v>
      </c>
      <c r="CC574" s="211">
        <v>139</v>
      </c>
      <c r="CD574" s="211">
        <v>1155</v>
      </c>
      <c r="CE574" s="211">
        <v>25</v>
      </c>
      <c r="CF574" s="211">
        <v>2125</v>
      </c>
      <c r="CG574" s="211">
        <v>65</v>
      </c>
      <c r="CH574" s="211">
        <v>2894</v>
      </c>
      <c r="CI574" s="211">
        <v>213</v>
      </c>
      <c r="CJ574" s="211">
        <v>1398</v>
      </c>
      <c r="CK574" s="211">
        <v>73</v>
      </c>
      <c r="CL574" s="211">
        <v>878</v>
      </c>
      <c r="CM574" s="211">
        <v>46</v>
      </c>
      <c r="CN574" s="211">
        <v>2253</v>
      </c>
      <c r="CO574" s="211">
        <v>14</v>
      </c>
      <c r="CP574" s="211">
        <v>575</v>
      </c>
      <c r="CQ574" s="211">
        <v>13459</v>
      </c>
      <c r="CR574" s="211">
        <v>10572</v>
      </c>
      <c r="CS574" s="211">
        <v>4303</v>
      </c>
      <c r="CT574" s="211">
        <v>9215</v>
      </c>
      <c r="CU574" s="211">
        <v>4299</v>
      </c>
      <c r="CV574" s="211">
        <v>1325</v>
      </c>
      <c r="CW574" s="211">
        <v>686</v>
      </c>
      <c r="CX574" s="211">
        <v>181</v>
      </c>
      <c r="CY574" s="211">
        <v>1295</v>
      </c>
      <c r="CZ574" s="211">
        <v>334</v>
      </c>
      <c r="DA574" s="211">
        <v>1084</v>
      </c>
      <c r="DB574" s="211">
        <v>319</v>
      </c>
      <c r="DC574" s="211">
        <v>1234</v>
      </c>
      <c r="DD574" s="211">
        <v>491</v>
      </c>
      <c r="DE574" s="211">
        <v>121</v>
      </c>
      <c r="DF574" s="211">
        <v>299</v>
      </c>
      <c r="DG574" s="211">
        <v>716</v>
      </c>
      <c r="DH574" s="211">
        <v>205</v>
      </c>
      <c r="DI574" s="211">
        <v>938</v>
      </c>
      <c r="DJ574" s="211">
        <v>285</v>
      </c>
      <c r="DK574" s="211">
        <v>198</v>
      </c>
      <c r="DL574" s="211">
        <v>888</v>
      </c>
      <c r="DM574" s="211">
        <v>1414</v>
      </c>
      <c r="DN574" s="211">
        <v>1363</v>
      </c>
      <c r="DO574" s="211">
        <v>448</v>
      </c>
      <c r="DP574" s="211">
        <v>257</v>
      </c>
      <c r="DQ574" s="211">
        <v>226</v>
      </c>
      <c r="DR574" s="211">
        <v>276</v>
      </c>
      <c r="DS574" s="211">
        <v>547</v>
      </c>
      <c r="DT574" s="211">
        <v>616</v>
      </c>
      <c r="DU574" s="211">
        <v>6880</v>
      </c>
      <c r="DV574" s="211">
        <v>2484</v>
      </c>
      <c r="DW574" s="211">
        <v>1325</v>
      </c>
      <c r="DX574" s="211">
        <v>527</v>
      </c>
      <c r="DY574" s="211">
        <v>183</v>
      </c>
      <c r="DZ574" s="211">
        <v>1629</v>
      </c>
      <c r="EA574" s="211">
        <v>87</v>
      </c>
      <c r="EB574" s="211">
        <v>1278</v>
      </c>
      <c r="EC574" s="211">
        <v>2240</v>
      </c>
      <c r="ED574" s="211">
        <v>222</v>
      </c>
      <c r="EE574" s="211">
        <v>1527</v>
      </c>
      <c r="EF574" s="211">
        <v>1996</v>
      </c>
      <c r="EG574" s="211">
        <v>10480</v>
      </c>
      <c r="EH574" s="211">
        <v>3570</v>
      </c>
      <c r="EI574" s="211">
        <v>2553</v>
      </c>
      <c r="EJ574" s="211">
        <v>4327</v>
      </c>
      <c r="EK574" s="211">
        <v>353</v>
      </c>
      <c r="EL574" s="211">
        <v>616</v>
      </c>
      <c r="EM574" s="211">
        <v>1031</v>
      </c>
      <c r="EN574" s="211">
        <v>578</v>
      </c>
      <c r="EO574" s="211">
        <v>219</v>
      </c>
      <c r="EP574" s="211">
        <v>1411</v>
      </c>
      <c r="EQ574" s="211">
        <v>6260</v>
      </c>
      <c r="ER574" s="211">
        <v>6880</v>
      </c>
      <c r="ES574" s="211">
        <v>307</v>
      </c>
      <c r="ET574" s="211">
        <v>3829</v>
      </c>
      <c r="EU574" s="211">
        <v>2220</v>
      </c>
      <c r="EV574" s="211">
        <v>524</v>
      </c>
      <c r="EW574" s="211">
        <f t="shared" si="9"/>
        <v>6573</v>
      </c>
      <c r="EX574" s="211">
        <v>6880</v>
      </c>
      <c r="EZ574" s="211"/>
    </row>
    <row r="575" spans="1:156" x14ac:dyDescent="0.25">
      <c r="A575">
        <v>55345</v>
      </c>
      <c r="B575" t="s">
        <v>580</v>
      </c>
      <c r="C575" t="s">
        <v>675</v>
      </c>
      <c r="D575" t="s">
        <v>260</v>
      </c>
      <c r="E575" t="s">
        <v>329</v>
      </c>
      <c r="F575" s="234" t="s">
        <v>342</v>
      </c>
      <c r="G575" s="234" t="s">
        <v>342</v>
      </c>
      <c r="H575" s="211">
        <v>21203</v>
      </c>
      <c r="I575" s="211">
        <v>433</v>
      </c>
      <c r="J575" s="211">
        <v>1405</v>
      </c>
      <c r="K575" s="211">
        <v>43</v>
      </c>
      <c r="L575" s="211">
        <v>872</v>
      </c>
      <c r="M575" s="211">
        <v>43</v>
      </c>
      <c r="N575" s="211">
        <v>4029</v>
      </c>
      <c r="O575" s="211">
        <v>142</v>
      </c>
      <c r="P575" s="211">
        <v>15702</v>
      </c>
      <c r="Q575" s="211">
        <v>248</v>
      </c>
      <c r="R575" s="211">
        <v>18009</v>
      </c>
      <c r="S575" s="211">
        <v>291</v>
      </c>
      <c r="T575" s="211">
        <v>409</v>
      </c>
      <c r="U575" s="211">
        <v>43</v>
      </c>
      <c r="V575" s="211">
        <v>12</v>
      </c>
      <c r="W575" s="211">
        <v>0</v>
      </c>
      <c r="X575" s="211">
        <v>1099</v>
      </c>
      <c r="Y575" s="211">
        <v>72</v>
      </c>
      <c r="Z575" s="211">
        <v>123</v>
      </c>
      <c r="AA575" s="211">
        <v>17</v>
      </c>
      <c r="AB575" s="211">
        <v>1551</v>
      </c>
      <c r="AC575" s="211">
        <v>10</v>
      </c>
      <c r="AD575" s="211">
        <v>1147</v>
      </c>
      <c r="AE575" s="211">
        <v>17</v>
      </c>
      <c r="AF575" s="211">
        <v>17642</v>
      </c>
      <c r="AG575" s="211">
        <v>291</v>
      </c>
      <c r="AH575" s="211">
        <v>19312</v>
      </c>
      <c r="AI575" s="211">
        <v>361</v>
      </c>
      <c r="AJ575" s="211">
        <v>1891</v>
      </c>
      <c r="AK575" s="211">
        <v>72</v>
      </c>
      <c r="AL575" s="211">
        <v>1376</v>
      </c>
      <c r="AM575" s="211">
        <v>0</v>
      </c>
      <c r="AN575" s="211">
        <v>515</v>
      </c>
      <c r="AO575" s="211">
        <v>72</v>
      </c>
      <c r="AP575" s="211">
        <v>10557</v>
      </c>
      <c r="AQ575" s="211">
        <v>141</v>
      </c>
      <c r="AR575" s="211">
        <v>10646</v>
      </c>
      <c r="AS575" s="211">
        <v>292</v>
      </c>
      <c r="AT575" s="211">
        <v>1867</v>
      </c>
      <c r="AU575" s="211">
        <v>23</v>
      </c>
      <c r="AV575" s="211">
        <v>19336</v>
      </c>
      <c r="AW575" s="211">
        <v>410</v>
      </c>
      <c r="AX575" s="211">
        <v>451</v>
      </c>
      <c r="AY575" s="211">
        <v>79</v>
      </c>
      <c r="AZ575" s="211">
        <v>1598</v>
      </c>
      <c r="BA575" s="211">
        <v>98</v>
      </c>
      <c r="BB575" s="211">
        <v>3300</v>
      </c>
      <c r="BC575" s="211">
        <v>59</v>
      </c>
      <c r="BD575" s="211">
        <v>9637</v>
      </c>
      <c r="BE575" s="211">
        <v>93</v>
      </c>
      <c r="BF575" s="211">
        <v>1626</v>
      </c>
      <c r="BG575" s="211">
        <v>68</v>
      </c>
      <c r="BH575" s="211">
        <v>9539</v>
      </c>
      <c r="BI575" s="211">
        <v>252</v>
      </c>
      <c r="BJ575" s="211">
        <v>9367</v>
      </c>
      <c r="BK575" s="211">
        <v>231</v>
      </c>
      <c r="BL575" s="211">
        <v>172</v>
      </c>
      <c r="BM575" s="211">
        <v>21</v>
      </c>
      <c r="BN575" s="211">
        <v>6648</v>
      </c>
      <c r="BO575" s="211">
        <v>149</v>
      </c>
      <c r="BP575" s="211">
        <v>3384</v>
      </c>
      <c r="BQ575" s="211">
        <v>98</v>
      </c>
      <c r="BR575" s="211">
        <v>1133</v>
      </c>
      <c r="BS575" s="211">
        <v>73</v>
      </c>
      <c r="BT575" s="211">
        <v>5563</v>
      </c>
      <c r="BU575" s="211">
        <v>74</v>
      </c>
      <c r="BV575" s="211">
        <v>11165</v>
      </c>
      <c r="BW575" s="211">
        <v>320</v>
      </c>
      <c r="BX575" s="211">
        <v>4475</v>
      </c>
      <c r="BY575" s="211">
        <v>39</v>
      </c>
      <c r="BZ575" s="211">
        <v>1650</v>
      </c>
      <c r="CA575" s="211">
        <v>0</v>
      </c>
      <c r="CB575" s="211">
        <v>3913</v>
      </c>
      <c r="CC575" s="211">
        <v>74</v>
      </c>
      <c r="CD575" s="211">
        <v>654</v>
      </c>
      <c r="CE575" s="211">
        <v>30</v>
      </c>
      <c r="CF575" s="211">
        <v>1646</v>
      </c>
      <c r="CG575" s="211">
        <v>49</v>
      </c>
      <c r="CH575" s="211">
        <v>3060</v>
      </c>
      <c r="CI575" s="211">
        <v>71</v>
      </c>
      <c r="CJ575" s="211">
        <v>2957</v>
      </c>
      <c r="CK575" s="211">
        <v>110</v>
      </c>
      <c r="CL575" s="211">
        <v>2848</v>
      </c>
      <c r="CM575" s="211">
        <v>60</v>
      </c>
      <c r="CN575" s="211">
        <v>4475</v>
      </c>
      <c r="CO575" s="211">
        <v>39</v>
      </c>
      <c r="CP575" s="211">
        <v>433</v>
      </c>
      <c r="CQ575" s="211">
        <v>20770</v>
      </c>
      <c r="CR575" s="211">
        <v>18063</v>
      </c>
      <c r="CS575" s="211">
        <v>6111</v>
      </c>
      <c r="CT575" s="211">
        <v>17209</v>
      </c>
      <c r="CU575" s="211">
        <v>2681</v>
      </c>
      <c r="CV575" s="211">
        <v>751</v>
      </c>
      <c r="CW575" s="211">
        <v>891</v>
      </c>
      <c r="CX575" s="211">
        <v>175</v>
      </c>
      <c r="CY575" s="211">
        <v>935</v>
      </c>
      <c r="CZ575" s="211">
        <v>160</v>
      </c>
      <c r="DA575" s="211">
        <v>799</v>
      </c>
      <c r="DB575" s="211">
        <v>416</v>
      </c>
      <c r="DC575" s="211">
        <v>56</v>
      </c>
      <c r="DD575" s="211">
        <v>0</v>
      </c>
      <c r="DE575" s="211">
        <v>61</v>
      </c>
      <c r="DF575" s="211">
        <v>418</v>
      </c>
      <c r="DG575" s="211">
        <v>1347</v>
      </c>
      <c r="DH575" s="211">
        <v>388</v>
      </c>
      <c r="DI575" s="211">
        <v>1099</v>
      </c>
      <c r="DJ575" s="211">
        <v>265</v>
      </c>
      <c r="DK575" s="211">
        <v>137</v>
      </c>
      <c r="DL575" s="211">
        <v>1125</v>
      </c>
      <c r="DM575" s="211">
        <v>1974</v>
      </c>
      <c r="DN575" s="211">
        <v>3019</v>
      </c>
      <c r="DO575" s="211">
        <v>744</v>
      </c>
      <c r="DP575" s="211">
        <v>319</v>
      </c>
      <c r="DQ575" s="211">
        <v>231</v>
      </c>
      <c r="DR575" s="211">
        <v>276</v>
      </c>
      <c r="DS575" s="211">
        <v>181</v>
      </c>
      <c r="DT575" s="211">
        <v>156</v>
      </c>
      <c r="DU575" s="211">
        <v>8433</v>
      </c>
      <c r="DV575" s="211">
        <v>4890</v>
      </c>
      <c r="DW575" s="211">
        <v>2130</v>
      </c>
      <c r="DX575" s="211">
        <v>532</v>
      </c>
      <c r="DY575" s="211">
        <v>177</v>
      </c>
      <c r="DZ575" s="211">
        <v>1036</v>
      </c>
      <c r="EA575" s="211">
        <v>133</v>
      </c>
      <c r="EB575" s="211">
        <v>776</v>
      </c>
      <c r="EC575" s="211">
        <v>1975</v>
      </c>
      <c r="ED575" s="211">
        <v>294</v>
      </c>
      <c r="EE575" s="211">
        <v>1412</v>
      </c>
      <c r="EF575" s="211">
        <v>2806</v>
      </c>
      <c r="EG575" s="211">
        <v>19674</v>
      </c>
      <c r="EH575" s="211">
        <v>1389</v>
      </c>
      <c r="EI575" s="211">
        <v>7280</v>
      </c>
      <c r="EJ575" s="211">
        <v>1153</v>
      </c>
      <c r="EK575" s="211">
        <v>123</v>
      </c>
      <c r="EL575" s="211">
        <v>49</v>
      </c>
      <c r="EM575" s="211">
        <v>176</v>
      </c>
      <c r="EN575" s="211">
        <v>119</v>
      </c>
      <c r="EO575" s="211">
        <v>123</v>
      </c>
      <c r="EP575" s="211">
        <v>512</v>
      </c>
      <c r="EQ575" s="211">
        <v>7915</v>
      </c>
      <c r="ER575" s="211">
        <v>8433</v>
      </c>
      <c r="ES575" s="211">
        <v>504</v>
      </c>
      <c r="ET575" s="211">
        <v>2076</v>
      </c>
      <c r="EU575" s="211">
        <v>4304</v>
      </c>
      <c r="EV575" s="211">
        <v>1549</v>
      </c>
      <c r="EW575" s="211">
        <f t="shared" si="9"/>
        <v>7929</v>
      </c>
      <c r="EX575" s="211">
        <v>8433</v>
      </c>
      <c r="EZ575" s="211"/>
    </row>
    <row r="576" spans="1:156" x14ac:dyDescent="0.25">
      <c r="A576">
        <v>55352</v>
      </c>
      <c r="B576" t="s">
        <v>580</v>
      </c>
      <c r="C576" t="s">
        <v>958</v>
      </c>
      <c r="D576" t="s">
        <v>303</v>
      </c>
      <c r="E576" t="s">
        <v>329</v>
      </c>
      <c r="F576" s="234" t="s">
        <v>342</v>
      </c>
      <c r="G576" s="234" t="s">
        <v>342</v>
      </c>
      <c r="H576" s="211">
        <v>10364</v>
      </c>
      <c r="I576" s="211">
        <v>379</v>
      </c>
      <c r="J576" s="211">
        <v>701</v>
      </c>
      <c r="K576" s="211">
        <v>121</v>
      </c>
      <c r="L576" s="211">
        <v>498</v>
      </c>
      <c r="M576" s="211">
        <v>121</v>
      </c>
      <c r="N576" s="211">
        <v>3708</v>
      </c>
      <c r="O576" s="211">
        <v>119</v>
      </c>
      <c r="P576" s="211">
        <v>5792</v>
      </c>
      <c r="Q576" s="211">
        <v>136</v>
      </c>
      <c r="R576" s="211">
        <v>9509</v>
      </c>
      <c r="S576" s="211">
        <v>286</v>
      </c>
      <c r="T576" s="211">
        <v>120</v>
      </c>
      <c r="U576" s="211">
        <v>0</v>
      </c>
      <c r="V576" s="211">
        <v>22</v>
      </c>
      <c r="W576" s="211">
        <v>6</v>
      </c>
      <c r="X576" s="211">
        <v>80</v>
      </c>
      <c r="Y576" s="211">
        <v>0</v>
      </c>
      <c r="Z576" s="211">
        <v>40</v>
      </c>
      <c r="AA576" s="211">
        <v>31</v>
      </c>
      <c r="AB576" s="211">
        <v>593</v>
      </c>
      <c r="AC576" s="211">
        <v>56</v>
      </c>
      <c r="AD576" s="211">
        <v>496</v>
      </c>
      <c r="AE576" s="211">
        <v>65</v>
      </c>
      <c r="AF576" s="211">
        <v>9249</v>
      </c>
      <c r="AG576" s="211">
        <v>286</v>
      </c>
      <c r="AH576" s="211">
        <v>9880</v>
      </c>
      <c r="AI576" s="211">
        <v>299</v>
      </c>
      <c r="AJ576" s="211">
        <v>484</v>
      </c>
      <c r="AK576" s="211">
        <v>80</v>
      </c>
      <c r="AL576" s="211">
        <v>268</v>
      </c>
      <c r="AM576" s="211">
        <v>18</v>
      </c>
      <c r="AN576" s="211">
        <v>216</v>
      </c>
      <c r="AO576" s="211">
        <v>62</v>
      </c>
      <c r="AP576" s="211">
        <v>5255</v>
      </c>
      <c r="AQ576" s="211">
        <v>256</v>
      </c>
      <c r="AR576" s="211">
        <v>5109</v>
      </c>
      <c r="AS576" s="211">
        <v>123</v>
      </c>
      <c r="AT576" s="211">
        <v>698</v>
      </c>
      <c r="AU576" s="211">
        <v>16</v>
      </c>
      <c r="AV576" s="211">
        <v>9666</v>
      </c>
      <c r="AW576" s="211">
        <v>363</v>
      </c>
      <c r="AX576" s="211">
        <v>528</v>
      </c>
      <c r="AY576" s="211">
        <v>80</v>
      </c>
      <c r="AZ576" s="211">
        <v>1572</v>
      </c>
      <c r="BA576" s="211">
        <v>99</v>
      </c>
      <c r="BB576" s="211">
        <v>2537</v>
      </c>
      <c r="BC576" s="211">
        <v>83</v>
      </c>
      <c r="BD576" s="211">
        <v>1858</v>
      </c>
      <c r="BE576" s="211">
        <v>76</v>
      </c>
      <c r="BF576" s="211">
        <v>623</v>
      </c>
      <c r="BG576" s="211">
        <v>51</v>
      </c>
      <c r="BH576" s="211">
        <v>5424</v>
      </c>
      <c r="BI576" s="211">
        <v>279</v>
      </c>
      <c r="BJ576" s="211">
        <v>5250</v>
      </c>
      <c r="BK576" s="211">
        <v>187</v>
      </c>
      <c r="BL576" s="211">
        <v>174</v>
      </c>
      <c r="BM576" s="211">
        <v>92</v>
      </c>
      <c r="BN576" s="211">
        <v>3762</v>
      </c>
      <c r="BO576" s="211">
        <v>59</v>
      </c>
      <c r="BP576" s="211">
        <v>1788</v>
      </c>
      <c r="BQ576" s="211">
        <v>195</v>
      </c>
      <c r="BR576" s="211">
        <v>497</v>
      </c>
      <c r="BS576" s="211">
        <v>76</v>
      </c>
      <c r="BT576" s="211">
        <v>3308</v>
      </c>
      <c r="BU576" s="211">
        <v>37</v>
      </c>
      <c r="BV576" s="211">
        <v>6047</v>
      </c>
      <c r="BW576" s="211">
        <v>330</v>
      </c>
      <c r="BX576" s="211">
        <v>1009</v>
      </c>
      <c r="BY576" s="211">
        <v>12</v>
      </c>
      <c r="BZ576" s="211">
        <v>508</v>
      </c>
      <c r="CA576" s="211">
        <v>21</v>
      </c>
      <c r="CB576" s="211">
        <v>2800</v>
      </c>
      <c r="CC576" s="211">
        <v>16</v>
      </c>
      <c r="CD576" s="211">
        <v>561</v>
      </c>
      <c r="CE576" s="211">
        <v>4</v>
      </c>
      <c r="CF576" s="211">
        <v>741</v>
      </c>
      <c r="CG576" s="211">
        <v>178</v>
      </c>
      <c r="CH576" s="211">
        <v>1870</v>
      </c>
      <c r="CI576" s="211">
        <v>36</v>
      </c>
      <c r="CJ576" s="211">
        <v>1632</v>
      </c>
      <c r="CK576" s="211">
        <v>92</v>
      </c>
      <c r="CL576" s="211">
        <v>1243</v>
      </c>
      <c r="CM576" s="211">
        <v>20</v>
      </c>
      <c r="CN576" s="211">
        <v>1009</v>
      </c>
      <c r="CO576" s="211">
        <v>12</v>
      </c>
      <c r="CP576" s="211">
        <v>379</v>
      </c>
      <c r="CQ576" s="211">
        <v>9985</v>
      </c>
      <c r="CR576" s="211">
        <v>8065</v>
      </c>
      <c r="CS576" s="211">
        <v>2790</v>
      </c>
      <c r="CT576" s="211">
        <v>9454</v>
      </c>
      <c r="CU576" s="211">
        <v>554</v>
      </c>
      <c r="CV576" s="211">
        <v>227</v>
      </c>
      <c r="CW576" s="211">
        <v>167</v>
      </c>
      <c r="CX576" s="211">
        <v>72</v>
      </c>
      <c r="CY576" s="211">
        <v>233</v>
      </c>
      <c r="CZ576" s="211">
        <v>51</v>
      </c>
      <c r="DA576" s="211">
        <v>95</v>
      </c>
      <c r="DB576" s="211">
        <v>45</v>
      </c>
      <c r="DC576" s="211">
        <v>59</v>
      </c>
      <c r="DD576" s="211">
        <v>59</v>
      </c>
      <c r="DE576" s="211">
        <v>28</v>
      </c>
      <c r="DF576" s="211">
        <v>519</v>
      </c>
      <c r="DG576" s="211">
        <v>892</v>
      </c>
      <c r="DH576" s="211">
        <v>184</v>
      </c>
      <c r="DI576" s="211">
        <v>631</v>
      </c>
      <c r="DJ576" s="211">
        <v>518</v>
      </c>
      <c r="DK576" s="211">
        <v>79</v>
      </c>
      <c r="DL576" s="211">
        <v>245</v>
      </c>
      <c r="DM576" s="211">
        <v>542</v>
      </c>
      <c r="DN576" s="211">
        <v>1219</v>
      </c>
      <c r="DO576" s="211">
        <v>425</v>
      </c>
      <c r="DP576" s="211">
        <v>306</v>
      </c>
      <c r="DQ576" s="211">
        <v>149</v>
      </c>
      <c r="DR576" s="211">
        <v>89</v>
      </c>
      <c r="DS576" s="211">
        <v>58</v>
      </c>
      <c r="DT576" s="211">
        <v>239</v>
      </c>
      <c r="DU576" s="211">
        <v>3381</v>
      </c>
      <c r="DV576" s="211">
        <v>2208</v>
      </c>
      <c r="DW576" s="211">
        <v>1027</v>
      </c>
      <c r="DX576" s="211">
        <v>318</v>
      </c>
      <c r="DY576" s="211">
        <v>182</v>
      </c>
      <c r="DZ576" s="211">
        <v>425</v>
      </c>
      <c r="EA576" s="211">
        <v>39</v>
      </c>
      <c r="EB576" s="211">
        <v>341</v>
      </c>
      <c r="EC576" s="211">
        <v>430</v>
      </c>
      <c r="ED576" s="211">
        <v>131</v>
      </c>
      <c r="EE576" s="211">
        <v>227</v>
      </c>
      <c r="EF576" s="211">
        <v>1419</v>
      </c>
      <c r="EG576" s="211">
        <v>9740</v>
      </c>
      <c r="EH576" s="211">
        <v>643</v>
      </c>
      <c r="EI576" s="211">
        <v>2992</v>
      </c>
      <c r="EJ576" s="211">
        <v>389</v>
      </c>
      <c r="EK576" s="211">
        <v>102</v>
      </c>
      <c r="EL576" s="211">
        <v>41</v>
      </c>
      <c r="EM576" s="211">
        <v>57</v>
      </c>
      <c r="EN576" s="211">
        <v>27</v>
      </c>
      <c r="EO576" s="211">
        <v>0</v>
      </c>
      <c r="EP576" s="211">
        <v>107</v>
      </c>
      <c r="EQ576" s="211">
        <v>3113</v>
      </c>
      <c r="ER576" s="211">
        <v>3381</v>
      </c>
      <c r="ES576" s="211">
        <v>87</v>
      </c>
      <c r="ET576" s="211">
        <v>799</v>
      </c>
      <c r="EU576" s="211">
        <v>1297</v>
      </c>
      <c r="EV576" s="211">
        <v>1198</v>
      </c>
      <c r="EW576" s="211">
        <f t="shared" si="9"/>
        <v>3294</v>
      </c>
      <c r="EX576" s="211">
        <v>3381</v>
      </c>
      <c r="EZ576" s="211"/>
    </row>
    <row r="577" spans="1:156" x14ac:dyDescent="0.25">
      <c r="A577">
        <v>55360</v>
      </c>
      <c r="B577" t="s">
        <v>580</v>
      </c>
      <c r="C577" t="s">
        <v>695</v>
      </c>
      <c r="D577" t="s">
        <v>243</v>
      </c>
      <c r="E577" t="s">
        <v>329</v>
      </c>
      <c r="F577" s="234" t="s">
        <v>342</v>
      </c>
      <c r="G577" s="234" t="s">
        <v>342</v>
      </c>
      <c r="H577" s="211">
        <v>3328</v>
      </c>
      <c r="I577" s="211">
        <v>71</v>
      </c>
      <c r="J577" s="211">
        <v>270</v>
      </c>
      <c r="K577" s="211">
        <v>11</v>
      </c>
      <c r="L577" s="211">
        <v>213</v>
      </c>
      <c r="M577" s="211">
        <v>11</v>
      </c>
      <c r="N577" s="211">
        <v>1093</v>
      </c>
      <c r="O577" s="211">
        <v>22</v>
      </c>
      <c r="P577" s="211">
        <v>1962</v>
      </c>
      <c r="Q577" s="211">
        <v>38</v>
      </c>
      <c r="R577" s="211">
        <v>3140</v>
      </c>
      <c r="S577" s="211">
        <v>61</v>
      </c>
      <c r="T577" s="211">
        <v>21</v>
      </c>
      <c r="U577" s="211">
        <v>0</v>
      </c>
      <c r="V577" s="211">
        <v>7</v>
      </c>
      <c r="W577" s="211">
        <v>0</v>
      </c>
      <c r="X577" s="211">
        <v>23</v>
      </c>
      <c r="Y577" s="211">
        <v>0</v>
      </c>
      <c r="Z577" s="211">
        <v>56</v>
      </c>
      <c r="AA577" s="211">
        <v>0</v>
      </c>
      <c r="AB577" s="211">
        <v>78</v>
      </c>
      <c r="AC577" s="211">
        <v>10</v>
      </c>
      <c r="AD577" s="211">
        <v>103</v>
      </c>
      <c r="AE577" s="211">
        <v>10</v>
      </c>
      <c r="AF577" s="211">
        <v>3093</v>
      </c>
      <c r="AG577" s="211">
        <v>61</v>
      </c>
      <c r="AH577" s="211">
        <v>3284</v>
      </c>
      <c r="AI577" s="211">
        <v>71</v>
      </c>
      <c r="AJ577" s="211">
        <v>44</v>
      </c>
      <c r="AK577" s="211">
        <v>0</v>
      </c>
      <c r="AL577" s="211">
        <v>13</v>
      </c>
      <c r="AM577" s="211">
        <v>0</v>
      </c>
      <c r="AN577" s="211">
        <v>31</v>
      </c>
      <c r="AO577" s="211">
        <v>0</v>
      </c>
      <c r="AP577" s="211">
        <v>1669</v>
      </c>
      <c r="AQ577" s="211">
        <v>59</v>
      </c>
      <c r="AR577" s="211">
        <v>1659</v>
      </c>
      <c r="AS577" s="211">
        <v>12</v>
      </c>
      <c r="AT577" s="211">
        <v>233</v>
      </c>
      <c r="AU577" s="211">
        <v>10</v>
      </c>
      <c r="AV577" s="211">
        <v>3095</v>
      </c>
      <c r="AW577" s="211">
        <v>61</v>
      </c>
      <c r="AX577" s="211">
        <v>70</v>
      </c>
      <c r="AY577" s="211">
        <v>0</v>
      </c>
      <c r="AZ577" s="211">
        <v>568</v>
      </c>
      <c r="BA577" s="211">
        <v>24</v>
      </c>
      <c r="BB577" s="211">
        <v>823</v>
      </c>
      <c r="BC577" s="211">
        <v>29</v>
      </c>
      <c r="BD577" s="211">
        <v>742</v>
      </c>
      <c r="BE577" s="211">
        <v>10</v>
      </c>
      <c r="BF577" s="211">
        <v>191</v>
      </c>
      <c r="BG577" s="211">
        <v>16</v>
      </c>
      <c r="BH577" s="211">
        <v>1859</v>
      </c>
      <c r="BI577" s="211">
        <v>51</v>
      </c>
      <c r="BJ577" s="211">
        <v>1804</v>
      </c>
      <c r="BK577" s="211">
        <v>43</v>
      </c>
      <c r="BL577" s="211">
        <v>55</v>
      </c>
      <c r="BM577" s="211">
        <v>8</v>
      </c>
      <c r="BN577" s="211">
        <v>1431</v>
      </c>
      <c r="BO577" s="211">
        <v>26</v>
      </c>
      <c r="BP577" s="211">
        <v>441</v>
      </c>
      <c r="BQ577" s="211">
        <v>35</v>
      </c>
      <c r="BR577" s="211">
        <v>178</v>
      </c>
      <c r="BS577" s="211">
        <v>6</v>
      </c>
      <c r="BT577" s="211">
        <v>984</v>
      </c>
      <c r="BU577" s="211">
        <v>4</v>
      </c>
      <c r="BV577" s="211">
        <v>2050</v>
      </c>
      <c r="BW577" s="211">
        <v>67</v>
      </c>
      <c r="BX577" s="211">
        <v>294</v>
      </c>
      <c r="BY577" s="211">
        <v>0</v>
      </c>
      <c r="BZ577" s="211">
        <v>274</v>
      </c>
      <c r="CA577" s="211">
        <v>0</v>
      </c>
      <c r="CB577" s="211">
        <v>710</v>
      </c>
      <c r="CC577" s="211">
        <v>4</v>
      </c>
      <c r="CD577" s="211">
        <v>141</v>
      </c>
      <c r="CE577" s="211">
        <v>4</v>
      </c>
      <c r="CF577" s="211">
        <v>483</v>
      </c>
      <c r="CG577" s="211">
        <v>11</v>
      </c>
      <c r="CH577" s="211">
        <v>687</v>
      </c>
      <c r="CI577" s="211">
        <v>28</v>
      </c>
      <c r="CJ577" s="211">
        <v>428</v>
      </c>
      <c r="CK577" s="211">
        <v>18</v>
      </c>
      <c r="CL577" s="211">
        <v>311</v>
      </c>
      <c r="CM577" s="211">
        <v>6</v>
      </c>
      <c r="CN577" s="211">
        <v>294</v>
      </c>
      <c r="CO577" s="211">
        <v>0</v>
      </c>
      <c r="CP577" s="211">
        <v>71</v>
      </c>
      <c r="CQ577" s="211">
        <v>3257</v>
      </c>
      <c r="CR577" s="211">
        <v>2819</v>
      </c>
      <c r="CS577" s="211">
        <v>692</v>
      </c>
      <c r="CT577" s="211">
        <v>3017</v>
      </c>
      <c r="CU577" s="211">
        <v>73</v>
      </c>
      <c r="CV577" s="211">
        <v>23</v>
      </c>
      <c r="CW577" s="211">
        <v>53</v>
      </c>
      <c r="CX577" s="211">
        <v>21</v>
      </c>
      <c r="CY577" s="211">
        <v>5</v>
      </c>
      <c r="CZ577" s="211">
        <v>2</v>
      </c>
      <c r="DA577" s="211">
        <v>15</v>
      </c>
      <c r="DB577" s="211">
        <v>0</v>
      </c>
      <c r="DC577" s="211">
        <v>0</v>
      </c>
      <c r="DD577" s="211">
        <v>0</v>
      </c>
      <c r="DE577" s="211">
        <v>68</v>
      </c>
      <c r="DF577" s="211">
        <v>208</v>
      </c>
      <c r="DG577" s="211">
        <v>253</v>
      </c>
      <c r="DH577" s="211">
        <v>127</v>
      </c>
      <c r="DI577" s="211">
        <v>222</v>
      </c>
      <c r="DJ577" s="211">
        <v>81</v>
      </c>
      <c r="DK577" s="211">
        <v>26</v>
      </c>
      <c r="DL577" s="211">
        <v>150</v>
      </c>
      <c r="DM577" s="211">
        <v>159</v>
      </c>
      <c r="DN577" s="211">
        <v>482</v>
      </c>
      <c r="DO577" s="211">
        <v>94</v>
      </c>
      <c r="DP577" s="211">
        <v>56</v>
      </c>
      <c r="DQ577" s="211">
        <v>41</v>
      </c>
      <c r="DR577" s="211">
        <v>20</v>
      </c>
      <c r="DS577" s="211">
        <v>38</v>
      </c>
      <c r="DT577" s="211">
        <v>23</v>
      </c>
      <c r="DU577" s="211">
        <v>1129</v>
      </c>
      <c r="DV577" s="211">
        <v>791</v>
      </c>
      <c r="DW577" s="211">
        <v>405</v>
      </c>
      <c r="DX577" s="211">
        <v>127</v>
      </c>
      <c r="DY577" s="211">
        <v>59</v>
      </c>
      <c r="DZ577" s="211">
        <v>135</v>
      </c>
      <c r="EA577" s="211">
        <v>13</v>
      </c>
      <c r="EB577" s="211">
        <v>89</v>
      </c>
      <c r="EC577" s="211">
        <v>76</v>
      </c>
      <c r="ED577" s="211">
        <v>27</v>
      </c>
      <c r="EE577" s="211">
        <v>39</v>
      </c>
      <c r="EF577" s="211">
        <v>517</v>
      </c>
      <c r="EG577" s="211">
        <v>2985</v>
      </c>
      <c r="EH577" s="211">
        <v>295</v>
      </c>
      <c r="EI577" s="211">
        <v>1067</v>
      </c>
      <c r="EJ577" s="211">
        <v>62</v>
      </c>
      <c r="EK577" s="211">
        <v>7</v>
      </c>
      <c r="EL577" s="211">
        <v>2</v>
      </c>
      <c r="EM577" s="211">
        <v>4</v>
      </c>
      <c r="EN577" s="211">
        <v>3</v>
      </c>
      <c r="EO577" s="211">
        <v>0</v>
      </c>
      <c r="EP577" s="211">
        <v>35</v>
      </c>
      <c r="EQ577" s="211">
        <v>1038</v>
      </c>
      <c r="ER577" s="211">
        <v>1129</v>
      </c>
      <c r="ES577" s="211">
        <v>20</v>
      </c>
      <c r="ET577" s="211">
        <v>111</v>
      </c>
      <c r="EU577" s="211">
        <v>501</v>
      </c>
      <c r="EV577" s="211">
        <v>497</v>
      </c>
      <c r="EW577" s="211">
        <f t="shared" si="9"/>
        <v>1109</v>
      </c>
      <c r="EX577" s="211">
        <v>1129</v>
      </c>
      <c r="EZ577" s="211"/>
    </row>
    <row r="578" spans="1:156" x14ac:dyDescent="0.25">
      <c r="A578">
        <v>55369</v>
      </c>
      <c r="B578" t="s">
        <v>580</v>
      </c>
      <c r="C578" t="s">
        <v>1346</v>
      </c>
      <c r="D578" t="s">
        <v>260</v>
      </c>
      <c r="E578" t="s">
        <v>329</v>
      </c>
      <c r="F578" s="234" t="s">
        <v>342</v>
      </c>
      <c r="G578" s="234" t="s">
        <v>342</v>
      </c>
      <c r="H578" s="211">
        <v>38541</v>
      </c>
      <c r="I578" s="211">
        <v>1589</v>
      </c>
      <c r="J578" s="211">
        <v>2546</v>
      </c>
      <c r="K578" s="211">
        <v>275</v>
      </c>
      <c r="L578" s="211">
        <v>1833</v>
      </c>
      <c r="M578" s="211">
        <v>73</v>
      </c>
      <c r="N578" s="211">
        <v>10154</v>
      </c>
      <c r="O578" s="211">
        <v>923</v>
      </c>
      <c r="P578" s="211">
        <v>25765</v>
      </c>
      <c r="Q578" s="211">
        <v>391</v>
      </c>
      <c r="R578" s="211">
        <v>30341</v>
      </c>
      <c r="S578" s="211">
        <v>1188</v>
      </c>
      <c r="T578" s="211">
        <v>2402</v>
      </c>
      <c r="U578" s="211">
        <v>154</v>
      </c>
      <c r="V578" s="211">
        <v>32</v>
      </c>
      <c r="W578" s="211">
        <v>0</v>
      </c>
      <c r="X578" s="211">
        <v>2368</v>
      </c>
      <c r="Y578" s="211">
        <v>89</v>
      </c>
      <c r="Z578" s="211">
        <v>779</v>
      </c>
      <c r="AA578" s="211">
        <v>78</v>
      </c>
      <c r="AB578" s="211">
        <v>2619</v>
      </c>
      <c r="AC578" s="211">
        <v>80</v>
      </c>
      <c r="AD578" s="211">
        <v>2315</v>
      </c>
      <c r="AE578" s="211">
        <v>445</v>
      </c>
      <c r="AF578" s="211">
        <v>29325</v>
      </c>
      <c r="AG578" s="211">
        <v>825</v>
      </c>
      <c r="AH578" s="211">
        <v>34193</v>
      </c>
      <c r="AI578" s="211">
        <v>1063</v>
      </c>
      <c r="AJ578" s="211">
        <v>4348</v>
      </c>
      <c r="AK578" s="211">
        <v>526</v>
      </c>
      <c r="AL578" s="211">
        <v>2402</v>
      </c>
      <c r="AM578" s="211">
        <v>108</v>
      </c>
      <c r="AN578" s="211">
        <v>1946</v>
      </c>
      <c r="AO578" s="211">
        <v>418</v>
      </c>
      <c r="AP578" s="211">
        <v>18616</v>
      </c>
      <c r="AQ578" s="211">
        <v>932</v>
      </c>
      <c r="AR578" s="211">
        <v>19925</v>
      </c>
      <c r="AS578" s="211">
        <v>657</v>
      </c>
      <c r="AT578" s="211">
        <v>3453</v>
      </c>
      <c r="AU578" s="211">
        <v>101</v>
      </c>
      <c r="AV578" s="211">
        <v>35088</v>
      </c>
      <c r="AW578" s="211">
        <v>1488</v>
      </c>
      <c r="AX578" s="211">
        <v>984</v>
      </c>
      <c r="AY578" s="211">
        <v>285</v>
      </c>
      <c r="AZ578" s="211">
        <v>4859</v>
      </c>
      <c r="BA578" s="211">
        <v>251</v>
      </c>
      <c r="BB578" s="211">
        <v>7829</v>
      </c>
      <c r="BC578" s="211">
        <v>457</v>
      </c>
      <c r="BD578" s="211">
        <v>14322</v>
      </c>
      <c r="BE578" s="211">
        <v>104</v>
      </c>
      <c r="BF578" s="211">
        <v>2511</v>
      </c>
      <c r="BG578" s="211">
        <v>257</v>
      </c>
      <c r="BH578" s="211">
        <v>21340</v>
      </c>
      <c r="BI578" s="211">
        <v>969</v>
      </c>
      <c r="BJ578" s="211">
        <v>20580</v>
      </c>
      <c r="BK578" s="211">
        <v>759</v>
      </c>
      <c r="BL578" s="211">
        <v>760</v>
      </c>
      <c r="BM578" s="211">
        <v>210</v>
      </c>
      <c r="BN578" s="211">
        <v>16315</v>
      </c>
      <c r="BO578" s="211">
        <v>427</v>
      </c>
      <c r="BP578" s="211">
        <v>5054</v>
      </c>
      <c r="BQ578" s="211">
        <v>494</v>
      </c>
      <c r="BR578" s="211">
        <v>2482</v>
      </c>
      <c r="BS578" s="211">
        <v>305</v>
      </c>
      <c r="BT578" s="211">
        <v>8462</v>
      </c>
      <c r="BU578" s="211">
        <v>363</v>
      </c>
      <c r="BV578" s="211">
        <v>23851</v>
      </c>
      <c r="BW578" s="211">
        <v>1226</v>
      </c>
      <c r="BX578" s="211">
        <v>6228</v>
      </c>
      <c r="BY578" s="211">
        <v>0</v>
      </c>
      <c r="BZ578" s="211">
        <v>2075</v>
      </c>
      <c r="CA578" s="211">
        <v>39</v>
      </c>
      <c r="CB578" s="211">
        <v>6387</v>
      </c>
      <c r="CC578" s="211">
        <v>324</v>
      </c>
      <c r="CD578" s="211">
        <v>2085</v>
      </c>
      <c r="CE578" s="211">
        <v>129</v>
      </c>
      <c r="CF578" s="211">
        <v>5400</v>
      </c>
      <c r="CG578" s="211">
        <v>335</v>
      </c>
      <c r="CH578" s="211">
        <v>5772</v>
      </c>
      <c r="CI578" s="211">
        <v>295</v>
      </c>
      <c r="CJ578" s="211">
        <v>4563</v>
      </c>
      <c r="CK578" s="211">
        <v>348</v>
      </c>
      <c r="CL578" s="211">
        <v>6031</v>
      </c>
      <c r="CM578" s="211">
        <v>119</v>
      </c>
      <c r="CN578" s="211">
        <v>6228</v>
      </c>
      <c r="CO578" s="211">
        <v>0</v>
      </c>
      <c r="CP578" s="211">
        <v>1589</v>
      </c>
      <c r="CQ578" s="211">
        <v>36952</v>
      </c>
      <c r="CR578" s="211">
        <v>32491</v>
      </c>
      <c r="CS578" s="211">
        <v>9528</v>
      </c>
      <c r="CT578" s="211">
        <v>31827</v>
      </c>
      <c r="CU578" s="211">
        <v>5151</v>
      </c>
      <c r="CV578" s="211">
        <v>1585</v>
      </c>
      <c r="CW578" s="211">
        <v>1697</v>
      </c>
      <c r="CX578" s="211">
        <v>650</v>
      </c>
      <c r="CY578" s="211">
        <v>1092</v>
      </c>
      <c r="CZ578" s="211">
        <v>192</v>
      </c>
      <c r="DA578" s="211">
        <v>1316</v>
      </c>
      <c r="DB578" s="211">
        <v>425</v>
      </c>
      <c r="DC578" s="211">
        <v>1046</v>
      </c>
      <c r="DD578" s="211">
        <v>318</v>
      </c>
      <c r="DE578" s="211">
        <v>139</v>
      </c>
      <c r="DF578" s="211">
        <v>813</v>
      </c>
      <c r="DG578" s="211">
        <v>3554</v>
      </c>
      <c r="DH578" s="211">
        <v>597</v>
      </c>
      <c r="DI578" s="211">
        <v>2848</v>
      </c>
      <c r="DJ578" s="211">
        <v>815</v>
      </c>
      <c r="DK578" s="211">
        <v>554</v>
      </c>
      <c r="DL578" s="211">
        <v>2551</v>
      </c>
      <c r="DM578" s="211">
        <v>2723</v>
      </c>
      <c r="DN578" s="211">
        <v>5126</v>
      </c>
      <c r="DO578" s="211">
        <v>1310</v>
      </c>
      <c r="DP578" s="211">
        <v>881</v>
      </c>
      <c r="DQ578" s="211">
        <v>650</v>
      </c>
      <c r="DR578" s="211">
        <v>253</v>
      </c>
      <c r="DS578" s="211">
        <v>250</v>
      </c>
      <c r="DT578" s="211">
        <v>605</v>
      </c>
      <c r="DU578" s="211">
        <v>16075</v>
      </c>
      <c r="DV578" s="211">
        <v>8707</v>
      </c>
      <c r="DW578" s="211">
        <v>3494</v>
      </c>
      <c r="DX578" s="211">
        <v>1117</v>
      </c>
      <c r="DY578" s="211">
        <v>133</v>
      </c>
      <c r="DZ578" s="211">
        <v>2534</v>
      </c>
      <c r="EA578" s="211">
        <v>172</v>
      </c>
      <c r="EB578" s="211">
        <v>2010</v>
      </c>
      <c r="EC578" s="211">
        <v>3717</v>
      </c>
      <c r="ED578" s="211">
        <v>238</v>
      </c>
      <c r="EE578" s="211">
        <v>2535</v>
      </c>
      <c r="EF578" s="211">
        <v>4382</v>
      </c>
      <c r="EG578" s="211">
        <v>33026</v>
      </c>
      <c r="EH578" s="211">
        <v>5241</v>
      </c>
      <c r="EI578" s="211">
        <v>12658</v>
      </c>
      <c r="EJ578" s="211">
        <v>3417</v>
      </c>
      <c r="EK578" s="211">
        <v>275</v>
      </c>
      <c r="EL578" s="211">
        <v>470</v>
      </c>
      <c r="EM578" s="211">
        <v>724</v>
      </c>
      <c r="EN578" s="211">
        <v>469</v>
      </c>
      <c r="EO578" s="211">
        <v>287</v>
      </c>
      <c r="EP578" s="211">
        <v>1078</v>
      </c>
      <c r="EQ578" s="211">
        <v>15479</v>
      </c>
      <c r="ER578" s="211">
        <v>16075</v>
      </c>
      <c r="ES578" s="211">
        <v>415</v>
      </c>
      <c r="ET578" s="211">
        <v>4523</v>
      </c>
      <c r="EU578" s="211">
        <v>7756</v>
      </c>
      <c r="EV578" s="211">
        <v>3381</v>
      </c>
      <c r="EW578" s="211">
        <f t="shared" si="9"/>
        <v>15660</v>
      </c>
      <c r="EX578" s="211">
        <v>16075</v>
      </c>
      <c r="EZ578" s="211"/>
    </row>
    <row r="579" spans="1:156" x14ac:dyDescent="0.25">
      <c r="A579">
        <v>55372</v>
      </c>
      <c r="B579" t="s">
        <v>580</v>
      </c>
      <c r="C579" t="s">
        <v>699</v>
      </c>
      <c r="D579" t="s">
        <v>303</v>
      </c>
      <c r="E579" t="s">
        <v>329</v>
      </c>
      <c r="F579" s="234" t="s">
        <v>342</v>
      </c>
      <c r="G579" s="234" t="s">
        <v>342</v>
      </c>
      <c r="H579" s="211">
        <v>34501</v>
      </c>
      <c r="I579" s="211">
        <v>934</v>
      </c>
      <c r="J579" s="211">
        <v>1323</v>
      </c>
      <c r="K579" s="211">
        <v>46</v>
      </c>
      <c r="L579" s="211">
        <v>798</v>
      </c>
      <c r="M579" s="211">
        <v>46</v>
      </c>
      <c r="N579" s="211">
        <v>8340</v>
      </c>
      <c r="O579" s="211">
        <v>644</v>
      </c>
      <c r="P579" s="211">
        <v>24835</v>
      </c>
      <c r="Q579" s="211">
        <v>244</v>
      </c>
      <c r="R579" s="211">
        <v>29716</v>
      </c>
      <c r="S579" s="211">
        <v>669</v>
      </c>
      <c r="T579" s="211">
        <v>372</v>
      </c>
      <c r="U579" s="211">
        <v>13</v>
      </c>
      <c r="V579" s="211">
        <v>386</v>
      </c>
      <c r="W579" s="211">
        <v>22</v>
      </c>
      <c r="X579" s="211">
        <v>1583</v>
      </c>
      <c r="Y579" s="211">
        <v>56</v>
      </c>
      <c r="Z579" s="211">
        <v>677</v>
      </c>
      <c r="AA579" s="211">
        <v>112</v>
      </c>
      <c r="AB579" s="211">
        <v>1765</v>
      </c>
      <c r="AC579" s="211">
        <v>62</v>
      </c>
      <c r="AD579" s="211">
        <v>1364</v>
      </c>
      <c r="AE579" s="211">
        <v>35</v>
      </c>
      <c r="AF579" s="211">
        <v>29189</v>
      </c>
      <c r="AG579" s="211">
        <v>669</v>
      </c>
      <c r="AH579" s="211">
        <v>32296</v>
      </c>
      <c r="AI579" s="211">
        <v>847</v>
      </c>
      <c r="AJ579" s="211">
        <v>2205</v>
      </c>
      <c r="AK579" s="211">
        <v>87</v>
      </c>
      <c r="AL579" s="211">
        <v>1539</v>
      </c>
      <c r="AM579" s="211">
        <v>57</v>
      </c>
      <c r="AN579" s="211">
        <v>666</v>
      </c>
      <c r="AO579" s="211">
        <v>30</v>
      </c>
      <c r="AP579" s="211">
        <v>17303</v>
      </c>
      <c r="AQ579" s="211">
        <v>465</v>
      </c>
      <c r="AR579" s="211">
        <v>17198</v>
      </c>
      <c r="AS579" s="211">
        <v>469</v>
      </c>
      <c r="AT579" s="211">
        <v>2910</v>
      </c>
      <c r="AU579" s="211">
        <v>62</v>
      </c>
      <c r="AV579" s="211">
        <v>31591</v>
      </c>
      <c r="AW579" s="211">
        <v>872</v>
      </c>
      <c r="AX579" s="211">
        <v>615</v>
      </c>
      <c r="AY579" s="211">
        <v>6</v>
      </c>
      <c r="AZ579" s="211">
        <v>3433</v>
      </c>
      <c r="BA579" s="211">
        <v>102</v>
      </c>
      <c r="BB579" s="211">
        <v>7075</v>
      </c>
      <c r="BC579" s="211">
        <v>222</v>
      </c>
      <c r="BD579" s="211">
        <v>11402</v>
      </c>
      <c r="BE579" s="211">
        <v>209</v>
      </c>
      <c r="BF579" s="211">
        <v>2660</v>
      </c>
      <c r="BG579" s="211">
        <v>161</v>
      </c>
      <c r="BH579" s="211">
        <v>17948</v>
      </c>
      <c r="BI579" s="211">
        <v>532</v>
      </c>
      <c r="BJ579" s="211">
        <v>17708</v>
      </c>
      <c r="BK579" s="211">
        <v>477</v>
      </c>
      <c r="BL579" s="211">
        <v>240</v>
      </c>
      <c r="BM579" s="211">
        <v>55</v>
      </c>
      <c r="BN579" s="211">
        <v>13331</v>
      </c>
      <c r="BO579" s="211">
        <v>278</v>
      </c>
      <c r="BP579" s="211">
        <v>5167</v>
      </c>
      <c r="BQ579" s="211">
        <v>341</v>
      </c>
      <c r="BR579" s="211">
        <v>2110</v>
      </c>
      <c r="BS579" s="211">
        <v>74</v>
      </c>
      <c r="BT579" s="211">
        <v>9050</v>
      </c>
      <c r="BU579" s="211">
        <v>236</v>
      </c>
      <c r="BV579" s="211">
        <v>20608</v>
      </c>
      <c r="BW579" s="211">
        <v>693</v>
      </c>
      <c r="BX579" s="211">
        <v>4843</v>
      </c>
      <c r="BY579" s="211">
        <v>5</v>
      </c>
      <c r="BZ579" s="211">
        <v>2631</v>
      </c>
      <c r="CA579" s="211">
        <v>49</v>
      </c>
      <c r="CB579" s="211">
        <v>6419</v>
      </c>
      <c r="CC579" s="211">
        <v>187</v>
      </c>
      <c r="CD579" s="211">
        <v>2926</v>
      </c>
      <c r="CE579" s="211">
        <v>159</v>
      </c>
      <c r="CF579" s="211">
        <v>3109</v>
      </c>
      <c r="CG579" s="211">
        <v>210</v>
      </c>
      <c r="CH579" s="211">
        <v>4541</v>
      </c>
      <c r="CI579" s="211">
        <v>188</v>
      </c>
      <c r="CJ579" s="211">
        <v>4461</v>
      </c>
      <c r="CK579" s="211">
        <v>84</v>
      </c>
      <c r="CL579" s="211">
        <v>5571</v>
      </c>
      <c r="CM579" s="211">
        <v>52</v>
      </c>
      <c r="CN579" s="211">
        <v>4843</v>
      </c>
      <c r="CO579" s="211">
        <v>5</v>
      </c>
      <c r="CP579" s="211">
        <v>934</v>
      </c>
      <c r="CQ579" s="211">
        <v>33567</v>
      </c>
      <c r="CR579" s="211">
        <v>30221</v>
      </c>
      <c r="CS579" s="211">
        <v>7362</v>
      </c>
      <c r="CT579" s="211">
        <v>30147</v>
      </c>
      <c r="CU579" s="211">
        <v>2341</v>
      </c>
      <c r="CV579" s="211">
        <v>727</v>
      </c>
      <c r="CW579" s="211">
        <v>795</v>
      </c>
      <c r="CX579" s="211">
        <v>163</v>
      </c>
      <c r="CY579" s="211">
        <v>593</v>
      </c>
      <c r="CZ579" s="211">
        <v>163</v>
      </c>
      <c r="DA579" s="211">
        <v>719</v>
      </c>
      <c r="DB579" s="211">
        <v>358</v>
      </c>
      <c r="DC579" s="211">
        <v>234</v>
      </c>
      <c r="DD579" s="211">
        <v>43</v>
      </c>
      <c r="DE579" s="211">
        <v>87</v>
      </c>
      <c r="DF579" s="211">
        <v>1408</v>
      </c>
      <c r="DG579" s="211">
        <v>3111</v>
      </c>
      <c r="DH579" s="211">
        <v>906</v>
      </c>
      <c r="DI579" s="211">
        <v>2220</v>
      </c>
      <c r="DJ579" s="211">
        <v>876</v>
      </c>
      <c r="DK579" s="211">
        <v>317</v>
      </c>
      <c r="DL579" s="211">
        <v>1729</v>
      </c>
      <c r="DM579" s="211">
        <v>2487</v>
      </c>
      <c r="DN579" s="211">
        <v>3540</v>
      </c>
      <c r="DO579" s="211">
        <v>1496</v>
      </c>
      <c r="DP579" s="211">
        <v>760</v>
      </c>
      <c r="DQ579" s="211">
        <v>677</v>
      </c>
      <c r="DR579" s="211">
        <v>283</v>
      </c>
      <c r="DS579" s="211">
        <v>180</v>
      </c>
      <c r="DT579" s="211">
        <v>282</v>
      </c>
      <c r="DU579" s="211">
        <v>12293</v>
      </c>
      <c r="DV579" s="211">
        <v>8315</v>
      </c>
      <c r="DW579" s="211">
        <v>3928</v>
      </c>
      <c r="DX579" s="211">
        <v>548</v>
      </c>
      <c r="DY579" s="211">
        <v>268</v>
      </c>
      <c r="DZ579" s="211">
        <v>1349</v>
      </c>
      <c r="EA579" s="211">
        <v>143</v>
      </c>
      <c r="EB579" s="211">
        <v>934</v>
      </c>
      <c r="EC579" s="211">
        <v>2081</v>
      </c>
      <c r="ED579" s="211">
        <v>376</v>
      </c>
      <c r="EE579" s="211">
        <v>1290</v>
      </c>
      <c r="EF579" s="211">
        <v>4861</v>
      </c>
      <c r="EG579" s="211">
        <v>31426</v>
      </c>
      <c r="EH579" s="211">
        <v>2826</v>
      </c>
      <c r="EI579" s="211">
        <v>11127</v>
      </c>
      <c r="EJ579" s="211">
        <v>1166</v>
      </c>
      <c r="EK579" s="211">
        <v>32</v>
      </c>
      <c r="EL579" s="211">
        <v>129</v>
      </c>
      <c r="EM579" s="211">
        <v>222</v>
      </c>
      <c r="EN579" s="211">
        <v>141</v>
      </c>
      <c r="EO579" s="211">
        <v>198</v>
      </c>
      <c r="EP579" s="211">
        <v>345</v>
      </c>
      <c r="EQ579" s="211">
        <v>11797</v>
      </c>
      <c r="ER579" s="211">
        <v>12293</v>
      </c>
      <c r="ES579" s="211">
        <v>280</v>
      </c>
      <c r="ET579" s="211">
        <v>2303</v>
      </c>
      <c r="EU579" s="211">
        <v>5923</v>
      </c>
      <c r="EV579" s="211">
        <v>3787</v>
      </c>
      <c r="EW579" s="211">
        <f t="shared" si="9"/>
        <v>12013</v>
      </c>
      <c r="EX579" s="211">
        <v>12293</v>
      </c>
      <c r="EZ579" s="211"/>
    </row>
    <row r="580" spans="1:156" x14ac:dyDescent="0.25">
      <c r="A580">
        <v>55378</v>
      </c>
      <c r="B580" t="s">
        <v>580</v>
      </c>
      <c r="C580" t="s">
        <v>701</v>
      </c>
      <c r="D580" t="s">
        <v>303</v>
      </c>
      <c r="E580" t="s">
        <v>329</v>
      </c>
      <c r="F580" s="234" t="s">
        <v>342</v>
      </c>
      <c r="G580" s="234" t="s">
        <v>342</v>
      </c>
      <c r="H580" s="211">
        <v>32069</v>
      </c>
      <c r="I580" s="211">
        <v>803</v>
      </c>
      <c r="J580" s="211">
        <v>2477</v>
      </c>
      <c r="K580" s="211">
        <v>219</v>
      </c>
      <c r="L580" s="211">
        <v>1551</v>
      </c>
      <c r="M580" s="211">
        <v>126</v>
      </c>
      <c r="N580" s="211">
        <v>9007</v>
      </c>
      <c r="O580" s="211">
        <v>333</v>
      </c>
      <c r="P580" s="211">
        <v>20449</v>
      </c>
      <c r="Q580" s="211">
        <v>251</v>
      </c>
      <c r="R580" s="211">
        <v>23796</v>
      </c>
      <c r="S580" s="211">
        <v>456</v>
      </c>
      <c r="T580" s="211">
        <v>3175</v>
      </c>
      <c r="U580" s="211">
        <v>120</v>
      </c>
      <c r="V580" s="211">
        <v>92</v>
      </c>
      <c r="W580" s="211">
        <v>35</v>
      </c>
      <c r="X580" s="211">
        <v>2214</v>
      </c>
      <c r="Y580" s="211">
        <v>73</v>
      </c>
      <c r="Z580" s="211">
        <v>520</v>
      </c>
      <c r="AA580" s="211">
        <v>98</v>
      </c>
      <c r="AB580" s="211">
        <v>2272</v>
      </c>
      <c r="AC580" s="211">
        <v>21</v>
      </c>
      <c r="AD580" s="211">
        <v>1569</v>
      </c>
      <c r="AE580" s="211">
        <v>98</v>
      </c>
      <c r="AF580" s="211">
        <v>23073</v>
      </c>
      <c r="AG580" s="211">
        <v>456</v>
      </c>
      <c r="AH580" s="211">
        <v>28739</v>
      </c>
      <c r="AI580" s="211">
        <v>616</v>
      </c>
      <c r="AJ580" s="211">
        <v>3330</v>
      </c>
      <c r="AK580" s="211">
        <v>187</v>
      </c>
      <c r="AL580" s="211">
        <v>2707</v>
      </c>
      <c r="AM580" s="211">
        <v>55</v>
      </c>
      <c r="AN580" s="211">
        <v>623</v>
      </c>
      <c r="AO580" s="211">
        <v>132</v>
      </c>
      <c r="AP580" s="211">
        <v>16588</v>
      </c>
      <c r="AQ580" s="211">
        <v>490</v>
      </c>
      <c r="AR580" s="211">
        <v>15481</v>
      </c>
      <c r="AS580" s="211">
        <v>313</v>
      </c>
      <c r="AT580" s="211">
        <v>2711</v>
      </c>
      <c r="AU580" s="211">
        <v>24</v>
      </c>
      <c r="AV580" s="211">
        <v>29358</v>
      </c>
      <c r="AW580" s="211">
        <v>779</v>
      </c>
      <c r="AX580" s="211">
        <v>730</v>
      </c>
      <c r="AY580" s="211">
        <v>128</v>
      </c>
      <c r="AZ580" s="211">
        <v>3519</v>
      </c>
      <c r="BA580" s="211">
        <v>86</v>
      </c>
      <c r="BB580" s="211">
        <v>6107</v>
      </c>
      <c r="BC580" s="211">
        <v>275</v>
      </c>
      <c r="BD580" s="211">
        <v>10839</v>
      </c>
      <c r="BE580" s="211">
        <v>163</v>
      </c>
      <c r="BF580" s="211">
        <v>2188</v>
      </c>
      <c r="BG580" s="211">
        <v>128</v>
      </c>
      <c r="BH580" s="211">
        <v>17459</v>
      </c>
      <c r="BI580" s="211">
        <v>606</v>
      </c>
      <c r="BJ580" s="211">
        <v>16690</v>
      </c>
      <c r="BK580" s="211">
        <v>487</v>
      </c>
      <c r="BL580" s="211">
        <v>769</v>
      </c>
      <c r="BM580" s="211">
        <v>119</v>
      </c>
      <c r="BN580" s="211">
        <v>12609</v>
      </c>
      <c r="BO580" s="211">
        <v>306</v>
      </c>
      <c r="BP580" s="211">
        <v>5335</v>
      </c>
      <c r="BQ580" s="211">
        <v>314</v>
      </c>
      <c r="BR580" s="211">
        <v>1703</v>
      </c>
      <c r="BS580" s="211">
        <v>114</v>
      </c>
      <c r="BT580" s="211">
        <v>8320</v>
      </c>
      <c r="BU580" s="211">
        <v>44</v>
      </c>
      <c r="BV580" s="211">
        <v>19647</v>
      </c>
      <c r="BW580" s="211">
        <v>734</v>
      </c>
      <c r="BX580" s="211">
        <v>4102</v>
      </c>
      <c r="BY580" s="211">
        <v>25</v>
      </c>
      <c r="BZ580" s="211">
        <v>2503</v>
      </c>
      <c r="CA580" s="211">
        <v>27</v>
      </c>
      <c r="CB580" s="211">
        <v>5817</v>
      </c>
      <c r="CC580" s="211">
        <v>17</v>
      </c>
      <c r="CD580" s="211">
        <v>2554</v>
      </c>
      <c r="CE580" s="211">
        <v>107</v>
      </c>
      <c r="CF580" s="211">
        <v>3864</v>
      </c>
      <c r="CG580" s="211">
        <v>216</v>
      </c>
      <c r="CH580" s="211">
        <v>4695</v>
      </c>
      <c r="CI580" s="211">
        <v>158</v>
      </c>
      <c r="CJ580" s="211">
        <v>4281</v>
      </c>
      <c r="CK580" s="211">
        <v>118</v>
      </c>
      <c r="CL580" s="211">
        <v>4253</v>
      </c>
      <c r="CM580" s="211">
        <v>135</v>
      </c>
      <c r="CN580" s="211">
        <v>4102</v>
      </c>
      <c r="CO580" s="211">
        <v>25</v>
      </c>
      <c r="CP580" s="211">
        <v>803</v>
      </c>
      <c r="CQ580" s="211">
        <v>31266</v>
      </c>
      <c r="CR580" s="211" t="s">
        <v>259</v>
      </c>
      <c r="CS580" s="211">
        <v>7728</v>
      </c>
      <c r="CT580" s="211">
        <v>25321</v>
      </c>
      <c r="CU580" s="211">
        <v>4700</v>
      </c>
      <c r="CV580" s="211">
        <v>1702</v>
      </c>
      <c r="CW580" s="211">
        <v>1321</v>
      </c>
      <c r="CX580" s="211">
        <v>391</v>
      </c>
      <c r="CY580" s="211">
        <v>495</v>
      </c>
      <c r="CZ580" s="211">
        <v>150</v>
      </c>
      <c r="DA580" s="211">
        <v>1425</v>
      </c>
      <c r="DB580" s="211">
        <v>794</v>
      </c>
      <c r="DC580" s="211">
        <v>1459</v>
      </c>
      <c r="DD580" s="211">
        <v>367</v>
      </c>
      <c r="DE580" s="211">
        <v>83</v>
      </c>
      <c r="DF580" s="211">
        <v>1024</v>
      </c>
      <c r="DG580" s="211">
        <v>2651</v>
      </c>
      <c r="DH580" s="211">
        <v>552</v>
      </c>
      <c r="DI580" s="211">
        <v>2150</v>
      </c>
      <c r="DJ580" s="211">
        <v>740</v>
      </c>
      <c r="DK580" s="211">
        <v>197</v>
      </c>
      <c r="DL580" s="211">
        <v>1913</v>
      </c>
      <c r="DM580" s="211">
        <v>2088</v>
      </c>
      <c r="DN580" s="211">
        <v>4351</v>
      </c>
      <c r="DO580" s="211">
        <v>1404</v>
      </c>
      <c r="DP580" s="211">
        <v>716</v>
      </c>
      <c r="DQ580" s="211">
        <v>589</v>
      </c>
      <c r="DR580" s="211">
        <v>337</v>
      </c>
      <c r="DS580" s="211">
        <v>197</v>
      </c>
      <c r="DT580" s="211">
        <v>490</v>
      </c>
      <c r="DU580" s="211">
        <v>11694</v>
      </c>
      <c r="DV580" s="211">
        <v>7214</v>
      </c>
      <c r="DW580" s="211">
        <v>3170</v>
      </c>
      <c r="DX580" s="211">
        <v>776</v>
      </c>
      <c r="DY580" s="211">
        <v>214</v>
      </c>
      <c r="DZ580" s="211">
        <v>1382</v>
      </c>
      <c r="EA580" s="211">
        <v>247</v>
      </c>
      <c r="EB580" s="211">
        <v>749</v>
      </c>
      <c r="EC580" s="211">
        <v>2322</v>
      </c>
      <c r="ED580" s="211">
        <v>453</v>
      </c>
      <c r="EE580" s="211">
        <v>1279</v>
      </c>
      <c r="EF580" s="211">
        <v>4435</v>
      </c>
      <c r="EG580" s="211">
        <v>29662</v>
      </c>
      <c r="EH580" s="211">
        <v>2115</v>
      </c>
      <c r="EI580" s="211">
        <v>9829</v>
      </c>
      <c r="EJ580" s="211">
        <v>1865</v>
      </c>
      <c r="EK580" s="211">
        <v>303</v>
      </c>
      <c r="EL580" s="211">
        <v>161</v>
      </c>
      <c r="EM580" s="211">
        <v>243</v>
      </c>
      <c r="EN580" s="211">
        <v>141</v>
      </c>
      <c r="EO580" s="211">
        <v>237</v>
      </c>
      <c r="EP580" s="211">
        <v>721</v>
      </c>
      <c r="EQ580" s="211">
        <v>11246</v>
      </c>
      <c r="ER580" s="211">
        <v>11694</v>
      </c>
      <c r="ES580" s="211">
        <v>256</v>
      </c>
      <c r="ET580" s="211">
        <v>2593</v>
      </c>
      <c r="EU580" s="211">
        <v>5649</v>
      </c>
      <c r="EV580" s="211">
        <v>3196</v>
      </c>
      <c r="EW580" s="211">
        <f t="shared" si="9"/>
        <v>11438</v>
      </c>
      <c r="EX580" s="211">
        <v>11694</v>
      </c>
      <c r="EZ580" s="211"/>
    </row>
    <row r="581" spans="1:156" x14ac:dyDescent="0.25">
      <c r="A581">
        <v>55379</v>
      </c>
      <c r="B581" t="s">
        <v>580</v>
      </c>
      <c r="C581" t="s">
        <v>702</v>
      </c>
      <c r="D581" t="s">
        <v>303</v>
      </c>
      <c r="E581" t="s">
        <v>329</v>
      </c>
      <c r="F581" s="234" t="s">
        <v>342</v>
      </c>
      <c r="G581" s="234" t="s">
        <v>342</v>
      </c>
      <c r="H581" s="211">
        <v>48202</v>
      </c>
      <c r="I581" s="211">
        <v>2277</v>
      </c>
      <c r="J581" s="211">
        <v>5671</v>
      </c>
      <c r="K581" s="211">
        <v>496</v>
      </c>
      <c r="L581" s="211">
        <v>2718</v>
      </c>
      <c r="M581" s="211">
        <v>314</v>
      </c>
      <c r="N581" s="211">
        <v>15402</v>
      </c>
      <c r="O581" s="211">
        <v>1200</v>
      </c>
      <c r="P581" s="211">
        <v>26948</v>
      </c>
      <c r="Q581" s="211">
        <v>574</v>
      </c>
      <c r="R581" s="211">
        <v>31970</v>
      </c>
      <c r="S581" s="211">
        <v>1124</v>
      </c>
      <c r="T581" s="211">
        <v>3573</v>
      </c>
      <c r="U581" s="211">
        <v>61</v>
      </c>
      <c r="V581" s="211">
        <v>432</v>
      </c>
      <c r="W581" s="211">
        <v>86</v>
      </c>
      <c r="X581" s="211">
        <v>5038</v>
      </c>
      <c r="Y581" s="211">
        <v>168</v>
      </c>
      <c r="Z581" s="211">
        <v>2772</v>
      </c>
      <c r="AA581" s="211">
        <v>609</v>
      </c>
      <c r="AB581" s="211">
        <v>4413</v>
      </c>
      <c r="AC581" s="211">
        <v>229</v>
      </c>
      <c r="AD581" s="211">
        <v>5457</v>
      </c>
      <c r="AE581" s="211">
        <v>1306</v>
      </c>
      <c r="AF581" s="211">
        <v>30677</v>
      </c>
      <c r="AG581" s="211">
        <v>641</v>
      </c>
      <c r="AH581" s="211">
        <v>40195</v>
      </c>
      <c r="AI581" s="211">
        <v>1147</v>
      </c>
      <c r="AJ581" s="211">
        <v>8007</v>
      </c>
      <c r="AK581" s="211">
        <v>1130</v>
      </c>
      <c r="AL581" s="211">
        <v>4997</v>
      </c>
      <c r="AM581" s="211">
        <v>313</v>
      </c>
      <c r="AN581" s="211">
        <v>3010</v>
      </c>
      <c r="AO581" s="211">
        <v>817</v>
      </c>
      <c r="AP581" s="211">
        <v>23631</v>
      </c>
      <c r="AQ581" s="211">
        <v>1229</v>
      </c>
      <c r="AR581" s="211">
        <v>24571</v>
      </c>
      <c r="AS581" s="211">
        <v>1048</v>
      </c>
      <c r="AT581" s="211">
        <v>4723</v>
      </c>
      <c r="AU581" s="211">
        <v>156</v>
      </c>
      <c r="AV581" s="211">
        <v>43479</v>
      </c>
      <c r="AW581" s="211">
        <v>2121</v>
      </c>
      <c r="AX581" s="211">
        <v>2157</v>
      </c>
      <c r="AY581" s="211">
        <v>376</v>
      </c>
      <c r="AZ581" s="211">
        <v>7050</v>
      </c>
      <c r="BA581" s="211">
        <v>302</v>
      </c>
      <c r="BB581" s="211">
        <v>8724</v>
      </c>
      <c r="BC581" s="211">
        <v>338</v>
      </c>
      <c r="BD581" s="211">
        <v>12238</v>
      </c>
      <c r="BE581" s="211">
        <v>221</v>
      </c>
      <c r="BF581" s="211">
        <v>3049</v>
      </c>
      <c r="BG581" s="211">
        <v>346</v>
      </c>
      <c r="BH581" s="211">
        <v>25913</v>
      </c>
      <c r="BI581" s="211">
        <v>1524</v>
      </c>
      <c r="BJ581" s="211">
        <v>24993</v>
      </c>
      <c r="BK581" s="211">
        <v>1347</v>
      </c>
      <c r="BL581" s="211">
        <v>920</v>
      </c>
      <c r="BM581" s="211">
        <v>177</v>
      </c>
      <c r="BN581" s="211">
        <v>19201</v>
      </c>
      <c r="BO581" s="211">
        <v>994</v>
      </c>
      <c r="BP581" s="211">
        <v>6915</v>
      </c>
      <c r="BQ581" s="211">
        <v>504</v>
      </c>
      <c r="BR581" s="211">
        <v>2846</v>
      </c>
      <c r="BS581" s="211">
        <v>372</v>
      </c>
      <c r="BT581" s="211">
        <v>14154</v>
      </c>
      <c r="BU581" s="211">
        <v>407</v>
      </c>
      <c r="BV581" s="211">
        <v>28962</v>
      </c>
      <c r="BW581" s="211">
        <v>1870</v>
      </c>
      <c r="BX581" s="211">
        <v>5086</v>
      </c>
      <c r="BY581" s="211">
        <v>0</v>
      </c>
      <c r="BZ581" s="211">
        <v>3253</v>
      </c>
      <c r="CA581" s="211">
        <v>9</v>
      </c>
      <c r="CB581" s="211">
        <v>10901</v>
      </c>
      <c r="CC581" s="211">
        <v>398</v>
      </c>
      <c r="CD581" s="211">
        <v>3879</v>
      </c>
      <c r="CE581" s="211">
        <v>633</v>
      </c>
      <c r="CF581" s="211">
        <v>5597</v>
      </c>
      <c r="CG581" s="211">
        <v>245</v>
      </c>
      <c r="CH581" s="211">
        <v>7766</v>
      </c>
      <c r="CI581" s="211">
        <v>463</v>
      </c>
      <c r="CJ581" s="211">
        <v>7286</v>
      </c>
      <c r="CK581" s="211">
        <v>301</v>
      </c>
      <c r="CL581" s="211">
        <v>4434</v>
      </c>
      <c r="CM581" s="211">
        <v>228</v>
      </c>
      <c r="CN581" s="211">
        <v>5086</v>
      </c>
      <c r="CO581" s="211">
        <v>0</v>
      </c>
      <c r="CP581" s="211">
        <v>2277</v>
      </c>
      <c r="CQ581" s="211">
        <v>45925</v>
      </c>
      <c r="CR581" s="211">
        <v>37932</v>
      </c>
      <c r="CS581" s="211">
        <v>12985</v>
      </c>
      <c r="CT581" s="211">
        <v>35683</v>
      </c>
      <c r="CU581" s="211">
        <v>10566</v>
      </c>
      <c r="CV581" s="211">
        <v>3621</v>
      </c>
      <c r="CW581" s="211">
        <v>3479</v>
      </c>
      <c r="CX581" s="211">
        <v>1006</v>
      </c>
      <c r="CY581" s="211">
        <v>1806</v>
      </c>
      <c r="CZ581" s="211">
        <v>467</v>
      </c>
      <c r="DA581" s="211">
        <v>3483</v>
      </c>
      <c r="DB581" s="211">
        <v>1689</v>
      </c>
      <c r="DC581" s="211">
        <v>1798</v>
      </c>
      <c r="DD581" s="211">
        <v>459</v>
      </c>
      <c r="DE581" s="211">
        <v>610</v>
      </c>
      <c r="DF581" s="211">
        <v>1460</v>
      </c>
      <c r="DG581" s="211">
        <v>4289</v>
      </c>
      <c r="DH581" s="211">
        <v>852</v>
      </c>
      <c r="DI581" s="211">
        <v>3655</v>
      </c>
      <c r="DJ581" s="211">
        <v>1591</v>
      </c>
      <c r="DK581" s="211">
        <v>273</v>
      </c>
      <c r="DL581" s="211">
        <v>2665</v>
      </c>
      <c r="DM581" s="211">
        <v>2954</v>
      </c>
      <c r="DN581" s="211">
        <v>5401</v>
      </c>
      <c r="DO581" s="211">
        <v>2301</v>
      </c>
      <c r="DP581" s="211">
        <v>1096</v>
      </c>
      <c r="DQ581" s="211">
        <v>500</v>
      </c>
      <c r="DR581" s="211">
        <v>454</v>
      </c>
      <c r="DS581" s="211">
        <v>404</v>
      </c>
      <c r="DT581" s="211">
        <v>1272</v>
      </c>
      <c r="DU581" s="211">
        <v>17610</v>
      </c>
      <c r="DV581" s="211">
        <v>9269</v>
      </c>
      <c r="DW581" s="211">
        <v>4867</v>
      </c>
      <c r="DX581" s="211">
        <v>1939</v>
      </c>
      <c r="DY581" s="211">
        <v>555</v>
      </c>
      <c r="DZ581" s="211">
        <v>2885</v>
      </c>
      <c r="EA581" s="211">
        <v>207</v>
      </c>
      <c r="EB581" s="211">
        <v>1924</v>
      </c>
      <c r="EC581" s="211">
        <v>3517</v>
      </c>
      <c r="ED581" s="211">
        <v>797</v>
      </c>
      <c r="EE581" s="211">
        <v>1925</v>
      </c>
      <c r="EF581" s="211">
        <v>7203</v>
      </c>
      <c r="EG581" s="211">
        <v>42949</v>
      </c>
      <c r="EH581" s="211">
        <v>5530</v>
      </c>
      <c r="EI581" s="211">
        <v>13472</v>
      </c>
      <c r="EJ581" s="211">
        <v>4138</v>
      </c>
      <c r="EK581" s="211">
        <v>543</v>
      </c>
      <c r="EL581" s="211">
        <v>455</v>
      </c>
      <c r="EM581" s="211">
        <v>445</v>
      </c>
      <c r="EN581" s="211">
        <v>767</v>
      </c>
      <c r="EO581" s="211">
        <v>485</v>
      </c>
      <c r="EP581" s="211">
        <v>1319</v>
      </c>
      <c r="EQ581" s="211">
        <v>16549</v>
      </c>
      <c r="ER581" s="211">
        <v>17610</v>
      </c>
      <c r="ES581" s="211">
        <v>786</v>
      </c>
      <c r="ET581" s="211">
        <v>4269</v>
      </c>
      <c r="EU581" s="211">
        <v>7688</v>
      </c>
      <c r="EV581" s="211">
        <v>4867</v>
      </c>
      <c r="EW581" s="211">
        <f t="shared" si="9"/>
        <v>16824</v>
      </c>
      <c r="EX581" s="211">
        <v>17610</v>
      </c>
      <c r="EZ581" s="211"/>
    </row>
    <row r="582" spans="1:156" x14ac:dyDescent="0.25">
      <c r="A582">
        <v>55403</v>
      </c>
      <c r="B582" t="s">
        <v>580</v>
      </c>
      <c r="C582" t="s">
        <v>707</v>
      </c>
      <c r="D582" t="s">
        <v>260</v>
      </c>
      <c r="E582" t="s">
        <v>329</v>
      </c>
      <c r="F582" s="234" t="s">
        <v>342</v>
      </c>
      <c r="G582" s="234" t="s">
        <v>342</v>
      </c>
      <c r="H582" s="211">
        <v>17312</v>
      </c>
      <c r="I582" s="211">
        <v>1105</v>
      </c>
      <c r="J582" s="211">
        <v>3564</v>
      </c>
      <c r="K582" s="211">
        <v>206</v>
      </c>
      <c r="L582" s="211">
        <v>2621</v>
      </c>
      <c r="M582" s="211">
        <v>159</v>
      </c>
      <c r="N582" s="211">
        <v>6116</v>
      </c>
      <c r="O582" s="211">
        <v>708</v>
      </c>
      <c r="P582" s="211">
        <v>7383</v>
      </c>
      <c r="Q582" s="211">
        <v>135</v>
      </c>
      <c r="R582" s="211">
        <v>12130</v>
      </c>
      <c r="S582" s="211">
        <v>663</v>
      </c>
      <c r="T582" s="211">
        <v>2555</v>
      </c>
      <c r="U582" s="211">
        <v>246</v>
      </c>
      <c r="V582" s="211">
        <v>242</v>
      </c>
      <c r="W582" s="211">
        <v>0</v>
      </c>
      <c r="X582" s="211">
        <v>812</v>
      </c>
      <c r="Y582" s="211">
        <v>50</v>
      </c>
      <c r="Z582" s="211">
        <v>276</v>
      </c>
      <c r="AA582" s="211">
        <v>60</v>
      </c>
      <c r="AB582" s="211">
        <v>1285</v>
      </c>
      <c r="AC582" s="211">
        <v>86</v>
      </c>
      <c r="AD582" s="211">
        <v>1220</v>
      </c>
      <c r="AE582" s="211">
        <v>106</v>
      </c>
      <c r="AF582" s="211">
        <v>11911</v>
      </c>
      <c r="AG582" s="211">
        <v>663</v>
      </c>
      <c r="AH582" s="211">
        <v>15064</v>
      </c>
      <c r="AI582" s="211">
        <v>944</v>
      </c>
      <c r="AJ582" s="211">
        <v>2248</v>
      </c>
      <c r="AK582" s="211">
        <v>161</v>
      </c>
      <c r="AL582" s="211">
        <v>1265</v>
      </c>
      <c r="AM582" s="211">
        <v>131</v>
      </c>
      <c r="AN582" s="211">
        <v>983</v>
      </c>
      <c r="AO582" s="211">
        <v>30</v>
      </c>
      <c r="AP582" s="211">
        <v>9726</v>
      </c>
      <c r="AQ582" s="211">
        <v>863</v>
      </c>
      <c r="AR582" s="211">
        <v>7586</v>
      </c>
      <c r="AS582" s="211">
        <v>242</v>
      </c>
      <c r="AT582" s="211">
        <v>2665</v>
      </c>
      <c r="AU582" s="211">
        <v>85</v>
      </c>
      <c r="AV582" s="211">
        <v>14647</v>
      </c>
      <c r="AW582" s="211">
        <v>1020</v>
      </c>
      <c r="AX582" s="211">
        <v>407</v>
      </c>
      <c r="AY582" s="211">
        <v>73</v>
      </c>
      <c r="AZ582" s="211">
        <v>1501</v>
      </c>
      <c r="BA582" s="211">
        <v>257</v>
      </c>
      <c r="BB582" s="211">
        <v>3692</v>
      </c>
      <c r="BC582" s="211">
        <v>262</v>
      </c>
      <c r="BD582" s="211">
        <v>7886</v>
      </c>
      <c r="BE582" s="211">
        <v>273</v>
      </c>
      <c r="BF582" s="211">
        <v>2045</v>
      </c>
      <c r="BG582" s="211">
        <v>32</v>
      </c>
      <c r="BH582" s="211">
        <v>11878</v>
      </c>
      <c r="BI582" s="211">
        <v>1017</v>
      </c>
      <c r="BJ582" s="211">
        <v>11231</v>
      </c>
      <c r="BK582" s="211">
        <v>875</v>
      </c>
      <c r="BL582" s="211">
        <v>647</v>
      </c>
      <c r="BM582" s="211">
        <v>142</v>
      </c>
      <c r="BN582" s="211">
        <v>7833</v>
      </c>
      <c r="BO582" s="211">
        <v>383</v>
      </c>
      <c r="BP582" s="211">
        <v>4347</v>
      </c>
      <c r="BQ582" s="211">
        <v>634</v>
      </c>
      <c r="BR582" s="211">
        <v>1743</v>
      </c>
      <c r="BS582" s="211">
        <v>32</v>
      </c>
      <c r="BT582" s="211">
        <v>1163</v>
      </c>
      <c r="BU582" s="211">
        <v>56</v>
      </c>
      <c r="BV582" s="211">
        <v>13923</v>
      </c>
      <c r="BW582" s="211">
        <v>1049</v>
      </c>
      <c r="BX582" s="211">
        <v>2226</v>
      </c>
      <c r="BY582" s="211">
        <v>0</v>
      </c>
      <c r="BZ582" s="211">
        <v>539</v>
      </c>
      <c r="CA582" s="211">
        <v>25</v>
      </c>
      <c r="CB582" s="211">
        <v>624</v>
      </c>
      <c r="CC582" s="211">
        <v>31</v>
      </c>
      <c r="CD582" s="211">
        <v>2663</v>
      </c>
      <c r="CE582" s="211">
        <v>184</v>
      </c>
      <c r="CF582" s="211">
        <v>5092</v>
      </c>
      <c r="CG582" s="211">
        <v>376</v>
      </c>
      <c r="CH582" s="211">
        <v>2352</v>
      </c>
      <c r="CI582" s="211">
        <v>296</v>
      </c>
      <c r="CJ582" s="211">
        <v>2065</v>
      </c>
      <c r="CK582" s="211">
        <v>114</v>
      </c>
      <c r="CL582" s="211">
        <v>1751</v>
      </c>
      <c r="CM582" s="211">
        <v>79</v>
      </c>
      <c r="CN582" s="211">
        <v>2226</v>
      </c>
      <c r="CO582" s="211">
        <v>0</v>
      </c>
      <c r="CP582" s="211">
        <v>1105</v>
      </c>
      <c r="CQ582" s="211">
        <v>16207</v>
      </c>
      <c r="CR582" s="211">
        <v>12309</v>
      </c>
      <c r="CS582" s="211">
        <v>5133</v>
      </c>
      <c r="CT582" s="211">
        <v>14430</v>
      </c>
      <c r="CU582" s="211">
        <v>2515</v>
      </c>
      <c r="CV582" s="211">
        <v>831</v>
      </c>
      <c r="CW582" s="211">
        <v>864</v>
      </c>
      <c r="CX582" s="211">
        <v>113</v>
      </c>
      <c r="CY582" s="211">
        <v>1088</v>
      </c>
      <c r="CZ582" s="211">
        <v>459</v>
      </c>
      <c r="DA582" s="211">
        <v>245</v>
      </c>
      <c r="DB582" s="211">
        <v>64</v>
      </c>
      <c r="DC582" s="211">
        <v>318</v>
      </c>
      <c r="DD582" s="211">
        <v>195</v>
      </c>
      <c r="DE582" s="211">
        <v>124</v>
      </c>
      <c r="DF582" s="211">
        <v>100</v>
      </c>
      <c r="DG582" s="211">
        <v>1531</v>
      </c>
      <c r="DH582" s="211">
        <v>297</v>
      </c>
      <c r="DI582" s="211">
        <v>1336</v>
      </c>
      <c r="DJ582" s="211">
        <v>394</v>
      </c>
      <c r="DK582" s="211">
        <v>169</v>
      </c>
      <c r="DL582" s="211">
        <v>1114</v>
      </c>
      <c r="DM582" s="211">
        <v>1888</v>
      </c>
      <c r="DN582" s="211">
        <v>2719</v>
      </c>
      <c r="DO582" s="211">
        <v>1227</v>
      </c>
      <c r="DP582" s="211">
        <v>739</v>
      </c>
      <c r="DQ582" s="211">
        <v>232</v>
      </c>
      <c r="DR582" s="211">
        <v>688</v>
      </c>
      <c r="DS582" s="211">
        <v>604</v>
      </c>
      <c r="DT582" s="211">
        <v>1362</v>
      </c>
      <c r="DU582" s="211">
        <v>11532</v>
      </c>
      <c r="DV582" s="211">
        <v>1649</v>
      </c>
      <c r="DW582" s="211">
        <v>241</v>
      </c>
      <c r="DX582" s="211">
        <v>1151</v>
      </c>
      <c r="DY582" s="211">
        <v>51</v>
      </c>
      <c r="DZ582" s="211">
        <v>4900</v>
      </c>
      <c r="EA582" s="211">
        <v>134</v>
      </c>
      <c r="EB582" s="211">
        <v>4450</v>
      </c>
      <c r="EC582" s="211">
        <v>3832</v>
      </c>
      <c r="ED582" s="211">
        <v>91</v>
      </c>
      <c r="EE582" s="211">
        <v>3441</v>
      </c>
      <c r="EF582" s="211">
        <v>517</v>
      </c>
      <c r="EG582" s="211">
        <v>12125</v>
      </c>
      <c r="EH582" s="211">
        <v>5071</v>
      </c>
      <c r="EI582" s="211">
        <v>2890</v>
      </c>
      <c r="EJ582" s="211">
        <v>8642</v>
      </c>
      <c r="EK582" s="211">
        <v>928</v>
      </c>
      <c r="EL582" s="211">
        <v>1132</v>
      </c>
      <c r="EM582" s="211">
        <v>1058</v>
      </c>
      <c r="EN582" s="211">
        <v>1219</v>
      </c>
      <c r="EO582" s="211">
        <v>1180</v>
      </c>
      <c r="EP582" s="211">
        <v>2846</v>
      </c>
      <c r="EQ582" s="211">
        <v>10171</v>
      </c>
      <c r="ER582" s="211">
        <v>11532</v>
      </c>
      <c r="ES582" s="211">
        <v>3224</v>
      </c>
      <c r="ET582" s="211">
        <v>6564</v>
      </c>
      <c r="EU582" s="211">
        <v>1447</v>
      </c>
      <c r="EV582" s="211">
        <v>297</v>
      </c>
      <c r="EW582" s="211">
        <f t="shared" si="9"/>
        <v>8308</v>
      </c>
      <c r="EX582" s="211">
        <v>11532</v>
      </c>
      <c r="EZ582" s="211"/>
    </row>
    <row r="583" spans="1:156" x14ac:dyDescent="0.25">
      <c r="A583">
        <v>55404</v>
      </c>
      <c r="B583" t="s">
        <v>580</v>
      </c>
      <c r="C583" t="s">
        <v>707</v>
      </c>
      <c r="D583" t="s">
        <v>260</v>
      </c>
      <c r="E583" t="s">
        <v>329</v>
      </c>
      <c r="F583" s="234" t="s">
        <v>342</v>
      </c>
      <c r="G583" s="234" t="s">
        <v>343</v>
      </c>
      <c r="H583" s="211">
        <v>27559</v>
      </c>
      <c r="I583" s="211">
        <v>3162</v>
      </c>
      <c r="J583" s="211">
        <v>10635</v>
      </c>
      <c r="K583" s="211">
        <v>984</v>
      </c>
      <c r="L583" s="211">
        <v>8158</v>
      </c>
      <c r="M583" s="211">
        <v>653</v>
      </c>
      <c r="N583" s="211">
        <v>11378</v>
      </c>
      <c r="O583" s="211">
        <v>1745</v>
      </c>
      <c r="P583" s="211">
        <v>4361</v>
      </c>
      <c r="Q583" s="211">
        <v>352</v>
      </c>
      <c r="R583" s="211">
        <v>10595</v>
      </c>
      <c r="S583" s="211">
        <v>696</v>
      </c>
      <c r="T583" s="211">
        <v>8960</v>
      </c>
      <c r="U583" s="211">
        <v>1187</v>
      </c>
      <c r="V583" s="211">
        <v>1289</v>
      </c>
      <c r="W583" s="211">
        <v>101</v>
      </c>
      <c r="X583" s="211">
        <v>1062</v>
      </c>
      <c r="Y583" s="211">
        <v>85</v>
      </c>
      <c r="Z583" s="211">
        <v>2875</v>
      </c>
      <c r="AA583" s="211">
        <v>689</v>
      </c>
      <c r="AB583" s="211">
        <v>2777</v>
      </c>
      <c r="AC583" s="211">
        <v>404</v>
      </c>
      <c r="AD583" s="211">
        <v>5563</v>
      </c>
      <c r="AE583" s="211">
        <v>1142</v>
      </c>
      <c r="AF583" s="211">
        <v>9830</v>
      </c>
      <c r="AG583" s="211">
        <v>501</v>
      </c>
      <c r="AH583" s="211">
        <v>20809</v>
      </c>
      <c r="AI583" s="211">
        <v>1374</v>
      </c>
      <c r="AJ583" s="211">
        <v>6750</v>
      </c>
      <c r="AK583" s="211">
        <v>1788</v>
      </c>
      <c r="AL583" s="211">
        <v>3550</v>
      </c>
      <c r="AM583" s="211">
        <v>575</v>
      </c>
      <c r="AN583" s="211">
        <v>3200</v>
      </c>
      <c r="AO583" s="211">
        <v>1213</v>
      </c>
      <c r="AP583" s="211">
        <v>15366</v>
      </c>
      <c r="AQ583" s="211">
        <v>1857</v>
      </c>
      <c r="AR583" s="211">
        <v>12193</v>
      </c>
      <c r="AS583" s="211">
        <v>1305</v>
      </c>
      <c r="AT583" s="211">
        <v>4936</v>
      </c>
      <c r="AU583" s="211">
        <v>237</v>
      </c>
      <c r="AV583" s="211">
        <v>22623</v>
      </c>
      <c r="AW583" s="211">
        <v>2925</v>
      </c>
      <c r="AX583" s="211">
        <v>3297</v>
      </c>
      <c r="AY583" s="211">
        <v>723</v>
      </c>
      <c r="AZ583" s="211">
        <v>3465</v>
      </c>
      <c r="BA583" s="211">
        <v>585</v>
      </c>
      <c r="BB583" s="211">
        <v>4291</v>
      </c>
      <c r="BC583" s="211">
        <v>411</v>
      </c>
      <c r="BD583" s="211">
        <v>5631</v>
      </c>
      <c r="BE583" s="211">
        <v>332</v>
      </c>
      <c r="BF583" s="211">
        <v>4189</v>
      </c>
      <c r="BG583" s="211">
        <v>661</v>
      </c>
      <c r="BH583" s="211">
        <v>14526</v>
      </c>
      <c r="BI583" s="211">
        <v>2024</v>
      </c>
      <c r="BJ583" s="211">
        <v>13302</v>
      </c>
      <c r="BK583" s="211">
        <v>1794</v>
      </c>
      <c r="BL583" s="211">
        <v>1224</v>
      </c>
      <c r="BM583" s="211">
        <v>230</v>
      </c>
      <c r="BN583" s="211">
        <v>8349</v>
      </c>
      <c r="BO583" s="211">
        <v>1150</v>
      </c>
      <c r="BP583" s="211">
        <v>6313</v>
      </c>
      <c r="BQ583" s="211">
        <v>859</v>
      </c>
      <c r="BR583" s="211">
        <v>4053</v>
      </c>
      <c r="BS583" s="211">
        <v>676</v>
      </c>
      <c r="BT583" s="211">
        <v>6405</v>
      </c>
      <c r="BU583" s="211">
        <v>446</v>
      </c>
      <c r="BV583" s="211">
        <v>18715</v>
      </c>
      <c r="BW583" s="211">
        <v>2685</v>
      </c>
      <c r="BX583" s="211">
        <v>2439</v>
      </c>
      <c r="BY583" s="211">
        <v>31</v>
      </c>
      <c r="BZ583" s="211">
        <v>1900</v>
      </c>
      <c r="CA583" s="211">
        <v>116</v>
      </c>
      <c r="CB583" s="211">
        <v>4505</v>
      </c>
      <c r="CC583" s="211">
        <v>330</v>
      </c>
      <c r="CD583" s="211">
        <v>4470</v>
      </c>
      <c r="CE583" s="211">
        <v>665</v>
      </c>
      <c r="CF583" s="211">
        <v>4511</v>
      </c>
      <c r="CG583" s="211">
        <v>578</v>
      </c>
      <c r="CH583" s="211">
        <v>3736</v>
      </c>
      <c r="CI583" s="211">
        <v>772</v>
      </c>
      <c r="CJ583" s="211">
        <v>2962</v>
      </c>
      <c r="CK583" s="211">
        <v>464</v>
      </c>
      <c r="CL583" s="211">
        <v>3036</v>
      </c>
      <c r="CM583" s="211">
        <v>206</v>
      </c>
      <c r="CN583" s="211">
        <v>2439</v>
      </c>
      <c r="CO583" s="211">
        <v>31</v>
      </c>
      <c r="CP583" s="211">
        <v>3162</v>
      </c>
      <c r="CQ583" s="211">
        <v>24397</v>
      </c>
      <c r="CR583" s="211">
        <v>12498</v>
      </c>
      <c r="CS583" s="211">
        <v>13071</v>
      </c>
      <c r="CT583" s="211">
        <v>16752</v>
      </c>
      <c r="CU583" s="211">
        <v>9685</v>
      </c>
      <c r="CV583" s="211">
        <v>4155</v>
      </c>
      <c r="CW583" s="211">
        <v>3537</v>
      </c>
      <c r="CX583" s="211">
        <v>1594</v>
      </c>
      <c r="CY583" s="211">
        <v>634</v>
      </c>
      <c r="CZ583" s="211">
        <v>299</v>
      </c>
      <c r="DA583" s="211">
        <v>715</v>
      </c>
      <c r="DB583" s="211">
        <v>270</v>
      </c>
      <c r="DC583" s="211">
        <v>4799</v>
      </c>
      <c r="DD583" s="211">
        <v>1992</v>
      </c>
      <c r="DE583" s="211">
        <v>78</v>
      </c>
      <c r="DF583" s="211">
        <v>400</v>
      </c>
      <c r="DG583" s="211">
        <v>1430</v>
      </c>
      <c r="DH583" s="211">
        <v>244</v>
      </c>
      <c r="DI583" s="211">
        <v>1559</v>
      </c>
      <c r="DJ583" s="211">
        <v>773</v>
      </c>
      <c r="DK583" s="211">
        <v>170</v>
      </c>
      <c r="DL583" s="211">
        <v>885</v>
      </c>
      <c r="DM583" s="211">
        <v>2025</v>
      </c>
      <c r="DN583" s="211">
        <v>3785</v>
      </c>
      <c r="DO583" s="211">
        <v>1959</v>
      </c>
      <c r="DP583" s="211">
        <v>481</v>
      </c>
      <c r="DQ583" s="211">
        <v>333</v>
      </c>
      <c r="DR583" s="211">
        <v>1308</v>
      </c>
      <c r="DS583" s="211">
        <v>1508</v>
      </c>
      <c r="DT583" s="211">
        <v>3714</v>
      </c>
      <c r="DU583" s="211">
        <v>12679</v>
      </c>
      <c r="DV583" s="211">
        <v>2025</v>
      </c>
      <c r="DW583" s="211">
        <v>1003</v>
      </c>
      <c r="DX583" s="211">
        <v>1107</v>
      </c>
      <c r="DY583" s="211">
        <v>185</v>
      </c>
      <c r="DZ583" s="211">
        <v>5261</v>
      </c>
      <c r="EA583" s="211">
        <v>181</v>
      </c>
      <c r="EB583" s="211">
        <v>4145</v>
      </c>
      <c r="EC583" s="211">
        <v>4286</v>
      </c>
      <c r="ED583" s="211">
        <v>875</v>
      </c>
      <c r="EE583" s="211">
        <v>2713</v>
      </c>
      <c r="EF583" s="211">
        <v>2520</v>
      </c>
      <c r="EG583" s="211">
        <v>20812</v>
      </c>
      <c r="EH583" s="211">
        <v>7012</v>
      </c>
      <c r="EI583" s="211">
        <v>2223</v>
      </c>
      <c r="EJ583" s="211">
        <v>10456</v>
      </c>
      <c r="EK583" s="211">
        <v>1655</v>
      </c>
      <c r="EL583" s="211">
        <v>1153</v>
      </c>
      <c r="EM583" s="211">
        <v>1109</v>
      </c>
      <c r="EN583" s="211">
        <v>1090</v>
      </c>
      <c r="EO583" s="211">
        <v>1171</v>
      </c>
      <c r="EP583" s="211">
        <v>3881</v>
      </c>
      <c r="EQ583" s="211">
        <v>10096</v>
      </c>
      <c r="ER583" s="211">
        <v>12679</v>
      </c>
      <c r="ES583" s="211">
        <v>4208</v>
      </c>
      <c r="ET583" s="211">
        <v>6003</v>
      </c>
      <c r="EU583" s="211">
        <v>1739</v>
      </c>
      <c r="EV583" s="211">
        <v>729</v>
      </c>
      <c r="EW583" s="211">
        <f t="shared" si="9"/>
        <v>8471</v>
      </c>
      <c r="EX583" s="211">
        <v>12679</v>
      </c>
      <c r="EZ583" s="211"/>
    </row>
    <row r="584" spans="1:156" x14ac:dyDescent="0.25">
      <c r="A584">
        <v>55405</v>
      </c>
      <c r="B584" t="s">
        <v>580</v>
      </c>
      <c r="C584" t="s">
        <v>707</v>
      </c>
      <c r="D584" t="s">
        <v>260</v>
      </c>
      <c r="E584" t="s">
        <v>329</v>
      </c>
      <c r="F584" s="234" t="s">
        <v>342</v>
      </c>
      <c r="G584" s="234" t="s">
        <v>342</v>
      </c>
      <c r="H584" s="211">
        <v>16778</v>
      </c>
      <c r="I584" s="211">
        <v>1499</v>
      </c>
      <c r="J584" s="211">
        <v>4174</v>
      </c>
      <c r="K584" s="211">
        <v>583</v>
      </c>
      <c r="L584" s="211">
        <v>3401</v>
      </c>
      <c r="M584" s="211">
        <v>483</v>
      </c>
      <c r="N584" s="211">
        <v>5405</v>
      </c>
      <c r="O584" s="211">
        <v>715</v>
      </c>
      <c r="P584" s="211">
        <v>6907</v>
      </c>
      <c r="Q584" s="211">
        <v>194</v>
      </c>
      <c r="R584" s="211">
        <v>10066</v>
      </c>
      <c r="S584" s="211">
        <v>787</v>
      </c>
      <c r="T584" s="211">
        <v>4180</v>
      </c>
      <c r="U584" s="211">
        <v>462</v>
      </c>
      <c r="V584" s="211">
        <v>408</v>
      </c>
      <c r="W584" s="211">
        <v>0</v>
      </c>
      <c r="X584" s="211">
        <v>677</v>
      </c>
      <c r="Y584" s="211">
        <v>73</v>
      </c>
      <c r="Z584" s="211">
        <v>329</v>
      </c>
      <c r="AA584" s="211">
        <v>107</v>
      </c>
      <c r="AB584" s="211">
        <v>1118</v>
      </c>
      <c r="AC584" s="211">
        <v>70</v>
      </c>
      <c r="AD584" s="211">
        <v>915</v>
      </c>
      <c r="AE584" s="211">
        <v>152</v>
      </c>
      <c r="AF584" s="211">
        <v>9913</v>
      </c>
      <c r="AG584" s="211">
        <v>787</v>
      </c>
      <c r="AH584" s="211">
        <v>15085</v>
      </c>
      <c r="AI584" s="211">
        <v>1369</v>
      </c>
      <c r="AJ584" s="211">
        <v>1693</v>
      </c>
      <c r="AK584" s="211">
        <v>130</v>
      </c>
      <c r="AL584" s="211">
        <v>1316</v>
      </c>
      <c r="AM584" s="211">
        <v>84</v>
      </c>
      <c r="AN584" s="211">
        <v>377</v>
      </c>
      <c r="AO584" s="211">
        <v>46</v>
      </c>
      <c r="AP584" s="211">
        <v>8187</v>
      </c>
      <c r="AQ584" s="211">
        <v>650</v>
      </c>
      <c r="AR584" s="211">
        <v>8591</v>
      </c>
      <c r="AS584" s="211">
        <v>849</v>
      </c>
      <c r="AT584" s="211">
        <v>1751</v>
      </c>
      <c r="AU584" s="211">
        <v>131</v>
      </c>
      <c r="AV584" s="211">
        <v>15027</v>
      </c>
      <c r="AW584" s="211">
        <v>1368</v>
      </c>
      <c r="AX584" s="211">
        <v>559</v>
      </c>
      <c r="AY584" s="211">
        <v>43</v>
      </c>
      <c r="AZ584" s="211">
        <v>1286</v>
      </c>
      <c r="BA584" s="211">
        <v>130</v>
      </c>
      <c r="BB584" s="211">
        <v>2721</v>
      </c>
      <c r="BC584" s="211">
        <v>411</v>
      </c>
      <c r="BD584" s="211">
        <v>6940</v>
      </c>
      <c r="BE584" s="211">
        <v>445</v>
      </c>
      <c r="BF584" s="211">
        <v>1488</v>
      </c>
      <c r="BG584" s="211">
        <v>306</v>
      </c>
      <c r="BH584" s="211">
        <v>10816</v>
      </c>
      <c r="BI584" s="211">
        <v>1046</v>
      </c>
      <c r="BJ584" s="211">
        <v>10178</v>
      </c>
      <c r="BK584" s="211">
        <v>847</v>
      </c>
      <c r="BL584" s="211">
        <v>638</v>
      </c>
      <c r="BM584" s="211">
        <v>199</v>
      </c>
      <c r="BN584" s="211">
        <v>6364</v>
      </c>
      <c r="BO584" s="211">
        <v>372</v>
      </c>
      <c r="BP584" s="211">
        <v>4602</v>
      </c>
      <c r="BQ584" s="211">
        <v>689</v>
      </c>
      <c r="BR584" s="211">
        <v>1338</v>
      </c>
      <c r="BS584" s="211">
        <v>291</v>
      </c>
      <c r="BT584" s="211">
        <v>2926</v>
      </c>
      <c r="BU584" s="211">
        <v>147</v>
      </c>
      <c r="BV584" s="211">
        <v>12304</v>
      </c>
      <c r="BW584" s="211">
        <v>1352</v>
      </c>
      <c r="BX584" s="211">
        <v>1548</v>
      </c>
      <c r="BY584" s="211">
        <v>0</v>
      </c>
      <c r="BZ584" s="211">
        <v>947</v>
      </c>
      <c r="CA584" s="211">
        <v>64</v>
      </c>
      <c r="CB584" s="211">
        <v>1979</v>
      </c>
      <c r="CC584" s="211">
        <v>83</v>
      </c>
      <c r="CD584" s="211">
        <v>2346</v>
      </c>
      <c r="CE584" s="211">
        <v>323</v>
      </c>
      <c r="CF584" s="211">
        <v>4492</v>
      </c>
      <c r="CG584" s="211">
        <v>390</v>
      </c>
      <c r="CH584" s="211">
        <v>2538</v>
      </c>
      <c r="CI584" s="211">
        <v>392</v>
      </c>
      <c r="CJ584" s="211">
        <v>1352</v>
      </c>
      <c r="CK584" s="211">
        <v>96</v>
      </c>
      <c r="CL584" s="211">
        <v>1576</v>
      </c>
      <c r="CM584" s="211">
        <v>151</v>
      </c>
      <c r="CN584" s="211">
        <v>1548</v>
      </c>
      <c r="CO584" s="211">
        <v>0</v>
      </c>
      <c r="CP584" s="211">
        <v>1499</v>
      </c>
      <c r="CQ584" s="211">
        <v>15279</v>
      </c>
      <c r="CR584" s="211">
        <v>11263</v>
      </c>
      <c r="CS584" s="211">
        <v>5371</v>
      </c>
      <c r="CT584" s="211">
        <v>13017</v>
      </c>
      <c r="CU584" s="211">
        <v>3088</v>
      </c>
      <c r="CV584" s="211">
        <v>1075</v>
      </c>
      <c r="CW584" s="211">
        <v>470</v>
      </c>
      <c r="CX584" s="211">
        <v>151</v>
      </c>
      <c r="CY584" s="211">
        <v>182</v>
      </c>
      <c r="CZ584" s="211">
        <v>72</v>
      </c>
      <c r="DA584" s="211">
        <v>533</v>
      </c>
      <c r="DB584" s="211">
        <v>148</v>
      </c>
      <c r="DC584" s="211">
        <v>1903</v>
      </c>
      <c r="DD584" s="211">
        <v>704</v>
      </c>
      <c r="DE584" s="211">
        <v>0</v>
      </c>
      <c r="DF584" s="211">
        <v>152</v>
      </c>
      <c r="DG584" s="211">
        <v>789</v>
      </c>
      <c r="DH584" s="211">
        <v>204</v>
      </c>
      <c r="DI584" s="211">
        <v>1408</v>
      </c>
      <c r="DJ584" s="211">
        <v>339</v>
      </c>
      <c r="DK584" s="211">
        <v>194</v>
      </c>
      <c r="DL584" s="211">
        <v>1031</v>
      </c>
      <c r="DM584" s="211">
        <v>1881</v>
      </c>
      <c r="DN584" s="211">
        <v>3100</v>
      </c>
      <c r="DO584" s="211">
        <v>824</v>
      </c>
      <c r="DP584" s="211">
        <v>458</v>
      </c>
      <c r="DQ584" s="211">
        <v>302</v>
      </c>
      <c r="DR584" s="211">
        <v>292</v>
      </c>
      <c r="DS584" s="211">
        <v>347</v>
      </c>
      <c r="DT584" s="211">
        <v>892</v>
      </c>
      <c r="DU584" s="211">
        <v>8190</v>
      </c>
      <c r="DV584" s="211">
        <v>1816</v>
      </c>
      <c r="DW584" s="211">
        <v>664</v>
      </c>
      <c r="DX584" s="211">
        <v>827</v>
      </c>
      <c r="DY584" s="211">
        <v>81</v>
      </c>
      <c r="DZ584" s="211">
        <v>2502</v>
      </c>
      <c r="EA584" s="211">
        <v>41</v>
      </c>
      <c r="EB584" s="211">
        <v>1996</v>
      </c>
      <c r="EC584" s="211">
        <v>3045</v>
      </c>
      <c r="ED584" s="211">
        <v>447</v>
      </c>
      <c r="EE584" s="211">
        <v>1881</v>
      </c>
      <c r="EF584" s="211">
        <v>1292</v>
      </c>
      <c r="EG584" s="211">
        <v>12016</v>
      </c>
      <c r="EH584" s="211">
        <v>4707</v>
      </c>
      <c r="EI584" s="211">
        <v>2946</v>
      </c>
      <c r="EJ584" s="211">
        <v>5244</v>
      </c>
      <c r="EK584" s="211">
        <v>655</v>
      </c>
      <c r="EL584" s="211">
        <v>640</v>
      </c>
      <c r="EM584" s="211">
        <v>885</v>
      </c>
      <c r="EN584" s="211">
        <v>759</v>
      </c>
      <c r="EO584" s="211">
        <v>421</v>
      </c>
      <c r="EP584" s="211">
        <v>1801</v>
      </c>
      <c r="EQ584" s="211">
        <v>7669</v>
      </c>
      <c r="ER584" s="211">
        <v>8190</v>
      </c>
      <c r="ES584" s="211">
        <v>1304</v>
      </c>
      <c r="ET584" s="211">
        <v>4140</v>
      </c>
      <c r="EU584" s="211">
        <v>2157</v>
      </c>
      <c r="EV584" s="211">
        <v>589</v>
      </c>
      <c r="EW584" s="211">
        <f t="shared" si="9"/>
        <v>6886</v>
      </c>
      <c r="EX584" s="211">
        <v>8190</v>
      </c>
      <c r="EZ584" s="211"/>
    </row>
    <row r="585" spans="1:156" x14ac:dyDescent="0.25">
      <c r="A585">
        <v>55406</v>
      </c>
      <c r="B585" t="s">
        <v>580</v>
      </c>
      <c r="C585" t="s">
        <v>707</v>
      </c>
      <c r="D585" t="s">
        <v>260</v>
      </c>
      <c r="E585" t="s">
        <v>329</v>
      </c>
      <c r="F585" s="234" t="s">
        <v>342</v>
      </c>
      <c r="G585" s="234" t="s">
        <v>342</v>
      </c>
      <c r="H585" s="211">
        <v>35773</v>
      </c>
      <c r="I585" s="211">
        <v>1444</v>
      </c>
      <c r="J585" s="211">
        <v>4766</v>
      </c>
      <c r="K585" s="211">
        <v>296</v>
      </c>
      <c r="L585" s="211">
        <v>2933</v>
      </c>
      <c r="M585" s="211">
        <v>166</v>
      </c>
      <c r="N585" s="211">
        <v>12566</v>
      </c>
      <c r="O585" s="211">
        <v>801</v>
      </c>
      <c r="P585" s="211">
        <v>18325</v>
      </c>
      <c r="Q585" s="211">
        <v>333</v>
      </c>
      <c r="R585" s="211">
        <v>25413</v>
      </c>
      <c r="S585" s="211">
        <v>694</v>
      </c>
      <c r="T585" s="211">
        <v>4449</v>
      </c>
      <c r="U585" s="211">
        <v>226</v>
      </c>
      <c r="V585" s="211">
        <v>208</v>
      </c>
      <c r="W585" s="211">
        <v>20</v>
      </c>
      <c r="X585" s="211">
        <v>955</v>
      </c>
      <c r="Y585" s="211">
        <v>45</v>
      </c>
      <c r="Z585" s="211">
        <v>1096</v>
      </c>
      <c r="AA585" s="211">
        <v>183</v>
      </c>
      <c r="AB585" s="211">
        <v>3635</v>
      </c>
      <c r="AC585" s="211">
        <v>259</v>
      </c>
      <c r="AD585" s="211">
        <v>2453</v>
      </c>
      <c r="AE585" s="211">
        <v>254</v>
      </c>
      <c r="AF585" s="211">
        <v>24942</v>
      </c>
      <c r="AG585" s="211">
        <v>682</v>
      </c>
      <c r="AH585" s="211">
        <v>31670</v>
      </c>
      <c r="AI585" s="211">
        <v>1042</v>
      </c>
      <c r="AJ585" s="211">
        <v>4103</v>
      </c>
      <c r="AK585" s="211">
        <v>402</v>
      </c>
      <c r="AL585" s="211">
        <v>2810</v>
      </c>
      <c r="AM585" s="211">
        <v>145</v>
      </c>
      <c r="AN585" s="211">
        <v>1293</v>
      </c>
      <c r="AO585" s="211">
        <v>257</v>
      </c>
      <c r="AP585" s="211">
        <v>17383</v>
      </c>
      <c r="AQ585" s="211">
        <v>957</v>
      </c>
      <c r="AR585" s="211">
        <v>18390</v>
      </c>
      <c r="AS585" s="211">
        <v>487</v>
      </c>
      <c r="AT585" s="211">
        <v>3936</v>
      </c>
      <c r="AU585" s="211">
        <v>154</v>
      </c>
      <c r="AV585" s="211">
        <v>31837</v>
      </c>
      <c r="AW585" s="211">
        <v>1290</v>
      </c>
      <c r="AX585" s="211">
        <v>1869</v>
      </c>
      <c r="AY585" s="211">
        <v>308</v>
      </c>
      <c r="AZ585" s="211">
        <v>3661</v>
      </c>
      <c r="BA585" s="211">
        <v>241</v>
      </c>
      <c r="BB585" s="211">
        <v>6346</v>
      </c>
      <c r="BC585" s="211">
        <v>465</v>
      </c>
      <c r="BD585" s="211">
        <v>15189</v>
      </c>
      <c r="BE585" s="211">
        <v>262</v>
      </c>
      <c r="BF585" s="211">
        <v>3198</v>
      </c>
      <c r="BG585" s="211">
        <v>214</v>
      </c>
      <c r="BH585" s="211">
        <v>20141</v>
      </c>
      <c r="BI585" s="211">
        <v>1079</v>
      </c>
      <c r="BJ585" s="211">
        <v>19068</v>
      </c>
      <c r="BK585" s="211">
        <v>954</v>
      </c>
      <c r="BL585" s="211">
        <v>1073</v>
      </c>
      <c r="BM585" s="211">
        <v>125</v>
      </c>
      <c r="BN585" s="211">
        <v>13810</v>
      </c>
      <c r="BO585" s="211">
        <v>565</v>
      </c>
      <c r="BP585" s="211">
        <v>6904</v>
      </c>
      <c r="BQ585" s="211">
        <v>560</v>
      </c>
      <c r="BR585" s="211">
        <v>2625</v>
      </c>
      <c r="BS585" s="211">
        <v>168</v>
      </c>
      <c r="BT585" s="211">
        <v>7015</v>
      </c>
      <c r="BU585" s="211">
        <v>125</v>
      </c>
      <c r="BV585" s="211">
        <v>23339</v>
      </c>
      <c r="BW585" s="211">
        <v>1293</v>
      </c>
      <c r="BX585" s="211">
        <v>5419</v>
      </c>
      <c r="BY585" s="211">
        <v>26</v>
      </c>
      <c r="BZ585" s="211">
        <v>2663</v>
      </c>
      <c r="CA585" s="211">
        <v>31</v>
      </c>
      <c r="CB585" s="211">
        <v>4352</v>
      </c>
      <c r="CC585" s="211">
        <v>94</v>
      </c>
      <c r="CD585" s="211">
        <v>1693</v>
      </c>
      <c r="CE585" s="211">
        <v>43</v>
      </c>
      <c r="CF585" s="211">
        <v>5857</v>
      </c>
      <c r="CG585" s="211">
        <v>492</v>
      </c>
      <c r="CH585" s="211">
        <v>6478</v>
      </c>
      <c r="CI585" s="211">
        <v>337</v>
      </c>
      <c r="CJ585" s="211">
        <v>4124</v>
      </c>
      <c r="CK585" s="211">
        <v>148</v>
      </c>
      <c r="CL585" s="211">
        <v>5187</v>
      </c>
      <c r="CM585" s="211">
        <v>273</v>
      </c>
      <c r="CN585" s="211">
        <v>5419</v>
      </c>
      <c r="CO585" s="211">
        <v>26</v>
      </c>
      <c r="CP585" s="211">
        <v>1444</v>
      </c>
      <c r="CQ585" s="211">
        <v>34329</v>
      </c>
      <c r="CR585" s="211">
        <v>26991</v>
      </c>
      <c r="CS585" s="211">
        <v>11208</v>
      </c>
      <c r="CT585" s="211">
        <v>28379</v>
      </c>
      <c r="CU585" s="211">
        <v>5135</v>
      </c>
      <c r="CV585" s="211">
        <v>1978</v>
      </c>
      <c r="CW585" s="211">
        <v>1460</v>
      </c>
      <c r="CX585" s="211">
        <v>488</v>
      </c>
      <c r="CY585" s="211">
        <v>653</v>
      </c>
      <c r="CZ585" s="211">
        <v>131</v>
      </c>
      <c r="DA585" s="211">
        <v>574</v>
      </c>
      <c r="DB585" s="211">
        <v>208</v>
      </c>
      <c r="DC585" s="211">
        <v>2448</v>
      </c>
      <c r="DD585" s="211">
        <v>1151</v>
      </c>
      <c r="DE585" s="211">
        <v>84</v>
      </c>
      <c r="DF585" s="211">
        <v>790</v>
      </c>
      <c r="DG585" s="211">
        <v>1583</v>
      </c>
      <c r="DH585" s="211">
        <v>287</v>
      </c>
      <c r="DI585" s="211">
        <v>1951</v>
      </c>
      <c r="DJ585" s="211">
        <v>742</v>
      </c>
      <c r="DK585" s="211">
        <v>418</v>
      </c>
      <c r="DL585" s="211">
        <v>1510</v>
      </c>
      <c r="DM585" s="211">
        <v>2883</v>
      </c>
      <c r="DN585" s="211">
        <v>6314</v>
      </c>
      <c r="DO585" s="211">
        <v>1573</v>
      </c>
      <c r="DP585" s="211">
        <v>1467</v>
      </c>
      <c r="DQ585" s="211">
        <v>903</v>
      </c>
      <c r="DR585" s="211">
        <v>750</v>
      </c>
      <c r="DS585" s="211">
        <v>805</v>
      </c>
      <c r="DT585" s="211">
        <v>1492</v>
      </c>
      <c r="DU585" s="211">
        <v>16653</v>
      </c>
      <c r="DV585" s="211">
        <v>6600</v>
      </c>
      <c r="DW585" s="211">
        <v>2584</v>
      </c>
      <c r="DX585" s="211">
        <v>1761</v>
      </c>
      <c r="DY585" s="211">
        <v>284</v>
      </c>
      <c r="DZ585" s="211">
        <v>3334</v>
      </c>
      <c r="EA585" s="211">
        <v>125</v>
      </c>
      <c r="EB585" s="211">
        <v>2728</v>
      </c>
      <c r="EC585" s="211">
        <v>4958</v>
      </c>
      <c r="ED585" s="211">
        <v>551</v>
      </c>
      <c r="EE585" s="211">
        <v>3482</v>
      </c>
      <c r="EF585" s="211">
        <v>3729</v>
      </c>
      <c r="EG585" s="211">
        <v>30654</v>
      </c>
      <c r="EH585" s="211">
        <v>4692</v>
      </c>
      <c r="EI585" s="211">
        <v>11119</v>
      </c>
      <c r="EJ585" s="211">
        <v>5534</v>
      </c>
      <c r="EK585" s="211">
        <v>601</v>
      </c>
      <c r="EL585" s="211">
        <v>911</v>
      </c>
      <c r="EM585" s="211">
        <v>835</v>
      </c>
      <c r="EN585" s="211">
        <v>830</v>
      </c>
      <c r="EO585" s="211">
        <v>553</v>
      </c>
      <c r="EP585" s="211">
        <v>1612</v>
      </c>
      <c r="EQ585" s="211">
        <v>15450</v>
      </c>
      <c r="ER585" s="211">
        <v>16653</v>
      </c>
      <c r="ES585" s="211">
        <v>1737</v>
      </c>
      <c r="ET585" s="211">
        <v>7254</v>
      </c>
      <c r="EU585" s="211">
        <v>6120</v>
      </c>
      <c r="EV585" s="211">
        <v>1542</v>
      </c>
      <c r="EW585" s="211">
        <f t="shared" si="9"/>
        <v>14916</v>
      </c>
      <c r="EX585" s="211">
        <v>16653</v>
      </c>
      <c r="EZ585" s="211"/>
    </row>
    <row r="586" spans="1:156" x14ac:dyDescent="0.25">
      <c r="A586">
        <v>55407</v>
      </c>
      <c r="B586" t="s">
        <v>580</v>
      </c>
      <c r="C586" t="s">
        <v>707</v>
      </c>
      <c r="D586" t="s">
        <v>260</v>
      </c>
      <c r="E586" t="s">
        <v>329</v>
      </c>
      <c r="F586" s="234" t="s">
        <v>342</v>
      </c>
      <c r="G586" s="234" t="s">
        <v>342</v>
      </c>
      <c r="H586" s="211">
        <v>36700</v>
      </c>
      <c r="I586" s="211">
        <v>2780</v>
      </c>
      <c r="J586" s="211">
        <v>8642</v>
      </c>
      <c r="K586" s="211">
        <v>836</v>
      </c>
      <c r="L586" s="211">
        <v>6185</v>
      </c>
      <c r="M586" s="211">
        <v>659</v>
      </c>
      <c r="N586" s="211">
        <v>14154</v>
      </c>
      <c r="O586" s="211">
        <v>1506</v>
      </c>
      <c r="P586" s="211">
        <v>13817</v>
      </c>
      <c r="Q586" s="211">
        <v>438</v>
      </c>
      <c r="R586" s="211">
        <v>19645</v>
      </c>
      <c r="S586" s="211">
        <v>856</v>
      </c>
      <c r="T586" s="211">
        <v>6745</v>
      </c>
      <c r="U586" s="211">
        <v>180</v>
      </c>
      <c r="V586" s="211">
        <v>595</v>
      </c>
      <c r="W586" s="211">
        <v>266</v>
      </c>
      <c r="X586" s="211">
        <v>682</v>
      </c>
      <c r="Y586" s="211">
        <v>30</v>
      </c>
      <c r="Z586" s="211">
        <v>5194</v>
      </c>
      <c r="AA586" s="211">
        <v>1199</v>
      </c>
      <c r="AB586" s="211">
        <v>3831</v>
      </c>
      <c r="AC586" s="211">
        <v>249</v>
      </c>
      <c r="AD586" s="211">
        <v>8611</v>
      </c>
      <c r="AE586" s="211">
        <v>1779</v>
      </c>
      <c r="AF586" s="211">
        <v>18275</v>
      </c>
      <c r="AG586" s="211">
        <v>678</v>
      </c>
      <c r="AH586" s="211">
        <v>30000</v>
      </c>
      <c r="AI586" s="211">
        <v>1127</v>
      </c>
      <c r="AJ586" s="211">
        <v>6700</v>
      </c>
      <c r="AK586" s="211">
        <v>1653</v>
      </c>
      <c r="AL586" s="211">
        <v>2984</v>
      </c>
      <c r="AM586" s="211">
        <v>223</v>
      </c>
      <c r="AN586" s="211">
        <v>3716</v>
      </c>
      <c r="AO586" s="211">
        <v>1430</v>
      </c>
      <c r="AP586" s="211">
        <v>18559</v>
      </c>
      <c r="AQ586" s="211">
        <v>1667</v>
      </c>
      <c r="AR586" s="211">
        <v>18141</v>
      </c>
      <c r="AS586" s="211">
        <v>1113</v>
      </c>
      <c r="AT586" s="211">
        <v>3934</v>
      </c>
      <c r="AU586" s="211">
        <v>60</v>
      </c>
      <c r="AV586" s="211">
        <v>32766</v>
      </c>
      <c r="AW586" s="211">
        <v>2720</v>
      </c>
      <c r="AX586" s="211">
        <v>3563</v>
      </c>
      <c r="AY586" s="211">
        <v>879</v>
      </c>
      <c r="AZ586" s="211">
        <v>3408</v>
      </c>
      <c r="BA586" s="211">
        <v>711</v>
      </c>
      <c r="BB586" s="211">
        <v>5639</v>
      </c>
      <c r="BC586" s="211">
        <v>376</v>
      </c>
      <c r="BD586" s="211">
        <v>11948</v>
      </c>
      <c r="BE586" s="211">
        <v>451</v>
      </c>
      <c r="BF586" s="211">
        <v>3949</v>
      </c>
      <c r="BG586" s="211">
        <v>513</v>
      </c>
      <c r="BH586" s="211">
        <v>19744</v>
      </c>
      <c r="BI586" s="211">
        <v>2106</v>
      </c>
      <c r="BJ586" s="211">
        <v>18351</v>
      </c>
      <c r="BK586" s="211">
        <v>1689</v>
      </c>
      <c r="BL586" s="211">
        <v>1393</v>
      </c>
      <c r="BM586" s="211">
        <v>417</v>
      </c>
      <c r="BN586" s="211">
        <v>12179</v>
      </c>
      <c r="BO586" s="211">
        <v>1070</v>
      </c>
      <c r="BP586" s="211">
        <v>7872</v>
      </c>
      <c r="BQ586" s="211">
        <v>891</v>
      </c>
      <c r="BR586" s="211">
        <v>3642</v>
      </c>
      <c r="BS586" s="211">
        <v>658</v>
      </c>
      <c r="BT586" s="211">
        <v>9474</v>
      </c>
      <c r="BU586" s="211">
        <v>161</v>
      </c>
      <c r="BV586" s="211">
        <v>23693</v>
      </c>
      <c r="BW586" s="211">
        <v>2619</v>
      </c>
      <c r="BX586" s="211">
        <v>3533</v>
      </c>
      <c r="BY586" s="211">
        <v>0</v>
      </c>
      <c r="BZ586" s="211">
        <v>2781</v>
      </c>
      <c r="CA586" s="211">
        <v>17</v>
      </c>
      <c r="CB586" s="211">
        <v>6693</v>
      </c>
      <c r="CC586" s="211">
        <v>144</v>
      </c>
      <c r="CD586" s="211">
        <v>2668</v>
      </c>
      <c r="CE586" s="211">
        <v>202</v>
      </c>
      <c r="CF586" s="211">
        <v>6731</v>
      </c>
      <c r="CG586" s="211">
        <v>787</v>
      </c>
      <c r="CH586" s="211">
        <v>6690</v>
      </c>
      <c r="CI586" s="211">
        <v>778</v>
      </c>
      <c r="CJ586" s="211">
        <v>3941</v>
      </c>
      <c r="CK586" s="211">
        <v>429</v>
      </c>
      <c r="CL586" s="211">
        <v>3663</v>
      </c>
      <c r="CM586" s="211">
        <v>423</v>
      </c>
      <c r="CN586" s="211">
        <v>3533</v>
      </c>
      <c r="CO586" s="211">
        <v>0</v>
      </c>
      <c r="CP586" s="211">
        <v>2780</v>
      </c>
      <c r="CQ586" s="211">
        <v>33920</v>
      </c>
      <c r="CR586" s="211">
        <v>22153</v>
      </c>
      <c r="CS586" s="211">
        <v>14239</v>
      </c>
      <c r="CT586" s="211">
        <v>23754</v>
      </c>
      <c r="CU586" s="211">
        <v>10947</v>
      </c>
      <c r="CV586" s="211">
        <v>4794</v>
      </c>
      <c r="CW586" s="211">
        <v>6807</v>
      </c>
      <c r="CX586" s="211">
        <v>3604</v>
      </c>
      <c r="CY586" s="211">
        <v>432</v>
      </c>
      <c r="CZ586" s="211">
        <v>62</v>
      </c>
      <c r="DA586" s="211">
        <v>308</v>
      </c>
      <c r="DB586" s="211">
        <v>100</v>
      </c>
      <c r="DC586" s="211">
        <v>3400</v>
      </c>
      <c r="DD586" s="211">
        <v>1028</v>
      </c>
      <c r="DE586" s="211">
        <v>188</v>
      </c>
      <c r="DF586" s="211">
        <v>1093</v>
      </c>
      <c r="DG586" s="211">
        <v>1582</v>
      </c>
      <c r="DH586" s="211">
        <v>258</v>
      </c>
      <c r="DI586" s="211">
        <v>1675</v>
      </c>
      <c r="DJ586" s="211">
        <v>779</v>
      </c>
      <c r="DK586" s="211">
        <v>379</v>
      </c>
      <c r="DL586" s="211">
        <v>1193</v>
      </c>
      <c r="DM586" s="211">
        <v>2693</v>
      </c>
      <c r="DN586" s="211">
        <v>5092</v>
      </c>
      <c r="DO586" s="211">
        <v>2567</v>
      </c>
      <c r="DP586" s="211">
        <v>1105</v>
      </c>
      <c r="DQ586" s="211">
        <v>910</v>
      </c>
      <c r="DR586" s="211">
        <v>982</v>
      </c>
      <c r="DS586" s="211">
        <v>1075</v>
      </c>
      <c r="DT586" s="211">
        <v>2246</v>
      </c>
      <c r="DU586" s="211">
        <v>14781</v>
      </c>
      <c r="DV586" s="211">
        <v>5397</v>
      </c>
      <c r="DW586" s="211">
        <v>2556</v>
      </c>
      <c r="DX586" s="211">
        <v>1672</v>
      </c>
      <c r="DY586" s="211">
        <v>333</v>
      </c>
      <c r="DZ586" s="211">
        <v>3437</v>
      </c>
      <c r="EA586" s="211">
        <v>205</v>
      </c>
      <c r="EB586" s="211">
        <v>2439</v>
      </c>
      <c r="EC586" s="211">
        <v>4275</v>
      </c>
      <c r="ED586" s="211">
        <v>751</v>
      </c>
      <c r="EE586" s="211">
        <v>2725</v>
      </c>
      <c r="EF586" s="211">
        <v>4223</v>
      </c>
      <c r="EG586" s="211">
        <v>31686</v>
      </c>
      <c r="EH586" s="211">
        <v>4860</v>
      </c>
      <c r="EI586" s="211">
        <v>8912</v>
      </c>
      <c r="EJ586" s="211">
        <v>5869</v>
      </c>
      <c r="EK586" s="211">
        <v>698</v>
      </c>
      <c r="EL586" s="211">
        <v>792</v>
      </c>
      <c r="EM586" s="211">
        <v>580</v>
      </c>
      <c r="EN586" s="211">
        <v>547</v>
      </c>
      <c r="EO586" s="211">
        <v>540</v>
      </c>
      <c r="EP586" s="211">
        <v>2531</v>
      </c>
      <c r="EQ586" s="211">
        <v>13569</v>
      </c>
      <c r="ER586" s="211">
        <v>14781</v>
      </c>
      <c r="ES586" s="211">
        <v>1932</v>
      </c>
      <c r="ET586" s="211">
        <v>6170</v>
      </c>
      <c r="EU586" s="211">
        <v>5087</v>
      </c>
      <c r="EV586" s="211">
        <v>1592</v>
      </c>
      <c r="EW586" s="211">
        <f t="shared" si="9"/>
        <v>12849</v>
      </c>
      <c r="EX586" s="211">
        <v>14781</v>
      </c>
      <c r="EZ586" s="211"/>
    </row>
    <row r="587" spans="1:156" x14ac:dyDescent="0.25">
      <c r="A587">
        <v>55408</v>
      </c>
      <c r="B587" t="s">
        <v>580</v>
      </c>
      <c r="C587" t="s">
        <v>707</v>
      </c>
      <c r="D587" t="s">
        <v>260</v>
      </c>
      <c r="E587" t="s">
        <v>329</v>
      </c>
      <c r="F587" s="234" t="s">
        <v>342</v>
      </c>
      <c r="G587" s="234" t="s">
        <v>342</v>
      </c>
      <c r="H587" s="211">
        <v>32205</v>
      </c>
      <c r="I587" s="211">
        <v>2535</v>
      </c>
      <c r="J587" s="211">
        <v>7265</v>
      </c>
      <c r="K587" s="211">
        <v>592</v>
      </c>
      <c r="L587" s="211">
        <v>4921</v>
      </c>
      <c r="M587" s="211">
        <v>471</v>
      </c>
      <c r="N587" s="211">
        <v>12001</v>
      </c>
      <c r="O587" s="211">
        <v>1538</v>
      </c>
      <c r="P587" s="211">
        <v>12905</v>
      </c>
      <c r="Q587" s="211">
        <v>405</v>
      </c>
      <c r="R587" s="211">
        <v>20159</v>
      </c>
      <c r="S587" s="211">
        <v>1232</v>
      </c>
      <c r="T587" s="211">
        <v>5608</v>
      </c>
      <c r="U587" s="211">
        <v>487</v>
      </c>
      <c r="V587" s="211">
        <v>320</v>
      </c>
      <c r="W587" s="211">
        <v>21</v>
      </c>
      <c r="X587" s="211">
        <v>1533</v>
      </c>
      <c r="Y587" s="211">
        <v>118</v>
      </c>
      <c r="Z587" s="211">
        <v>1517</v>
      </c>
      <c r="AA587" s="211">
        <v>541</v>
      </c>
      <c r="AB587" s="211">
        <v>3010</v>
      </c>
      <c r="AC587" s="211">
        <v>136</v>
      </c>
      <c r="AD587" s="211">
        <v>3683</v>
      </c>
      <c r="AE587" s="211">
        <v>674</v>
      </c>
      <c r="AF587" s="211">
        <v>19091</v>
      </c>
      <c r="AG587" s="211">
        <v>1154</v>
      </c>
      <c r="AH587" s="211">
        <v>27262</v>
      </c>
      <c r="AI587" s="211">
        <v>1712</v>
      </c>
      <c r="AJ587" s="211">
        <v>4943</v>
      </c>
      <c r="AK587" s="211">
        <v>823</v>
      </c>
      <c r="AL587" s="211">
        <v>2604</v>
      </c>
      <c r="AM587" s="211">
        <v>233</v>
      </c>
      <c r="AN587" s="211">
        <v>2339</v>
      </c>
      <c r="AO587" s="211">
        <v>590</v>
      </c>
      <c r="AP587" s="211">
        <v>16580</v>
      </c>
      <c r="AQ587" s="211">
        <v>1376</v>
      </c>
      <c r="AR587" s="211">
        <v>15625</v>
      </c>
      <c r="AS587" s="211">
        <v>1159</v>
      </c>
      <c r="AT587" s="211">
        <v>3406</v>
      </c>
      <c r="AU587" s="211">
        <v>450</v>
      </c>
      <c r="AV587" s="211">
        <v>28799</v>
      </c>
      <c r="AW587" s="211">
        <v>2085</v>
      </c>
      <c r="AX587" s="211">
        <v>1938</v>
      </c>
      <c r="AY587" s="211">
        <v>374</v>
      </c>
      <c r="AZ587" s="211">
        <v>2229</v>
      </c>
      <c r="BA587" s="211">
        <v>401</v>
      </c>
      <c r="BB587" s="211">
        <v>4518</v>
      </c>
      <c r="BC587" s="211">
        <v>464</v>
      </c>
      <c r="BD587" s="211">
        <v>12437</v>
      </c>
      <c r="BE587" s="211">
        <v>701</v>
      </c>
      <c r="BF587" s="211">
        <v>2901</v>
      </c>
      <c r="BG587" s="211">
        <v>388</v>
      </c>
      <c r="BH587" s="211">
        <v>22478</v>
      </c>
      <c r="BI587" s="211">
        <v>2073</v>
      </c>
      <c r="BJ587" s="211">
        <v>21152</v>
      </c>
      <c r="BK587" s="211">
        <v>1806</v>
      </c>
      <c r="BL587" s="211">
        <v>1326</v>
      </c>
      <c r="BM587" s="211">
        <v>267</v>
      </c>
      <c r="BN587" s="211">
        <v>14585</v>
      </c>
      <c r="BO587" s="211">
        <v>1154</v>
      </c>
      <c r="BP587" s="211">
        <v>8410</v>
      </c>
      <c r="BQ587" s="211">
        <v>939</v>
      </c>
      <c r="BR587" s="211">
        <v>2384</v>
      </c>
      <c r="BS587" s="211">
        <v>368</v>
      </c>
      <c r="BT587" s="211">
        <v>4677</v>
      </c>
      <c r="BU587" s="211">
        <v>55</v>
      </c>
      <c r="BV587" s="211">
        <v>25379</v>
      </c>
      <c r="BW587" s="211">
        <v>2461</v>
      </c>
      <c r="BX587" s="211">
        <v>2149</v>
      </c>
      <c r="BY587" s="211">
        <v>19</v>
      </c>
      <c r="BZ587" s="211">
        <v>1919</v>
      </c>
      <c r="CA587" s="211">
        <v>0</v>
      </c>
      <c r="CB587" s="211">
        <v>2758</v>
      </c>
      <c r="CC587" s="211">
        <v>55</v>
      </c>
      <c r="CD587" s="211">
        <v>6406</v>
      </c>
      <c r="CE587" s="211">
        <v>540</v>
      </c>
      <c r="CF587" s="211">
        <v>9165</v>
      </c>
      <c r="CG587" s="211">
        <v>793</v>
      </c>
      <c r="CH587" s="211">
        <v>4123</v>
      </c>
      <c r="CI587" s="211">
        <v>592</v>
      </c>
      <c r="CJ587" s="211">
        <v>2957</v>
      </c>
      <c r="CK587" s="211">
        <v>375</v>
      </c>
      <c r="CL587" s="211">
        <v>2728</v>
      </c>
      <c r="CM587" s="211">
        <v>161</v>
      </c>
      <c r="CN587" s="211">
        <v>2149</v>
      </c>
      <c r="CO587" s="211">
        <v>19</v>
      </c>
      <c r="CP587" s="211">
        <v>2535</v>
      </c>
      <c r="CQ587" s="211">
        <v>29670</v>
      </c>
      <c r="CR587" s="211">
        <v>21683</v>
      </c>
      <c r="CS587" s="211">
        <v>9715</v>
      </c>
      <c r="CT587" s="211">
        <v>24366</v>
      </c>
      <c r="CU587" s="211">
        <v>6550</v>
      </c>
      <c r="CV587" s="211">
        <v>2547</v>
      </c>
      <c r="CW587" s="211">
        <v>2521</v>
      </c>
      <c r="CX587" s="211">
        <v>871</v>
      </c>
      <c r="CY587" s="211">
        <v>1151</v>
      </c>
      <c r="CZ587" s="211">
        <v>367</v>
      </c>
      <c r="DA587" s="211">
        <v>604</v>
      </c>
      <c r="DB587" s="211">
        <v>222</v>
      </c>
      <c r="DC587" s="211">
        <v>2274</v>
      </c>
      <c r="DD587" s="211">
        <v>1087</v>
      </c>
      <c r="DE587" s="211">
        <v>254</v>
      </c>
      <c r="DF587" s="211">
        <v>636</v>
      </c>
      <c r="DG587" s="211">
        <v>1849</v>
      </c>
      <c r="DH587" s="211">
        <v>491</v>
      </c>
      <c r="DI587" s="211">
        <v>2275</v>
      </c>
      <c r="DJ587" s="211">
        <v>864</v>
      </c>
      <c r="DK587" s="211">
        <v>699</v>
      </c>
      <c r="DL587" s="211">
        <v>2010</v>
      </c>
      <c r="DM587" s="211">
        <v>3499</v>
      </c>
      <c r="DN587" s="211">
        <v>4868</v>
      </c>
      <c r="DO587" s="211">
        <v>2338</v>
      </c>
      <c r="DP587" s="211">
        <v>1205</v>
      </c>
      <c r="DQ587" s="211">
        <v>869</v>
      </c>
      <c r="DR587" s="211">
        <v>672</v>
      </c>
      <c r="DS587" s="211">
        <v>822</v>
      </c>
      <c r="DT587" s="211">
        <v>1644</v>
      </c>
      <c r="DU587" s="211">
        <v>17153</v>
      </c>
      <c r="DV587" s="211">
        <v>3172</v>
      </c>
      <c r="DW587" s="211">
        <v>1143</v>
      </c>
      <c r="DX587" s="211">
        <v>2138</v>
      </c>
      <c r="DY587" s="211">
        <v>244</v>
      </c>
      <c r="DZ587" s="211">
        <v>6002</v>
      </c>
      <c r="EA587" s="211">
        <v>30</v>
      </c>
      <c r="EB587" s="211">
        <v>4738</v>
      </c>
      <c r="EC587" s="211">
        <v>5841</v>
      </c>
      <c r="ED587" s="211">
        <v>578</v>
      </c>
      <c r="EE587" s="211">
        <v>4277</v>
      </c>
      <c r="EF587" s="211">
        <v>2095</v>
      </c>
      <c r="EG587" s="211">
        <v>22843</v>
      </c>
      <c r="EH587" s="211">
        <v>9362</v>
      </c>
      <c r="EI587" s="211">
        <v>4260</v>
      </c>
      <c r="EJ587" s="211">
        <v>12893</v>
      </c>
      <c r="EK587" s="211">
        <v>1659</v>
      </c>
      <c r="EL587" s="211">
        <v>2119</v>
      </c>
      <c r="EM587" s="211">
        <v>1810</v>
      </c>
      <c r="EN587" s="211">
        <v>1981</v>
      </c>
      <c r="EO587" s="211">
        <v>1012</v>
      </c>
      <c r="EP587" s="211">
        <v>4078</v>
      </c>
      <c r="EQ587" s="211">
        <v>16167</v>
      </c>
      <c r="ER587" s="211">
        <v>17153</v>
      </c>
      <c r="ES587" s="211">
        <v>2315</v>
      </c>
      <c r="ET587" s="211">
        <v>9725</v>
      </c>
      <c r="EU587" s="211">
        <v>3922</v>
      </c>
      <c r="EV587" s="211">
        <v>1191</v>
      </c>
      <c r="EW587" s="211">
        <f t="shared" si="9"/>
        <v>14838</v>
      </c>
      <c r="EX587" s="211">
        <v>17153</v>
      </c>
      <c r="EZ587" s="211"/>
    </row>
    <row r="588" spans="1:156" x14ac:dyDescent="0.25">
      <c r="A588">
        <v>55409</v>
      </c>
      <c r="B588" t="s">
        <v>580</v>
      </c>
      <c r="C588" t="s">
        <v>707</v>
      </c>
      <c r="D588" t="s">
        <v>260</v>
      </c>
      <c r="E588" t="s">
        <v>329</v>
      </c>
      <c r="F588" s="234" t="s">
        <v>342</v>
      </c>
      <c r="G588" s="234" t="s">
        <v>342</v>
      </c>
      <c r="H588" s="211">
        <v>11068</v>
      </c>
      <c r="I588" s="211">
        <v>590</v>
      </c>
      <c r="J588" s="211">
        <v>1119</v>
      </c>
      <c r="K588" s="211">
        <v>235</v>
      </c>
      <c r="L588" s="211">
        <v>796</v>
      </c>
      <c r="M588" s="211">
        <v>184</v>
      </c>
      <c r="N588" s="211">
        <v>3420</v>
      </c>
      <c r="O588" s="211">
        <v>268</v>
      </c>
      <c r="P588" s="211">
        <v>6522</v>
      </c>
      <c r="Q588" s="211">
        <v>87</v>
      </c>
      <c r="R588" s="211">
        <v>8370</v>
      </c>
      <c r="S588" s="211">
        <v>484</v>
      </c>
      <c r="T588" s="211">
        <v>957</v>
      </c>
      <c r="U588" s="211">
        <v>85</v>
      </c>
      <c r="V588" s="211">
        <v>70</v>
      </c>
      <c r="W588" s="211">
        <v>0</v>
      </c>
      <c r="X588" s="211">
        <v>351</v>
      </c>
      <c r="Y588" s="211">
        <v>0</v>
      </c>
      <c r="Z588" s="211">
        <v>234</v>
      </c>
      <c r="AA588" s="211">
        <v>11</v>
      </c>
      <c r="AB588" s="211">
        <v>1086</v>
      </c>
      <c r="AC588" s="211">
        <v>10</v>
      </c>
      <c r="AD588" s="211">
        <v>942</v>
      </c>
      <c r="AE588" s="211">
        <v>54</v>
      </c>
      <c r="AF588" s="211">
        <v>7997</v>
      </c>
      <c r="AG588" s="211">
        <v>451</v>
      </c>
      <c r="AH588" s="211">
        <v>10140</v>
      </c>
      <c r="AI588" s="211">
        <v>507</v>
      </c>
      <c r="AJ588" s="211">
        <v>928</v>
      </c>
      <c r="AK588" s="211">
        <v>83</v>
      </c>
      <c r="AL588" s="211">
        <v>522</v>
      </c>
      <c r="AM588" s="211">
        <v>83</v>
      </c>
      <c r="AN588" s="211">
        <v>406</v>
      </c>
      <c r="AO588" s="211">
        <v>0</v>
      </c>
      <c r="AP588" s="211">
        <v>5298</v>
      </c>
      <c r="AQ588" s="211">
        <v>317</v>
      </c>
      <c r="AR588" s="211">
        <v>5770</v>
      </c>
      <c r="AS588" s="211">
        <v>273</v>
      </c>
      <c r="AT588" s="211">
        <v>925</v>
      </c>
      <c r="AU588" s="211">
        <v>0</v>
      </c>
      <c r="AV588" s="211">
        <v>10143</v>
      </c>
      <c r="AW588" s="211">
        <v>590</v>
      </c>
      <c r="AX588" s="211">
        <v>301</v>
      </c>
      <c r="AY588" s="211">
        <v>3</v>
      </c>
      <c r="AZ588" s="211">
        <v>827</v>
      </c>
      <c r="BA588" s="211">
        <v>41</v>
      </c>
      <c r="BB588" s="211">
        <v>1731</v>
      </c>
      <c r="BC588" s="211">
        <v>202</v>
      </c>
      <c r="BD588" s="211">
        <v>5131</v>
      </c>
      <c r="BE588" s="211">
        <v>194</v>
      </c>
      <c r="BF588" s="211">
        <v>761</v>
      </c>
      <c r="BG588" s="211">
        <v>102</v>
      </c>
      <c r="BH588" s="211">
        <v>6925</v>
      </c>
      <c r="BI588" s="211">
        <v>435</v>
      </c>
      <c r="BJ588" s="211">
        <v>6690</v>
      </c>
      <c r="BK588" s="211">
        <v>392</v>
      </c>
      <c r="BL588" s="211">
        <v>235</v>
      </c>
      <c r="BM588" s="211">
        <v>43</v>
      </c>
      <c r="BN588" s="211">
        <v>5009</v>
      </c>
      <c r="BO588" s="211">
        <v>167</v>
      </c>
      <c r="BP588" s="211">
        <v>1975</v>
      </c>
      <c r="BQ588" s="211">
        <v>255</v>
      </c>
      <c r="BR588" s="211">
        <v>702</v>
      </c>
      <c r="BS588" s="211">
        <v>115</v>
      </c>
      <c r="BT588" s="211">
        <v>2318</v>
      </c>
      <c r="BU588" s="211">
        <v>53</v>
      </c>
      <c r="BV588" s="211">
        <v>7686</v>
      </c>
      <c r="BW588" s="211">
        <v>537</v>
      </c>
      <c r="BX588" s="211">
        <v>1064</v>
      </c>
      <c r="BY588" s="211">
        <v>0</v>
      </c>
      <c r="BZ588" s="211">
        <v>753</v>
      </c>
      <c r="CA588" s="211">
        <v>38</v>
      </c>
      <c r="CB588" s="211">
        <v>1565</v>
      </c>
      <c r="CC588" s="211">
        <v>15</v>
      </c>
      <c r="CD588" s="211">
        <v>760</v>
      </c>
      <c r="CE588" s="211">
        <v>97</v>
      </c>
      <c r="CF588" s="211">
        <v>2302</v>
      </c>
      <c r="CG588" s="211">
        <v>167</v>
      </c>
      <c r="CH588" s="211">
        <v>1788</v>
      </c>
      <c r="CI588" s="211">
        <v>58</v>
      </c>
      <c r="CJ588" s="211">
        <v>1690</v>
      </c>
      <c r="CK588" s="211">
        <v>110</v>
      </c>
      <c r="CL588" s="211">
        <v>1146</v>
      </c>
      <c r="CM588" s="211">
        <v>105</v>
      </c>
      <c r="CN588" s="211">
        <v>1064</v>
      </c>
      <c r="CO588" s="211">
        <v>0</v>
      </c>
      <c r="CP588" s="211">
        <v>590</v>
      </c>
      <c r="CQ588" s="211">
        <v>10478</v>
      </c>
      <c r="CR588" s="211">
        <v>8811</v>
      </c>
      <c r="CS588" s="211">
        <v>2446</v>
      </c>
      <c r="CT588" s="211">
        <v>9233</v>
      </c>
      <c r="CU588" s="211">
        <v>1496</v>
      </c>
      <c r="CV588" s="211">
        <v>361</v>
      </c>
      <c r="CW588" s="211">
        <v>744</v>
      </c>
      <c r="CX588" s="211">
        <v>242</v>
      </c>
      <c r="CY588" s="211">
        <v>216</v>
      </c>
      <c r="CZ588" s="211">
        <v>0</v>
      </c>
      <c r="DA588" s="211">
        <v>237</v>
      </c>
      <c r="DB588" s="211">
        <v>87</v>
      </c>
      <c r="DC588" s="211">
        <v>299</v>
      </c>
      <c r="DD588" s="211">
        <v>32</v>
      </c>
      <c r="DE588" s="211">
        <v>6</v>
      </c>
      <c r="DF588" s="211">
        <v>190</v>
      </c>
      <c r="DG588" s="211">
        <v>608</v>
      </c>
      <c r="DH588" s="211">
        <v>159</v>
      </c>
      <c r="DI588" s="211">
        <v>791</v>
      </c>
      <c r="DJ588" s="211">
        <v>233</v>
      </c>
      <c r="DK588" s="211">
        <v>171</v>
      </c>
      <c r="DL588" s="211">
        <v>681</v>
      </c>
      <c r="DM588" s="211">
        <v>1312</v>
      </c>
      <c r="DN588" s="211">
        <v>1695</v>
      </c>
      <c r="DO588" s="211">
        <v>576</v>
      </c>
      <c r="DP588" s="211">
        <v>404</v>
      </c>
      <c r="DQ588" s="211">
        <v>296</v>
      </c>
      <c r="DR588" s="211">
        <v>78</v>
      </c>
      <c r="DS588" s="211">
        <v>93</v>
      </c>
      <c r="DT588" s="211">
        <v>222</v>
      </c>
      <c r="DU588" s="211">
        <v>5108</v>
      </c>
      <c r="DV588" s="211">
        <v>1687</v>
      </c>
      <c r="DW588" s="211">
        <v>738</v>
      </c>
      <c r="DX588" s="211">
        <v>682</v>
      </c>
      <c r="DY588" s="211">
        <v>103</v>
      </c>
      <c r="DZ588" s="211">
        <v>1116</v>
      </c>
      <c r="EA588" s="211">
        <v>149</v>
      </c>
      <c r="EB588" s="211">
        <v>741</v>
      </c>
      <c r="EC588" s="211">
        <v>1623</v>
      </c>
      <c r="ED588" s="211">
        <v>184</v>
      </c>
      <c r="EE588" s="211">
        <v>1159</v>
      </c>
      <c r="EF588" s="211">
        <v>1256</v>
      </c>
      <c r="EG588" s="211">
        <v>9540</v>
      </c>
      <c r="EH588" s="211">
        <v>1724</v>
      </c>
      <c r="EI588" s="211">
        <v>3495</v>
      </c>
      <c r="EJ588" s="211">
        <v>1613</v>
      </c>
      <c r="EK588" s="211">
        <v>234</v>
      </c>
      <c r="EL588" s="211">
        <v>276</v>
      </c>
      <c r="EM588" s="211">
        <v>333</v>
      </c>
      <c r="EN588" s="211">
        <v>207</v>
      </c>
      <c r="EO588" s="211">
        <v>161</v>
      </c>
      <c r="EP588" s="211">
        <v>374</v>
      </c>
      <c r="EQ588" s="211">
        <v>4854</v>
      </c>
      <c r="ER588" s="211">
        <v>5108</v>
      </c>
      <c r="ES588" s="211">
        <v>265</v>
      </c>
      <c r="ET588" s="211">
        <v>2444</v>
      </c>
      <c r="EU588" s="211">
        <v>1652</v>
      </c>
      <c r="EV588" s="211">
        <v>747</v>
      </c>
      <c r="EW588" s="211">
        <f t="shared" si="9"/>
        <v>4843</v>
      </c>
      <c r="EX588" s="211">
        <v>5108</v>
      </c>
      <c r="EZ588" s="211"/>
    </row>
    <row r="589" spans="1:156" x14ac:dyDescent="0.25">
      <c r="A589">
        <v>55411</v>
      </c>
      <c r="B589" t="s">
        <v>580</v>
      </c>
      <c r="C589" t="s">
        <v>707</v>
      </c>
      <c r="D589" t="s">
        <v>260</v>
      </c>
      <c r="E589" t="s">
        <v>329</v>
      </c>
      <c r="F589" s="234" t="s">
        <v>342</v>
      </c>
      <c r="G589" s="234" t="s">
        <v>342</v>
      </c>
      <c r="H589" s="211">
        <v>29676</v>
      </c>
      <c r="I589" s="211">
        <v>2781</v>
      </c>
      <c r="J589" s="211">
        <v>12305</v>
      </c>
      <c r="K589" s="211">
        <v>989</v>
      </c>
      <c r="L589" s="211">
        <v>7883</v>
      </c>
      <c r="M589" s="211">
        <v>854</v>
      </c>
      <c r="N589" s="211">
        <v>10961</v>
      </c>
      <c r="O589" s="211">
        <v>1495</v>
      </c>
      <c r="P589" s="211">
        <v>6154</v>
      </c>
      <c r="Q589" s="211">
        <v>293</v>
      </c>
      <c r="R589" s="211">
        <v>7153</v>
      </c>
      <c r="S589" s="211">
        <v>601</v>
      </c>
      <c r="T589" s="211">
        <v>14774</v>
      </c>
      <c r="U589" s="211">
        <v>988</v>
      </c>
      <c r="V589" s="211">
        <v>278</v>
      </c>
      <c r="W589" s="211">
        <v>13</v>
      </c>
      <c r="X589" s="211">
        <v>2809</v>
      </c>
      <c r="Y589" s="211">
        <v>452</v>
      </c>
      <c r="Z589" s="211">
        <v>1476</v>
      </c>
      <c r="AA589" s="211">
        <v>491</v>
      </c>
      <c r="AB589" s="211">
        <v>3186</v>
      </c>
      <c r="AC589" s="211">
        <v>236</v>
      </c>
      <c r="AD589" s="211">
        <v>3171</v>
      </c>
      <c r="AE589" s="211">
        <v>732</v>
      </c>
      <c r="AF589" s="211">
        <v>6907</v>
      </c>
      <c r="AG589" s="211">
        <v>559</v>
      </c>
      <c r="AH589" s="211">
        <v>23906</v>
      </c>
      <c r="AI589" s="211">
        <v>1756</v>
      </c>
      <c r="AJ589" s="211">
        <v>5770</v>
      </c>
      <c r="AK589" s="211">
        <v>1025</v>
      </c>
      <c r="AL589" s="211">
        <v>3341</v>
      </c>
      <c r="AM589" s="211">
        <v>373</v>
      </c>
      <c r="AN589" s="211">
        <v>2429</v>
      </c>
      <c r="AO589" s="211">
        <v>652</v>
      </c>
      <c r="AP589" s="211">
        <v>14774</v>
      </c>
      <c r="AQ589" s="211">
        <v>1445</v>
      </c>
      <c r="AR589" s="211">
        <v>14902</v>
      </c>
      <c r="AS589" s="211">
        <v>1336</v>
      </c>
      <c r="AT589" s="211">
        <v>4752</v>
      </c>
      <c r="AU589" s="211">
        <v>230</v>
      </c>
      <c r="AV589" s="211">
        <v>24924</v>
      </c>
      <c r="AW589" s="211">
        <v>2551</v>
      </c>
      <c r="AX589" s="211">
        <v>3273</v>
      </c>
      <c r="AY589" s="211">
        <v>759</v>
      </c>
      <c r="AZ589" s="211">
        <v>3897</v>
      </c>
      <c r="BA589" s="211">
        <v>581</v>
      </c>
      <c r="BB589" s="211">
        <v>5668</v>
      </c>
      <c r="BC589" s="211">
        <v>434</v>
      </c>
      <c r="BD589" s="211">
        <v>3866</v>
      </c>
      <c r="BE589" s="211">
        <v>198</v>
      </c>
      <c r="BF589" s="211">
        <v>4213</v>
      </c>
      <c r="BG589" s="211">
        <v>548</v>
      </c>
      <c r="BH589" s="211">
        <v>12287</v>
      </c>
      <c r="BI589" s="211">
        <v>1630</v>
      </c>
      <c r="BJ589" s="211">
        <v>11581</v>
      </c>
      <c r="BK589" s="211">
        <v>1493</v>
      </c>
      <c r="BL589" s="211">
        <v>706</v>
      </c>
      <c r="BM589" s="211">
        <v>137</v>
      </c>
      <c r="BN589" s="211">
        <v>7678</v>
      </c>
      <c r="BO589" s="211">
        <v>929</v>
      </c>
      <c r="BP589" s="211">
        <v>5193</v>
      </c>
      <c r="BQ589" s="211">
        <v>779</v>
      </c>
      <c r="BR589" s="211">
        <v>3629</v>
      </c>
      <c r="BS589" s="211">
        <v>470</v>
      </c>
      <c r="BT589" s="211">
        <v>10633</v>
      </c>
      <c r="BU589" s="211">
        <v>545</v>
      </c>
      <c r="BV589" s="211">
        <v>16500</v>
      </c>
      <c r="BW589" s="211">
        <v>2178</v>
      </c>
      <c r="BX589" s="211">
        <v>2543</v>
      </c>
      <c r="BY589" s="211">
        <v>58</v>
      </c>
      <c r="BZ589" s="211">
        <v>2958</v>
      </c>
      <c r="CA589" s="211">
        <v>97</v>
      </c>
      <c r="CB589" s="211">
        <v>7675</v>
      </c>
      <c r="CC589" s="211">
        <v>448</v>
      </c>
      <c r="CD589" s="211">
        <v>2339</v>
      </c>
      <c r="CE589" s="211">
        <v>264</v>
      </c>
      <c r="CF589" s="211">
        <v>4398</v>
      </c>
      <c r="CG589" s="211">
        <v>675</v>
      </c>
      <c r="CH589" s="211">
        <v>3828</v>
      </c>
      <c r="CI589" s="211">
        <v>627</v>
      </c>
      <c r="CJ589" s="211">
        <v>3191</v>
      </c>
      <c r="CK589" s="211">
        <v>358</v>
      </c>
      <c r="CL589" s="211">
        <v>2744</v>
      </c>
      <c r="CM589" s="211">
        <v>254</v>
      </c>
      <c r="CN589" s="211">
        <v>2543</v>
      </c>
      <c r="CO589" s="211">
        <v>58</v>
      </c>
      <c r="CP589" s="211">
        <v>2781</v>
      </c>
      <c r="CQ589" s="211">
        <v>26895</v>
      </c>
      <c r="CR589" s="211">
        <v>11628</v>
      </c>
      <c r="CS589" s="211">
        <v>17720</v>
      </c>
      <c r="CT589" s="211">
        <v>18711</v>
      </c>
      <c r="CU589" s="211">
        <v>8614</v>
      </c>
      <c r="CV589" s="211">
        <v>3444</v>
      </c>
      <c r="CW589" s="211">
        <v>2085</v>
      </c>
      <c r="CX589" s="211">
        <v>893</v>
      </c>
      <c r="CY589" s="211">
        <v>223</v>
      </c>
      <c r="CZ589" s="211">
        <v>34</v>
      </c>
      <c r="DA589" s="211">
        <v>2226</v>
      </c>
      <c r="DB589" s="211">
        <v>1004</v>
      </c>
      <c r="DC589" s="211">
        <v>4080</v>
      </c>
      <c r="DD589" s="211">
        <v>1513</v>
      </c>
      <c r="DE589" s="211">
        <v>133</v>
      </c>
      <c r="DF589" s="211">
        <v>501</v>
      </c>
      <c r="DG589" s="211">
        <v>1751</v>
      </c>
      <c r="DH589" s="211">
        <v>114</v>
      </c>
      <c r="DI589" s="211">
        <v>1316</v>
      </c>
      <c r="DJ589" s="211">
        <v>583</v>
      </c>
      <c r="DK589" s="211">
        <v>224</v>
      </c>
      <c r="DL589" s="211">
        <v>595</v>
      </c>
      <c r="DM589" s="211">
        <v>1293</v>
      </c>
      <c r="DN589" s="211">
        <v>3679</v>
      </c>
      <c r="DO589" s="211">
        <v>1511</v>
      </c>
      <c r="DP589" s="211">
        <v>562</v>
      </c>
      <c r="DQ589" s="211">
        <v>281</v>
      </c>
      <c r="DR589" s="211">
        <v>1274</v>
      </c>
      <c r="DS589" s="211">
        <v>1274</v>
      </c>
      <c r="DT589" s="211">
        <v>3584</v>
      </c>
      <c r="DU589" s="211">
        <v>10029</v>
      </c>
      <c r="DV589" s="211">
        <v>2735</v>
      </c>
      <c r="DW589" s="211">
        <v>1740</v>
      </c>
      <c r="DX589" s="211">
        <v>1012</v>
      </c>
      <c r="DY589" s="211">
        <v>395</v>
      </c>
      <c r="DZ589" s="211">
        <v>2618</v>
      </c>
      <c r="EA589" s="211">
        <v>295</v>
      </c>
      <c r="EB589" s="211">
        <v>1741</v>
      </c>
      <c r="EC589" s="211">
        <v>3664</v>
      </c>
      <c r="ED589" s="211">
        <v>1189</v>
      </c>
      <c r="EE589" s="211">
        <v>1521</v>
      </c>
      <c r="EF589" s="211">
        <v>3988</v>
      </c>
      <c r="EG589" s="211">
        <v>24304</v>
      </c>
      <c r="EH589" s="211">
        <v>4933</v>
      </c>
      <c r="EI589" s="211">
        <v>5222</v>
      </c>
      <c r="EJ589" s="211">
        <v>4807</v>
      </c>
      <c r="EK589" s="211">
        <v>419</v>
      </c>
      <c r="EL589" s="211">
        <v>348</v>
      </c>
      <c r="EM589" s="211">
        <v>330</v>
      </c>
      <c r="EN589" s="211">
        <v>420</v>
      </c>
      <c r="EO589" s="211">
        <v>202</v>
      </c>
      <c r="EP589" s="211">
        <v>2916</v>
      </c>
      <c r="EQ589" s="211">
        <v>8581</v>
      </c>
      <c r="ER589" s="211">
        <v>10029</v>
      </c>
      <c r="ES589" s="211">
        <v>2403</v>
      </c>
      <c r="ET589" s="211">
        <v>3323</v>
      </c>
      <c r="EU589" s="211">
        <v>2830</v>
      </c>
      <c r="EV589" s="211">
        <v>1473</v>
      </c>
      <c r="EW589" s="211">
        <f t="shared" si="9"/>
        <v>7626</v>
      </c>
      <c r="EX589" s="211">
        <v>10029</v>
      </c>
      <c r="EZ589" s="211"/>
    </row>
    <row r="590" spans="1:156" x14ac:dyDescent="0.25">
      <c r="A590">
        <v>55412</v>
      </c>
      <c r="B590" t="s">
        <v>580</v>
      </c>
      <c r="C590" t="s">
        <v>707</v>
      </c>
      <c r="D590" t="s">
        <v>260</v>
      </c>
      <c r="E590" t="s">
        <v>329</v>
      </c>
      <c r="F590" s="234" t="s">
        <v>342</v>
      </c>
      <c r="G590" s="234" t="s">
        <v>342</v>
      </c>
      <c r="H590" s="211">
        <v>26166</v>
      </c>
      <c r="I590" s="211">
        <v>1941</v>
      </c>
      <c r="J590" s="211">
        <v>5387</v>
      </c>
      <c r="K590" s="211">
        <v>502</v>
      </c>
      <c r="L590" s="211">
        <v>3442</v>
      </c>
      <c r="M590" s="211">
        <v>338</v>
      </c>
      <c r="N590" s="211">
        <v>12287</v>
      </c>
      <c r="O590" s="211">
        <v>855</v>
      </c>
      <c r="P590" s="211">
        <v>7966</v>
      </c>
      <c r="Q590" s="211">
        <v>583</v>
      </c>
      <c r="R590" s="211">
        <v>9945</v>
      </c>
      <c r="S590" s="211">
        <v>528</v>
      </c>
      <c r="T590" s="211">
        <v>8740</v>
      </c>
      <c r="U590" s="211">
        <v>626</v>
      </c>
      <c r="V590" s="211">
        <v>275</v>
      </c>
      <c r="W590" s="211">
        <v>41</v>
      </c>
      <c r="X590" s="211">
        <v>2069</v>
      </c>
      <c r="Y590" s="211">
        <v>82</v>
      </c>
      <c r="Z590" s="211">
        <v>2055</v>
      </c>
      <c r="AA590" s="211">
        <v>391</v>
      </c>
      <c r="AB590" s="211">
        <v>3080</v>
      </c>
      <c r="AC590" s="211">
        <v>273</v>
      </c>
      <c r="AD590" s="211">
        <v>3681</v>
      </c>
      <c r="AE590" s="211">
        <v>491</v>
      </c>
      <c r="AF590" s="211">
        <v>9419</v>
      </c>
      <c r="AG590" s="211">
        <v>511</v>
      </c>
      <c r="AH590" s="211">
        <v>22948</v>
      </c>
      <c r="AI590" s="211">
        <v>1581</v>
      </c>
      <c r="AJ590" s="211">
        <v>3218</v>
      </c>
      <c r="AK590" s="211">
        <v>360</v>
      </c>
      <c r="AL590" s="211">
        <v>1920</v>
      </c>
      <c r="AM590" s="211">
        <v>41</v>
      </c>
      <c r="AN590" s="211">
        <v>1298</v>
      </c>
      <c r="AO590" s="211">
        <v>319</v>
      </c>
      <c r="AP590" s="211">
        <v>12910</v>
      </c>
      <c r="AQ590" s="211">
        <v>1115</v>
      </c>
      <c r="AR590" s="211">
        <v>13256</v>
      </c>
      <c r="AS590" s="211">
        <v>826</v>
      </c>
      <c r="AT590" s="211">
        <v>3349</v>
      </c>
      <c r="AU590" s="211">
        <v>212</v>
      </c>
      <c r="AV590" s="211">
        <v>22817</v>
      </c>
      <c r="AW590" s="211">
        <v>1729</v>
      </c>
      <c r="AX590" s="211">
        <v>2511</v>
      </c>
      <c r="AY590" s="211">
        <v>319</v>
      </c>
      <c r="AZ590" s="211">
        <v>4204</v>
      </c>
      <c r="BA590" s="211">
        <v>625</v>
      </c>
      <c r="BB590" s="211">
        <v>5053</v>
      </c>
      <c r="BC590" s="211">
        <v>424</v>
      </c>
      <c r="BD590" s="211">
        <v>4441</v>
      </c>
      <c r="BE590" s="211">
        <v>150</v>
      </c>
      <c r="BF590" s="211">
        <v>3184</v>
      </c>
      <c r="BG590" s="211">
        <v>453</v>
      </c>
      <c r="BH590" s="211">
        <v>12850</v>
      </c>
      <c r="BI590" s="211">
        <v>1200</v>
      </c>
      <c r="BJ590" s="211">
        <v>11973</v>
      </c>
      <c r="BK590" s="211">
        <v>1033</v>
      </c>
      <c r="BL590" s="211">
        <v>877</v>
      </c>
      <c r="BM590" s="211">
        <v>167</v>
      </c>
      <c r="BN590" s="211">
        <v>8311</v>
      </c>
      <c r="BO590" s="211">
        <v>464</v>
      </c>
      <c r="BP590" s="211">
        <v>5003</v>
      </c>
      <c r="BQ590" s="211">
        <v>848</v>
      </c>
      <c r="BR590" s="211">
        <v>2720</v>
      </c>
      <c r="BS590" s="211">
        <v>341</v>
      </c>
      <c r="BT590" s="211">
        <v>7944</v>
      </c>
      <c r="BU590" s="211">
        <v>259</v>
      </c>
      <c r="BV590" s="211">
        <v>16034</v>
      </c>
      <c r="BW590" s="211">
        <v>1653</v>
      </c>
      <c r="BX590" s="211">
        <v>2188</v>
      </c>
      <c r="BY590" s="211">
        <v>29</v>
      </c>
      <c r="BZ590" s="211">
        <v>2393</v>
      </c>
      <c r="CA590" s="211">
        <v>49</v>
      </c>
      <c r="CB590" s="211">
        <v>5551</v>
      </c>
      <c r="CC590" s="211">
        <v>210</v>
      </c>
      <c r="CD590" s="211">
        <v>2013</v>
      </c>
      <c r="CE590" s="211">
        <v>164</v>
      </c>
      <c r="CF590" s="211">
        <v>3620</v>
      </c>
      <c r="CG590" s="211">
        <v>275</v>
      </c>
      <c r="CH590" s="211">
        <v>4661</v>
      </c>
      <c r="CI590" s="211">
        <v>416</v>
      </c>
      <c r="CJ590" s="211">
        <v>3388</v>
      </c>
      <c r="CK590" s="211">
        <v>485</v>
      </c>
      <c r="CL590" s="211">
        <v>2352</v>
      </c>
      <c r="CM590" s="211">
        <v>313</v>
      </c>
      <c r="CN590" s="211">
        <v>2188</v>
      </c>
      <c r="CO590" s="211">
        <v>29</v>
      </c>
      <c r="CP590" s="211">
        <v>1941</v>
      </c>
      <c r="CQ590" s="211">
        <v>24225</v>
      </c>
      <c r="CR590" s="211">
        <v>14549</v>
      </c>
      <c r="CS590" s="211">
        <v>12043</v>
      </c>
      <c r="CT590" s="211">
        <v>19783</v>
      </c>
      <c r="CU590" s="211">
        <v>4380</v>
      </c>
      <c r="CV590" s="211">
        <v>1671</v>
      </c>
      <c r="CW590" s="211">
        <v>2244</v>
      </c>
      <c r="CX590" s="211">
        <v>731</v>
      </c>
      <c r="CY590" s="211">
        <v>253</v>
      </c>
      <c r="CZ590" s="211">
        <v>59</v>
      </c>
      <c r="DA590" s="211">
        <v>1855</v>
      </c>
      <c r="DB590" s="211">
        <v>881</v>
      </c>
      <c r="DC590" s="211">
        <v>28</v>
      </c>
      <c r="DD590" s="211">
        <v>0</v>
      </c>
      <c r="DE590" s="211">
        <v>6</v>
      </c>
      <c r="DF590" s="211">
        <v>740</v>
      </c>
      <c r="DG590" s="211">
        <v>1481</v>
      </c>
      <c r="DH590" s="211">
        <v>99</v>
      </c>
      <c r="DI590" s="211">
        <v>1403</v>
      </c>
      <c r="DJ590" s="211">
        <v>618</v>
      </c>
      <c r="DK590" s="211">
        <v>264</v>
      </c>
      <c r="DL590" s="211">
        <v>903</v>
      </c>
      <c r="DM590" s="211">
        <v>1620</v>
      </c>
      <c r="DN590" s="211">
        <v>3504</v>
      </c>
      <c r="DO590" s="211">
        <v>1173</v>
      </c>
      <c r="DP590" s="211">
        <v>540</v>
      </c>
      <c r="DQ590" s="211">
        <v>377</v>
      </c>
      <c r="DR590" s="211">
        <v>782</v>
      </c>
      <c r="DS590" s="211">
        <v>898</v>
      </c>
      <c r="DT590" s="211">
        <v>2074</v>
      </c>
      <c r="DU590" s="211">
        <v>9130</v>
      </c>
      <c r="DV590" s="211">
        <v>2976</v>
      </c>
      <c r="DW590" s="211">
        <v>1388</v>
      </c>
      <c r="DX590" s="211">
        <v>963</v>
      </c>
      <c r="DY590" s="211">
        <v>378</v>
      </c>
      <c r="DZ590" s="211">
        <v>1818</v>
      </c>
      <c r="EA590" s="211">
        <v>197</v>
      </c>
      <c r="EB590" s="211">
        <v>1112</v>
      </c>
      <c r="EC590" s="211">
        <v>3373</v>
      </c>
      <c r="ED590" s="211">
        <v>757</v>
      </c>
      <c r="EE590" s="211">
        <v>1695</v>
      </c>
      <c r="EF590" s="211">
        <v>3505</v>
      </c>
      <c r="EG590" s="211">
        <v>21506</v>
      </c>
      <c r="EH590" s="211">
        <v>4381</v>
      </c>
      <c r="EI590" s="211">
        <v>6460</v>
      </c>
      <c r="EJ590" s="211">
        <v>2670</v>
      </c>
      <c r="EK590" s="211">
        <v>230</v>
      </c>
      <c r="EL590" s="211">
        <v>253</v>
      </c>
      <c r="EM590" s="211">
        <v>456</v>
      </c>
      <c r="EN590" s="211">
        <v>227</v>
      </c>
      <c r="EO590" s="211">
        <v>350</v>
      </c>
      <c r="EP590" s="211">
        <v>1108</v>
      </c>
      <c r="EQ590" s="211">
        <v>8005</v>
      </c>
      <c r="ER590" s="211">
        <v>9130</v>
      </c>
      <c r="ES590" s="211">
        <v>1158</v>
      </c>
      <c r="ET590" s="211">
        <v>3458</v>
      </c>
      <c r="EU590" s="211">
        <v>3152</v>
      </c>
      <c r="EV590" s="211">
        <v>1362</v>
      </c>
      <c r="EW590" s="211">
        <f t="shared" si="9"/>
        <v>7972</v>
      </c>
      <c r="EX590" s="211">
        <v>9130</v>
      </c>
      <c r="EZ590" s="211"/>
    </row>
    <row r="591" spans="1:156" x14ac:dyDescent="0.25">
      <c r="A591">
        <v>55413</v>
      </c>
      <c r="B591" t="s">
        <v>580</v>
      </c>
      <c r="C591" t="s">
        <v>707</v>
      </c>
      <c r="D591" t="s">
        <v>260</v>
      </c>
      <c r="E591" t="s">
        <v>329</v>
      </c>
      <c r="F591" s="234" t="s">
        <v>342</v>
      </c>
      <c r="G591" s="234" t="s">
        <v>342</v>
      </c>
      <c r="H591" s="211">
        <v>14128</v>
      </c>
      <c r="I591" s="211">
        <v>772</v>
      </c>
      <c r="J591" s="211">
        <v>2143</v>
      </c>
      <c r="K591" s="211">
        <v>262</v>
      </c>
      <c r="L591" s="211">
        <v>1296</v>
      </c>
      <c r="M591" s="211">
        <v>148</v>
      </c>
      <c r="N591" s="211">
        <v>4752</v>
      </c>
      <c r="O591" s="211">
        <v>320</v>
      </c>
      <c r="P591" s="211">
        <v>7196</v>
      </c>
      <c r="Q591" s="211">
        <v>190</v>
      </c>
      <c r="R591" s="211">
        <v>10111</v>
      </c>
      <c r="S591" s="211">
        <v>441</v>
      </c>
      <c r="T591" s="211">
        <v>1706</v>
      </c>
      <c r="U591" s="211">
        <v>116</v>
      </c>
      <c r="V591" s="211">
        <v>103</v>
      </c>
      <c r="W591" s="211">
        <v>0</v>
      </c>
      <c r="X591" s="211">
        <v>578</v>
      </c>
      <c r="Y591" s="211">
        <v>108</v>
      </c>
      <c r="Z591" s="211">
        <v>514</v>
      </c>
      <c r="AA591" s="211">
        <v>70</v>
      </c>
      <c r="AB591" s="211">
        <v>1107</v>
      </c>
      <c r="AC591" s="211">
        <v>37</v>
      </c>
      <c r="AD591" s="211">
        <v>915</v>
      </c>
      <c r="AE591" s="211">
        <v>78</v>
      </c>
      <c r="AF591" s="211">
        <v>9984</v>
      </c>
      <c r="AG591" s="211">
        <v>441</v>
      </c>
      <c r="AH591" s="211">
        <v>12306</v>
      </c>
      <c r="AI591" s="211">
        <v>579</v>
      </c>
      <c r="AJ591" s="211">
        <v>1822</v>
      </c>
      <c r="AK591" s="211">
        <v>193</v>
      </c>
      <c r="AL591" s="211">
        <v>1283</v>
      </c>
      <c r="AM591" s="211">
        <v>115</v>
      </c>
      <c r="AN591" s="211">
        <v>539</v>
      </c>
      <c r="AO591" s="211">
        <v>78</v>
      </c>
      <c r="AP591" s="211">
        <v>7569</v>
      </c>
      <c r="AQ591" s="211">
        <v>568</v>
      </c>
      <c r="AR591" s="211">
        <v>6559</v>
      </c>
      <c r="AS591" s="211">
        <v>204</v>
      </c>
      <c r="AT591" s="211">
        <v>1744</v>
      </c>
      <c r="AU591" s="211">
        <v>61</v>
      </c>
      <c r="AV591" s="211">
        <v>12384</v>
      </c>
      <c r="AW591" s="211">
        <v>711</v>
      </c>
      <c r="AX591" s="211">
        <v>549</v>
      </c>
      <c r="AY591" s="211">
        <v>49</v>
      </c>
      <c r="AZ591" s="211">
        <v>1364</v>
      </c>
      <c r="BA591" s="211">
        <v>154</v>
      </c>
      <c r="BB591" s="211">
        <v>2757</v>
      </c>
      <c r="BC591" s="211">
        <v>189</v>
      </c>
      <c r="BD591" s="211">
        <v>6334</v>
      </c>
      <c r="BE591" s="211">
        <v>242</v>
      </c>
      <c r="BF591" s="211">
        <v>1223</v>
      </c>
      <c r="BG591" s="211">
        <v>152</v>
      </c>
      <c r="BH591" s="211">
        <v>9088</v>
      </c>
      <c r="BI591" s="211">
        <v>535</v>
      </c>
      <c r="BJ591" s="211">
        <v>8553</v>
      </c>
      <c r="BK591" s="211">
        <v>443</v>
      </c>
      <c r="BL591" s="211">
        <v>535</v>
      </c>
      <c r="BM591" s="211">
        <v>92</v>
      </c>
      <c r="BN591" s="211">
        <v>6400</v>
      </c>
      <c r="BO591" s="211">
        <v>199</v>
      </c>
      <c r="BP591" s="211">
        <v>2820</v>
      </c>
      <c r="BQ591" s="211">
        <v>450</v>
      </c>
      <c r="BR591" s="211">
        <v>1091</v>
      </c>
      <c r="BS591" s="211">
        <v>38</v>
      </c>
      <c r="BT591" s="211">
        <v>1634</v>
      </c>
      <c r="BU591" s="211">
        <v>55</v>
      </c>
      <c r="BV591" s="211">
        <v>10311</v>
      </c>
      <c r="BW591" s="211">
        <v>687</v>
      </c>
      <c r="BX591" s="211">
        <v>2183</v>
      </c>
      <c r="BY591" s="211">
        <v>30</v>
      </c>
      <c r="BZ591" s="211">
        <v>540</v>
      </c>
      <c r="CA591" s="211">
        <v>0</v>
      </c>
      <c r="CB591" s="211">
        <v>1094</v>
      </c>
      <c r="CC591" s="211">
        <v>55</v>
      </c>
      <c r="CD591" s="211">
        <v>1490</v>
      </c>
      <c r="CE591" s="211">
        <v>83</v>
      </c>
      <c r="CF591" s="211">
        <v>4012</v>
      </c>
      <c r="CG591" s="211">
        <v>209</v>
      </c>
      <c r="CH591" s="211">
        <v>2358</v>
      </c>
      <c r="CI591" s="211">
        <v>269</v>
      </c>
      <c r="CJ591" s="211">
        <v>1295</v>
      </c>
      <c r="CK591" s="211">
        <v>59</v>
      </c>
      <c r="CL591" s="211">
        <v>1156</v>
      </c>
      <c r="CM591" s="211">
        <v>67</v>
      </c>
      <c r="CN591" s="211">
        <v>2183</v>
      </c>
      <c r="CO591" s="211">
        <v>30</v>
      </c>
      <c r="CP591" s="211">
        <v>772</v>
      </c>
      <c r="CQ591" s="211">
        <v>13356</v>
      </c>
      <c r="CR591" s="211">
        <v>10812</v>
      </c>
      <c r="CS591" s="211">
        <v>4019</v>
      </c>
      <c r="CT591" s="211">
        <v>11692</v>
      </c>
      <c r="CU591" s="211">
        <v>2144</v>
      </c>
      <c r="CV591" s="211">
        <v>926</v>
      </c>
      <c r="CW591" s="211">
        <v>563</v>
      </c>
      <c r="CX591" s="211">
        <v>198</v>
      </c>
      <c r="CY591" s="211">
        <v>336</v>
      </c>
      <c r="CZ591" s="211">
        <v>112</v>
      </c>
      <c r="DA591" s="211">
        <v>244</v>
      </c>
      <c r="DB591" s="211">
        <v>43</v>
      </c>
      <c r="DC591" s="211">
        <v>1001</v>
      </c>
      <c r="DD591" s="211">
        <v>573</v>
      </c>
      <c r="DE591" s="211">
        <v>40</v>
      </c>
      <c r="DF591" s="211">
        <v>265</v>
      </c>
      <c r="DG591" s="211">
        <v>1134</v>
      </c>
      <c r="DH591" s="211">
        <v>209</v>
      </c>
      <c r="DI591" s="211">
        <v>831</v>
      </c>
      <c r="DJ591" s="211">
        <v>426</v>
      </c>
      <c r="DK591" s="211">
        <v>239</v>
      </c>
      <c r="DL591" s="211">
        <v>680</v>
      </c>
      <c r="DM591" s="211">
        <v>1788</v>
      </c>
      <c r="DN591" s="211">
        <v>2255</v>
      </c>
      <c r="DO591" s="211">
        <v>842</v>
      </c>
      <c r="DP591" s="211">
        <v>276</v>
      </c>
      <c r="DQ591" s="211">
        <v>186</v>
      </c>
      <c r="DR591" s="211">
        <v>407</v>
      </c>
      <c r="DS591" s="211">
        <v>365</v>
      </c>
      <c r="DT591" s="211">
        <v>692</v>
      </c>
      <c r="DU591" s="211">
        <v>7455</v>
      </c>
      <c r="DV591" s="211">
        <v>2246</v>
      </c>
      <c r="DW591" s="211">
        <v>634</v>
      </c>
      <c r="DX591" s="211">
        <v>870</v>
      </c>
      <c r="DY591" s="211">
        <v>64</v>
      </c>
      <c r="DZ591" s="211">
        <v>2180</v>
      </c>
      <c r="EA591" s="211">
        <v>77</v>
      </c>
      <c r="EB591" s="211">
        <v>1505</v>
      </c>
      <c r="EC591" s="211">
        <v>2159</v>
      </c>
      <c r="ED591" s="211">
        <v>159</v>
      </c>
      <c r="EE591" s="211">
        <v>1561</v>
      </c>
      <c r="EF591" s="211">
        <v>973</v>
      </c>
      <c r="EG591" s="211">
        <v>11361</v>
      </c>
      <c r="EH591" s="211">
        <v>2888</v>
      </c>
      <c r="EI591" s="211">
        <v>2883</v>
      </c>
      <c r="EJ591" s="211">
        <v>4572</v>
      </c>
      <c r="EK591" s="211">
        <v>522</v>
      </c>
      <c r="EL591" s="211">
        <v>839</v>
      </c>
      <c r="EM591" s="211">
        <v>778</v>
      </c>
      <c r="EN591" s="211">
        <v>771</v>
      </c>
      <c r="EO591" s="211">
        <v>368</v>
      </c>
      <c r="EP591" s="211">
        <v>1128</v>
      </c>
      <c r="EQ591" s="211">
        <v>6846</v>
      </c>
      <c r="ER591" s="211">
        <v>7455</v>
      </c>
      <c r="ES591" s="211">
        <v>799</v>
      </c>
      <c r="ET591" s="211">
        <v>3678</v>
      </c>
      <c r="EU591" s="211">
        <v>2283</v>
      </c>
      <c r="EV591" s="211">
        <v>695</v>
      </c>
      <c r="EW591" s="211">
        <f t="shared" si="9"/>
        <v>6656</v>
      </c>
      <c r="EX591" s="211">
        <v>7455</v>
      </c>
      <c r="EZ591" s="211"/>
    </row>
    <row r="592" spans="1:156" x14ac:dyDescent="0.25">
      <c r="A592">
        <v>55414</v>
      </c>
      <c r="B592" t="s">
        <v>580</v>
      </c>
      <c r="C592" t="s">
        <v>707</v>
      </c>
      <c r="D592" t="s">
        <v>260</v>
      </c>
      <c r="E592" t="s">
        <v>329</v>
      </c>
      <c r="F592" s="234" t="s">
        <v>342</v>
      </c>
      <c r="G592" s="234" t="s">
        <v>342</v>
      </c>
      <c r="H592" s="211">
        <v>33662</v>
      </c>
      <c r="I592" s="211">
        <v>1369</v>
      </c>
      <c r="J592" s="211">
        <v>15479</v>
      </c>
      <c r="K592" s="211">
        <v>566</v>
      </c>
      <c r="L592" s="211">
        <v>12459</v>
      </c>
      <c r="M592" s="211">
        <v>421</v>
      </c>
      <c r="N592" s="211">
        <v>9752</v>
      </c>
      <c r="O592" s="211">
        <v>645</v>
      </c>
      <c r="P592" s="211">
        <v>5912</v>
      </c>
      <c r="Q592" s="211">
        <v>98</v>
      </c>
      <c r="R592" s="211">
        <v>22585</v>
      </c>
      <c r="S592" s="211">
        <v>538</v>
      </c>
      <c r="T592" s="211">
        <v>2683</v>
      </c>
      <c r="U592" s="211">
        <v>95</v>
      </c>
      <c r="V592" s="211">
        <v>161</v>
      </c>
      <c r="W592" s="211">
        <v>48</v>
      </c>
      <c r="X592" s="211">
        <v>4184</v>
      </c>
      <c r="Y592" s="211">
        <v>172</v>
      </c>
      <c r="Z592" s="211">
        <v>991</v>
      </c>
      <c r="AA592" s="211">
        <v>40</v>
      </c>
      <c r="AB592" s="211">
        <v>3006</v>
      </c>
      <c r="AC592" s="211">
        <v>427</v>
      </c>
      <c r="AD592" s="211">
        <v>2643</v>
      </c>
      <c r="AE592" s="211">
        <v>407</v>
      </c>
      <c r="AF592" s="211">
        <v>22093</v>
      </c>
      <c r="AG592" s="211">
        <v>526</v>
      </c>
      <c r="AH592" s="211">
        <v>28223</v>
      </c>
      <c r="AI592" s="211">
        <v>944</v>
      </c>
      <c r="AJ592" s="211">
        <v>5439</v>
      </c>
      <c r="AK592" s="211">
        <v>425</v>
      </c>
      <c r="AL592" s="211">
        <v>1837</v>
      </c>
      <c r="AM592" s="211">
        <v>89</v>
      </c>
      <c r="AN592" s="211">
        <v>3602</v>
      </c>
      <c r="AO592" s="211">
        <v>336</v>
      </c>
      <c r="AP592" s="211">
        <v>17386</v>
      </c>
      <c r="AQ592" s="211">
        <v>729</v>
      </c>
      <c r="AR592" s="211">
        <v>16276</v>
      </c>
      <c r="AS592" s="211">
        <v>640</v>
      </c>
      <c r="AT592" s="211">
        <v>2926</v>
      </c>
      <c r="AU592" s="211">
        <v>100</v>
      </c>
      <c r="AV592" s="211">
        <v>30736</v>
      </c>
      <c r="AW592" s="211">
        <v>1269</v>
      </c>
      <c r="AX592" s="211">
        <v>901</v>
      </c>
      <c r="AY592" s="211">
        <v>279</v>
      </c>
      <c r="AZ592" s="211">
        <v>1344</v>
      </c>
      <c r="BA592" s="211">
        <v>30</v>
      </c>
      <c r="BB592" s="211">
        <v>1640</v>
      </c>
      <c r="BC592" s="211">
        <v>191</v>
      </c>
      <c r="BD592" s="211">
        <v>7742</v>
      </c>
      <c r="BE592" s="211">
        <v>222</v>
      </c>
      <c r="BF592" s="211">
        <v>6804</v>
      </c>
      <c r="BG592" s="211">
        <v>191</v>
      </c>
      <c r="BH592" s="211">
        <v>22124</v>
      </c>
      <c r="BI592" s="211">
        <v>1129</v>
      </c>
      <c r="BJ592" s="211">
        <v>21052</v>
      </c>
      <c r="BK592" s="211">
        <v>996</v>
      </c>
      <c r="BL592" s="211">
        <v>1072</v>
      </c>
      <c r="BM592" s="211">
        <v>133</v>
      </c>
      <c r="BN592" s="211">
        <v>9066</v>
      </c>
      <c r="BO592" s="211">
        <v>331</v>
      </c>
      <c r="BP592" s="211">
        <v>16675</v>
      </c>
      <c r="BQ592" s="211">
        <v>861</v>
      </c>
      <c r="BR592" s="211">
        <v>3187</v>
      </c>
      <c r="BS592" s="211">
        <v>128</v>
      </c>
      <c r="BT592" s="211">
        <v>3116</v>
      </c>
      <c r="BU592" s="211">
        <v>49</v>
      </c>
      <c r="BV592" s="211">
        <v>28928</v>
      </c>
      <c r="BW592" s="211">
        <v>1320</v>
      </c>
      <c r="BX592" s="211">
        <v>1618</v>
      </c>
      <c r="BY592" s="211">
        <v>0</v>
      </c>
      <c r="BZ592" s="211">
        <v>914</v>
      </c>
      <c r="CA592" s="211">
        <v>0</v>
      </c>
      <c r="CB592" s="211">
        <v>2202</v>
      </c>
      <c r="CC592" s="211">
        <v>49</v>
      </c>
      <c r="CD592" s="211">
        <v>18919</v>
      </c>
      <c r="CE592" s="211">
        <v>598</v>
      </c>
      <c r="CF592" s="211">
        <v>5652</v>
      </c>
      <c r="CG592" s="211">
        <v>341</v>
      </c>
      <c r="CH592" s="211">
        <v>1762</v>
      </c>
      <c r="CI592" s="211">
        <v>117</v>
      </c>
      <c r="CJ592" s="211">
        <v>1176</v>
      </c>
      <c r="CK592" s="211">
        <v>251</v>
      </c>
      <c r="CL592" s="211">
        <v>1419</v>
      </c>
      <c r="CM592" s="211">
        <v>13</v>
      </c>
      <c r="CN592" s="211">
        <v>1618</v>
      </c>
      <c r="CO592" s="211">
        <v>0</v>
      </c>
      <c r="CP592" s="211">
        <v>1369</v>
      </c>
      <c r="CQ592" s="211">
        <v>32293</v>
      </c>
      <c r="CR592" s="211">
        <v>28098</v>
      </c>
      <c r="CS592" s="211">
        <v>5843</v>
      </c>
      <c r="CT592" s="211">
        <v>25908</v>
      </c>
      <c r="CU592" s="211">
        <v>6988</v>
      </c>
      <c r="CV592" s="211">
        <v>2153</v>
      </c>
      <c r="CW592" s="211">
        <v>977</v>
      </c>
      <c r="CX592" s="211">
        <v>302</v>
      </c>
      <c r="CY592" s="211">
        <v>1190</v>
      </c>
      <c r="CZ592" s="211">
        <v>221</v>
      </c>
      <c r="DA592" s="211">
        <v>3090</v>
      </c>
      <c r="DB592" s="211">
        <v>1013</v>
      </c>
      <c r="DC592" s="211">
        <v>1731</v>
      </c>
      <c r="DD592" s="211">
        <v>617</v>
      </c>
      <c r="DE592" s="211">
        <v>155</v>
      </c>
      <c r="DF592" s="211">
        <v>635</v>
      </c>
      <c r="DG592" s="211">
        <v>1534</v>
      </c>
      <c r="DH592" s="211">
        <v>243</v>
      </c>
      <c r="DI592" s="211">
        <v>2445</v>
      </c>
      <c r="DJ592" s="211">
        <v>612</v>
      </c>
      <c r="DK592" s="211">
        <v>368</v>
      </c>
      <c r="DL592" s="211">
        <v>993</v>
      </c>
      <c r="DM592" s="211">
        <v>2745</v>
      </c>
      <c r="DN592" s="211">
        <v>7778</v>
      </c>
      <c r="DO592" s="211">
        <v>2854</v>
      </c>
      <c r="DP592" s="211">
        <v>1116</v>
      </c>
      <c r="DQ592" s="211">
        <v>493</v>
      </c>
      <c r="DR592" s="211">
        <v>471</v>
      </c>
      <c r="DS592" s="211">
        <v>439</v>
      </c>
      <c r="DT592" s="211">
        <v>1020</v>
      </c>
      <c r="DU592" s="211">
        <v>13778</v>
      </c>
      <c r="DV592" s="211">
        <v>1775</v>
      </c>
      <c r="DW592" s="211">
        <v>585</v>
      </c>
      <c r="DX592" s="211">
        <v>1198</v>
      </c>
      <c r="DY592" s="211">
        <v>11</v>
      </c>
      <c r="DZ592" s="211">
        <v>5530</v>
      </c>
      <c r="EA592" s="211">
        <v>40</v>
      </c>
      <c r="EB592" s="211">
        <v>2978</v>
      </c>
      <c r="EC592" s="211">
        <v>5275</v>
      </c>
      <c r="ED592" s="211">
        <v>133</v>
      </c>
      <c r="EE592" s="211">
        <v>2406</v>
      </c>
      <c r="EF592" s="211">
        <v>841</v>
      </c>
      <c r="EG592" s="211">
        <v>16516</v>
      </c>
      <c r="EH592" s="211">
        <v>17001</v>
      </c>
      <c r="EI592" s="211">
        <v>2031</v>
      </c>
      <c r="EJ592" s="211">
        <v>11747</v>
      </c>
      <c r="EK592" s="211">
        <v>1552</v>
      </c>
      <c r="EL592" s="211">
        <v>924</v>
      </c>
      <c r="EM592" s="211">
        <v>1024</v>
      </c>
      <c r="EN592" s="211">
        <v>969</v>
      </c>
      <c r="EO592" s="211">
        <v>806</v>
      </c>
      <c r="EP592" s="211">
        <v>5963</v>
      </c>
      <c r="EQ592" s="211">
        <v>11067</v>
      </c>
      <c r="ER592" s="211">
        <v>13778</v>
      </c>
      <c r="ES592" s="211">
        <v>3337</v>
      </c>
      <c r="ET592" s="211">
        <v>5860</v>
      </c>
      <c r="EU592" s="211">
        <v>2957</v>
      </c>
      <c r="EV592" s="211">
        <v>1624</v>
      </c>
      <c r="EW592" s="211">
        <f t="shared" si="9"/>
        <v>10441</v>
      </c>
      <c r="EX592" s="211">
        <v>13778</v>
      </c>
      <c r="EZ592" s="211"/>
    </row>
    <row r="593" spans="1:156" x14ac:dyDescent="0.25">
      <c r="A593">
        <v>55416</v>
      </c>
      <c r="B593" t="s">
        <v>580</v>
      </c>
      <c r="C593" t="s">
        <v>707</v>
      </c>
      <c r="D593" t="s">
        <v>260</v>
      </c>
      <c r="E593" t="s">
        <v>329</v>
      </c>
      <c r="F593" s="234" t="s">
        <v>342</v>
      </c>
      <c r="G593" s="234" t="s">
        <v>342</v>
      </c>
      <c r="H593" s="211">
        <v>34639</v>
      </c>
      <c r="I593" s="211">
        <v>1010</v>
      </c>
      <c r="J593" s="211">
        <v>2766</v>
      </c>
      <c r="K593" s="211">
        <v>323</v>
      </c>
      <c r="L593" s="211">
        <v>1879</v>
      </c>
      <c r="M593" s="211">
        <v>264</v>
      </c>
      <c r="N593" s="211">
        <v>9030</v>
      </c>
      <c r="O593" s="211">
        <v>398</v>
      </c>
      <c r="P593" s="211">
        <v>22827</v>
      </c>
      <c r="Q593" s="211">
        <v>289</v>
      </c>
      <c r="R593" s="211">
        <v>28384</v>
      </c>
      <c r="S593" s="211">
        <v>686</v>
      </c>
      <c r="T593" s="211">
        <v>1690</v>
      </c>
      <c r="U593" s="211">
        <v>166</v>
      </c>
      <c r="V593" s="211">
        <v>30</v>
      </c>
      <c r="W593" s="211">
        <v>9</v>
      </c>
      <c r="X593" s="211">
        <v>1248</v>
      </c>
      <c r="Y593" s="211">
        <v>6</v>
      </c>
      <c r="Z593" s="211">
        <v>310</v>
      </c>
      <c r="AA593" s="211">
        <v>45</v>
      </c>
      <c r="AB593" s="211">
        <v>2977</v>
      </c>
      <c r="AC593" s="211">
        <v>98</v>
      </c>
      <c r="AD593" s="211">
        <v>2632</v>
      </c>
      <c r="AE593" s="211">
        <v>360</v>
      </c>
      <c r="AF593" s="211">
        <v>27301</v>
      </c>
      <c r="AG593" s="211">
        <v>371</v>
      </c>
      <c r="AH593" s="211">
        <v>31832</v>
      </c>
      <c r="AI593" s="211">
        <v>598</v>
      </c>
      <c r="AJ593" s="211">
        <v>2807</v>
      </c>
      <c r="AK593" s="211">
        <v>412</v>
      </c>
      <c r="AL593" s="211">
        <v>1551</v>
      </c>
      <c r="AM593" s="211">
        <v>24</v>
      </c>
      <c r="AN593" s="211">
        <v>1256</v>
      </c>
      <c r="AO593" s="211">
        <v>388</v>
      </c>
      <c r="AP593" s="211">
        <v>16895</v>
      </c>
      <c r="AQ593" s="211">
        <v>599</v>
      </c>
      <c r="AR593" s="211">
        <v>17744</v>
      </c>
      <c r="AS593" s="211">
        <v>411</v>
      </c>
      <c r="AT593" s="211">
        <v>2928</v>
      </c>
      <c r="AU593" s="211">
        <v>71</v>
      </c>
      <c r="AV593" s="211">
        <v>31711</v>
      </c>
      <c r="AW593" s="211">
        <v>939</v>
      </c>
      <c r="AX593" s="211">
        <v>542</v>
      </c>
      <c r="AY593" s="211">
        <v>188</v>
      </c>
      <c r="AZ593" s="211">
        <v>1770</v>
      </c>
      <c r="BA593" s="211">
        <v>129</v>
      </c>
      <c r="BB593" s="211">
        <v>4435</v>
      </c>
      <c r="BC593" s="211">
        <v>139</v>
      </c>
      <c r="BD593" s="211">
        <v>18569</v>
      </c>
      <c r="BE593" s="211">
        <v>291</v>
      </c>
      <c r="BF593" s="211">
        <v>2439</v>
      </c>
      <c r="BG593" s="211">
        <v>285</v>
      </c>
      <c r="BH593" s="211">
        <v>20926</v>
      </c>
      <c r="BI593" s="211">
        <v>566</v>
      </c>
      <c r="BJ593" s="211">
        <v>20351</v>
      </c>
      <c r="BK593" s="211">
        <v>539</v>
      </c>
      <c r="BL593" s="211">
        <v>575</v>
      </c>
      <c r="BM593" s="211">
        <v>27</v>
      </c>
      <c r="BN593" s="211">
        <v>15948</v>
      </c>
      <c r="BO593" s="211">
        <v>301</v>
      </c>
      <c r="BP593" s="211">
        <v>5576</v>
      </c>
      <c r="BQ593" s="211">
        <v>436</v>
      </c>
      <c r="BR593" s="211">
        <v>1841</v>
      </c>
      <c r="BS593" s="211">
        <v>114</v>
      </c>
      <c r="BT593" s="211">
        <v>5815</v>
      </c>
      <c r="BU593" s="211">
        <v>156</v>
      </c>
      <c r="BV593" s="211">
        <v>23365</v>
      </c>
      <c r="BW593" s="211">
        <v>851</v>
      </c>
      <c r="BX593" s="211">
        <v>5459</v>
      </c>
      <c r="BY593" s="211">
        <v>3</v>
      </c>
      <c r="BZ593" s="211">
        <v>1862</v>
      </c>
      <c r="CA593" s="211">
        <v>20</v>
      </c>
      <c r="CB593" s="211">
        <v>3953</v>
      </c>
      <c r="CC593" s="211">
        <v>136</v>
      </c>
      <c r="CD593" s="211">
        <v>3508</v>
      </c>
      <c r="CE593" s="211">
        <v>107</v>
      </c>
      <c r="CF593" s="211">
        <v>7722</v>
      </c>
      <c r="CG593" s="211">
        <v>181</v>
      </c>
      <c r="CH593" s="211">
        <v>4294</v>
      </c>
      <c r="CI593" s="211">
        <v>139</v>
      </c>
      <c r="CJ593" s="211">
        <v>3891</v>
      </c>
      <c r="CK593" s="211">
        <v>267</v>
      </c>
      <c r="CL593" s="211">
        <v>3950</v>
      </c>
      <c r="CM593" s="211">
        <v>157</v>
      </c>
      <c r="CN593" s="211">
        <v>5459</v>
      </c>
      <c r="CO593" s="211">
        <v>3</v>
      </c>
      <c r="CP593" s="211">
        <v>1010</v>
      </c>
      <c r="CQ593" s="211">
        <v>33629</v>
      </c>
      <c r="CR593" s="211">
        <v>29513</v>
      </c>
      <c r="CS593" s="211">
        <v>8388</v>
      </c>
      <c r="CT593" s="211">
        <v>29729</v>
      </c>
      <c r="CU593" s="211">
        <v>3718</v>
      </c>
      <c r="CV593" s="211">
        <v>848</v>
      </c>
      <c r="CW593" s="211">
        <v>1459</v>
      </c>
      <c r="CX593" s="211">
        <v>438</v>
      </c>
      <c r="CY593" s="211">
        <v>1140</v>
      </c>
      <c r="CZ593" s="211">
        <v>220</v>
      </c>
      <c r="DA593" s="211">
        <v>588</v>
      </c>
      <c r="DB593" s="211">
        <v>88</v>
      </c>
      <c r="DC593" s="211">
        <v>531</v>
      </c>
      <c r="DD593" s="211">
        <v>102</v>
      </c>
      <c r="DE593" s="211">
        <v>76</v>
      </c>
      <c r="DF593" s="211">
        <v>627</v>
      </c>
      <c r="DG593" s="211">
        <v>2566</v>
      </c>
      <c r="DH593" s="211">
        <v>769</v>
      </c>
      <c r="DI593" s="211">
        <v>2033</v>
      </c>
      <c r="DJ593" s="211">
        <v>926</v>
      </c>
      <c r="DK593" s="211">
        <v>424</v>
      </c>
      <c r="DL593" s="211">
        <v>2408</v>
      </c>
      <c r="DM593" s="211">
        <v>4014</v>
      </c>
      <c r="DN593" s="211">
        <v>5776</v>
      </c>
      <c r="DO593" s="211">
        <v>980</v>
      </c>
      <c r="DP593" s="211">
        <v>699</v>
      </c>
      <c r="DQ593" s="211">
        <v>540</v>
      </c>
      <c r="DR593" s="211">
        <v>492</v>
      </c>
      <c r="DS593" s="211">
        <v>338</v>
      </c>
      <c r="DT593" s="211">
        <v>373</v>
      </c>
      <c r="DU593" s="211">
        <v>17816</v>
      </c>
      <c r="DV593" s="211">
        <v>6058</v>
      </c>
      <c r="DW593" s="211">
        <v>2505</v>
      </c>
      <c r="DX593" s="211">
        <v>1583</v>
      </c>
      <c r="DY593" s="211">
        <v>108</v>
      </c>
      <c r="DZ593" s="211">
        <v>4360</v>
      </c>
      <c r="EA593" s="211">
        <v>223</v>
      </c>
      <c r="EB593" s="211">
        <v>3385</v>
      </c>
      <c r="EC593" s="211">
        <v>5815</v>
      </c>
      <c r="ED593" s="211">
        <v>348</v>
      </c>
      <c r="EE593" s="211">
        <v>4649</v>
      </c>
      <c r="EF593" s="211">
        <v>3233</v>
      </c>
      <c r="EG593" s="211">
        <v>27655</v>
      </c>
      <c r="EH593" s="211">
        <v>6965</v>
      </c>
      <c r="EI593" s="211">
        <v>8864</v>
      </c>
      <c r="EJ593" s="211">
        <v>8952</v>
      </c>
      <c r="EK593" s="211">
        <v>1457</v>
      </c>
      <c r="EL593" s="211">
        <v>1323</v>
      </c>
      <c r="EM593" s="211">
        <v>1241</v>
      </c>
      <c r="EN593" s="211">
        <v>1411</v>
      </c>
      <c r="EO593" s="211">
        <v>933</v>
      </c>
      <c r="EP593" s="211">
        <v>2444</v>
      </c>
      <c r="EQ593" s="211">
        <v>17079</v>
      </c>
      <c r="ER593" s="211">
        <v>17816</v>
      </c>
      <c r="ES593" s="211">
        <v>936</v>
      </c>
      <c r="ET593" s="211">
        <v>8691</v>
      </c>
      <c r="EU593" s="211">
        <v>6555</v>
      </c>
      <c r="EV593" s="211">
        <v>1634</v>
      </c>
      <c r="EW593" s="211">
        <f t="shared" si="9"/>
        <v>16880</v>
      </c>
      <c r="EX593" s="211">
        <v>17816</v>
      </c>
      <c r="EZ593" s="211"/>
    </row>
    <row r="594" spans="1:156" x14ac:dyDescent="0.25">
      <c r="A594">
        <v>55417</v>
      </c>
      <c r="B594" t="s">
        <v>580</v>
      </c>
      <c r="C594" t="s">
        <v>707</v>
      </c>
      <c r="D594" t="s">
        <v>260</v>
      </c>
      <c r="E594" t="s">
        <v>329</v>
      </c>
      <c r="F594" s="234" t="s">
        <v>342</v>
      </c>
      <c r="G594" s="234" t="s">
        <v>342</v>
      </c>
      <c r="H594" s="211">
        <v>25359</v>
      </c>
      <c r="I594" s="211">
        <v>693</v>
      </c>
      <c r="J594" s="211">
        <v>2095</v>
      </c>
      <c r="K594" s="211">
        <v>185</v>
      </c>
      <c r="L594" s="211">
        <v>1591</v>
      </c>
      <c r="M594" s="211">
        <v>93</v>
      </c>
      <c r="N594" s="211">
        <v>6048</v>
      </c>
      <c r="O594" s="211">
        <v>335</v>
      </c>
      <c r="P594" s="211">
        <v>17089</v>
      </c>
      <c r="Q594" s="211">
        <v>173</v>
      </c>
      <c r="R594" s="211">
        <v>20065</v>
      </c>
      <c r="S594" s="211">
        <v>246</v>
      </c>
      <c r="T594" s="211">
        <v>1384</v>
      </c>
      <c r="U594" s="211">
        <v>70</v>
      </c>
      <c r="V594" s="211">
        <v>63</v>
      </c>
      <c r="W594" s="211">
        <v>0</v>
      </c>
      <c r="X594" s="211">
        <v>581</v>
      </c>
      <c r="Y594" s="211">
        <v>0</v>
      </c>
      <c r="Z594" s="211">
        <v>1002</v>
      </c>
      <c r="AA594" s="211">
        <v>87</v>
      </c>
      <c r="AB594" s="211">
        <v>2264</v>
      </c>
      <c r="AC594" s="211">
        <v>290</v>
      </c>
      <c r="AD594" s="211">
        <v>2527</v>
      </c>
      <c r="AE594" s="211">
        <v>342</v>
      </c>
      <c r="AF594" s="211">
        <v>19683</v>
      </c>
      <c r="AG594" s="211">
        <v>246</v>
      </c>
      <c r="AH594" s="211">
        <v>23574</v>
      </c>
      <c r="AI594" s="211">
        <v>383</v>
      </c>
      <c r="AJ594" s="211">
        <v>1785</v>
      </c>
      <c r="AK594" s="211">
        <v>310</v>
      </c>
      <c r="AL594" s="211">
        <v>855</v>
      </c>
      <c r="AM594" s="211">
        <v>55</v>
      </c>
      <c r="AN594" s="211">
        <v>930</v>
      </c>
      <c r="AO594" s="211">
        <v>255</v>
      </c>
      <c r="AP594" s="211">
        <v>12480</v>
      </c>
      <c r="AQ594" s="211">
        <v>432</v>
      </c>
      <c r="AR594" s="211">
        <v>12879</v>
      </c>
      <c r="AS594" s="211">
        <v>261</v>
      </c>
      <c r="AT594" s="211">
        <v>3110</v>
      </c>
      <c r="AU594" s="211">
        <v>135</v>
      </c>
      <c r="AV594" s="211">
        <v>22249</v>
      </c>
      <c r="AW594" s="211">
        <v>558</v>
      </c>
      <c r="AX594" s="211">
        <v>897</v>
      </c>
      <c r="AY594" s="211">
        <v>291</v>
      </c>
      <c r="AZ594" s="211">
        <v>1986</v>
      </c>
      <c r="BA594" s="211">
        <v>122</v>
      </c>
      <c r="BB594" s="211">
        <v>4006</v>
      </c>
      <c r="BC594" s="211">
        <v>86</v>
      </c>
      <c r="BD594" s="211">
        <v>11557</v>
      </c>
      <c r="BE594" s="211">
        <v>88</v>
      </c>
      <c r="BF594" s="211">
        <v>1645</v>
      </c>
      <c r="BG594" s="211">
        <v>117</v>
      </c>
      <c r="BH594" s="211">
        <v>14361</v>
      </c>
      <c r="BI594" s="211">
        <v>564</v>
      </c>
      <c r="BJ594" s="211">
        <v>13878</v>
      </c>
      <c r="BK594" s="211">
        <v>486</v>
      </c>
      <c r="BL594" s="211">
        <v>483</v>
      </c>
      <c r="BM594" s="211">
        <v>78</v>
      </c>
      <c r="BN594" s="211">
        <v>10610</v>
      </c>
      <c r="BO594" s="211">
        <v>205</v>
      </c>
      <c r="BP594" s="211">
        <v>3989</v>
      </c>
      <c r="BQ594" s="211">
        <v>398</v>
      </c>
      <c r="BR594" s="211">
        <v>1407</v>
      </c>
      <c r="BS594" s="211">
        <v>78</v>
      </c>
      <c r="BT594" s="211">
        <v>5978</v>
      </c>
      <c r="BU594" s="211">
        <v>12</v>
      </c>
      <c r="BV594" s="211">
        <v>16006</v>
      </c>
      <c r="BW594" s="211">
        <v>681</v>
      </c>
      <c r="BX594" s="211">
        <v>3375</v>
      </c>
      <c r="BY594" s="211">
        <v>0</v>
      </c>
      <c r="BZ594" s="211">
        <v>2063</v>
      </c>
      <c r="CA594" s="211">
        <v>0</v>
      </c>
      <c r="CB594" s="211">
        <v>3915</v>
      </c>
      <c r="CC594" s="211">
        <v>12</v>
      </c>
      <c r="CD594" s="211">
        <v>935</v>
      </c>
      <c r="CE594" s="211">
        <v>94</v>
      </c>
      <c r="CF594" s="211">
        <v>3378</v>
      </c>
      <c r="CG594" s="211">
        <v>122</v>
      </c>
      <c r="CH594" s="211">
        <v>5059</v>
      </c>
      <c r="CI594" s="211">
        <v>122</v>
      </c>
      <c r="CJ594" s="211">
        <v>3548</v>
      </c>
      <c r="CK594" s="211">
        <v>120</v>
      </c>
      <c r="CL594" s="211">
        <v>3086</v>
      </c>
      <c r="CM594" s="211">
        <v>223</v>
      </c>
      <c r="CN594" s="211">
        <v>3375</v>
      </c>
      <c r="CO594" s="211">
        <v>0</v>
      </c>
      <c r="CP594" s="211">
        <v>693</v>
      </c>
      <c r="CQ594" s="211">
        <v>24666</v>
      </c>
      <c r="CR594" s="211">
        <v>21700</v>
      </c>
      <c r="CS594" s="211">
        <v>6409</v>
      </c>
      <c r="CT594" s="211">
        <v>21428</v>
      </c>
      <c r="CU594" s="211">
        <v>2488</v>
      </c>
      <c r="CV594" s="211">
        <v>838</v>
      </c>
      <c r="CW594" s="211">
        <v>1802</v>
      </c>
      <c r="CX594" s="211">
        <v>686</v>
      </c>
      <c r="CY594" s="211">
        <v>236</v>
      </c>
      <c r="CZ594" s="211">
        <v>29</v>
      </c>
      <c r="DA594" s="211">
        <v>220</v>
      </c>
      <c r="DB594" s="211">
        <v>46</v>
      </c>
      <c r="DC594" s="211">
        <v>230</v>
      </c>
      <c r="DD594" s="211">
        <v>77</v>
      </c>
      <c r="DE594" s="211">
        <v>44</v>
      </c>
      <c r="DF594" s="211">
        <v>601</v>
      </c>
      <c r="DG594" s="211">
        <v>1332</v>
      </c>
      <c r="DH594" s="211">
        <v>309</v>
      </c>
      <c r="DI594" s="211">
        <v>1727</v>
      </c>
      <c r="DJ594" s="211">
        <v>642</v>
      </c>
      <c r="DK594" s="211">
        <v>276</v>
      </c>
      <c r="DL594" s="211">
        <v>1528</v>
      </c>
      <c r="DM594" s="211">
        <v>2468</v>
      </c>
      <c r="DN594" s="211">
        <v>3715</v>
      </c>
      <c r="DO594" s="211">
        <v>1115</v>
      </c>
      <c r="DP594" s="211">
        <v>642</v>
      </c>
      <c r="DQ594" s="211">
        <v>747</v>
      </c>
      <c r="DR594" s="211">
        <v>156</v>
      </c>
      <c r="DS594" s="211">
        <v>425</v>
      </c>
      <c r="DT594" s="211">
        <v>507</v>
      </c>
      <c r="DU594" s="211">
        <v>10935</v>
      </c>
      <c r="DV594" s="211">
        <v>5275</v>
      </c>
      <c r="DW594" s="211">
        <v>2425</v>
      </c>
      <c r="DX594" s="211">
        <v>1080</v>
      </c>
      <c r="DY594" s="211">
        <v>300</v>
      </c>
      <c r="DZ594" s="211">
        <v>1888</v>
      </c>
      <c r="EA594" s="211">
        <v>56</v>
      </c>
      <c r="EB594" s="211">
        <v>1527</v>
      </c>
      <c r="EC594" s="211">
        <v>2692</v>
      </c>
      <c r="ED594" s="211">
        <v>402</v>
      </c>
      <c r="EE594" s="211">
        <v>1810</v>
      </c>
      <c r="EF594" s="211">
        <v>3345</v>
      </c>
      <c r="EG594" s="211">
        <v>22113</v>
      </c>
      <c r="EH594" s="211">
        <v>3099</v>
      </c>
      <c r="EI594" s="211">
        <v>9020</v>
      </c>
      <c r="EJ594" s="211">
        <v>1915</v>
      </c>
      <c r="EK594" s="211">
        <v>269</v>
      </c>
      <c r="EL594" s="211">
        <v>353</v>
      </c>
      <c r="EM594" s="211">
        <v>275</v>
      </c>
      <c r="EN594" s="211">
        <v>252</v>
      </c>
      <c r="EO594" s="211">
        <v>192</v>
      </c>
      <c r="EP594" s="211">
        <v>501</v>
      </c>
      <c r="EQ594" s="211">
        <v>10378</v>
      </c>
      <c r="ER594" s="211">
        <v>10935</v>
      </c>
      <c r="ES594" s="211">
        <v>466</v>
      </c>
      <c r="ET594" s="211">
        <v>3889</v>
      </c>
      <c r="EU594" s="211">
        <v>5230</v>
      </c>
      <c r="EV594" s="211">
        <v>1350</v>
      </c>
      <c r="EW594" s="211">
        <f t="shared" si="9"/>
        <v>10469</v>
      </c>
      <c r="EX594" s="211">
        <v>10935</v>
      </c>
      <c r="EZ594" s="211"/>
    </row>
    <row r="595" spans="1:156" x14ac:dyDescent="0.25">
      <c r="A595">
        <v>55418</v>
      </c>
      <c r="B595" t="s">
        <v>580</v>
      </c>
      <c r="C595" t="s">
        <v>707</v>
      </c>
      <c r="D595" t="s">
        <v>260</v>
      </c>
      <c r="E595" t="s">
        <v>329</v>
      </c>
      <c r="F595" s="234" t="s">
        <v>342</v>
      </c>
      <c r="G595" s="234" t="s">
        <v>342</v>
      </c>
      <c r="H595" s="211">
        <v>30847</v>
      </c>
      <c r="I595" s="211">
        <v>1267</v>
      </c>
      <c r="J595" s="211">
        <v>3609</v>
      </c>
      <c r="K595" s="211">
        <v>348</v>
      </c>
      <c r="L595" s="211">
        <v>2617</v>
      </c>
      <c r="M595" s="211">
        <v>300</v>
      </c>
      <c r="N595" s="211">
        <v>11373</v>
      </c>
      <c r="O595" s="211">
        <v>657</v>
      </c>
      <c r="P595" s="211">
        <v>15716</v>
      </c>
      <c r="Q595" s="211">
        <v>214</v>
      </c>
      <c r="R595" s="211">
        <v>23546</v>
      </c>
      <c r="S595" s="211">
        <v>660</v>
      </c>
      <c r="T595" s="211">
        <v>3049</v>
      </c>
      <c r="U595" s="211">
        <v>168</v>
      </c>
      <c r="V595" s="211">
        <v>155</v>
      </c>
      <c r="W595" s="211">
        <v>37</v>
      </c>
      <c r="X595" s="211">
        <v>746</v>
      </c>
      <c r="Y595" s="211">
        <v>50</v>
      </c>
      <c r="Z595" s="211">
        <v>1029</v>
      </c>
      <c r="AA595" s="211">
        <v>192</v>
      </c>
      <c r="AB595" s="211">
        <v>2322</v>
      </c>
      <c r="AC595" s="211">
        <v>160</v>
      </c>
      <c r="AD595" s="211">
        <v>2482</v>
      </c>
      <c r="AE595" s="211">
        <v>335</v>
      </c>
      <c r="AF595" s="211">
        <v>22793</v>
      </c>
      <c r="AG595" s="211">
        <v>595</v>
      </c>
      <c r="AH595" s="211">
        <v>27540</v>
      </c>
      <c r="AI595" s="211">
        <v>814</v>
      </c>
      <c r="AJ595" s="211">
        <v>3307</v>
      </c>
      <c r="AK595" s="211">
        <v>453</v>
      </c>
      <c r="AL595" s="211">
        <v>2031</v>
      </c>
      <c r="AM595" s="211">
        <v>162</v>
      </c>
      <c r="AN595" s="211">
        <v>1276</v>
      </c>
      <c r="AO595" s="211">
        <v>291</v>
      </c>
      <c r="AP595" s="211">
        <v>16091</v>
      </c>
      <c r="AQ595" s="211">
        <v>780</v>
      </c>
      <c r="AR595" s="211">
        <v>14756</v>
      </c>
      <c r="AS595" s="211">
        <v>487</v>
      </c>
      <c r="AT595" s="211">
        <v>3669</v>
      </c>
      <c r="AU595" s="211">
        <v>58</v>
      </c>
      <c r="AV595" s="211">
        <v>27178</v>
      </c>
      <c r="AW595" s="211">
        <v>1209</v>
      </c>
      <c r="AX595" s="211">
        <v>1621</v>
      </c>
      <c r="AY595" s="211">
        <v>296</v>
      </c>
      <c r="AZ595" s="211">
        <v>3606</v>
      </c>
      <c r="BA595" s="211">
        <v>189</v>
      </c>
      <c r="BB595" s="211">
        <v>5508</v>
      </c>
      <c r="BC595" s="211">
        <v>321</v>
      </c>
      <c r="BD595" s="211">
        <v>11761</v>
      </c>
      <c r="BE595" s="211">
        <v>271</v>
      </c>
      <c r="BF595" s="211">
        <v>2523</v>
      </c>
      <c r="BG595" s="211">
        <v>287</v>
      </c>
      <c r="BH595" s="211">
        <v>17685</v>
      </c>
      <c r="BI595" s="211">
        <v>851</v>
      </c>
      <c r="BJ595" s="211">
        <v>17108</v>
      </c>
      <c r="BK595" s="211">
        <v>741</v>
      </c>
      <c r="BL595" s="211">
        <v>577</v>
      </c>
      <c r="BM595" s="211">
        <v>110</v>
      </c>
      <c r="BN595" s="211">
        <v>12201</v>
      </c>
      <c r="BO595" s="211">
        <v>348</v>
      </c>
      <c r="BP595" s="211">
        <v>6120</v>
      </c>
      <c r="BQ595" s="211">
        <v>627</v>
      </c>
      <c r="BR595" s="211">
        <v>1887</v>
      </c>
      <c r="BS595" s="211">
        <v>163</v>
      </c>
      <c r="BT595" s="211">
        <v>6326</v>
      </c>
      <c r="BU595" s="211">
        <v>96</v>
      </c>
      <c r="BV595" s="211">
        <v>20208</v>
      </c>
      <c r="BW595" s="211">
        <v>1138</v>
      </c>
      <c r="BX595" s="211">
        <v>4313</v>
      </c>
      <c r="BY595" s="211">
        <v>33</v>
      </c>
      <c r="BZ595" s="211">
        <v>2795</v>
      </c>
      <c r="CA595" s="211">
        <v>26</v>
      </c>
      <c r="CB595" s="211">
        <v>3531</v>
      </c>
      <c r="CC595" s="211">
        <v>70</v>
      </c>
      <c r="CD595" s="211">
        <v>2025</v>
      </c>
      <c r="CE595" s="211">
        <v>94</v>
      </c>
      <c r="CF595" s="211">
        <v>5759</v>
      </c>
      <c r="CG595" s="211">
        <v>340</v>
      </c>
      <c r="CH595" s="211">
        <v>5558</v>
      </c>
      <c r="CI595" s="211">
        <v>458</v>
      </c>
      <c r="CJ595" s="211">
        <v>3993</v>
      </c>
      <c r="CK595" s="211">
        <v>167</v>
      </c>
      <c r="CL595" s="211">
        <v>2873</v>
      </c>
      <c r="CM595" s="211">
        <v>79</v>
      </c>
      <c r="CN595" s="211">
        <v>4313</v>
      </c>
      <c r="CO595" s="211">
        <v>33</v>
      </c>
      <c r="CP595" s="211">
        <v>1267</v>
      </c>
      <c r="CQ595" s="211">
        <v>29580</v>
      </c>
      <c r="CR595" s="211">
        <v>23388</v>
      </c>
      <c r="CS595" s="211">
        <v>9662</v>
      </c>
      <c r="CT595" s="211">
        <v>24968</v>
      </c>
      <c r="CU595" s="211">
        <v>3948</v>
      </c>
      <c r="CV595" s="211">
        <v>1773</v>
      </c>
      <c r="CW595" s="211">
        <v>1522</v>
      </c>
      <c r="CX595" s="211">
        <v>924</v>
      </c>
      <c r="CY595" s="211">
        <v>515</v>
      </c>
      <c r="CZ595" s="211">
        <v>80</v>
      </c>
      <c r="DA595" s="211">
        <v>381</v>
      </c>
      <c r="DB595" s="211">
        <v>123</v>
      </c>
      <c r="DC595" s="211">
        <v>1530</v>
      </c>
      <c r="DD595" s="211">
        <v>646</v>
      </c>
      <c r="DE595" s="211">
        <v>71</v>
      </c>
      <c r="DF595" s="211">
        <v>715</v>
      </c>
      <c r="DG595" s="211">
        <v>1960</v>
      </c>
      <c r="DH595" s="211">
        <v>434</v>
      </c>
      <c r="DI595" s="211">
        <v>1910</v>
      </c>
      <c r="DJ595" s="211">
        <v>913</v>
      </c>
      <c r="DK595" s="211">
        <v>491</v>
      </c>
      <c r="DL595" s="211">
        <v>1328</v>
      </c>
      <c r="DM595" s="211">
        <v>2605</v>
      </c>
      <c r="DN595" s="211">
        <v>5071</v>
      </c>
      <c r="DO595" s="211">
        <v>1416</v>
      </c>
      <c r="DP595" s="211">
        <v>784</v>
      </c>
      <c r="DQ595" s="211">
        <v>427</v>
      </c>
      <c r="DR595" s="211">
        <v>415</v>
      </c>
      <c r="DS595" s="211">
        <v>719</v>
      </c>
      <c r="DT595" s="211">
        <v>1252</v>
      </c>
      <c r="DU595" s="211">
        <v>13933</v>
      </c>
      <c r="DV595" s="211">
        <v>5473</v>
      </c>
      <c r="DW595" s="211">
        <v>2460</v>
      </c>
      <c r="DX595" s="211">
        <v>1525</v>
      </c>
      <c r="DY595" s="211">
        <v>281</v>
      </c>
      <c r="DZ595" s="211">
        <v>3179</v>
      </c>
      <c r="EA595" s="211">
        <v>206</v>
      </c>
      <c r="EB595" s="211">
        <v>2333</v>
      </c>
      <c r="EC595" s="211">
        <v>3756</v>
      </c>
      <c r="ED595" s="211">
        <v>344</v>
      </c>
      <c r="EE595" s="211">
        <v>2545</v>
      </c>
      <c r="EF595" s="211">
        <v>3468</v>
      </c>
      <c r="EG595" s="211">
        <v>26989</v>
      </c>
      <c r="EH595" s="211">
        <v>3812</v>
      </c>
      <c r="EI595" s="211">
        <v>9138</v>
      </c>
      <c r="EJ595" s="211">
        <v>4795</v>
      </c>
      <c r="EK595" s="211">
        <v>688</v>
      </c>
      <c r="EL595" s="211">
        <v>683</v>
      </c>
      <c r="EM595" s="211">
        <v>649</v>
      </c>
      <c r="EN595" s="211">
        <v>685</v>
      </c>
      <c r="EO595" s="211">
        <v>339</v>
      </c>
      <c r="EP595" s="211">
        <v>1597</v>
      </c>
      <c r="EQ595" s="211">
        <v>12622</v>
      </c>
      <c r="ER595" s="211">
        <v>13933</v>
      </c>
      <c r="ES595" s="211">
        <v>1166</v>
      </c>
      <c r="ET595" s="211">
        <v>5132</v>
      </c>
      <c r="EU595" s="211">
        <v>5827</v>
      </c>
      <c r="EV595" s="211">
        <v>1808</v>
      </c>
      <c r="EW595" s="211">
        <f t="shared" si="9"/>
        <v>12767</v>
      </c>
      <c r="EX595" s="211">
        <v>13933</v>
      </c>
      <c r="EZ595" s="211"/>
    </row>
    <row r="596" spans="1:156" x14ac:dyDescent="0.25">
      <c r="A596">
        <v>55419</v>
      </c>
      <c r="B596" t="s">
        <v>580</v>
      </c>
      <c r="C596" t="s">
        <v>707</v>
      </c>
      <c r="D596" t="s">
        <v>260</v>
      </c>
      <c r="E596" t="s">
        <v>329</v>
      </c>
      <c r="F596" s="234" t="s">
        <v>342</v>
      </c>
      <c r="G596" s="234" t="s">
        <v>342</v>
      </c>
      <c r="H596" s="211">
        <v>29530</v>
      </c>
      <c r="I596" s="211">
        <v>980</v>
      </c>
      <c r="J596" s="211">
        <v>2514</v>
      </c>
      <c r="K596" s="211">
        <v>290</v>
      </c>
      <c r="L596" s="211">
        <v>2051</v>
      </c>
      <c r="M596" s="211">
        <v>215</v>
      </c>
      <c r="N596" s="211">
        <v>6458</v>
      </c>
      <c r="O596" s="211">
        <v>261</v>
      </c>
      <c r="P596" s="211">
        <v>20553</v>
      </c>
      <c r="Q596" s="211">
        <v>429</v>
      </c>
      <c r="R596" s="211">
        <v>23741</v>
      </c>
      <c r="S596" s="211">
        <v>426</v>
      </c>
      <c r="T596" s="211">
        <v>2708</v>
      </c>
      <c r="U596" s="211">
        <v>341</v>
      </c>
      <c r="V596" s="211">
        <v>36</v>
      </c>
      <c r="W596" s="211">
        <v>0</v>
      </c>
      <c r="X596" s="211">
        <v>419</v>
      </c>
      <c r="Y596" s="211">
        <v>9</v>
      </c>
      <c r="Z596" s="211">
        <v>675</v>
      </c>
      <c r="AA596" s="211">
        <v>113</v>
      </c>
      <c r="AB596" s="211">
        <v>1913</v>
      </c>
      <c r="AC596" s="211">
        <v>91</v>
      </c>
      <c r="AD596" s="211">
        <v>1273</v>
      </c>
      <c r="AE596" s="211">
        <v>162</v>
      </c>
      <c r="AF596" s="211">
        <v>23408</v>
      </c>
      <c r="AG596" s="211">
        <v>426</v>
      </c>
      <c r="AH596" s="211">
        <v>27655</v>
      </c>
      <c r="AI596" s="211">
        <v>565</v>
      </c>
      <c r="AJ596" s="211">
        <v>1875</v>
      </c>
      <c r="AK596" s="211">
        <v>415</v>
      </c>
      <c r="AL596" s="211">
        <v>1568</v>
      </c>
      <c r="AM596" s="211">
        <v>324</v>
      </c>
      <c r="AN596" s="211">
        <v>307</v>
      </c>
      <c r="AO596" s="211">
        <v>91</v>
      </c>
      <c r="AP596" s="211">
        <v>14870</v>
      </c>
      <c r="AQ596" s="211">
        <v>528</v>
      </c>
      <c r="AR596" s="211">
        <v>14660</v>
      </c>
      <c r="AS596" s="211">
        <v>452</v>
      </c>
      <c r="AT596" s="211">
        <v>2671</v>
      </c>
      <c r="AU596" s="211">
        <v>50</v>
      </c>
      <c r="AV596" s="211">
        <v>26859</v>
      </c>
      <c r="AW596" s="211">
        <v>930</v>
      </c>
      <c r="AX596" s="211">
        <v>546</v>
      </c>
      <c r="AY596" s="211">
        <v>68</v>
      </c>
      <c r="AZ596" s="211">
        <v>1210</v>
      </c>
      <c r="BA596" s="211">
        <v>128</v>
      </c>
      <c r="BB596" s="211">
        <v>3690</v>
      </c>
      <c r="BC596" s="211">
        <v>439</v>
      </c>
      <c r="BD596" s="211">
        <v>14445</v>
      </c>
      <c r="BE596" s="211">
        <v>150</v>
      </c>
      <c r="BF596" s="211">
        <v>2001</v>
      </c>
      <c r="BG596" s="211">
        <v>171</v>
      </c>
      <c r="BH596" s="211">
        <v>15509</v>
      </c>
      <c r="BI596" s="211">
        <v>638</v>
      </c>
      <c r="BJ596" s="211">
        <v>14890</v>
      </c>
      <c r="BK596" s="211">
        <v>628</v>
      </c>
      <c r="BL596" s="211">
        <v>619</v>
      </c>
      <c r="BM596" s="211">
        <v>10</v>
      </c>
      <c r="BN596" s="211">
        <v>11638</v>
      </c>
      <c r="BO596" s="211">
        <v>364</v>
      </c>
      <c r="BP596" s="211">
        <v>4359</v>
      </c>
      <c r="BQ596" s="211">
        <v>420</v>
      </c>
      <c r="BR596" s="211">
        <v>1513</v>
      </c>
      <c r="BS596" s="211">
        <v>25</v>
      </c>
      <c r="BT596" s="211">
        <v>8288</v>
      </c>
      <c r="BU596" s="211">
        <v>171</v>
      </c>
      <c r="BV596" s="211">
        <v>17510</v>
      </c>
      <c r="BW596" s="211">
        <v>809</v>
      </c>
      <c r="BX596" s="211">
        <v>3732</v>
      </c>
      <c r="BY596" s="211">
        <v>0</v>
      </c>
      <c r="BZ596" s="211">
        <v>2410</v>
      </c>
      <c r="CA596" s="211">
        <v>44</v>
      </c>
      <c r="CB596" s="211">
        <v>5878</v>
      </c>
      <c r="CC596" s="211">
        <v>127</v>
      </c>
      <c r="CD596" s="211">
        <v>1351</v>
      </c>
      <c r="CE596" s="211">
        <v>24</v>
      </c>
      <c r="CF596" s="211">
        <v>3962</v>
      </c>
      <c r="CG596" s="211">
        <v>354</v>
      </c>
      <c r="CH596" s="211">
        <v>4978</v>
      </c>
      <c r="CI596" s="211">
        <v>73</v>
      </c>
      <c r="CJ596" s="211">
        <v>4169</v>
      </c>
      <c r="CK596" s="211">
        <v>328</v>
      </c>
      <c r="CL596" s="211">
        <v>3050</v>
      </c>
      <c r="CM596" s="211">
        <v>30</v>
      </c>
      <c r="CN596" s="211">
        <v>3732</v>
      </c>
      <c r="CO596" s="211">
        <v>0</v>
      </c>
      <c r="CP596" s="211">
        <v>980</v>
      </c>
      <c r="CQ596" s="211">
        <v>28550</v>
      </c>
      <c r="CR596" s="211">
        <v>24907</v>
      </c>
      <c r="CS596" s="211">
        <v>6646</v>
      </c>
      <c r="CT596" s="211">
        <v>25113</v>
      </c>
      <c r="CU596" s="211">
        <v>2564</v>
      </c>
      <c r="CV596" s="211">
        <v>447</v>
      </c>
      <c r="CW596" s="211">
        <v>791</v>
      </c>
      <c r="CX596" s="211">
        <v>217</v>
      </c>
      <c r="CY596" s="211">
        <v>496</v>
      </c>
      <c r="CZ596" s="211">
        <v>58</v>
      </c>
      <c r="DA596" s="211">
        <v>103</v>
      </c>
      <c r="DB596" s="211">
        <v>27</v>
      </c>
      <c r="DC596" s="211">
        <v>1174</v>
      </c>
      <c r="DD596" s="211">
        <v>145</v>
      </c>
      <c r="DE596" s="211">
        <v>92</v>
      </c>
      <c r="DF596" s="211">
        <v>481</v>
      </c>
      <c r="DG596" s="211">
        <v>1758</v>
      </c>
      <c r="DH596" s="211">
        <v>527</v>
      </c>
      <c r="DI596" s="211">
        <v>1573</v>
      </c>
      <c r="DJ596" s="211">
        <v>442</v>
      </c>
      <c r="DK596" s="211">
        <v>478</v>
      </c>
      <c r="DL596" s="211">
        <v>1740</v>
      </c>
      <c r="DM596" s="211">
        <v>3119</v>
      </c>
      <c r="DN596" s="211">
        <v>3922</v>
      </c>
      <c r="DO596" s="211">
        <v>795</v>
      </c>
      <c r="DP596" s="211">
        <v>605</v>
      </c>
      <c r="DQ596" s="211">
        <v>674</v>
      </c>
      <c r="DR596" s="211">
        <v>390</v>
      </c>
      <c r="DS596" s="211">
        <v>248</v>
      </c>
      <c r="DT596" s="211">
        <v>489</v>
      </c>
      <c r="DU596" s="211">
        <v>11660</v>
      </c>
      <c r="DV596" s="211">
        <v>6093</v>
      </c>
      <c r="DW596" s="211">
        <v>3207</v>
      </c>
      <c r="DX596" s="211">
        <v>890</v>
      </c>
      <c r="DY596" s="211">
        <v>164</v>
      </c>
      <c r="DZ596" s="211">
        <v>2029</v>
      </c>
      <c r="EA596" s="211">
        <v>192</v>
      </c>
      <c r="EB596" s="211">
        <v>1538</v>
      </c>
      <c r="EC596" s="211">
        <v>2648</v>
      </c>
      <c r="ED596" s="211">
        <v>515</v>
      </c>
      <c r="EE596" s="211">
        <v>1574</v>
      </c>
      <c r="EF596" s="211">
        <v>4223</v>
      </c>
      <c r="EG596" s="211">
        <v>25478</v>
      </c>
      <c r="EH596" s="211">
        <v>3750</v>
      </c>
      <c r="EI596" s="211">
        <v>9225</v>
      </c>
      <c r="EJ596" s="211">
        <v>2435</v>
      </c>
      <c r="EK596" s="211">
        <v>378</v>
      </c>
      <c r="EL596" s="211">
        <v>461</v>
      </c>
      <c r="EM596" s="211">
        <v>358</v>
      </c>
      <c r="EN596" s="211">
        <v>250</v>
      </c>
      <c r="EO596" s="211">
        <v>176</v>
      </c>
      <c r="EP596" s="211">
        <v>781</v>
      </c>
      <c r="EQ596" s="211">
        <v>11212</v>
      </c>
      <c r="ER596" s="211">
        <v>11660</v>
      </c>
      <c r="ES596" s="211">
        <v>212</v>
      </c>
      <c r="ET596" s="211">
        <v>4274</v>
      </c>
      <c r="EU596" s="211">
        <v>5716</v>
      </c>
      <c r="EV596" s="211">
        <v>1458</v>
      </c>
      <c r="EW596" s="211">
        <f t="shared" si="9"/>
        <v>11448</v>
      </c>
      <c r="EX596" s="211">
        <v>11660</v>
      </c>
      <c r="EZ596" s="211"/>
    </row>
    <row r="597" spans="1:156" x14ac:dyDescent="0.25">
      <c r="A597">
        <v>55420</v>
      </c>
      <c r="B597" t="s">
        <v>580</v>
      </c>
      <c r="C597" t="s">
        <v>707</v>
      </c>
      <c r="D597" t="s">
        <v>260</v>
      </c>
      <c r="E597" t="s">
        <v>329</v>
      </c>
      <c r="F597" s="234" t="s">
        <v>342</v>
      </c>
      <c r="G597" s="234" t="s">
        <v>342</v>
      </c>
      <c r="H597" s="211">
        <v>23882</v>
      </c>
      <c r="I597" s="211">
        <v>1801</v>
      </c>
      <c r="J597" s="211">
        <v>5054</v>
      </c>
      <c r="K597" s="211">
        <v>515</v>
      </c>
      <c r="L597" s="211">
        <v>3989</v>
      </c>
      <c r="M597" s="211">
        <v>318</v>
      </c>
      <c r="N597" s="211">
        <v>9073</v>
      </c>
      <c r="O597" s="211">
        <v>709</v>
      </c>
      <c r="P597" s="211">
        <v>9508</v>
      </c>
      <c r="Q597" s="211">
        <v>504</v>
      </c>
      <c r="R597" s="211">
        <v>13063</v>
      </c>
      <c r="S597" s="211">
        <v>604</v>
      </c>
      <c r="T597" s="211">
        <v>4290</v>
      </c>
      <c r="U597" s="211">
        <v>209</v>
      </c>
      <c r="V597" s="211">
        <v>197</v>
      </c>
      <c r="W597" s="211">
        <v>46</v>
      </c>
      <c r="X597" s="211">
        <v>1191</v>
      </c>
      <c r="Y597" s="211">
        <v>106</v>
      </c>
      <c r="Z597" s="211">
        <v>3206</v>
      </c>
      <c r="AA597" s="211">
        <v>624</v>
      </c>
      <c r="AB597" s="211">
        <v>1935</v>
      </c>
      <c r="AC597" s="211">
        <v>212</v>
      </c>
      <c r="AD597" s="211">
        <v>4338</v>
      </c>
      <c r="AE597" s="211">
        <v>899</v>
      </c>
      <c r="AF597" s="211">
        <v>12510</v>
      </c>
      <c r="AG597" s="211">
        <v>526</v>
      </c>
      <c r="AH597" s="211">
        <v>19289</v>
      </c>
      <c r="AI597" s="211">
        <v>1360</v>
      </c>
      <c r="AJ597" s="211">
        <v>4593</v>
      </c>
      <c r="AK597" s="211">
        <v>441</v>
      </c>
      <c r="AL597" s="211">
        <v>2526</v>
      </c>
      <c r="AM597" s="211">
        <v>160</v>
      </c>
      <c r="AN597" s="211">
        <v>2067</v>
      </c>
      <c r="AO597" s="211">
        <v>281</v>
      </c>
      <c r="AP597" s="211">
        <v>12099</v>
      </c>
      <c r="AQ597" s="211">
        <v>1057</v>
      </c>
      <c r="AR597" s="211">
        <v>11783</v>
      </c>
      <c r="AS597" s="211">
        <v>744</v>
      </c>
      <c r="AT597" s="211">
        <v>3506</v>
      </c>
      <c r="AU597" s="211">
        <v>142</v>
      </c>
      <c r="AV597" s="211">
        <v>20376</v>
      </c>
      <c r="AW597" s="211">
        <v>1659</v>
      </c>
      <c r="AX597" s="211">
        <v>2195</v>
      </c>
      <c r="AY597" s="211">
        <v>407</v>
      </c>
      <c r="AZ597" s="211">
        <v>3957</v>
      </c>
      <c r="BA597" s="211">
        <v>183</v>
      </c>
      <c r="BB597" s="211">
        <v>4819</v>
      </c>
      <c r="BC597" s="211">
        <v>215</v>
      </c>
      <c r="BD597" s="211">
        <v>5039</v>
      </c>
      <c r="BE597" s="211">
        <v>200</v>
      </c>
      <c r="BF597" s="211">
        <v>2407</v>
      </c>
      <c r="BG597" s="211">
        <v>361</v>
      </c>
      <c r="BH597" s="211">
        <v>11831</v>
      </c>
      <c r="BI597" s="211">
        <v>841</v>
      </c>
      <c r="BJ597" s="211">
        <v>11201</v>
      </c>
      <c r="BK597" s="211">
        <v>812</v>
      </c>
      <c r="BL597" s="211">
        <v>630</v>
      </c>
      <c r="BM597" s="211">
        <v>29</v>
      </c>
      <c r="BN597" s="211">
        <v>7941</v>
      </c>
      <c r="BO597" s="211">
        <v>401</v>
      </c>
      <c r="BP597" s="211">
        <v>4041</v>
      </c>
      <c r="BQ597" s="211">
        <v>495</v>
      </c>
      <c r="BR597" s="211">
        <v>2256</v>
      </c>
      <c r="BS597" s="211">
        <v>306</v>
      </c>
      <c r="BT597" s="211">
        <v>5792</v>
      </c>
      <c r="BU597" s="211">
        <v>599</v>
      </c>
      <c r="BV597" s="211">
        <v>14238</v>
      </c>
      <c r="BW597" s="211">
        <v>1202</v>
      </c>
      <c r="BX597" s="211">
        <v>3852</v>
      </c>
      <c r="BY597" s="211">
        <v>0</v>
      </c>
      <c r="BZ597" s="211">
        <v>1541</v>
      </c>
      <c r="CA597" s="211">
        <v>116</v>
      </c>
      <c r="CB597" s="211">
        <v>4251</v>
      </c>
      <c r="CC597" s="211">
        <v>483</v>
      </c>
      <c r="CD597" s="211">
        <v>2080</v>
      </c>
      <c r="CE597" s="211">
        <v>197</v>
      </c>
      <c r="CF597" s="211">
        <v>2721</v>
      </c>
      <c r="CG597" s="211">
        <v>225</v>
      </c>
      <c r="CH597" s="211">
        <v>3567</v>
      </c>
      <c r="CI597" s="211">
        <v>465</v>
      </c>
      <c r="CJ597" s="211">
        <v>2689</v>
      </c>
      <c r="CK597" s="211">
        <v>181</v>
      </c>
      <c r="CL597" s="211">
        <v>3181</v>
      </c>
      <c r="CM597" s="211">
        <v>134</v>
      </c>
      <c r="CN597" s="211">
        <v>3852</v>
      </c>
      <c r="CO597" s="211">
        <v>0</v>
      </c>
      <c r="CP597" s="211">
        <v>1801</v>
      </c>
      <c r="CQ597" s="211">
        <v>22081</v>
      </c>
      <c r="CR597" s="211">
        <v>15642</v>
      </c>
      <c r="CS597" s="211">
        <v>9510</v>
      </c>
      <c r="CT597" s="211">
        <v>16758</v>
      </c>
      <c r="CU597" s="211">
        <v>5972</v>
      </c>
      <c r="CV597" s="211">
        <v>2655</v>
      </c>
      <c r="CW597" s="211">
        <v>2826</v>
      </c>
      <c r="CX597" s="211">
        <v>1016</v>
      </c>
      <c r="CY597" s="211">
        <v>242</v>
      </c>
      <c r="CZ597" s="211">
        <v>103</v>
      </c>
      <c r="DA597" s="211">
        <v>854</v>
      </c>
      <c r="DB597" s="211">
        <v>502</v>
      </c>
      <c r="DC597" s="211">
        <v>2050</v>
      </c>
      <c r="DD597" s="211">
        <v>1034</v>
      </c>
      <c r="DE597" s="211">
        <v>23</v>
      </c>
      <c r="DF597" s="211">
        <v>585</v>
      </c>
      <c r="DG597" s="211">
        <v>1763</v>
      </c>
      <c r="DH597" s="211">
        <v>152</v>
      </c>
      <c r="DI597" s="211">
        <v>1714</v>
      </c>
      <c r="DJ597" s="211">
        <v>629</v>
      </c>
      <c r="DK597" s="211">
        <v>200</v>
      </c>
      <c r="DL597" s="211">
        <v>1053</v>
      </c>
      <c r="DM597" s="211">
        <v>1410</v>
      </c>
      <c r="DN597" s="211">
        <v>2716</v>
      </c>
      <c r="DO597" s="211">
        <v>1336</v>
      </c>
      <c r="DP597" s="211">
        <v>698</v>
      </c>
      <c r="DQ597" s="211">
        <v>250</v>
      </c>
      <c r="DR597" s="211">
        <v>545</v>
      </c>
      <c r="DS597" s="211">
        <v>409</v>
      </c>
      <c r="DT597" s="211">
        <v>1024</v>
      </c>
      <c r="DU597" s="211">
        <v>9236</v>
      </c>
      <c r="DV597" s="211">
        <v>3919</v>
      </c>
      <c r="DW597" s="211">
        <v>1386</v>
      </c>
      <c r="DX597" s="211">
        <v>678</v>
      </c>
      <c r="DY597" s="211">
        <v>189</v>
      </c>
      <c r="DZ597" s="211">
        <v>1902</v>
      </c>
      <c r="EA597" s="211">
        <v>90</v>
      </c>
      <c r="EB597" s="211">
        <v>1289</v>
      </c>
      <c r="EC597" s="211">
        <v>2737</v>
      </c>
      <c r="ED597" s="211">
        <v>563</v>
      </c>
      <c r="EE597" s="211">
        <v>1580</v>
      </c>
      <c r="EF597" s="211">
        <v>2584</v>
      </c>
      <c r="EG597" s="211">
        <v>20533</v>
      </c>
      <c r="EH597" s="211">
        <v>3234</v>
      </c>
      <c r="EI597" s="211">
        <v>6081</v>
      </c>
      <c r="EJ597" s="211">
        <v>3155</v>
      </c>
      <c r="EK597" s="211">
        <v>460</v>
      </c>
      <c r="EL597" s="211">
        <v>302</v>
      </c>
      <c r="EM597" s="211">
        <v>403</v>
      </c>
      <c r="EN597" s="211">
        <v>290</v>
      </c>
      <c r="EO597" s="211">
        <v>349</v>
      </c>
      <c r="EP597" s="211">
        <v>1234</v>
      </c>
      <c r="EQ597" s="211">
        <v>8233</v>
      </c>
      <c r="ER597" s="211">
        <v>9236</v>
      </c>
      <c r="ES597" s="211">
        <v>918</v>
      </c>
      <c r="ET597" s="211">
        <v>3196</v>
      </c>
      <c r="EU597" s="211">
        <v>3752</v>
      </c>
      <c r="EV597" s="211">
        <v>1370</v>
      </c>
      <c r="EW597" s="211">
        <f t="shared" si="9"/>
        <v>8318</v>
      </c>
      <c r="EX597" s="211">
        <v>9236</v>
      </c>
      <c r="EZ597" s="211"/>
    </row>
    <row r="598" spans="1:156" x14ac:dyDescent="0.25">
      <c r="A598">
        <v>55421</v>
      </c>
      <c r="B598" t="s">
        <v>580</v>
      </c>
      <c r="C598" t="s">
        <v>707</v>
      </c>
      <c r="D598" t="s">
        <v>235</v>
      </c>
      <c r="E598" t="s">
        <v>329</v>
      </c>
      <c r="F598" s="234" t="s">
        <v>342</v>
      </c>
      <c r="G598" s="234" t="s">
        <v>342</v>
      </c>
      <c r="H598" s="211">
        <v>30789</v>
      </c>
      <c r="I598" s="211">
        <v>2294</v>
      </c>
      <c r="J598" s="211">
        <v>6170</v>
      </c>
      <c r="K598" s="211">
        <v>666</v>
      </c>
      <c r="L598" s="211">
        <v>3825</v>
      </c>
      <c r="M598" s="211">
        <v>460</v>
      </c>
      <c r="N598" s="211">
        <v>13178</v>
      </c>
      <c r="O598" s="211">
        <v>1091</v>
      </c>
      <c r="P598" s="211">
        <v>11417</v>
      </c>
      <c r="Q598" s="211">
        <v>531</v>
      </c>
      <c r="R598" s="211">
        <v>16339</v>
      </c>
      <c r="S598" s="211">
        <v>701</v>
      </c>
      <c r="T598" s="211">
        <v>7300</v>
      </c>
      <c r="U598" s="211">
        <v>343</v>
      </c>
      <c r="V598" s="211">
        <v>134</v>
      </c>
      <c r="W598" s="211">
        <v>28</v>
      </c>
      <c r="X598" s="211">
        <v>1564</v>
      </c>
      <c r="Y598" s="211">
        <v>61</v>
      </c>
      <c r="Z598" s="211">
        <v>3401</v>
      </c>
      <c r="AA598" s="211">
        <v>1007</v>
      </c>
      <c r="AB598" s="211">
        <v>2051</v>
      </c>
      <c r="AC598" s="211">
        <v>154</v>
      </c>
      <c r="AD598" s="211">
        <v>4287</v>
      </c>
      <c r="AE598" s="211">
        <v>1177</v>
      </c>
      <c r="AF598" s="211">
        <v>15775</v>
      </c>
      <c r="AG598" s="211">
        <v>645</v>
      </c>
      <c r="AH598" s="211">
        <v>24078</v>
      </c>
      <c r="AI598" s="211">
        <v>1052</v>
      </c>
      <c r="AJ598" s="211">
        <v>6711</v>
      </c>
      <c r="AK598" s="211">
        <v>1242</v>
      </c>
      <c r="AL598" s="211">
        <v>4515</v>
      </c>
      <c r="AM598" s="211">
        <v>399</v>
      </c>
      <c r="AN598" s="211">
        <v>2196</v>
      </c>
      <c r="AO598" s="211">
        <v>843</v>
      </c>
      <c r="AP598" s="211">
        <v>15856</v>
      </c>
      <c r="AQ598" s="211">
        <v>1186</v>
      </c>
      <c r="AR598" s="211">
        <v>14933</v>
      </c>
      <c r="AS598" s="211">
        <v>1108</v>
      </c>
      <c r="AT598" s="211">
        <v>3417</v>
      </c>
      <c r="AU598" s="211">
        <v>255</v>
      </c>
      <c r="AV598" s="211">
        <v>27372</v>
      </c>
      <c r="AW598" s="211">
        <v>2039</v>
      </c>
      <c r="AX598" s="211">
        <v>2023</v>
      </c>
      <c r="AY598" s="211">
        <v>446</v>
      </c>
      <c r="AZ598" s="211">
        <v>5933</v>
      </c>
      <c r="BA598" s="211">
        <v>686</v>
      </c>
      <c r="BB598" s="211">
        <v>5829</v>
      </c>
      <c r="BC598" s="211">
        <v>429</v>
      </c>
      <c r="BD598" s="211">
        <v>7125</v>
      </c>
      <c r="BE598" s="211">
        <v>143</v>
      </c>
      <c r="BF598" s="211">
        <v>2807</v>
      </c>
      <c r="BG598" s="211">
        <v>198</v>
      </c>
      <c r="BH598" s="211">
        <v>16242</v>
      </c>
      <c r="BI598" s="211">
        <v>1667</v>
      </c>
      <c r="BJ598" s="211">
        <v>15480</v>
      </c>
      <c r="BK598" s="211">
        <v>1447</v>
      </c>
      <c r="BL598" s="211">
        <v>762</v>
      </c>
      <c r="BM598" s="211">
        <v>220</v>
      </c>
      <c r="BN598" s="211">
        <v>11093</v>
      </c>
      <c r="BO598" s="211">
        <v>785</v>
      </c>
      <c r="BP598" s="211">
        <v>5326</v>
      </c>
      <c r="BQ598" s="211">
        <v>841</v>
      </c>
      <c r="BR598" s="211">
        <v>2630</v>
      </c>
      <c r="BS598" s="211">
        <v>239</v>
      </c>
      <c r="BT598" s="211">
        <v>7072</v>
      </c>
      <c r="BU598" s="211">
        <v>380</v>
      </c>
      <c r="BV598" s="211">
        <v>19049</v>
      </c>
      <c r="BW598" s="211">
        <v>1865</v>
      </c>
      <c r="BX598" s="211">
        <v>4668</v>
      </c>
      <c r="BY598" s="211">
        <v>49</v>
      </c>
      <c r="BZ598" s="211">
        <v>2631</v>
      </c>
      <c r="CA598" s="211">
        <v>68</v>
      </c>
      <c r="CB598" s="211">
        <v>4441</v>
      </c>
      <c r="CC598" s="211">
        <v>312</v>
      </c>
      <c r="CD598" s="211">
        <v>2807</v>
      </c>
      <c r="CE598" s="211">
        <v>210</v>
      </c>
      <c r="CF598" s="211">
        <v>4764</v>
      </c>
      <c r="CG598" s="211">
        <v>502</v>
      </c>
      <c r="CH598" s="211">
        <v>4124</v>
      </c>
      <c r="CI598" s="211">
        <v>621</v>
      </c>
      <c r="CJ598" s="211">
        <v>3622</v>
      </c>
      <c r="CK598" s="211">
        <v>355</v>
      </c>
      <c r="CL598" s="211">
        <v>3732</v>
      </c>
      <c r="CM598" s="211">
        <v>177</v>
      </c>
      <c r="CN598" s="211">
        <v>4668</v>
      </c>
      <c r="CO598" s="211">
        <v>49</v>
      </c>
      <c r="CP598" s="211">
        <v>2294</v>
      </c>
      <c r="CQ598" s="211">
        <v>28495</v>
      </c>
      <c r="CR598" s="211">
        <v>18381</v>
      </c>
      <c r="CS598" s="211">
        <v>13952</v>
      </c>
      <c r="CT598" s="211">
        <v>20591</v>
      </c>
      <c r="CU598" s="211">
        <v>8123</v>
      </c>
      <c r="CV598" s="211">
        <v>3679</v>
      </c>
      <c r="CW598" s="211">
        <v>3068</v>
      </c>
      <c r="CX598" s="211">
        <v>1850</v>
      </c>
      <c r="CY598" s="211">
        <v>714</v>
      </c>
      <c r="CZ598" s="211">
        <v>200</v>
      </c>
      <c r="DA598" s="211">
        <v>758</v>
      </c>
      <c r="DB598" s="211">
        <v>307</v>
      </c>
      <c r="DC598" s="211">
        <v>3583</v>
      </c>
      <c r="DD598" s="211">
        <v>1322</v>
      </c>
      <c r="DE598" s="211">
        <v>84</v>
      </c>
      <c r="DF598" s="211">
        <v>610</v>
      </c>
      <c r="DG598" s="211">
        <v>1923</v>
      </c>
      <c r="DH598" s="211">
        <v>373</v>
      </c>
      <c r="DI598" s="211">
        <v>2359</v>
      </c>
      <c r="DJ598" s="211">
        <v>1139</v>
      </c>
      <c r="DK598" s="211">
        <v>190</v>
      </c>
      <c r="DL598" s="211">
        <v>1148</v>
      </c>
      <c r="DM598" s="211">
        <v>2366</v>
      </c>
      <c r="DN598" s="211">
        <v>3736</v>
      </c>
      <c r="DO598" s="211">
        <v>1435</v>
      </c>
      <c r="DP598" s="211">
        <v>637</v>
      </c>
      <c r="DQ598" s="211">
        <v>492</v>
      </c>
      <c r="DR598" s="211">
        <v>494</v>
      </c>
      <c r="DS598" s="211">
        <v>323</v>
      </c>
      <c r="DT598" s="211">
        <v>1635</v>
      </c>
      <c r="DU598" s="211">
        <v>12617</v>
      </c>
      <c r="DV598" s="211">
        <v>4316</v>
      </c>
      <c r="DW598" s="211">
        <v>1807</v>
      </c>
      <c r="DX598" s="211">
        <v>1190</v>
      </c>
      <c r="DY598" s="211">
        <v>344</v>
      </c>
      <c r="DZ598" s="211">
        <v>2972</v>
      </c>
      <c r="EA598" s="211">
        <v>258</v>
      </c>
      <c r="EB598" s="211">
        <v>1923</v>
      </c>
      <c r="EC598" s="211">
        <v>4139</v>
      </c>
      <c r="ED598" s="211">
        <v>567</v>
      </c>
      <c r="EE598" s="211">
        <v>2612</v>
      </c>
      <c r="EF598" s="211">
        <v>3263</v>
      </c>
      <c r="EG598" s="211">
        <v>25342</v>
      </c>
      <c r="EH598" s="211">
        <v>5443</v>
      </c>
      <c r="EI598" s="211">
        <v>7616</v>
      </c>
      <c r="EJ598" s="211">
        <v>5001</v>
      </c>
      <c r="EK598" s="211">
        <v>624</v>
      </c>
      <c r="EL598" s="211">
        <v>569</v>
      </c>
      <c r="EM598" s="211">
        <v>428</v>
      </c>
      <c r="EN598" s="211">
        <v>523</v>
      </c>
      <c r="EO598" s="211">
        <v>294</v>
      </c>
      <c r="EP598" s="211">
        <v>2306</v>
      </c>
      <c r="EQ598" s="211">
        <v>11395</v>
      </c>
      <c r="ER598" s="211">
        <v>12617</v>
      </c>
      <c r="ES598" s="211">
        <v>1439</v>
      </c>
      <c r="ET598" s="211">
        <v>5263</v>
      </c>
      <c r="EU598" s="211">
        <v>4381</v>
      </c>
      <c r="EV598" s="211">
        <v>1534</v>
      </c>
      <c r="EW598" s="211">
        <f t="shared" si="9"/>
        <v>11178</v>
      </c>
      <c r="EX598" s="211">
        <v>12617</v>
      </c>
      <c r="EZ598" s="211"/>
    </row>
    <row r="599" spans="1:156" x14ac:dyDescent="0.25">
      <c r="A599">
        <v>55422</v>
      </c>
      <c r="B599" t="s">
        <v>580</v>
      </c>
      <c r="C599" t="s">
        <v>707</v>
      </c>
      <c r="D599" t="s">
        <v>260</v>
      </c>
      <c r="E599" t="s">
        <v>329</v>
      </c>
      <c r="F599" s="234" t="s">
        <v>342</v>
      </c>
      <c r="G599" s="234" t="s">
        <v>342</v>
      </c>
      <c r="H599" s="211">
        <v>28353</v>
      </c>
      <c r="I599" s="211">
        <v>1197</v>
      </c>
      <c r="J599" s="211">
        <v>3307</v>
      </c>
      <c r="K599" s="211">
        <v>135</v>
      </c>
      <c r="L599" s="211">
        <v>2416</v>
      </c>
      <c r="M599" s="211">
        <v>131</v>
      </c>
      <c r="N599" s="211">
        <v>9934</v>
      </c>
      <c r="O599" s="211">
        <v>863</v>
      </c>
      <c r="P599" s="211">
        <v>15014</v>
      </c>
      <c r="Q599" s="211">
        <v>199</v>
      </c>
      <c r="R599" s="211">
        <v>19601</v>
      </c>
      <c r="S599" s="211">
        <v>640</v>
      </c>
      <c r="T599" s="211">
        <v>4114</v>
      </c>
      <c r="U599" s="211">
        <v>144</v>
      </c>
      <c r="V599" s="211">
        <v>88</v>
      </c>
      <c r="W599" s="211">
        <v>3</v>
      </c>
      <c r="X599" s="211">
        <v>761</v>
      </c>
      <c r="Y599" s="211">
        <v>15</v>
      </c>
      <c r="Z599" s="211">
        <v>477</v>
      </c>
      <c r="AA599" s="211">
        <v>35</v>
      </c>
      <c r="AB599" s="211">
        <v>3296</v>
      </c>
      <c r="AC599" s="211">
        <v>360</v>
      </c>
      <c r="AD599" s="211">
        <v>3141</v>
      </c>
      <c r="AE599" s="211">
        <v>450</v>
      </c>
      <c r="AF599" s="211">
        <v>19094</v>
      </c>
      <c r="AG599" s="211">
        <v>563</v>
      </c>
      <c r="AH599" s="211">
        <v>25804</v>
      </c>
      <c r="AI599" s="211">
        <v>749</v>
      </c>
      <c r="AJ599" s="211">
        <v>2549</v>
      </c>
      <c r="AK599" s="211">
        <v>448</v>
      </c>
      <c r="AL599" s="211">
        <v>1491</v>
      </c>
      <c r="AM599" s="211">
        <v>52</v>
      </c>
      <c r="AN599" s="211">
        <v>1058</v>
      </c>
      <c r="AO599" s="211">
        <v>396</v>
      </c>
      <c r="AP599" s="211">
        <v>13625</v>
      </c>
      <c r="AQ599" s="211">
        <v>539</v>
      </c>
      <c r="AR599" s="211">
        <v>14728</v>
      </c>
      <c r="AS599" s="211">
        <v>658</v>
      </c>
      <c r="AT599" s="211">
        <v>3715</v>
      </c>
      <c r="AU599" s="211">
        <v>34</v>
      </c>
      <c r="AV599" s="211">
        <v>24638</v>
      </c>
      <c r="AW599" s="211">
        <v>1163</v>
      </c>
      <c r="AX599" s="211">
        <v>983</v>
      </c>
      <c r="AY599" s="211">
        <v>184</v>
      </c>
      <c r="AZ599" s="211">
        <v>3669</v>
      </c>
      <c r="BA599" s="211">
        <v>361</v>
      </c>
      <c r="BB599" s="211">
        <v>6176</v>
      </c>
      <c r="BC599" s="211">
        <v>263</v>
      </c>
      <c r="BD599" s="211">
        <v>9361</v>
      </c>
      <c r="BE599" s="211">
        <v>146</v>
      </c>
      <c r="BF599" s="211">
        <v>1883</v>
      </c>
      <c r="BG599" s="211">
        <v>180</v>
      </c>
      <c r="BH599" s="211">
        <v>14975</v>
      </c>
      <c r="BI599" s="211">
        <v>875</v>
      </c>
      <c r="BJ599" s="211">
        <v>14215</v>
      </c>
      <c r="BK599" s="211">
        <v>770</v>
      </c>
      <c r="BL599" s="211">
        <v>760</v>
      </c>
      <c r="BM599" s="211">
        <v>105</v>
      </c>
      <c r="BN599" s="211">
        <v>10493</v>
      </c>
      <c r="BO599" s="211">
        <v>195</v>
      </c>
      <c r="BP599" s="211">
        <v>4478</v>
      </c>
      <c r="BQ599" s="211">
        <v>695</v>
      </c>
      <c r="BR599" s="211">
        <v>1887</v>
      </c>
      <c r="BS599" s="211">
        <v>165</v>
      </c>
      <c r="BT599" s="211">
        <v>6490</v>
      </c>
      <c r="BU599" s="211">
        <v>121</v>
      </c>
      <c r="BV599" s="211">
        <v>16858</v>
      </c>
      <c r="BW599" s="211">
        <v>1055</v>
      </c>
      <c r="BX599" s="211">
        <v>5005</v>
      </c>
      <c r="BY599" s="211">
        <v>21</v>
      </c>
      <c r="BZ599" s="211">
        <v>2659</v>
      </c>
      <c r="CA599" s="211">
        <v>49</v>
      </c>
      <c r="CB599" s="211">
        <v>3831</v>
      </c>
      <c r="CC599" s="211">
        <v>72</v>
      </c>
      <c r="CD599" s="211">
        <v>1674</v>
      </c>
      <c r="CE599" s="211">
        <v>122</v>
      </c>
      <c r="CF599" s="211">
        <v>4650</v>
      </c>
      <c r="CG599" s="211">
        <v>315</v>
      </c>
      <c r="CH599" s="211">
        <v>3920</v>
      </c>
      <c r="CI599" s="211">
        <v>312</v>
      </c>
      <c r="CJ599" s="211">
        <v>3211</v>
      </c>
      <c r="CK599" s="211">
        <v>236</v>
      </c>
      <c r="CL599" s="211">
        <v>3403</v>
      </c>
      <c r="CM599" s="211">
        <v>70</v>
      </c>
      <c r="CN599" s="211">
        <v>5005</v>
      </c>
      <c r="CO599" s="211">
        <v>21</v>
      </c>
      <c r="CP599" s="211">
        <v>1197</v>
      </c>
      <c r="CQ599" s="211">
        <v>27156</v>
      </c>
      <c r="CR599" s="211">
        <v>20234</v>
      </c>
      <c r="CS599" s="211">
        <v>10637</v>
      </c>
      <c r="CT599" s="211">
        <v>22649</v>
      </c>
      <c r="CU599" s="211">
        <v>4252</v>
      </c>
      <c r="CV599" s="211">
        <v>1008</v>
      </c>
      <c r="CW599" s="211">
        <v>2388</v>
      </c>
      <c r="CX599" s="211">
        <v>461</v>
      </c>
      <c r="CY599" s="211">
        <v>656</v>
      </c>
      <c r="CZ599" s="211">
        <v>111</v>
      </c>
      <c r="DA599" s="211">
        <v>456</v>
      </c>
      <c r="DB599" s="211">
        <v>127</v>
      </c>
      <c r="DC599" s="211">
        <v>752</v>
      </c>
      <c r="DD599" s="211">
        <v>309</v>
      </c>
      <c r="DE599" s="211">
        <v>98</v>
      </c>
      <c r="DF599" s="211">
        <v>393</v>
      </c>
      <c r="DG599" s="211">
        <v>2038</v>
      </c>
      <c r="DH599" s="211">
        <v>371</v>
      </c>
      <c r="DI599" s="211">
        <v>1724</v>
      </c>
      <c r="DJ599" s="211">
        <v>791</v>
      </c>
      <c r="DK599" s="211">
        <v>356</v>
      </c>
      <c r="DL599" s="211">
        <v>1329</v>
      </c>
      <c r="DM599" s="211">
        <v>2790</v>
      </c>
      <c r="DN599" s="211">
        <v>3561</v>
      </c>
      <c r="DO599" s="211">
        <v>1327</v>
      </c>
      <c r="DP599" s="211">
        <v>724</v>
      </c>
      <c r="DQ599" s="211">
        <v>510</v>
      </c>
      <c r="DR599" s="211">
        <v>315</v>
      </c>
      <c r="DS599" s="211">
        <v>498</v>
      </c>
      <c r="DT599" s="211">
        <v>996</v>
      </c>
      <c r="DU599" s="211">
        <v>12388</v>
      </c>
      <c r="DV599" s="211">
        <v>5223</v>
      </c>
      <c r="DW599" s="211">
        <v>1974</v>
      </c>
      <c r="DX599" s="211">
        <v>879</v>
      </c>
      <c r="DY599" s="211">
        <v>219</v>
      </c>
      <c r="DZ599" s="211">
        <v>2589</v>
      </c>
      <c r="EA599" s="211">
        <v>117</v>
      </c>
      <c r="EB599" s="211">
        <v>2073</v>
      </c>
      <c r="EC599" s="211">
        <v>3697</v>
      </c>
      <c r="ED599" s="211">
        <v>727</v>
      </c>
      <c r="EE599" s="211">
        <v>2308</v>
      </c>
      <c r="EF599" s="211">
        <v>3257</v>
      </c>
      <c r="EG599" s="211">
        <v>24119</v>
      </c>
      <c r="EH599" s="211">
        <v>4301</v>
      </c>
      <c r="EI599" s="211">
        <v>8989</v>
      </c>
      <c r="EJ599" s="211">
        <v>3399</v>
      </c>
      <c r="EK599" s="211">
        <v>285</v>
      </c>
      <c r="EL599" s="211">
        <v>215</v>
      </c>
      <c r="EM599" s="211">
        <v>454</v>
      </c>
      <c r="EN599" s="211">
        <v>424</v>
      </c>
      <c r="EO599" s="211">
        <v>194</v>
      </c>
      <c r="EP599" s="211">
        <v>1730</v>
      </c>
      <c r="EQ599" s="211">
        <v>10979</v>
      </c>
      <c r="ER599" s="211">
        <v>12388</v>
      </c>
      <c r="ES599" s="211">
        <v>1211</v>
      </c>
      <c r="ET599" s="211">
        <v>4077</v>
      </c>
      <c r="EU599" s="211">
        <v>5196</v>
      </c>
      <c r="EV599" s="211">
        <v>1904</v>
      </c>
      <c r="EW599" s="211">
        <f t="shared" si="9"/>
        <v>11177</v>
      </c>
      <c r="EX599" s="211">
        <v>12388</v>
      </c>
      <c r="EZ599" s="211"/>
    </row>
    <row r="600" spans="1:156" x14ac:dyDescent="0.25">
      <c r="A600">
        <v>55423</v>
      </c>
      <c r="B600" t="s">
        <v>580</v>
      </c>
      <c r="C600" t="s">
        <v>707</v>
      </c>
      <c r="D600" t="s">
        <v>260</v>
      </c>
      <c r="E600" t="s">
        <v>329</v>
      </c>
      <c r="F600" s="234" t="s">
        <v>342</v>
      </c>
      <c r="G600" s="234" t="s">
        <v>342</v>
      </c>
      <c r="H600" s="211">
        <v>36603</v>
      </c>
      <c r="I600" s="211">
        <v>2305</v>
      </c>
      <c r="J600" s="211">
        <v>4068</v>
      </c>
      <c r="K600" s="211">
        <v>516</v>
      </c>
      <c r="L600" s="211">
        <v>2658</v>
      </c>
      <c r="M600" s="211">
        <v>336</v>
      </c>
      <c r="N600" s="211">
        <v>15728</v>
      </c>
      <c r="O600" s="211">
        <v>1289</v>
      </c>
      <c r="P600" s="211">
        <v>16753</v>
      </c>
      <c r="Q600" s="211">
        <v>490</v>
      </c>
      <c r="R600" s="211">
        <v>23186</v>
      </c>
      <c r="S600" s="211">
        <v>696</v>
      </c>
      <c r="T600" s="211">
        <v>3683</v>
      </c>
      <c r="U600" s="211">
        <v>162</v>
      </c>
      <c r="V600" s="211">
        <v>204</v>
      </c>
      <c r="W600" s="211">
        <v>40</v>
      </c>
      <c r="X600" s="211">
        <v>2268</v>
      </c>
      <c r="Y600" s="211">
        <v>165</v>
      </c>
      <c r="Z600" s="211">
        <v>3561</v>
      </c>
      <c r="AA600" s="211">
        <v>731</v>
      </c>
      <c r="AB600" s="211">
        <v>3701</v>
      </c>
      <c r="AC600" s="211">
        <v>511</v>
      </c>
      <c r="AD600" s="211">
        <v>6746</v>
      </c>
      <c r="AE600" s="211">
        <v>1408</v>
      </c>
      <c r="AF600" s="211">
        <v>22353</v>
      </c>
      <c r="AG600" s="211">
        <v>480</v>
      </c>
      <c r="AH600" s="211">
        <v>30342</v>
      </c>
      <c r="AI600" s="211">
        <v>1254</v>
      </c>
      <c r="AJ600" s="211">
        <v>6261</v>
      </c>
      <c r="AK600" s="211">
        <v>1051</v>
      </c>
      <c r="AL600" s="211">
        <v>2930</v>
      </c>
      <c r="AM600" s="211">
        <v>159</v>
      </c>
      <c r="AN600" s="211">
        <v>3331</v>
      </c>
      <c r="AO600" s="211">
        <v>892</v>
      </c>
      <c r="AP600" s="211">
        <v>18336</v>
      </c>
      <c r="AQ600" s="211">
        <v>1290</v>
      </c>
      <c r="AR600" s="211">
        <v>18267</v>
      </c>
      <c r="AS600" s="211">
        <v>1015</v>
      </c>
      <c r="AT600" s="211">
        <v>4363</v>
      </c>
      <c r="AU600" s="211">
        <v>235</v>
      </c>
      <c r="AV600" s="211">
        <v>32240</v>
      </c>
      <c r="AW600" s="211">
        <v>2070</v>
      </c>
      <c r="AX600" s="211">
        <v>2323</v>
      </c>
      <c r="AY600" s="211">
        <v>549</v>
      </c>
      <c r="AZ600" s="211">
        <v>5183</v>
      </c>
      <c r="BA600" s="211">
        <v>398</v>
      </c>
      <c r="BB600" s="211">
        <v>7357</v>
      </c>
      <c r="BC600" s="211">
        <v>349</v>
      </c>
      <c r="BD600" s="211">
        <v>11771</v>
      </c>
      <c r="BE600" s="211">
        <v>356</v>
      </c>
      <c r="BF600" s="211">
        <v>2928</v>
      </c>
      <c r="BG600" s="211">
        <v>458</v>
      </c>
      <c r="BH600" s="211">
        <v>19505</v>
      </c>
      <c r="BI600" s="211">
        <v>1385</v>
      </c>
      <c r="BJ600" s="211">
        <v>18591</v>
      </c>
      <c r="BK600" s="211">
        <v>1240</v>
      </c>
      <c r="BL600" s="211">
        <v>914</v>
      </c>
      <c r="BM600" s="211">
        <v>145</v>
      </c>
      <c r="BN600" s="211">
        <v>13900</v>
      </c>
      <c r="BO600" s="211">
        <v>907</v>
      </c>
      <c r="BP600" s="211">
        <v>5919</v>
      </c>
      <c r="BQ600" s="211">
        <v>506</v>
      </c>
      <c r="BR600" s="211">
        <v>2614</v>
      </c>
      <c r="BS600" s="211">
        <v>430</v>
      </c>
      <c r="BT600" s="211">
        <v>7344</v>
      </c>
      <c r="BU600" s="211">
        <v>376</v>
      </c>
      <c r="BV600" s="211">
        <v>22433</v>
      </c>
      <c r="BW600" s="211">
        <v>1843</v>
      </c>
      <c r="BX600" s="211">
        <v>6826</v>
      </c>
      <c r="BY600" s="211">
        <v>86</v>
      </c>
      <c r="BZ600" s="211">
        <v>2197</v>
      </c>
      <c r="CA600" s="211">
        <v>50</v>
      </c>
      <c r="CB600" s="211">
        <v>5147</v>
      </c>
      <c r="CC600" s="211">
        <v>326</v>
      </c>
      <c r="CD600" s="211">
        <v>2625</v>
      </c>
      <c r="CE600" s="211">
        <v>277</v>
      </c>
      <c r="CF600" s="211">
        <v>5835</v>
      </c>
      <c r="CG600" s="211">
        <v>283</v>
      </c>
      <c r="CH600" s="211">
        <v>6338</v>
      </c>
      <c r="CI600" s="211">
        <v>650</v>
      </c>
      <c r="CJ600" s="211">
        <v>3523</v>
      </c>
      <c r="CK600" s="211">
        <v>391</v>
      </c>
      <c r="CL600" s="211">
        <v>4112</v>
      </c>
      <c r="CM600" s="211">
        <v>242</v>
      </c>
      <c r="CN600" s="211">
        <v>6826</v>
      </c>
      <c r="CO600" s="211">
        <v>86</v>
      </c>
      <c r="CP600" s="211">
        <v>2305</v>
      </c>
      <c r="CQ600" s="211">
        <v>34298</v>
      </c>
      <c r="CR600" s="211">
        <v>27251</v>
      </c>
      <c r="CS600" s="211">
        <v>11937</v>
      </c>
      <c r="CT600" s="211">
        <v>26472</v>
      </c>
      <c r="CU600" s="211">
        <v>8385</v>
      </c>
      <c r="CV600" s="211">
        <v>3128</v>
      </c>
      <c r="CW600" s="211">
        <v>4974</v>
      </c>
      <c r="CX600" s="211">
        <v>1927</v>
      </c>
      <c r="CY600" s="211">
        <v>917</v>
      </c>
      <c r="CZ600" s="211">
        <v>193</v>
      </c>
      <c r="DA600" s="211">
        <v>1299</v>
      </c>
      <c r="DB600" s="211">
        <v>545</v>
      </c>
      <c r="DC600" s="211">
        <v>1195</v>
      </c>
      <c r="DD600" s="211">
        <v>463</v>
      </c>
      <c r="DE600" s="211">
        <v>160</v>
      </c>
      <c r="DF600" s="211">
        <v>726</v>
      </c>
      <c r="DG600" s="211">
        <v>1994</v>
      </c>
      <c r="DH600" s="211">
        <v>561</v>
      </c>
      <c r="DI600" s="211">
        <v>2216</v>
      </c>
      <c r="DJ600" s="211">
        <v>1314</v>
      </c>
      <c r="DK600" s="211">
        <v>345</v>
      </c>
      <c r="DL600" s="211">
        <v>2286</v>
      </c>
      <c r="DM600" s="211">
        <v>3233</v>
      </c>
      <c r="DN600" s="211">
        <v>4472</v>
      </c>
      <c r="DO600" s="211">
        <v>1708</v>
      </c>
      <c r="DP600" s="211">
        <v>957</v>
      </c>
      <c r="DQ600" s="211">
        <v>557</v>
      </c>
      <c r="DR600" s="211">
        <v>706</v>
      </c>
      <c r="DS600" s="211">
        <v>598</v>
      </c>
      <c r="DT600" s="211">
        <v>1019</v>
      </c>
      <c r="DU600" s="211">
        <v>16254</v>
      </c>
      <c r="DV600" s="211">
        <v>7258</v>
      </c>
      <c r="DW600" s="211">
        <v>2329</v>
      </c>
      <c r="DX600" s="211">
        <v>1131</v>
      </c>
      <c r="DY600" s="211">
        <v>240</v>
      </c>
      <c r="DZ600" s="211">
        <v>3298</v>
      </c>
      <c r="EA600" s="211">
        <v>89</v>
      </c>
      <c r="EB600" s="211">
        <v>2400</v>
      </c>
      <c r="EC600" s="211">
        <v>4567</v>
      </c>
      <c r="ED600" s="211">
        <v>593</v>
      </c>
      <c r="EE600" s="211">
        <v>3077</v>
      </c>
      <c r="EF600" s="211">
        <v>3576</v>
      </c>
      <c r="EG600" s="211">
        <v>31540</v>
      </c>
      <c r="EH600" s="211">
        <v>4934</v>
      </c>
      <c r="EI600" s="211">
        <v>10162</v>
      </c>
      <c r="EJ600" s="211">
        <v>6092</v>
      </c>
      <c r="EK600" s="211">
        <v>537</v>
      </c>
      <c r="EL600" s="211">
        <v>1229</v>
      </c>
      <c r="EM600" s="211">
        <v>1026</v>
      </c>
      <c r="EN600" s="211">
        <v>648</v>
      </c>
      <c r="EO600" s="211">
        <v>577</v>
      </c>
      <c r="EP600" s="211">
        <v>1991</v>
      </c>
      <c r="EQ600" s="211">
        <v>14700</v>
      </c>
      <c r="ER600" s="211">
        <v>16254</v>
      </c>
      <c r="ES600" s="211">
        <v>1679</v>
      </c>
      <c r="ET600" s="211">
        <v>5873</v>
      </c>
      <c r="EU600" s="211">
        <v>6496</v>
      </c>
      <c r="EV600" s="211">
        <v>2206</v>
      </c>
      <c r="EW600" s="211">
        <f t="shared" si="9"/>
        <v>14575</v>
      </c>
      <c r="EX600" s="211">
        <v>16254</v>
      </c>
      <c r="EZ600" s="211"/>
    </row>
    <row r="601" spans="1:156" x14ac:dyDescent="0.25">
      <c r="A601">
        <v>55425</v>
      </c>
      <c r="B601" t="s">
        <v>580</v>
      </c>
      <c r="C601" t="s">
        <v>707</v>
      </c>
      <c r="D601" t="s">
        <v>260</v>
      </c>
      <c r="E601" t="s">
        <v>329</v>
      </c>
      <c r="F601" s="234" t="s">
        <v>342</v>
      </c>
      <c r="G601" s="234" t="s">
        <v>342</v>
      </c>
      <c r="H601" s="211">
        <v>10416</v>
      </c>
      <c r="I601" s="211">
        <v>830</v>
      </c>
      <c r="J601" s="211">
        <v>1986</v>
      </c>
      <c r="K601" s="211">
        <v>319</v>
      </c>
      <c r="L601" s="211">
        <v>1493</v>
      </c>
      <c r="M601" s="211">
        <v>293</v>
      </c>
      <c r="N601" s="211">
        <v>5052</v>
      </c>
      <c r="O601" s="211">
        <v>470</v>
      </c>
      <c r="P601" s="211">
        <v>3378</v>
      </c>
      <c r="Q601" s="211">
        <v>41</v>
      </c>
      <c r="R601" s="211">
        <v>4580</v>
      </c>
      <c r="S601" s="211">
        <v>177</v>
      </c>
      <c r="T601" s="211">
        <v>2386</v>
      </c>
      <c r="U601" s="211">
        <v>209</v>
      </c>
      <c r="V601" s="211">
        <v>137</v>
      </c>
      <c r="W601" s="211">
        <v>7</v>
      </c>
      <c r="X601" s="211">
        <v>609</v>
      </c>
      <c r="Y601" s="211">
        <v>0</v>
      </c>
      <c r="Z601" s="211">
        <v>1332</v>
      </c>
      <c r="AA601" s="211">
        <v>414</v>
      </c>
      <c r="AB601" s="211">
        <v>1372</v>
      </c>
      <c r="AC601" s="211">
        <v>23</v>
      </c>
      <c r="AD601" s="211">
        <v>2282</v>
      </c>
      <c r="AE601" s="211">
        <v>410</v>
      </c>
      <c r="AF601" s="211">
        <v>4443</v>
      </c>
      <c r="AG601" s="211">
        <v>177</v>
      </c>
      <c r="AH601" s="211">
        <v>8347</v>
      </c>
      <c r="AI601" s="211">
        <v>437</v>
      </c>
      <c r="AJ601" s="211">
        <v>2069</v>
      </c>
      <c r="AK601" s="211">
        <v>393</v>
      </c>
      <c r="AL601" s="211">
        <v>1026</v>
      </c>
      <c r="AM601" s="211">
        <v>48</v>
      </c>
      <c r="AN601" s="211">
        <v>1043</v>
      </c>
      <c r="AO601" s="211">
        <v>345</v>
      </c>
      <c r="AP601" s="211">
        <v>5087</v>
      </c>
      <c r="AQ601" s="211">
        <v>396</v>
      </c>
      <c r="AR601" s="211">
        <v>5329</v>
      </c>
      <c r="AS601" s="211">
        <v>434</v>
      </c>
      <c r="AT601" s="211">
        <v>1032</v>
      </c>
      <c r="AU601" s="211">
        <v>83</v>
      </c>
      <c r="AV601" s="211">
        <v>9384</v>
      </c>
      <c r="AW601" s="211">
        <v>747</v>
      </c>
      <c r="AX601" s="211">
        <v>728</v>
      </c>
      <c r="AY601" s="211">
        <v>154</v>
      </c>
      <c r="AZ601" s="211">
        <v>1694</v>
      </c>
      <c r="BA601" s="211">
        <v>102</v>
      </c>
      <c r="BB601" s="211">
        <v>2224</v>
      </c>
      <c r="BC601" s="211">
        <v>160</v>
      </c>
      <c r="BD601" s="211">
        <v>2215</v>
      </c>
      <c r="BE601" s="211">
        <v>71</v>
      </c>
      <c r="BF601" s="211">
        <v>918</v>
      </c>
      <c r="BG601" s="211">
        <v>53</v>
      </c>
      <c r="BH601" s="211">
        <v>5675</v>
      </c>
      <c r="BI601" s="211">
        <v>647</v>
      </c>
      <c r="BJ601" s="211">
        <v>5365</v>
      </c>
      <c r="BK601" s="211">
        <v>635</v>
      </c>
      <c r="BL601" s="211">
        <v>310</v>
      </c>
      <c r="BM601" s="211">
        <v>12</v>
      </c>
      <c r="BN601" s="211">
        <v>3798</v>
      </c>
      <c r="BO601" s="211">
        <v>287</v>
      </c>
      <c r="BP601" s="211">
        <v>1971</v>
      </c>
      <c r="BQ601" s="211">
        <v>348</v>
      </c>
      <c r="BR601" s="211">
        <v>824</v>
      </c>
      <c r="BS601" s="211">
        <v>65</v>
      </c>
      <c r="BT601" s="211">
        <v>2648</v>
      </c>
      <c r="BU601" s="211">
        <v>130</v>
      </c>
      <c r="BV601" s="211">
        <v>6593</v>
      </c>
      <c r="BW601" s="211">
        <v>700</v>
      </c>
      <c r="BX601" s="211">
        <v>1175</v>
      </c>
      <c r="BY601" s="211">
        <v>0</v>
      </c>
      <c r="BZ601" s="211">
        <v>1027</v>
      </c>
      <c r="CA601" s="211">
        <v>38</v>
      </c>
      <c r="CB601" s="211">
        <v>1621</v>
      </c>
      <c r="CC601" s="211">
        <v>92</v>
      </c>
      <c r="CD601" s="211">
        <v>907</v>
      </c>
      <c r="CE601" s="211">
        <v>213</v>
      </c>
      <c r="CF601" s="211">
        <v>2171</v>
      </c>
      <c r="CG601" s="211">
        <v>162</v>
      </c>
      <c r="CH601" s="211">
        <v>1396</v>
      </c>
      <c r="CI601" s="211">
        <v>141</v>
      </c>
      <c r="CJ601" s="211">
        <v>955</v>
      </c>
      <c r="CK601" s="211">
        <v>99</v>
      </c>
      <c r="CL601" s="211">
        <v>1164</v>
      </c>
      <c r="CM601" s="211">
        <v>85</v>
      </c>
      <c r="CN601" s="211">
        <v>1175</v>
      </c>
      <c r="CO601" s="211">
        <v>0</v>
      </c>
      <c r="CP601" s="211">
        <v>830</v>
      </c>
      <c r="CQ601" s="211">
        <v>9586</v>
      </c>
      <c r="CR601" s="211">
        <v>6653</v>
      </c>
      <c r="CS601" s="211">
        <v>4140</v>
      </c>
      <c r="CT601" s="211">
        <v>6256</v>
      </c>
      <c r="CU601" s="211">
        <v>3382</v>
      </c>
      <c r="CV601" s="211">
        <v>1157</v>
      </c>
      <c r="CW601" s="211">
        <v>1684</v>
      </c>
      <c r="CX601" s="211">
        <v>558</v>
      </c>
      <c r="CY601" s="211">
        <v>296</v>
      </c>
      <c r="CZ601" s="211">
        <v>59</v>
      </c>
      <c r="DA601" s="211">
        <v>480</v>
      </c>
      <c r="DB601" s="211">
        <v>111</v>
      </c>
      <c r="DC601" s="211">
        <v>922</v>
      </c>
      <c r="DD601" s="211">
        <v>429</v>
      </c>
      <c r="DE601" s="211">
        <v>40</v>
      </c>
      <c r="DF601" s="211">
        <v>239</v>
      </c>
      <c r="DG601" s="211">
        <v>448</v>
      </c>
      <c r="DH601" s="211">
        <v>233</v>
      </c>
      <c r="DI601" s="211">
        <v>541</v>
      </c>
      <c r="DJ601" s="211">
        <v>645</v>
      </c>
      <c r="DK601" s="211">
        <v>70</v>
      </c>
      <c r="DL601" s="211">
        <v>326</v>
      </c>
      <c r="DM601" s="211">
        <v>659</v>
      </c>
      <c r="DN601" s="211">
        <v>1490</v>
      </c>
      <c r="DO601" s="211">
        <v>487</v>
      </c>
      <c r="DP601" s="211">
        <v>318</v>
      </c>
      <c r="DQ601" s="211">
        <v>215</v>
      </c>
      <c r="DR601" s="211">
        <v>114</v>
      </c>
      <c r="DS601" s="211">
        <v>94</v>
      </c>
      <c r="DT601" s="211">
        <v>498</v>
      </c>
      <c r="DU601" s="211">
        <v>4413</v>
      </c>
      <c r="DV601" s="211">
        <v>1629</v>
      </c>
      <c r="DW601" s="211">
        <v>711</v>
      </c>
      <c r="DX601" s="211">
        <v>432</v>
      </c>
      <c r="DY601" s="211">
        <v>118</v>
      </c>
      <c r="DZ601" s="211">
        <v>1133</v>
      </c>
      <c r="EA601" s="211">
        <v>92</v>
      </c>
      <c r="EB601" s="211">
        <v>877</v>
      </c>
      <c r="EC601" s="211">
        <v>1219</v>
      </c>
      <c r="ED601" s="211">
        <v>128</v>
      </c>
      <c r="EE601" s="211">
        <v>783</v>
      </c>
      <c r="EF601" s="211">
        <v>1163</v>
      </c>
      <c r="EG601" s="211">
        <v>8365</v>
      </c>
      <c r="EH601" s="211">
        <v>2071</v>
      </c>
      <c r="EI601" s="211">
        <v>1603</v>
      </c>
      <c r="EJ601" s="211">
        <v>2810</v>
      </c>
      <c r="EK601" s="211">
        <v>341</v>
      </c>
      <c r="EL601" s="211">
        <v>401</v>
      </c>
      <c r="EM601" s="211">
        <v>285</v>
      </c>
      <c r="EN601" s="211">
        <v>250</v>
      </c>
      <c r="EO601" s="211">
        <v>300</v>
      </c>
      <c r="EP601" s="211">
        <v>1224</v>
      </c>
      <c r="EQ601" s="211">
        <v>3964</v>
      </c>
      <c r="ER601" s="211">
        <v>4413</v>
      </c>
      <c r="ES601" s="211">
        <v>349</v>
      </c>
      <c r="ET601" s="211">
        <v>2230</v>
      </c>
      <c r="EU601" s="211">
        <v>1459</v>
      </c>
      <c r="EV601" s="211">
        <v>375</v>
      </c>
      <c r="EW601" s="211">
        <f t="shared" si="9"/>
        <v>4064</v>
      </c>
      <c r="EX601" s="211">
        <v>4413</v>
      </c>
      <c r="EZ601" s="211"/>
    </row>
    <row r="602" spans="1:156" x14ac:dyDescent="0.25">
      <c r="A602">
        <v>55426</v>
      </c>
      <c r="B602" t="s">
        <v>580</v>
      </c>
      <c r="C602" t="s">
        <v>707</v>
      </c>
      <c r="D602" t="s">
        <v>260</v>
      </c>
      <c r="E602" t="s">
        <v>329</v>
      </c>
      <c r="F602" s="234" t="s">
        <v>342</v>
      </c>
      <c r="G602" s="234" t="s">
        <v>342</v>
      </c>
      <c r="H602" s="211">
        <v>24852</v>
      </c>
      <c r="I602" s="211">
        <v>1160</v>
      </c>
      <c r="J602" s="211">
        <v>3175</v>
      </c>
      <c r="K602" s="211">
        <v>374</v>
      </c>
      <c r="L602" s="211">
        <v>2227</v>
      </c>
      <c r="M602" s="211">
        <v>164</v>
      </c>
      <c r="N602" s="211">
        <v>7930</v>
      </c>
      <c r="O602" s="211">
        <v>521</v>
      </c>
      <c r="P602" s="211">
        <v>13747</v>
      </c>
      <c r="Q602" s="211">
        <v>265</v>
      </c>
      <c r="R602" s="211">
        <v>19182</v>
      </c>
      <c r="S602" s="211">
        <v>545</v>
      </c>
      <c r="T602" s="211">
        <v>1089</v>
      </c>
      <c r="U602" s="211">
        <v>48</v>
      </c>
      <c r="V602" s="211">
        <v>86</v>
      </c>
      <c r="W602" s="211">
        <v>0</v>
      </c>
      <c r="X602" s="211">
        <v>1455</v>
      </c>
      <c r="Y602" s="211">
        <v>150</v>
      </c>
      <c r="Z602" s="211">
        <v>1072</v>
      </c>
      <c r="AA602" s="211">
        <v>230</v>
      </c>
      <c r="AB602" s="211">
        <v>1968</v>
      </c>
      <c r="AC602" s="211">
        <v>187</v>
      </c>
      <c r="AD602" s="211">
        <v>1518</v>
      </c>
      <c r="AE602" s="211">
        <v>342</v>
      </c>
      <c r="AF602" s="211">
        <v>18771</v>
      </c>
      <c r="AG602" s="211">
        <v>545</v>
      </c>
      <c r="AH602" s="211">
        <v>22736</v>
      </c>
      <c r="AI602" s="211">
        <v>885</v>
      </c>
      <c r="AJ602" s="211">
        <v>2116</v>
      </c>
      <c r="AK602" s="211">
        <v>275</v>
      </c>
      <c r="AL602" s="211">
        <v>1129</v>
      </c>
      <c r="AM602" s="211">
        <v>34</v>
      </c>
      <c r="AN602" s="211">
        <v>987</v>
      </c>
      <c r="AO602" s="211">
        <v>241</v>
      </c>
      <c r="AP602" s="211">
        <v>11927</v>
      </c>
      <c r="AQ602" s="211">
        <v>521</v>
      </c>
      <c r="AR602" s="211">
        <v>12925</v>
      </c>
      <c r="AS602" s="211">
        <v>639</v>
      </c>
      <c r="AT602" s="211">
        <v>2643</v>
      </c>
      <c r="AU602" s="211">
        <v>138</v>
      </c>
      <c r="AV602" s="211">
        <v>22209</v>
      </c>
      <c r="AW602" s="211">
        <v>1022</v>
      </c>
      <c r="AX602" s="211">
        <v>634</v>
      </c>
      <c r="AY602" s="211">
        <v>150</v>
      </c>
      <c r="AZ602" s="211">
        <v>2582</v>
      </c>
      <c r="BA602" s="211">
        <v>151</v>
      </c>
      <c r="BB602" s="211">
        <v>4624</v>
      </c>
      <c r="BC602" s="211">
        <v>244</v>
      </c>
      <c r="BD602" s="211">
        <v>10134</v>
      </c>
      <c r="BE602" s="211">
        <v>220</v>
      </c>
      <c r="BF602" s="211">
        <v>1580</v>
      </c>
      <c r="BG602" s="211">
        <v>188</v>
      </c>
      <c r="BH602" s="211">
        <v>14394</v>
      </c>
      <c r="BI602" s="211">
        <v>795</v>
      </c>
      <c r="BJ602" s="211">
        <v>13907</v>
      </c>
      <c r="BK602" s="211">
        <v>758</v>
      </c>
      <c r="BL602" s="211">
        <v>487</v>
      </c>
      <c r="BM602" s="211">
        <v>37</v>
      </c>
      <c r="BN602" s="211">
        <v>10683</v>
      </c>
      <c r="BO602" s="211">
        <v>392</v>
      </c>
      <c r="BP602" s="211">
        <v>3880</v>
      </c>
      <c r="BQ602" s="211">
        <v>434</v>
      </c>
      <c r="BR602" s="211">
        <v>1411</v>
      </c>
      <c r="BS602" s="211">
        <v>157</v>
      </c>
      <c r="BT602" s="211">
        <v>4654</v>
      </c>
      <c r="BU602" s="211">
        <v>177</v>
      </c>
      <c r="BV602" s="211">
        <v>15974</v>
      </c>
      <c r="BW602" s="211">
        <v>983</v>
      </c>
      <c r="BX602" s="211">
        <v>4224</v>
      </c>
      <c r="BY602" s="211">
        <v>0</v>
      </c>
      <c r="BZ602" s="211">
        <v>1693</v>
      </c>
      <c r="CA602" s="211">
        <v>61</v>
      </c>
      <c r="CB602" s="211">
        <v>2961</v>
      </c>
      <c r="CC602" s="211">
        <v>116</v>
      </c>
      <c r="CD602" s="211">
        <v>2224</v>
      </c>
      <c r="CE602" s="211">
        <v>218</v>
      </c>
      <c r="CF602" s="211">
        <v>4988</v>
      </c>
      <c r="CG602" s="211">
        <v>367</v>
      </c>
      <c r="CH602" s="211">
        <v>3586</v>
      </c>
      <c r="CI602" s="211">
        <v>124</v>
      </c>
      <c r="CJ602" s="211">
        <v>2565</v>
      </c>
      <c r="CK602" s="211">
        <v>139</v>
      </c>
      <c r="CL602" s="211">
        <v>2611</v>
      </c>
      <c r="CM602" s="211">
        <v>135</v>
      </c>
      <c r="CN602" s="211">
        <v>4224</v>
      </c>
      <c r="CO602" s="211">
        <v>0</v>
      </c>
      <c r="CP602" s="211">
        <v>1160</v>
      </c>
      <c r="CQ602" s="211">
        <v>23692</v>
      </c>
      <c r="CR602" s="211">
        <v>19585</v>
      </c>
      <c r="CS602" s="211">
        <v>7267</v>
      </c>
      <c r="CT602" s="211">
        <v>20995</v>
      </c>
      <c r="CU602" s="211">
        <v>3014</v>
      </c>
      <c r="CV602" s="211">
        <v>1451</v>
      </c>
      <c r="CW602" s="211">
        <v>989</v>
      </c>
      <c r="CX602" s="211">
        <v>438</v>
      </c>
      <c r="CY602" s="211">
        <v>1029</v>
      </c>
      <c r="CZ602" s="211">
        <v>506</v>
      </c>
      <c r="DA602" s="211">
        <v>811</v>
      </c>
      <c r="DB602" s="211">
        <v>451</v>
      </c>
      <c r="DC602" s="211">
        <v>185</v>
      </c>
      <c r="DD602" s="211">
        <v>56</v>
      </c>
      <c r="DE602" s="211">
        <v>172</v>
      </c>
      <c r="DF602" s="211">
        <v>768</v>
      </c>
      <c r="DG602" s="211">
        <v>1784</v>
      </c>
      <c r="DH602" s="211">
        <v>561</v>
      </c>
      <c r="DI602" s="211">
        <v>1336</v>
      </c>
      <c r="DJ602" s="211">
        <v>309</v>
      </c>
      <c r="DK602" s="211">
        <v>293</v>
      </c>
      <c r="DL602" s="211">
        <v>1702</v>
      </c>
      <c r="DM602" s="211">
        <v>2523</v>
      </c>
      <c r="DN602" s="211">
        <v>3614</v>
      </c>
      <c r="DO602" s="211">
        <v>1356</v>
      </c>
      <c r="DP602" s="211">
        <v>405</v>
      </c>
      <c r="DQ602" s="211">
        <v>305</v>
      </c>
      <c r="DR602" s="211">
        <v>311</v>
      </c>
      <c r="DS602" s="211">
        <v>338</v>
      </c>
      <c r="DT602" s="211">
        <v>472</v>
      </c>
      <c r="DU602" s="211">
        <v>11691</v>
      </c>
      <c r="DV602" s="211">
        <v>4552</v>
      </c>
      <c r="DW602" s="211">
        <v>1731</v>
      </c>
      <c r="DX602" s="211">
        <v>1224</v>
      </c>
      <c r="DY602" s="211">
        <v>105</v>
      </c>
      <c r="DZ602" s="211">
        <v>2492</v>
      </c>
      <c r="EA602" s="211">
        <v>183</v>
      </c>
      <c r="EB602" s="211">
        <v>1918</v>
      </c>
      <c r="EC602" s="211">
        <v>3423</v>
      </c>
      <c r="ED602" s="211">
        <v>406</v>
      </c>
      <c r="EE602" s="211">
        <v>2241</v>
      </c>
      <c r="EF602" s="211">
        <v>2569</v>
      </c>
      <c r="EG602" s="211">
        <v>20953</v>
      </c>
      <c r="EH602" s="211">
        <v>4071</v>
      </c>
      <c r="EI602" s="211">
        <v>7581</v>
      </c>
      <c r="EJ602" s="211">
        <v>4110</v>
      </c>
      <c r="EK602" s="211">
        <v>428</v>
      </c>
      <c r="EL602" s="211">
        <v>732</v>
      </c>
      <c r="EM602" s="211">
        <v>746</v>
      </c>
      <c r="EN602" s="211">
        <v>590</v>
      </c>
      <c r="EO602" s="211">
        <v>416</v>
      </c>
      <c r="EP602" s="211">
        <v>979</v>
      </c>
      <c r="EQ602" s="211">
        <v>10890</v>
      </c>
      <c r="ER602" s="211">
        <v>11691</v>
      </c>
      <c r="ES602" s="211">
        <v>834</v>
      </c>
      <c r="ET602" s="211">
        <v>4812</v>
      </c>
      <c r="EU602" s="211">
        <v>4873</v>
      </c>
      <c r="EV602" s="211">
        <v>1172</v>
      </c>
      <c r="EW602" s="211">
        <f t="shared" si="9"/>
        <v>10857</v>
      </c>
      <c r="EX602" s="211">
        <v>11691</v>
      </c>
      <c r="EZ602" s="211"/>
    </row>
    <row r="603" spans="1:156" x14ac:dyDescent="0.25">
      <c r="A603">
        <v>55427</v>
      </c>
      <c r="B603" t="s">
        <v>580</v>
      </c>
      <c r="C603" t="s">
        <v>707</v>
      </c>
      <c r="D603" t="s">
        <v>260</v>
      </c>
      <c r="E603" t="s">
        <v>329</v>
      </c>
      <c r="F603" s="234" t="s">
        <v>342</v>
      </c>
      <c r="G603" s="234" t="s">
        <v>342</v>
      </c>
      <c r="H603" s="211">
        <v>24399</v>
      </c>
      <c r="I603" s="211">
        <v>898</v>
      </c>
      <c r="J603" s="211">
        <v>2974</v>
      </c>
      <c r="K603" s="211">
        <v>258</v>
      </c>
      <c r="L603" s="211">
        <v>2318</v>
      </c>
      <c r="M603" s="211">
        <v>258</v>
      </c>
      <c r="N603" s="211">
        <v>8171</v>
      </c>
      <c r="O603" s="211">
        <v>397</v>
      </c>
      <c r="P603" s="211">
        <v>13231</v>
      </c>
      <c r="Q603" s="211">
        <v>243</v>
      </c>
      <c r="R603" s="211">
        <v>17772</v>
      </c>
      <c r="S603" s="211">
        <v>440</v>
      </c>
      <c r="T603" s="211">
        <v>3111</v>
      </c>
      <c r="U603" s="211">
        <v>373</v>
      </c>
      <c r="V603" s="211">
        <v>94</v>
      </c>
      <c r="W603" s="211">
        <v>7</v>
      </c>
      <c r="X603" s="211">
        <v>884</v>
      </c>
      <c r="Y603" s="211">
        <v>4</v>
      </c>
      <c r="Z603" s="211">
        <v>644</v>
      </c>
      <c r="AA603" s="211">
        <v>63</v>
      </c>
      <c r="AB603" s="211">
        <v>1894</v>
      </c>
      <c r="AC603" s="211">
        <v>11</v>
      </c>
      <c r="AD603" s="211">
        <v>1540</v>
      </c>
      <c r="AE603" s="211">
        <v>96</v>
      </c>
      <c r="AF603" s="211">
        <v>17129</v>
      </c>
      <c r="AG603" s="211">
        <v>394</v>
      </c>
      <c r="AH603" s="211">
        <v>21258</v>
      </c>
      <c r="AI603" s="211">
        <v>754</v>
      </c>
      <c r="AJ603" s="211">
        <v>3141</v>
      </c>
      <c r="AK603" s="211">
        <v>144</v>
      </c>
      <c r="AL603" s="211">
        <v>2041</v>
      </c>
      <c r="AM603" s="211">
        <v>30</v>
      </c>
      <c r="AN603" s="211">
        <v>1100</v>
      </c>
      <c r="AO603" s="211">
        <v>114</v>
      </c>
      <c r="AP603" s="211">
        <v>11849</v>
      </c>
      <c r="AQ603" s="211">
        <v>550</v>
      </c>
      <c r="AR603" s="211">
        <v>12550</v>
      </c>
      <c r="AS603" s="211">
        <v>348</v>
      </c>
      <c r="AT603" s="211">
        <v>2375</v>
      </c>
      <c r="AU603" s="211">
        <v>21</v>
      </c>
      <c r="AV603" s="211">
        <v>22024</v>
      </c>
      <c r="AW603" s="211">
        <v>877</v>
      </c>
      <c r="AX603" s="211">
        <v>835</v>
      </c>
      <c r="AY603" s="211">
        <v>191</v>
      </c>
      <c r="AZ603" s="211">
        <v>3408</v>
      </c>
      <c r="BA603" s="211">
        <v>239</v>
      </c>
      <c r="BB603" s="211">
        <v>4719</v>
      </c>
      <c r="BC603" s="211">
        <v>215</v>
      </c>
      <c r="BD603" s="211">
        <v>8553</v>
      </c>
      <c r="BE603" s="211">
        <v>93</v>
      </c>
      <c r="BF603" s="211">
        <v>2267</v>
      </c>
      <c r="BG603" s="211">
        <v>273</v>
      </c>
      <c r="BH603" s="211">
        <v>13071</v>
      </c>
      <c r="BI603" s="211">
        <v>486</v>
      </c>
      <c r="BJ603" s="211">
        <v>12765</v>
      </c>
      <c r="BK603" s="211">
        <v>465</v>
      </c>
      <c r="BL603" s="211">
        <v>306</v>
      </c>
      <c r="BM603" s="211">
        <v>21</v>
      </c>
      <c r="BN603" s="211">
        <v>9620</v>
      </c>
      <c r="BO603" s="211">
        <v>305</v>
      </c>
      <c r="BP603" s="211">
        <v>4205</v>
      </c>
      <c r="BQ603" s="211">
        <v>227</v>
      </c>
      <c r="BR603" s="211">
        <v>1513</v>
      </c>
      <c r="BS603" s="211">
        <v>227</v>
      </c>
      <c r="BT603" s="211">
        <v>4939</v>
      </c>
      <c r="BU603" s="211">
        <v>90</v>
      </c>
      <c r="BV603" s="211">
        <v>15338</v>
      </c>
      <c r="BW603" s="211">
        <v>759</v>
      </c>
      <c r="BX603" s="211">
        <v>4122</v>
      </c>
      <c r="BY603" s="211">
        <v>49</v>
      </c>
      <c r="BZ603" s="211">
        <v>1270</v>
      </c>
      <c r="CA603" s="211">
        <v>0</v>
      </c>
      <c r="CB603" s="211">
        <v>3669</v>
      </c>
      <c r="CC603" s="211">
        <v>90</v>
      </c>
      <c r="CD603" s="211">
        <v>1945</v>
      </c>
      <c r="CE603" s="211">
        <v>70</v>
      </c>
      <c r="CF603" s="211">
        <v>3336</v>
      </c>
      <c r="CG603" s="211">
        <v>141</v>
      </c>
      <c r="CH603" s="211">
        <v>3585</v>
      </c>
      <c r="CI603" s="211">
        <v>332</v>
      </c>
      <c r="CJ603" s="211">
        <v>2847</v>
      </c>
      <c r="CK603" s="211">
        <v>136</v>
      </c>
      <c r="CL603" s="211">
        <v>3625</v>
      </c>
      <c r="CM603" s="211">
        <v>80</v>
      </c>
      <c r="CN603" s="211">
        <v>4122</v>
      </c>
      <c r="CO603" s="211">
        <v>49</v>
      </c>
      <c r="CP603" s="211">
        <v>898</v>
      </c>
      <c r="CQ603" s="211">
        <v>23501</v>
      </c>
      <c r="CR603" s="211">
        <v>18849</v>
      </c>
      <c r="CS603" s="211">
        <v>7847</v>
      </c>
      <c r="CT603" s="211">
        <v>20552</v>
      </c>
      <c r="CU603" s="211">
        <v>3123</v>
      </c>
      <c r="CV603" s="211">
        <v>1142</v>
      </c>
      <c r="CW603" s="211">
        <v>1145</v>
      </c>
      <c r="CX603" s="211">
        <v>215</v>
      </c>
      <c r="CY603" s="211">
        <v>986</v>
      </c>
      <c r="CZ603" s="211">
        <v>582</v>
      </c>
      <c r="DA603" s="211">
        <v>561</v>
      </c>
      <c r="DB603" s="211">
        <v>248</v>
      </c>
      <c r="DC603" s="211">
        <v>431</v>
      </c>
      <c r="DD603" s="211">
        <v>97</v>
      </c>
      <c r="DE603" s="211">
        <v>86</v>
      </c>
      <c r="DF603" s="211">
        <v>476</v>
      </c>
      <c r="DG603" s="211">
        <v>1839</v>
      </c>
      <c r="DH603" s="211">
        <v>483</v>
      </c>
      <c r="DI603" s="211">
        <v>1405</v>
      </c>
      <c r="DJ603" s="211">
        <v>800</v>
      </c>
      <c r="DK603" s="211">
        <v>82</v>
      </c>
      <c r="DL603" s="211">
        <v>1406</v>
      </c>
      <c r="DM603" s="211">
        <v>2077</v>
      </c>
      <c r="DN603" s="211">
        <v>3300</v>
      </c>
      <c r="DO603" s="211">
        <v>940</v>
      </c>
      <c r="DP603" s="211">
        <v>567</v>
      </c>
      <c r="DQ603" s="211">
        <v>267</v>
      </c>
      <c r="DR603" s="211">
        <v>247</v>
      </c>
      <c r="DS603" s="211">
        <v>344</v>
      </c>
      <c r="DT603" s="211">
        <v>662</v>
      </c>
      <c r="DU603" s="211">
        <v>10656</v>
      </c>
      <c r="DV603" s="211">
        <v>5089</v>
      </c>
      <c r="DW603" s="211">
        <v>1914</v>
      </c>
      <c r="DX603" s="211">
        <v>751</v>
      </c>
      <c r="DY603" s="211">
        <v>95</v>
      </c>
      <c r="DZ603" s="211">
        <v>2130</v>
      </c>
      <c r="EA603" s="211">
        <v>159</v>
      </c>
      <c r="EB603" s="211">
        <v>1276</v>
      </c>
      <c r="EC603" s="211">
        <v>2686</v>
      </c>
      <c r="ED603" s="211">
        <v>302</v>
      </c>
      <c r="EE603" s="211">
        <v>1864</v>
      </c>
      <c r="EF603" s="211">
        <v>2699</v>
      </c>
      <c r="EG603" s="211">
        <v>21679</v>
      </c>
      <c r="EH603" s="211">
        <v>2798</v>
      </c>
      <c r="EI603" s="211">
        <v>7163</v>
      </c>
      <c r="EJ603" s="211">
        <v>3493</v>
      </c>
      <c r="EK603" s="211">
        <v>442</v>
      </c>
      <c r="EL603" s="211">
        <v>326</v>
      </c>
      <c r="EM603" s="211">
        <v>538</v>
      </c>
      <c r="EN603" s="211">
        <v>562</v>
      </c>
      <c r="EO603" s="211">
        <v>186</v>
      </c>
      <c r="EP603" s="211">
        <v>1235</v>
      </c>
      <c r="EQ603" s="211">
        <v>9916</v>
      </c>
      <c r="ER603" s="211">
        <v>10656</v>
      </c>
      <c r="ES603" s="211">
        <v>709</v>
      </c>
      <c r="ET603" s="211">
        <v>3552</v>
      </c>
      <c r="EU603" s="211">
        <v>4723</v>
      </c>
      <c r="EV603" s="211">
        <v>1672</v>
      </c>
      <c r="EW603" s="211">
        <f t="shared" si="9"/>
        <v>9947</v>
      </c>
      <c r="EX603" s="211">
        <v>10656</v>
      </c>
      <c r="EZ603" s="211"/>
    </row>
    <row r="604" spans="1:156" x14ac:dyDescent="0.25">
      <c r="A604">
        <v>55428</v>
      </c>
      <c r="B604" t="s">
        <v>580</v>
      </c>
      <c r="C604" t="s">
        <v>707</v>
      </c>
      <c r="D604" t="s">
        <v>260</v>
      </c>
      <c r="E604" t="s">
        <v>329</v>
      </c>
      <c r="F604" s="234" t="s">
        <v>342</v>
      </c>
      <c r="G604" s="234" t="s">
        <v>342</v>
      </c>
      <c r="H604" s="211">
        <v>32005</v>
      </c>
      <c r="I604" s="211">
        <v>2369</v>
      </c>
      <c r="J604" s="211">
        <v>6935</v>
      </c>
      <c r="K604" s="211">
        <v>520</v>
      </c>
      <c r="L604" s="211">
        <v>4443</v>
      </c>
      <c r="M604" s="211">
        <v>213</v>
      </c>
      <c r="N604" s="211">
        <v>13826</v>
      </c>
      <c r="O604" s="211">
        <v>1079</v>
      </c>
      <c r="P604" s="211">
        <v>11202</v>
      </c>
      <c r="Q604" s="211">
        <v>770</v>
      </c>
      <c r="R604" s="211">
        <v>16114</v>
      </c>
      <c r="S604" s="211">
        <v>851</v>
      </c>
      <c r="T604" s="211">
        <v>9806</v>
      </c>
      <c r="U604" s="211">
        <v>804</v>
      </c>
      <c r="V604" s="211">
        <v>175</v>
      </c>
      <c r="W604" s="211">
        <v>125</v>
      </c>
      <c r="X604" s="211">
        <v>2291</v>
      </c>
      <c r="Y604" s="211">
        <v>128</v>
      </c>
      <c r="Z604" s="211">
        <v>1387</v>
      </c>
      <c r="AA604" s="211">
        <v>392</v>
      </c>
      <c r="AB604" s="211">
        <v>2201</v>
      </c>
      <c r="AC604" s="211">
        <v>69</v>
      </c>
      <c r="AD604" s="211">
        <v>2482</v>
      </c>
      <c r="AE604" s="211">
        <v>585</v>
      </c>
      <c r="AF604" s="211">
        <v>15698</v>
      </c>
      <c r="AG604" s="211">
        <v>651</v>
      </c>
      <c r="AH604" s="211">
        <v>25512</v>
      </c>
      <c r="AI604" s="211">
        <v>1511</v>
      </c>
      <c r="AJ604" s="211">
        <v>6493</v>
      </c>
      <c r="AK604" s="211">
        <v>858</v>
      </c>
      <c r="AL604" s="211">
        <v>3780</v>
      </c>
      <c r="AM604" s="211">
        <v>263</v>
      </c>
      <c r="AN604" s="211">
        <v>2713</v>
      </c>
      <c r="AO604" s="211">
        <v>595</v>
      </c>
      <c r="AP604" s="211">
        <v>15711</v>
      </c>
      <c r="AQ604" s="211">
        <v>1416</v>
      </c>
      <c r="AR604" s="211">
        <v>16294</v>
      </c>
      <c r="AS604" s="211">
        <v>953</v>
      </c>
      <c r="AT604" s="211">
        <v>3808</v>
      </c>
      <c r="AU604" s="211">
        <v>65</v>
      </c>
      <c r="AV604" s="211">
        <v>28197</v>
      </c>
      <c r="AW604" s="211">
        <v>2304</v>
      </c>
      <c r="AX604" s="211">
        <v>2162</v>
      </c>
      <c r="AY604" s="211">
        <v>449</v>
      </c>
      <c r="AZ604" s="211">
        <v>5649</v>
      </c>
      <c r="BA604" s="211">
        <v>556</v>
      </c>
      <c r="BB604" s="211">
        <v>7271</v>
      </c>
      <c r="BC604" s="211">
        <v>544</v>
      </c>
      <c r="BD604" s="211">
        <v>6179</v>
      </c>
      <c r="BE604" s="211">
        <v>200</v>
      </c>
      <c r="BF604" s="211">
        <v>2973</v>
      </c>
      <c r="BG604" s="211">
        <v>375</v>
      </c>
      <c r="BH604" s="211">
        <v>16425</v>
      </c>
      <c r="BI604" s="211">
        <v>1611</v>
      </c>
      <c r="BJ604" s="211">
        <v>15677</v>
      </c>
      <c r="BK604" s="211">
        <v>1440</v>
      </c>
      <c r="BL604" s="211">
        <v>748</v>
      </c>
      <c r="BM604" s="211">
        <v>171</v>
      </c>
      <c r="BN604" s="211">
        <v>11918</v>
      </c>
      <c r="BO604" s="211">
        <v>1058</v>
      </c>
      <c r="BP604" s="211">
        <v>4826</v>
      </c>
      <c r="BQ604" s="211">
        <v>466</v>
      </c>
      <c r="BR604" s="211">
        <v>2654</v>
      </c>
      <c r="BS604" s="211">
        <v>462</v>
      </c>
      <c r="BT604" s="211">
        <v>7969</v>
      </c>
      <c r="BU604" s="211">
        <v>375</v>
      </c>
      <c r="BV604" s="211">
        <v>19398</v>
      </c>
      <c r="BW604" s="211">
        <v>1986</v>
      </c>
      <c r="BX604" s="211">
        <v>4638</v>
      </c>
      <c r="BY604" s="211">
        <v>8</v>
      </c>
      <c r="BZ604" s="211">
        <v>2604</v>
      </c>
      <c r="CA604" s="211">
        <v>69</v>
      </c>
      <c r="CB604" s="211">
        <v>5365</v>
      </c>
      <c r="CC604" s="211">
        <v>306</v>
      </c>
      <c r="CD604" s="211">
        <v>2775</v>
      </c>
      <c r="CE604" s="211">
        <v>245</v>
      </c>
      <c r="CF604" s="211">
        <v>4626</v>
      </c>
      <c r="CG604" s="211">
        <v>509</v>
      </c>
      <c r="CH604" s="211">
        <v>4865</v>
      </c>
      <c r="CI604" s="211">
        <v>457</v>
      </c>
      <c r="CJ604" s="211">
        <v>3409</v>
      </c>
      <c r="CK604" s="211">
        <v>590</v>
      </c>
      <c r="CL604" s="211">
        <v>3723</v>
      </c>
      <c r="CM604" s="211">
        <v>185</v>
      </c>
      <c r="CN604" s="211">
        <v>4638</v>
      </c>
      <c r="CO604" s="211">
        <v>8</v>
      </c>
      <c r="CP604" s="211">
        <v>2369</v>
      </c>
      <c r="CQ604" s="211">
        <v>29636</v>
      </c>
      <c r="CR604" s="211">
        <v>21053</v>
      </c>
      <c r="CS604" s="211">
        <v>12479</v>
      </c>
      <c r="CT604" s="211">
        <v>24383</v>
      </c>
      <c r="CU604" s="211">
        <v>6014</v>
      </c>
      <c r="CV604" s="211">
        <v>2740</v>
      </c>
      <c r="CW604" s="211">
        <v>1808</v>
      </c>
      <c r="CX604" s="211">
        <v>852</v>
      </c>
      <c r="CY604" s="211">
        <v>672</v>
      </c>
      <c r="CZ604" s="211">
        <v>160</v>
      </c>
      <c r="DA604" s="211">
        <v>1720</v>
      </c>
      <c r="DB604" s="211">
        <v>857</v>
      </c>
      <c r="DC604" s="211">
        <v>1814</v>
      </c>
      <c r="DD604" s="211">
        <v>871</v>
      </c>
      <c r="DE604" s="211">
        <v>0</v>
      </c>
      <c r="DF604" s="211">
        <v>827</v>
      </c>
      <c r="DG604" s="211">
        <v>3240</v>
      </c>
      <c r="DH604" s="211">
        <v>624</v>
      </c>
      <c r="DI604" s="211">
        <v>1984</v>
      </c>
      <c r="DJ604" s="211">
        <v>868</v>
      </c>
      <c r="DK604" s="211">
        <v>242</v>
      </c>
      <c r="DL604" s="211">
        <v>1031</v>
      </c>
      <c r="DM604" s="211">
        <v>1584</v>
      </c>
      <c r="DN604" s="211">
        <v>4233</v>
      </c>
      <c r="DO604" s="211">
        <v>1484</v>
      </c>
      <c r="DP604" s="211">
        <v>495</v>
      </c>
      <c r="DQ604" s="211">
        <v>409</v>
      </c>
      <c r="DR604" s="211">
        <v>652</v>
      </c>
      <c r="DS604" s="211">
        <v>814</v>
      </c>
      <c r="DT604" s="211">
        <v>1652</v>
      </c>
      <c r="DU604" s="211">
        <v>12889</v>
      </c>
      <c r="DV604" s="211">
        <v>4826</v>
      </c>
      <c r="DW604" s="211">
        <v>2245</v>
      </c>
      <c r="DX604" s="211">
        <v>979</v>
      </c>
      <c r="DY604" s="211">
        <v>309</v>
      </c>
      <c r="DZ604" s="211">
        <v>2926</v>
      </c>
      <c r="EA604" s="211">
        <v>160</v>
      </c>
      <c r="EB604" s="211">
        <v>1984</v>
      </c>
      <c r="EC604" s="211">
        <v>4158</v>
      </c>
      <c r="ED604" s="211">
        <v>1270</v>
      </c>
      <c r="EE604" s="211">
        <v>1986</v>
      </c>
      <c r="EF604" s="211">
        <v>4203</v>
      </c>
      <c r="EG604" s="211">
        <v>29090</v>
      </c>
      <c r="EH604" s="211">
        <v>3025</v>
      </c>
      <c r="EI604" s="211">
        <v>7268</v>
      </c>
      <c r="EJ604" s="211">
        <v>5621</v>
      </c>
      <c r="EK604" s="211">
        <v>524</v>
      </c>
      <c r="EL604" s="211">
        <v>321</v>
      </c>
      <c r="EM604" s="211">
        <v>879</v>
      </c>
      <c r="EN604" s="211">
        <v>461</v>
      </c>
      <c r="EO604" s="211">
        <v>658</v>
      </c>
      <c r="EP604" s="211">
        <v>2555</v>
      </c>
      <c r="EQ604" s="211">
        <v>11359</v>
      </c>
      <c r="ER604" s="211">
        <v>12889</v>
      </c>
      <c r="ES604" s="211">
        <v>1124</v>
      </c>
      <c r="ET604" s="211">
        <v>4743</v>
      </c>
      <c r="EU604" s="211">
        <v>4841</v>
      </c>
      <c r="EV604" s="211">
        <v>2181</v>
      </c>
      <c r="EW604" s="211">
        <f t="shared" si="9"/>
        <v>11765</v>
      </c>
      <c r="EX604" s="211">
        <v>12889</v>
      </c>
      <c r="EZ604" s="211"/>
    </row>
    <row r="605" spans="1:156" x14ac:dyDescent="0.25">
      <c r="A605">
        <v>55429</v>
      </c>
      <c r="B605" t="s">
        <v>580</v>
      </c>
      <c r="C605" t="s">
        <v>707</v>
      </c>
      <c r="D605" t="s">
        <v>260</v>
      </c>
      <c r="E605" t="s">
        <v>329</v>
      </c>
      <c r="F605" s="234" t="s">
        <v>342</v>
      </c>
      <c r="G605" s="234" t="s">
        <v>343</v>
      </c>
      <c r="H605" s="211">
        <v>27394</v>
      </c>
      <c r="I605" s="211">
        <v>2901</v>
      </c>
      <c r="J605" s="211">
        <v>6325</v>
      </c>
      <c r="K605" s="211">
        <v>872</v>
      </c>
      <c r="L605" s="211">
        <v>3183</v>
      </c>
      <c r="M605" s="211">
        <v>584</v>
      </c>
      <c r="N605" s="211">
        <v>13636</v>
      </c>
      <c r="O605" s="211">
        <v>1686</v>
      </c>
      <c r="P605" s="211">
        <v>7275</v>
      </c>
      <c r="Q605" s="211">
        <v>277</v>
      </c>
      <c r="R605" s="211">
        <v>9527</v>
      </c>
      <c r="S605" s="211">
        <v>398</v>
      </c>
      <c r="T605" s="211">
        <v>9410</v>
      </c>
      <c r="U605" s="211">
        <v>1274</v>
      </c>
      <c r="V605" s="211">
        <v>316</v>
      </c>
      <c r="W605" s="211">
        <v>92</v>
      </c>
      <c r="X605" s="211">
        <v>4212</v>
      </c>
      <c r="Y605" s="211">
        <v>282</v>
      </c>
      <c r="Z605" s="211">
        <v>1829</v>
      </c>
      <c r="AA605" s="211">
        <v>570</v>
      </c>
      <c r="AB605" s="211">
        <v>2100</v>
      </c>
      <c r="AC605" s="211">
        <v>285</v>
      </c>
      <c r="AD605" s="211">
        <v>3092</v>
      </c>
      <c r="AE605" s="211">
        <v>813</v>
      </c>
      <c r="AF605" s="211">
        <v>9215</v>
      </c>
      <c r="AG605" s="211">
        <v>295</v>
      </c>
      <c r="AH605" s="211">
        <v>20740</v>
      </c>
      <c r="AI605" s="211">
        <v>1576</v>
      </c>
      <c r="AJ605" s="211">
        <v>6654</v>
      </c>
      <c r="AK605" s="211">
        <v>1325</v>
      </c>
      <c r="AL605" s="211">
        <v>3177</v>
      </c>
      <c r="AM605" s="211">
        <v>236</v>
      </c>
      <c r="AN605" s="211">
        <v>3477</v>
      </c>
      <c r="AO605" s="211">
        <v>1089</v>
      </c>
      <c r="AP605" s="211">
        <v>13693</v>
      </c>
      <c r="AQ605" s="211">
        <v>1625</v>
      </c>
      <c r="AR605" s="211">
        <v>13701</v>
      </c>
      <c r="AS605" s="211">
        <v>1276</v>
      </c>
      <c r="AT605" s="211">
        <v>2783</v>
      </c>
      <c r="AU605" s="211">
        <v>76</v>
      </c>
      <c r="AV605" s="211">
        <v>24611</v>
      </c>
      <c r="AW605" s="211">
        <v>2825</v>
      </c>
      <c r="AX605" s="211">
        <v>2127</v>
      </c>
      <c r="AY605" s="211">
        <v>395</v>
      </c>
      <c r="AZ605" s="211">
        <v>4516</v>
      </c>
      <c r="BA605" s="211">
        <v>728</v>
      </c>
      <c r="BB605" s="211">
        <v>6180</v>
      </c>
      <c r="BC605" s="211">
        <v>659</v>
      </c>
      <c r="BD605" s="211">
        <v>4160</v>
      </c>
      <c r="BE605" s="211">
        <v>308</v>
      </c>
      <c r="BF605" s="211">
        <v>2531</v>
      </c>
      <c r="BG605" s="211">
        <v>341</v>
      </c>
      <c r="BH605" s="211">
        <v>13381</v>
      </c>
      <c r="BI605" s="211">
        <v>1939</v>
      </c>
      <c r="BJ605" s="211">
        <v>12792</v>
      </c>
      <c r="BK605" s="211">
        <v>1746</v>
      </c>
      <c r="BL605" s="211">
        <v>589</v>
      </c>
      <c r="BM605" s="211">
        <v>193</v>
      </c>
      <c r="BN605" s="211">
        <v>8844</v>
      </c>
      <c r="BO605" s="211">
        <v>949</v>
      </c>
      <c r="BP605" s="211">
        <v>4900</v>
      </c>
      <c r="BQ605" s="211">
        <v>1106</v>
      </c>
      <c r="BR605" s="211">
        <v>2168</v>
      </c>
      <c r="BS605" s="211">
        <v>225</v>
      </c>
      <c r="BT605" s="211">
        <v>8610</v>
      </c>
      <c r="BU605" s="211">
        <v>600</v>
      </c>
      <c r="BV605" s="211">
        <v>15912</v>
      </c>
      <c r="BW605" s="211">
        <v>2280</v>
      </c>
      <c r="BX605" s="211">
        <v>2872</v>
      </c>
      <c r="BY605" s="211">
        <v>21</v>
      </c>
      <c r="BZ605" s="211">
        <v>2765</v>
      </c>
      <c r="CA605" s="211">
        <v>175</v>
      </c>
      <c r="CB605" s="211">
        <v>5845</v>
      </c>
      <c r="CC605" s="211">
        <v>425</v>
      </c>
      <c r="CD605" s="211">
        <v>1801</v>
      </c>
      <c r="CE605" s="211">
        <v>211</v>
      </c>
      <c r="CF605" s="211">
        <v>4288</v>
      </c>
      <c r="CG605" s="211">
        <v>698</v>
      </c>
      <c r="CH605" s="211">
        <v>4272</v>
      </c>
      <c r="CI605" s="211">
        <v>840</v>
      </c>
      <c r="CJ605" s="211">
        <v>2950</v>
      </c>
      <c r="CK605" s="211">
        <v>296</v>
      </c>
      <c r="CL605" s="211">
        <v>2601</v>
      </c>
      <c r="CM605" s="211">
        <v>235</v>
      </c>
      <c r="CN605" s="211">
        <v>2872</v>
      </c>
      <c r="CO605" s="211">
        <v>21</v>
      </c>
      <c r="CP605" s="211">
        <v>2901</v>
      </c>
      <c r="CQ605" s="211">
        <v>24493</v>
      </c>
      <c r="CR605" s="211">
        <v>15408</v>
      </c>
      <c r="CS605" s="211">
        <v>11845</v>
      </c>
      <c r="CT605" s="211">
        <v>17628</v>
      </c>
      <c r="CU605" s="211">
        <v>7513</v>
      </c>
      <c r="CV605" s="211">
        <v>3240</v>
      </c>
      <c r="CW605" s="211">
        <v>2548</v>
      </c>
      <c r="CX605" s="211">
        <v>1152</v>
      </c>
      <c r="CY605" s="211">
        <v>398</v>
      </c>
      <c r="CZ605" s="211">
        <v>87</v>
      </c>
      <c r="DA605" s="211">
        <v>2630</v>
      </c>
      <c r="DB605" s="211">
        <v>1203</v>
      </c>
      <c r="DC605" s="211">
        <v>1937</v>
      </c>
      <c r="DD605" s="211">
        <v>798</v>
      </c>
      <c r="DE605" s="211">
        <v>47</v>
      </c>
      <c r="DF605" s="211">
        <v>435</v>
      </c>
      <c r="DG605" s="211">
        <v>2791</v>
      </c>
      <c r="DH605" s="211">
        <v>189</v>
      </c>
      <c r="DI605" s="211">
        <v>1589</v>
      </c>
      <c r="DJ605" s="211">
        <v>565</v>
      </c>
      <c r="DK605" s="211">
        <v>351</v>
      </c>
      <c r="DL605" s="211">
        <v>1303</v>
      </c>
      <c r="DM605" s="211">
        <v>1535</v>
      </c>
      <c r="DN605" s="211">
        <v>3087</v>
      </c>
      <c r="DO605" s="211">
        <v>1288</v>
      </c>
      <c r="DP605" s="211">
        <v>597</v>
      </c>
      <c r="DQ605" s="211">
        <v>403</v>
      </c>
      <c r="DR605" s="211">
        <v>644</v>
      </c>
      <c r="DS605" s="211">
        <v>715</v>
      </c>
      <c r="DT605" s="211">
        <v>1452</v>
      </c>
      <c r="DU605" s="211">
        <v>10140</v>
      </c>
      <c r="DV605" s="211">
        <v>3477</v>
      </c>
      <c r="DW605" s="211">
        <v>1722</v>
      </c>
      <c r="DX605" s="211">
        <v>842</v>
      </c>
      <c r="DY605" s="211">
        <v>387</v>
      </c>
      <c r="DZ605" s="211">
        <v>2501</v>
      </c>
      <c r="EA605" s="211">
        <v>152</v>
      </c>
      <c r="EB605" s="211">
        <v>1728</v>
      </c>
      <c r="EC605" s="211">
        <v>3320</v>
      </c>
      <c r="ED605" s="211">
        <v>956</v>
      </c>
      <c r="EE605" s="211">
        <v>1666</v>
      </c>
      <c r="EF605" s="211">
        <v>3696</v>
      </c>
      <c r="EG605" s="211">
        <v>24211</v>
      </c>
      <c r="EH605" s="211">
        <v>2902</v>
      </c>
      <c r="EI605" s="211">
        <v>5768</v>
      </c>
      <c r="EJ605" s="211">
        <v>4372</v>
      </c>
      <c r="EK605" s="211">
        <v>273</v>
      </c>
      <c r="EL605" s="211">
        <v>526</v>
      </c>
      <c r="EM605" s="211">
        <v>330</v>
      </c>
      <c r="EN605" s="211">
        <v>582</v>
      </c>
      <c r="EO605" s="211">
        <v>350</v>
      </c>
      <c r="EP605" s="211">
        <v>2192</v>
      </c>
      <c r="EQ605" s="211">
        <v>9114</v>
      </c>
      <c r="ER605" s="211">
        <v>10140</v>
      </c>
      <c r="ES605" s="211">
        <v>1242</v>
      </c>
      <c r="ET605" s="211">
        <v>3840</v>
      </c>
      <c r="EU605" s="211">
        <v>3133</v>
      </c>
      <c r="EV605" s="211">
        <v>1925</v>
      </c>
      <c r="EW605" s="211">
        <f t="shared" si="9"/>
        <v>8898</v>
      </c>
      <c r="EX605" s="211">
        <v>10140</v>
      </c>
      <c r="EZ605" s="211"/>
    </row>
    <row r="606" spans="1:156" x14ac:dyDescent="0.25">
      <c r="A606">
        <v>55430</v>
      </c>
      <c r="B606" t="s">
        <v>580</v>
      </c>
      <c r="C606" t="s">
        <v>707</v>
      </c>
      <c r="D606" t="s">
        <v>260</v>
      </c>
      <c r="E606" t="s">
        <v>329</v>
      </c>
      <c r="F606" s="234" t="s">
        <v>342</v>
      </c>
      <c r="G606" s="234" t="s">
        <v>343</v>
      </c>
      <c r="H606" s="211">
        <v>22472</v>
      </c>
      <c r="I606" s="211">
        <v>2152</v>
      </c>
      <c r="J606" s="211">
        <v>4600</v>
      </c>
      <c r="K606" s="211">
        <v>709</v>
      </c>
      <c r="L606" s="211">
        <v>2777</v>
      </c>
      <c r="M606" s="211">
        <v>520</v>
      </c>
      <c r="N606" s="211">
        <v>10966</v>
      </c>
      <c r="O606" s="211">
        <v>1171</v>
      </c>
      <c r="P606" s="211">
        <v>6822</v>
      </c>
      <c r="Q606" s="211">
        <v>272</v>
      </c>
      <c r="R606" s="211">
        <v>7928</v>
      </c>
      <c r="S606" s="211">
        <v>409</v>
      </c>
      <c r="T606" s="211">
        <v>6733</v>
      </c>
      <c r="U606" s="211">
        <v>814</v>
      </c>
      <c r="V606" s="211">
        <v>198</v>
      </c>
      <c r="W606" s="211">
        <v>3</v>
      </c>
      <c r="X606" s="211">
        <v>3638</v>
      </c>
      <c r="Y606" s="211">
        <v>265</v>
      </c>
      <c r="Z606" s="211">
        <v>2046</v>
      </c>
      <c r="AA606" s="211">
        <v>461</v>
      </c>
      <c r="AB606" s="211">
        <v>1911</v>
      </c>
      <c r="AC606" s="211">
        <v>200</v>
      </c>
      <c r="AD606" s="211">
        <v>3445</v>
      </c>
      <c r="AE606" s="211">
        <v>542</v>
      </c>
      <c r="AF606" s="211">
        <v>7466</v>
      </c>
      <c r="AG606" s="211">
        <v>393</v>
      </c>
      <c r="AH606" s="211">
        <v>17554</v>
      </c>
      <c r="AI606" s="211">
        <v>1404</v>
      </c>
      <c r="AJ606" s="211">
        <v>4918</v>
      </c>
      <c r="AK606" s="211">
        <v>748</v>
      </c>
      <c r="AL606" s="211">
        <v>2286</v>
      </c>
      <c r="AM606" s="211">
        <v>136</v>
      </c>
      <c r="AN606" s="211">
        <v>2632</v>
      </c>
      <c r="AO606" s="211">
        <v>612</v>
      </c>
      <c r="AP606" s="211">
        <v>11798</v>
      </c>
      <c r="AQ606" s="211">
        <v>1061</v>
      </c>
      <c r="AR606" s="211">
        <v>10674</v>
      </c>
      <c r="AS606" s="211">
        <v>1091</v>
      </c>
      <c r="AT606" s="211">
        <v>2374</v>
      </c>
      <c r="AU606" s="211">
        <v>189</v>
      </c>
      <c r="AV606" s="211">
        <v>20098</v>
      </c>
      <c r="AW606" s="211">
        <v>1963</v>
      </c>
      <c r="AX606" s="211">
        <v>1462</v>
      </c>
      <c r="AY606" s="211">
        <v>406</v>
      </c>
      <c r="AZ606" s="211">
        <v>3938</v>
      </c>
      <c r="BA606" s="211">
        <v>426</v>
      </c>
      <c r="BB606" s="211">
        <v>4761</v>
      </c>
      <c r="BC606" s="211">
        <v>424</v>
      </c>
      <c r="BD606" s="211">
        <v>4095</v>
      </c>
      <c r="BE606" s="211">
        <v>238</v>
      </c>
      <c r="BF606" s="211">
        <v>2609</v>
      </c>
      <c r="BG606" s="211">
        <v>444</v>
      </c>
      <c r="BH606" s="211">
        <v>11244</v>
      </c>
      <c r="BI606" s="211">
        <v>1208</v>
      </c>
      <c r="BJ606" s="211">
        <v>10707</v>
      </c>
      <c r="BK606" s="211">
        <v>1036</v>
      </c>
      <c r="BL606" s="211">
        <v>537</v>
      </c>
      <c r="BM606" s="211">
        <v>172</v>
      </c>
      <c r="BN606" s="211">
        <v>7940</v>
      </c>
      <c r="BO606" s="211">
        <v>693</v>
      </c>
      <c r="BP606" s="211">
        <v>3542</v>
      </c>
      <c r="BQ606" s="211">
        <v>539</v>
      </c>
      <c r="BR606" s="211">
        <v>2371</v>
      </c>
      <c r="BS606" s="211">
        <v>420</v>
      </c>
      <c r="BT606" s="211">
        <v>6326</v>
      </c>
      <c r="BU606" s="211">
        <v>411</v>
      </c>
      <c r="BV606" s="211">
        <v>13853</v>
      </c>
      <c r="BW606" s="211">
        <v>1652</v>
      </c>
      <c r="BX606" s="211">
        <v>2293</v>
      </c>
      <c r="BY606" s="211">
        <v>89</v>
      </c>
      <c r="BZ606" s="211">
        <v>1947</v>
      </c>
      <c r="CA606" s="211">
        <v>60</v>
      </c>
      <c r="CB606" s="211">
        <v>4379</v>
      </c>
      <c r="CC606" s="211">
        <v>351</v>
      </c>
      <c r="CD606" s="211">
        <v>1890</v>
      </c>
      <c r="CE606" s="211">
        <v>247</v>
      </c>
      <c r="CF606" s="211">
        <v>3280</v>
      </c>
      <c r="CG606" s="211">
        <v>355</v>
      </c>
      <c r="CH606" s="211">
        <v>3568</v>
      </c>
      <c r="CI606" s="211">
        <v>507</v>
      </c>
      <c r="CJ606" s="211">
        <v>2599</v>
      </c>
      <c r="CK606" s="211">
        <v>353</v>
      </c>
      <c r="CL606" s="211">
        <v>2516</v>
      </c>
      <c r="CM606" s="211">
        <v>190</v>
      </c>
      <c r="CN606" s="211">
        <v>2293</v>
      </c>
      <c r="CO606" s="211">
        <v>89</v>
      </c>
      <c r="CP606" s="211">
        <v>2152</v>
      </c>
      <c r="CQ606" s="211">
        <v>20320</v>
      </c>
      <c r="CR606" s="211">
        <v>13713</v>
      </c>
      <c r="CS606" s="211">
        <v>8912</v>
      </c>
      <c r="CT606" s="211">
        <v>14534</v>
      </c>
      <c r="CU606" s="211">
        <v>6350</v>
      </c>
      <c r="CV606" s="211">
        <v>2496</v>
      </c>
      <c r="CW606" s="211">
        <v>2776</v>
      </c>
      <c r="CX606" s="211">
        <v>1199</v>
      </c>
      <c r="CY606" s="211">
        <v>282</v>
      </c>
      <c r="CZ606" s="211">
        <v>157</v>
      </c>
      <c r="DA606" s="211">
        <v>2519</v>
      </c>
      <c r="DB606" s="211">
        <v>916</v>
      </c>
      <c r="DC606" s="211">
        <v>773</v>
      </c>
      <c r="DD606" s="211">
        <v>224</v>
      </c>
      <c r="DE606" s="211">
        <v>93</v>
      </c>
      <c r="DF606" s="211">
        <v>711</v>
      </c>
      <c r="DG606" s="211">
        <v>2109</v>
      </c>
      <c r="DH606" s="211">
        <v>325</v>
      </c>
      <c r="DI606" s="211">
        <v>1080</v>
      </c>
      <c r="DJ606" s="211">
        <v>550</v>
      </c>
      <c r="DK606" s="211">
        <v>135</v>
      </c>
      <c r="DL606" s="211">
        <v>1038</v>
      </c>
      <c r="DM606" s="211">
        <v>1054</v>
      </c>
      <c r="DN606" s="211">
        <v>2965</v>
      </c>
      <c r="DO606" s="211">
        <v>760</v>
      </c>
      <c r="DP606" s="211">
        <v>510</v>
      </c>
      <c r="DQ606" s="211">
        <v>288</v>
      </c>
      <c r="DR606" s="211">
        <v>688</v>
      </c>
      <c r="DS606" s="211">
        <v>437</v>
      </c>
      <c r="DT606" s="211">
        <v>1324</v>
      </c>
      <c r="DU606" s="211">
        <v>7916</v>
      </c>
      <c r="DV606" s="211">
        <v>2963</v>
      </c>
      <c r="DW606" s="211">
        <v>1243</v>
      </c>
      <c r="DX606" s="211">
        <v>1155</v>
      </c>
      <c r="DY606" s="211">
        <v>415</v>
      </c>
      <c r="DZ606" s="211">
        <v>1647</v>
      </c>
      <c r="EA606" s="211">
        <v>203</v>
      </c>
      <c r="EB606" s="211">
        <v>961</v>
      </c>
      <c r="EC606" s="211">
        <v>2151</v>
      </c>
      <c r="ED606" s="211">
        <v>620</v>
      </c>
      <c r="EE606" s="211">
        <v>789</v>
      </c>
      <c r="EF606" s="211">
        <v>2744</v>
      </c>
      <c r="EG606" s="211">
        <v>18990</v>
      </c>
      <c r="EH606" s="211">
        <v>3232</v>
      </c>
      <c r="EI606" s="211">
        <v>5348</v>
      </c>
      <c r="EJ606" s="211">
        <v>2568</v>
      </c>
      <c r="EK606" s="211">
        <v>357</v>
      </c>
      <c r="EL606" s="211">
        <v>212</v>
      </c>
      <c r="EM606" s="211">
        <v>549</v>
      </c>
      <c r="EN606" s="211">
        <v>335</v>
      </c>
      <c r="EO606" s="211">
        <v>132</v>
      </c>
      <c r="EP606" s="211">
        <v>881</v>
      </c>
      <c r="EQ606" s="211">
        <v>7300</v>
      </c>
      <c r="ER606" s="211">
        <v>7916</v>
      </c>
      <c r="ES606" s="211">
        <v>738</v>
      </c>
      <c r="ET606" s="211">
        <v>2742</v>
      </c>
      <c r="EU606" s="211">
        <v>2529</v>
      </c>
      <c r="EV606" s="211">
        <v>1907</v>
      </c>
      <c r="EW606" s="211">
        <f t="shared" si="9"/>
        <v>7178</v>
      </c>
      <c r="EX606" s="211">
        <v>7916</v>
      </c>
      <c r="EZ606" s="211"/>
    </row>
    <row r="607" spans="1:156" x14ac:dyDescent="0.25">
      <c r="A607">
        <v>55431</v>
      </c>
      <c r="B607" t="s">
        <v>580</v>
      </c>
      <c r="C607" t="s">
        <v>707</v>
      </c>
      <c r="D607" t="s">
        <v>260</v>
      </c>
      <c r="E607" t="s">
        <v>329</v>
      </c>
      <c r="F607" s="234" t="s">
        <v>342</v>
      </c>
      <c r="G607" s="234" t="s">
        <v>342</v>
      </c>
      <c r="H607" s="211">
        <v>18872</v>
      </c>
      <c r="I607" s="211">
        <v>654</v>
      </c>
      <c r="J607" s="211">
        <v>1630</v>
      </c>
      <c r="K607" s="211">
        <v>60</v>
      </c>
      <c r="L607" s="211">
        <v>892</v>
      </c>
      <c r="M607" s="211">
        <v>29</v>
      </c>
      <c r="N607" s="211">
        <v>5963</v>
      </c>
      <c r="O607" s="211">
        <v>380</v>
      </c>
      <c r="P607" s="211">
        <v>11271</v>
      </c>
      <c r="Q607" s="211">
        <v>211</v>
      </c>
      <c r="R607" s="211">
        <v>14489</v>
      </c>
      <c r="S607" s="211">
        <v>413</v>
      </c>
      <c r="T607" s="211">
        <v>1075</v>
      </c>
      <c r="U607" s="211">
        <v>139</v>
      </c>
      <c r="V607" s="211">
        <v>61</v>
      </c>
      <c r="W607" s="211">
        <v>0</v>
      </c>
      <c r="X607" s="211">
        <v>1402</v>
      </c>
      <c r="Y607" s="211">
        <v>43</v>
      </c>
      <c r="Z607" s="211">
        <v>677</v>
      </c>
      <c r="AA607" s="211">
        <v>36</v>
      </c>
      <c r="AB607" s="211">
        <v>1168</v>
      </c>
      <c r="AC607" s="211">
        <v>23</v>
      </c>
      <c r="AD607" s="211">
        <v>939</v>
      </c>
      <c r="AE607" s="211">
        <v>69</v>
      </c>
      <c r="AF607" s="211">
        <v>14124</v>
      </c>
      <c r="AG607" s="211">
        <v>380</v>
      </c>
      <c r="AH607" s="211">
        <v>16850</v>
      </c>
      <c r="AI607" s="211">
        <v>460</v>
      </c>
      <c r="AJ607" s="211">
        <v>2022</v>
      </c>
      <c r="AK607" s="211">
        <v>194</v>
      </c>
      <c r="AL607" s="211">
        <v>1334</v>
      </c>
      <c r="AM607" s="211">
        <v>73</v>
      </c>
      <c r="AN607" s="211">
        <v>688</v>
      </c>
      <c r="AO607" s="211">
        <v>121</v>
      </c>
      <c r="AP607" s="211">
        <v>8950</v>
      </c>
      <c r="AQ607" s="211">
        <v>455</v>
      </c>
      <c r="AR607" s="211">
        <v>9922</v>
      </c>
      <c r="AS607" s="211">
        <v>199</v>
      </c>
      <c r="AT607" s="211">
        <v>2721</v>
      </c>
      <c r="AU607" s="211">
        <v>66</v>
      </c>
      <c r="AV607" s="211">
        <v>16151</v>
      </c>
      <c r="AW607" s="211">
        <v>588</v>
      </c>
      <c r="AX607" s="211">
        <v>879</v>
      </c>
      <c r="AY607" s="211">
        <v>178</v>
      </c>
      <c r="AZ607" s="211">
        <v>2114</v>
      </c>
      <c r="BA607" s="211">
        <v>80</v>
      </c>
      <c r="BB607" s="211">
        <v>4115</v>
      </c>
      <c r="BC607" s="211">
        <v>158</v>
      </c>
      <c r="BD607" s="211">
        <v>6677</v>
      </c>
      <c r="BE607" s="211">
        <v>140</v>
      </c>
      <c r="BF607" s="211">
        <v>1297</v>
      </c>
      <c r="BG607" s="211">
        <v>9</v>
      </c>
      <c r="BH607" s="211">
        <v>9875</v>
      </c>
      <c r="BI607" s="211">
        <v>602</v>
      </c>
      <c r="BJ607" s="211">
        <v>9345</v>
      </c>
      <c r="BK607" s="211">
        <v>561</v>
      </c>
      <c r="BL607" s="211">
        <v>530</v>
      </c>
      <c r="BM607" s="211">
        <v>41</v>
      </c>
      <c r="BN607" s="211">
        <v>6971</v>
      </c>
      <c r="BO607" s="211">
        <v>282</v>
      </c>
      <c r="BP607" s="211">
        <v>3110</v>
      </c>
      <c r="BQ607" s="211">
        <v>304</v>
      </c>
      <c r="BR607" s="211">
        <v>1091</v>
      </c>
      <c r="BS607" s="211">
        <v>25</v>
      </c>
      <c r="BT607" s="211">
        <v>3486</v>
      </c>
      <c r="BU607" s="211">
        <v>32</v>
      </c>
      <c r="BV607" s="211">
        <v>11172</v>
      </c>
      <c r="BW607" s="211">
        <v>611</v>
      </c>
      <c r="BX607" s="211">
        <v>4214</v>
      </c>
      <c r="BY607" s="211">
        <v>11</v>
      </c>
      <c r="BZ607" s="211">
        <v>1077</v>
      </c>
      <c r="CA607" s="211">
        <v>0</v>
      </c>
      <c r="CB607" s="211">
        <v>2409</v>
      </c>
      <c r="CC607" s="211">
        <v>32</v>
      </c>
      <c r="CD607" s="211">
        <v>1601</v>
      </c>
      <c r="CE607" s="211">
        <v>66</v>
      </c>
      <c r="CF607" s="211">
        <v>2586</v>
      </c>
      <c r="CG607" s="211">
        <v>276</v>
      </c>
      <c r="CH607" s="211">
        <v>2249</v>
      </c>
      <c r="CI607" s="211">
        <v>93</v>
      </c>
      <c r="CJ607" s="211">
        <v>2450</v>
      </c>
      <c r="CK607" s="211">
        <v>124</v>
      </c>
      <c r="CL607" s="211">
        <v>2286</v>
      </c>
      <c r="CM607" s="211">
        <v>52</v>
      </c>
      <c r="CN607" s="211">
        <v>4214</v>
      </c>
      <c r="CO607" s="211">
        <v>11</v>
      </c>
      <c r="CP607" s="211">
        <v>654</v>
      </c>
      <c r="CQ607" s="211">
        <v>18218</v>
      </c>
      <c r="CR607" s="211">
        <v>15183</v>
      </c>
      <c r="CS607" s="211">
        <v>6292</v>
      </c>
      <c r="CT607" s="211">
        <v>15450</v>
      </c>
      <c r="CU607" s="211">
        <v>2720</v>
      </c>
      <c r="CV607" s="211">
        <v>1051</v>
      </c>
      <c r="CW607" s="211">
        <v>758</v>
      </c>
      <c r="CX607" s="211">
        <v>169</v>
      </c>
      <c r="CY607" s="211">
        <v>520</v>
      </c>
      <c r="CZ607" s="211">
        <v>43</v>
      </c>
      <c r="DA607" s="211">
        <v>1048</v>
      </c>
      <c r="DB607" s="211">
        <v>616</v>
      </c>
      <c r="DC607" s="211">
        <v>394</v>
      </c>
      <c r="DD607" s="211">
        <v>223</v>
      </c>
      <c r="DE607" s="211">
        <v>92</v>
      </c>
      <c r="DF607" s="211">
        <v>350</v>
      </c>
      <c r="DG607" s="211">
        <v>1074</v>
      </c>
      <c r="DH607" s="211">
        <v>215</v>
      </c>
      <c r="DI607" s="211">
        <v>1104</v>
      </c>
      <c r="DJ607" s="211">
        <v>496</v>
      </c>
      <c r="DK607" s="211">
        <v>139</v>
      </c>
      <c r="DL607" s="211">
        <v>1092</v>
      </c>
      <c r="DM607" s="211">
        <v>1523</v>
      </c>
      <c r="DN607" s="211">
        <v>2648</v>
      </c>
      <c r="DO607" s="211">
        <v>709</v>
      </c>
      <c r="DP607" s="211">
        <v>666</v>
      </c>
      <c r="DQ607" s="211">
        <v>325</v>
      </c>
      <c r="DR607" s="211">
        <v>533</v>
      </c>
      <c r="DS607" s="211">
        <v>152</v>
      </c>
      <c r="DT607" s="211">
        <v>371</v>
      </c>
      <c r="DU607" s="211">
        <v>8249</v>
      </c>
      <c r="DV607" s="211">
        <v>4019</v>
      </c>
      <c r="DW607" s="211">
        <v>1412</v>
      </c>
      <c r="DX607" s="211">
        <v>662</v>
      </c>
      <c r="DY607" s="211">
        <v>85</v>
      </c>
      <c r="DZ607" s="211">
        <v>1315</v>
      </c>
      <c r="EA607" s="211">
        <v>65</v>
      </c>
      <c r="EB607" s="211">
        <v>962</v>
      </c>
      <c r="EC607" s="211">
        <v>2253</v>
      </c>
      <c r="ED607" s="211">
        <v>359</v>
      </c>
      <c r="EE607" s="211">
        <v>1584</v>
      </c>
      <c r="EF607" s="211">
        <v>1984</v>
      </c>
      <c r="EG607" s="211">
        <v>16888</v>
      </c>
      <c r="EH607" s="211">
        <v>1935</v>
      </c>
      <c r="EI607" s="211">
        <v>5574</v>
      </c>
      <c r="EJ607" s="211">
        <v>2675</v>
      </c>
      <c r="EK607" s="211">
        <v>168</v>
      </c>
      <c r="EL607" s="211">
        <v>403</v>
      </c>
      <c r="EM607" s="211">
        <v>457</v>
      </c>
      <c r="EN607" s="211">
        <v>393</v>
      </c>
      <c r="EO607" s="211">
        <v>271</v>
      </c>
      <c r="EP607" s="211">
        <v>866</v>
      </c>
      <c r="EQ607" s="211">
        <v>7387</v>
      </c>
      <c r="ER607" s="211">
        <v>8249</v>
      </c>
      <c r="ES607" s="211">
        <v>621</v>
      </c>
      <c r="ET607" s="211">
        <v>2629</v>
      </c>
      <c r="EU607" s="211">
        <v>3325</v>
      </c>
      <c r="EV607" s="211">
        <v>1674</v>
      </c>
      <c r="EW607" s="211">
        <f t="shared" si="9"/>
        <v>7628</v>
      </c>
      <c r="EX607" s="211">
        <v>8249</v>
      </c>
      <c r="EZ607" s="211"/>
    </row>
    <row r="608" spans="1:156" x14ac:dyDescent="0.25">
      <c r="A608">
        <v>55432</v>
      </c>
      <c r="B608" t="s">
        <v>580</v>
      </c>
      <c r="C608" t="s">
        <v>707</v>
      </c>
      <c r="D608" t="s">
        <v>235</v>
      </c>
      <c r="E608" t="s">
        <v>329</v>
      </c>
      <c r="F608" s="234" t="s">
        <v>342</v>
      </c>
      <c r="G608" s="234" t="s">
        <v>342</v>
      </c>
      <c r="H608" s="211">
        <v>32867</v>
      </c>
      <c r="I608" s="211">
        <v>2058</v>
      </c>
      <c r="J608" s="211">
        <v>5931</v>
      </c>
      <c r="K608" s="211">
        <v>372</v>
      </c>
      <c r="L608" s="211">
        <v>4086</v>
      </c>
      <c r="M608" s="211">
        <v>330</v>
      </c>
      <c r="N608" s="211">
        <v>14412</v>
      </c>
      <c r="O608" s="211">
        <v>1422</v>
      </c>
      <c r="P608" s="211">
        <v>12488</v>
      </c>
      <c r="Q608" s="211">
        <v>263</v>
      </c>
      <c r="R608" s="211">
        <v>20205</v>
      </c>
      <c r="S608" s="211">
        <v>875</v>
      </c>
      <c r="T608" s="211">
        <v>5922</v>
      </c>
      <c r="U608" s="211">
        <v>407</v>
      </c>
      <c r="V608" s="211">
        <v>319</v>
      </c>
      <c r="W608" s="211">
        <v>47</v>
      </c>
      <c r="X608" s="211">
        <v>1733</v>
      </c>
      <c r="Y608" s="211">
        <v>41</v>
      </c>
      <c r="Z608" s="211">
        <v>1688</v>
      </c>
      <c r="AA608" s="211">
        <v>380</v>
      </c>
      <c r="AB608" s="211">
        <v>2990</v>
      </c>
      <c r="AC608" s="211">
        <v>308</v>
      </c>
      <c r="AD608" s="211">
        <v>4429</v>
      </c>
      <c r="AE608" s="211">
        <v>760</v>
      </c>
      <c r="AF608" s="211">
        <v>19102</v>
      </c>
      <c r="AG608" s="211">
        <v>772</v>
      </c>
      <c r="AH608" s="211">
        <v>26923</v>
      </c>
      <c r="AI608" s="211">
        <v>1049</v>
      </c>
      <c r="AJ608" s="211">
        <v>5944</v>
      </c>
      <c r="AK608" s="211">
        <v>1009</v>
      </c>
      <c r="AL608" s="211">
        <v>3566</v>
      </c>
      <c r="AM608" s="211">
        <v>307</v>
      </c>
      <c r="AN608" s="211">
        <v>2378</v>
      </c>
      <c r="AO608" s="211">
        <v>702</v>
      </c>
      <c r="AP608" s="211">
        <v>16307</v>
      </c>
      <c r="AQ608" s="211">
        <v>1416</v>
      </c>
      <c r="AR608" s="211">
        <v>16560</v>
      </c>
      <c r="AS608" s="211">
        <v>642</v>
      </c>
      <c r="AT608" s="211">
        <v>3845</v>
      </c>
      <c r="AU608" s="211">
        <v>141</v>
      </c>
      <c r="AV608" s="211">
        <v>29022</v>
      </c>
      <c r="AW608" s="211">
        <v>1917</v>
      </c>
      <c r="AX608" s="211">
        <v>1884</v>
      </c>
      <c r="AY608" s="211">
        <v>229</v>
      </c>
      <c r="AZ608" s="211">
        <v>6254</v>
      </c>
      <c r="BA608" s="211">
        <v>806</v>
      </c>
      <c r="BB608" s="211">
        <v>7293</v>
      </c>
      <c r="BC608" s="211">
        <v>362</v>
      </c>
      <c r="BD608" s="211">
        <v>6427</v>
      </c>
      <c r="BE608" s="211">
        <v>226</v>
      </c>
      <c r="BF608" s="211">
        <v>3105</v>
      </c>
      <c r="BG608" s="211">
        <v>339</v>
      </c>
      <c r="BH608" s="211">
        <v>16807</v>
      </c>
      <c r="BI608" s="211">
        <v>1486</v>
      </c>
      <c r="BJ608" s="211">
        <v>15982</v>
      </c>
      <c r="BK608" s="211">
        <v>1276</v>
      </c>
      <c r="BL608" s="211">
        <v>825</v>
      </c>
      <c r="BM608" s="211">
        <v>210</v>
      </c>
      <c r="BN608" s="211">
        <v>12228</v>
      </c>
      <c r="BO608" s="211">
        <v>860</v>
      </c>
      <c r="BP608" s="211">
        <v>4873</v>
      </c>
      <c r="BQ608" s="211">
        <v>683</v>
      </c>
      <c r="BR608" s="211">
        <v>2811</v>
      </c>
      <c r="BS608" s="211">
        <v>282</v>
      </c>
      <c r="BT608" s="211">
        <v>7989</v>
      </c>
      <c r="BU608" s="211">
        <v>225</v>
      </c>
      <c r="BV608" s="211">
        <v>19912</v>
      </c>
      <c r="BW608" s="211">
        <v>1825</v>
      </c>
      <c r="BX608" s="211">
        <v>4966</v>
      </c>
      <c r="BY608" s="211">
        <v>8</v>
      </c>
      <c r="BZ608" s="211">
        <v>2640</v>
      </c>
      <c r="CA608" s="211">
        <v>4</v>
      </c>
      <c r="CB608" s="211">
        <v>5349</v>
      </c>
      <c r="CC608" s="211">
        <v>221</v>
      </c>
      <c r="CD608" s="211">
        <v>3020</v>
      </c>
      <c r="CE608" s="211">
        <v>210</v>
      </c>
      <c r="CF608" s="211">
        <v>5065</v>
      </c>
      <c r="CG608" s="211">
        <v>541</v>
      </c>
      <c r="CH608" s="211">
        <v>4267</v>
      </c>
      <c r="CI608" s="211">
        <v>516</v>
      </c>
      <c r="CJ608" s="211">
        <v>3689</v>
      </c>
      <c r="CK608" s="211">
        <v>345</v>
      </c>
      <c r="CL608" s="211">
        <v>3871</v>
      </c>
      <c r="CM608" s="211">
        <v>213</v>
      </c>
      <c r="CN608" s="211">
        <v>4966</v>
      </c>
      <c r="CO608" s="211">
        <v>8</v>
      </c>
      <c r="CP608" s="211">
        <v>2058</v>
      </c>
      <c r="CQ608" s="211">
        <v>30809</v>
      </c>
      <c r="CR608" s="211">
        <v>21117</v>
      </c>
      <c r="CS608" s="211">
        <v>14158</v>
      </c>
      <c r="CT608" s="211">
        <v>21800</v>
      </c>
      <c r="CU608" s="211">
        <v>8871</v>
      </c>
      <c r="CV608" s="211">
        <v>4107</v>
      </c>
      <c r="CW608" s="211">
        <v>3570</v>
      </c>
      <c r="CX608" s="211">
        <v>1805</v>
      </c>
      <c r="CY608" s="211">
        <v>875</v>
      </c>
      <c r="CZ608" s="211">
        <v>313</v>
      </c>
      <c r="DA608" s="211">
        <v>1288</v>
      </c>
      <c r="DB608" s="211">
        <v>463</v>
      </c>
      <c r="DC608" s="211">
        <v>3138</v>
      </c>
      <c r="DD608" s="211">
        <v>1526</v>
      </c>
      <c r="DE608" s="211">
        <v>85</v>
      </c>
      <c r="DF608" s="211">
        <v>1220</v>
      </c>
      <c r="DG608" s="211">
        <v>2603</v>
      </c>
      <c r="DH608" s="211">
        <v>604</v>
      </c>
      <c r="DI608" s="211">
        <v>2091</v>
      </c>
      <c r="DJ608" s="211">
        <v>1018</v>
      </c>
      <c r="DK608" s="211">
        <v>134</v>
      </c>
      <c r="DL608" s="211">
        <v>976</v>
      </c>
      <c r="DM608" s="211">
        <v>1943</v>
      </c>
      <c r="DN608" s="211">
        <v>3798</v>
      </c>
      <c r="DO608" s="211">
        <v>1193</v>
      </c>
      <c r="DP608" s="211">
        <v>795</v>
      </c>
      <c r="DQ608" s="211">
        <v>663</v>
      </c>
      <c r="DR608" s="211">
        <v>507</v>
      </c>
      <c r="DS608" s="211">
        <v>666</v>
      </c>
      <c r="DT608" s="211">
        <v>1477</v>
      </c>
      <c r="DU608" s="211">
        <v>12969</v>
      </c>
      <c r="DV608" s="211">
        <v>5452</v>
      </c>
      <c r="DW608" s="211">
        <v>2056</v>
      </c>
      <c r="DX608" s="211">
        <v>1224</v>
      </c>
      <c r="DY608" s="211">
        <v>397</v>
      </c>
      <c r="DZ608" s="211">
        <v>2888</v>
      </c>
      <c r="EA608" s="211">
        <v>43</v>
      </c>
      <c r="EB608" s="211">
        <v>2246</v>
      </c>
      <c r="EC608" s="211">
        <v>3405</v>
      </c>
      <c r="ED608" s="211">
        <v>1006</v>
      </c>
      <c r="EE608" s="211">
        <v>1726</v>
      </c>
      <c r="EF608" s="211">
        <v>3874</v>
      </c>
      <c r="EG608" s="211">
        <v>29642</v>
      </c>
      <c r="EH608" s="211">
        <v>2873</v>
      </c>
      <c r="EI608" s="211">
        <v>8434</v>
      </c>
      <c r="EJ608" s="211">
        <v>4535</v>
      </c>
      <c r="EK608" s="211">
        <v>398</v>
      </c>
      <c r="EL608" s="211">
        <v>706</v>
      </c>
      <c r="EM608" s="211">
        <v>614</v>
      </c>
      <c r="EN608" s="211">
        <v>547</v>
      </c>
      <c r="EO608" s="211">
        <v>466</v>
      </c>
      <c r="EP608" s="211">
        <v>1696</v>
      </c>
      <c r="EQ608" s="211">
        <v>12122</v>
      </c>
      <c r="ER608" s="211">
        <v>12969</v>
      </c>
      <c r="ES608" s="211">
        <v>963</v>
      </c>
      <c r="ET608" s="211">
        <v>4417</v>
      </c>
      <c r="EU608" s="211">
        <v>5347</v>
      </c>
      <c r="EV608" s="211">
        <v>2242</v>
      </c>
      <c r="EW608" s="211">
        <f t="shared" si="9"/>
        <v>12006</v>
      </c>
      <c r="EX608" s="211">
        <v>12969</v>
      </c>
      <c r="EZ608" s="211"/>
    </row>
    <row r="609" spans="1:156" x14ac:dyDescent="0.25">
      <c r="A609">
        <v>55433</v>
      </c>
      <c r="B609" t="s">
        <v>580</v>
      </c>
      <c r="C609" t="s">
        <v>707</v>
      </c>
      <c r="D609" t="s">
        <v>235</v>
      </c>
      <c r="E609" t="s">
        <v>329</v>
      </c>
      <c r="F609" s="234" t="s">
        <v>342</v>
      </c>
      <c r="G609" s="234" t="s">
        <v>342</v>
      </c>
      <c r="H609" s="211">
        <v>34295</v>
      </c>
      <c r="I609" s="211">
        <v>1819</v>
      </c>
      <c r="J609" s="211">
        <v>5039</v>
      </c>
      <c r="K609" s="211">
        <v>216</v>
      </c>
      <c r="L609" s="211">
        <v>3204</v>
      </c>
      <c r="M609" s="211">
        <v>138</v>
      </c>
      <c r="N609" s="211">
        <v>15216</v>
      </c>
      <c r="O609" s="211">
        <v>1183</v>
      </c>
      <c r="P609" s="211">
        <v>13936</v>
      </c>
      <c r="Q609" s="211">
        <v>420</v>
      </c>
      <c r="R609" s="211">
        <v>24578</v>
      </c>
      <c r="S609" s="211">
        <v>1244</v>
      </c>
      <c r="T609" s="211">
        <v>3030</v>
      </c>
      <c r="U609" s="211">
        <v>62</v>
      </c>
      <c r="V609" s="211">
        <v>285</v>
      </c>
      <c r="W609" s="211">
        <v>10</v>
      </c>
      <c r="X609" s="211">
        <v>2973</v>
      </c>
      <c r="Y609" s="211">
        <v>155</v>
      </c>
      <c r="Z609" s="211">
        <v>462</v>
      </c>
      <c r="AA609" s="211">
        <v>61</v>
      </c>
      <c r="AB609" s="211">
        <v>2957</v>
      </c>
      <c r="AC609" s="211">
        <v>287</v>
      </c>
      <c r="AD609" s="211">
        <v>1636</v>
      </c>
      <c r="AE609" s="211">
        <v>145</v>
      </c>
      <c r="AF609" s="211">
        <v>24023</v>
      </c>
      <c r="AG609" s="211">
        <v>1230</v>
      </c>
      <c r="AH609" s="211">
        <v>31270</v>
      </c>
      <c r="AI609" s="211">
        <v>1645</v>
      </c>
      <c r="AJ609" s="211">
        <v>3025</v>
      </c>
      <c r="AK609" s="211">
        <v>174</v>
      </c>
      <c r="AL609" s="211">
        <v>1945</v>
      </c>
      <c r="AM609" s="211">
        <v>60</v>
      </c>
      <c r="AN609" s="211">
        <v>1080</v>
      </c>
      <c r="AO609" s="211">
        <v>114</v>
      </c>
      <c r="AP609" s="211">
        <v>16545</v>
      </c>
      <c r="AQ609" s="211">
        <v>1072</v>
      </c>
      <c r="AR609" s="211">
        <v>17750</v>
      </c>
      <c r="AS609" s="211">
        <v>747</v>
      </c>
      <c r="AT609" s="211">
        <v>4420</v>
      </c>
      <c r="AU609" s="211">
        <v>200</v>
      </c>
      <c r="AV609" s="211">
        <v>29875</v>
      </c>
      <c r="AW609" s="211">
        <v>1619</v>
      </c>
      <c r="AX609" s="211">
        <v>1678</v>
      </c>
      <c r="AY609" s="211">
        <v>312</v>
      </c>
      <c r="AZ609" s="211">
        <v>7709</v>
      </c>
      <c r="BA609" s="211">
        <v>455</v>
      </c>
      <c r="BB609" s="211">
        <v>8990</v>
      </c>
      <c r="BC609" s="211">
        <v>380</v>
      </c>
      <c r="BD609" s="211">
        <v>5248</v>
      </c>
      <c r="BE609" s="211">
        <v>132</v>
      </c>
      <c r="BF609" s="211">
        <v>2925</v>
      </c>
      <c r="BG609" s="211">
        <v>444</v>
      </c>
      <c r="BH609" s="211">
        <v>17693</v>
      </c>
      <c r="BI609" s="211">
        <v>1217</v>
      </c>
      <c r="BJ609" s="211">
        <v>17029</v>
      </c>
      <c r="BK609" s="211">
        <v>1094</v>
      </c>
      <c r="BL609" s="211">
        <v>664</v>
      </c>
      <c r="BM609" s="211">
        <v>123</v>
      </c>
      <c r="BN609" s="211">
        <v>12813</v>
      </c>
      <c r="BO609" s="211">
        <v>627</v>
      </c>
      <c r="BP609" s="211">
        <v>5335</v>
      </c>
      <c r="BQ609" s="211">
        <v>704</v>
      </c>
      <c r="BR609" s="211">
        <v>2470</v>
      </c>
      <c r="BS609" s="211">
        <v>330</v>
      </c>
      <c r="BT609" s="211">
        <v>7807</v>
      </c>
      <c r="BU609" s="211">
        <v>148</v>
      </c>
      <c r="BV609" s="211">
        <v>20618</v>
      </c>
      <c r="BW609" s="211">
        <v>1661</v>
      </c>
      <c r="BX609" s="211">
        <v>5870</v>
      </c>
      <c r="BY609" s="211">
        <v>10</v>
      </c>
      <c r="BZ609" s="211">
        <v>2235</v>
      </c>
      <c r="CA609" s="211">
        <v>26</v>
      </c>
      <c r="CB609" s="211">
        <v>5572</v>
      </c>
      <c r="CC609" s="211">
        <v>122</v>
      </c>
      <c r="CD609" s="211">
        <v>2863</v>
      </c>
      <c r="CE609" s="211">
        <v>392</v>
      </c>
      <c r="CF609" s="211">
        <v>4595</v>
      </c>
      <c r="CG609" s="211">
        <v>515</v>
      </c>
      <c r="CH609" s="211">
        <v>4938</v>
      </c>
      <c r="CI609" s="211">
        <v>340</v>
      </c>
      <c r="CJ609" s="211">
        <v>4044</v>
      </c>
      <c r="CK609" s="211">
        <v>152</v>
      </c>
      <c r="CL609" s="211">
        <v>4178</v>
      </c>
      <c r="CM609" s="211">
        <v>262</v>
      </c>
      <c r="CN609" s="211">
        <v>5870</v>
      </c>
      <c r="CO609" s="211">
        <v>10</v>
      </c>
      <c r="CP609" s="211">
        <v>1819</v>
      </c>
      <c r="CQ609" s="211">
        <v>32476</v>
      </c>
      <c r="CR609" s="211">
        <v>24002</v>
      </c>
      <c r="CS609" s="211">
        <v>13828</v>
      </c>
      <c r="CT609" s="211">
        <v>29194</v>
      </c>
      <c r="CU609" s="211">
        <v>3343</v>
      </c>
      <c r="CV609" s="211">
        <v>1491</v>
      </c>
      <c r="CW609" s="211">
        <v>590</v>
      </c>
      <c r="CX609" s="211">
        <v>211</v>
      </c>
      <c r="CY609" s="211">
        <v>703</v>
      </c>
      <c r="CZ609" s="211">
        <v>419</v>
      </c>
      <c r="DA609" s="211">
        <v>1231</v>
      </c>
      <c r="DB609" s="211">
        <v>548</v>
      </c>
      <c r="DC609" s="211">
        <v>819</v>
      </c>
      <c r="DD609" s="211">
        <v>313</v>
      </c>
      <c r="DE609" s="211">
        <v>57</v>
      </c>
      <c r="DF609" s="211">
        <v>801</v>
      </c>
      <c r="DG609" s="211">
        <v>2912</v>
      </c>
      <c r="DH609" s="211">
        <v>532</v>
      </c>
      <c r="DI609" s="211">
        <v>2145</v>
      </c>
      <c r="DJ609" s="211">
        <v>1068</v>
      </c>
      <c r="DK609" s="211">
        <v>206</v>
      </c>
      <c r="DL609" s="211">
        <v>1438</v>
      </c>
      <c r="DM609" s="211">
        <v>1514</v>
      </c>
      <c r="DN609" s="211">
        <v>4439</v>
      </c>
      <c r="DO609" s="211">
        <v>1555</v>
      </c>
      <c r="DP609" s="211">
        <v>1267</v>
      </c>
      <c r="DQ609" s="211">
        <v>783</v>
      </c>
      <c r="DR609" s="211">
        <v>658</v>
      </c>
      <c r="DS609" s="211">
        <v>622</v>
      </c>
      <c r="DT609" s="211">
        <v>1242</v>
      </c>
      <c r="DU609" s="211">
        <v>14065</v>
      </c>
      <c r="DV609" s="211">
        <v>5439</v>
      </c>
      <c r="DW609" s="211">
        <v>2049</v>
      </c>
      <c r="DX609" s="211">
        <v>1760</v>
      </c>
      <c r="DY609" s="211">
        <v>702</v>
      </c>
      <c r="DZ609" s="211">
        <v>2603</v>
      </c>
      <c r="EA609" s="211">
        <v>148</v>
      </c>
      <c r="EB609" s="211">
        <v>1959</v>
      </c>
      <c r="EC609" s="211">
        <v>4263</v>
      </c>
      <c r="ED609" s="211">
        <v>705</v>
      </c>
      <c r="EE609" s="211">
        <v>2444</v>
      </c>
      <c r="EF609" s="211">
        <v>3985</v>
      </c>
      <c r="EG609" s="211">
        <v>29069</v>
      </c>
      <c r="EH609" s="211">
        <v>4924</v>
      </c>
      <c r="EI609" s="211">
        <v>9446</v>
      </c>
      <c r="EJ609" s="211">
        <v>4619</v>
      </c>
      <c r="EK609" s="211">
        <v>507</v>
      </c>
      <c r="EL609" s="211">
        <v>457</v>
      </c>
      <c r="EM609" s="211">
        <v>509</v>
      </c>
      <c r="EN609" s="211">
        <v>523</v>
      </c>
      <c r="EO609" s="211">
        <v>589</v>
      </c>
      <c r="EP609" s="211">
        <v>1887</v>
      </c>
      <c r="EQ609" s="211">
        <v>12681</v>
      </c>
      <c r="ER609" s="211">
        <v>14065</v>
      </c>
      <c r="ES609" s="211">
        <v>1273</v>
      </c>
      <c r="ET609" s="211">
        <v>4763</v>
      </c>
      <c r="EU609" s="211">
        <v>5504</v>
      </c>
      <c r="EV609" s="211">
        <v>2525</v>
      </c>
      <c r="EW609" s="211">
        <f t="shared" si="9"/>
        <v>12792</v>
      </c>
      <c r="EX609" s="211">
        <v>14065</v>
      </c>
      <c r="EZ609" s="211"/>
    </row>
    <row r="610" spans="1:156" x14ac:dyDescent="0.25">
      <c r="A610">
        <v>55434</v>
      </c>
      <c r="B610" t="s">
        <v>580</v>
      </c>
      <c r="C610" t="s">
        <v>707</v>
      </c>
      <c r="D610" t="s">
        <v>235</v>
      </c>
      <c r="E610" t="s">
        <v>329</v>
      </c>
      <c r="F610" s="234" t="s">
        <v>342</v>
      </c>
      <c r="G610" s="234" t="s">
        <v>342</v>
      </c>
      <c r="H610" s="211">
        <v>33072</v>
      </c>
      <c r="I610" s="211">
        <v>1527</v>
      </c>
      <c r="J610" s="211">
        <v>4818</v>
      </c>
      <c r="K610" s="211">
        <v>387</v>
      </c>
      <c r="L610" s="211">
        <v>2825</v>
      </c>
      <c r="M610" s="211">
        <v>145</v>
      </c>
      <c r="N610" s="211">
        <v>14843</v>
      </c>
      <c r="O610" s="211">
        <v>949</v>
      </c>
      <c r="P610" s="211">
        <v>13202</v>
      </c>
      <c r="Q610" s="211">
        <v>191</v>
      </c>
      <c r="R610" s="211">
        <v>23124</v>
      </c>
      <c r="S610" s="211">
        <v>732</v>
      </c>
      <c r="T610" s="211">
        <v>3112</v>
      </c>
      <c r="U610" s="211">
        <v>203</v>
      </c>
      <c r="V610" s="211">
        <v>199</v>
      </c>
      <c r="W610" s="211">
        <v>84</v>
      </c>
      <c r="X610" s="211">
        <v>3271</v>
      </c>
      <c r="Y610" s="211">
        <v>104</v>
      </c>
      <c r="Z610" s="211">
        <v>874</v>
      </c>
      <c r="AA610" s="211">
        <v>301</v>
      </c>
      <c r="AB610" s="211">
        <v>2487</v>
      </c>
      <c r="AC610" s="211">
        <v>103</v>
      </c>
      <c r="AD610" s="211">
        <v>2042</v>
      </c>
      <c r="AE610" s="211">
        <v>462</v>
      </c>
      <c r="AF610" s="211">
        <v>22687</v>
      </c>
      <c r="AG610" s="211">
        <v>672</v>
      </c>
      <c r="AH610" s="211">
        <v>28100</v>
      </c>
      <c r="AI610" s="211">
        <v>817</v>
      </c>
      <c r="AJ610" s="211">
        <v>4972</v>
      </c>
      <c r="AK610" s="211">
        <v>710</v>
      </c>
      <c r="AL610" s="211">
        <v>3565</v>
      </c>
      <c r="AM610" s="211">
        <v>213</v>
      </c>
      <c r="AN610" s="211">
        <v>1407</v>
      </c>
      <c r="AO610" s="211">
        <v>497</v>
      </c>
      <c r="AP610" s="211">
        <v>16575</v>
      </c>
      <c r="AQ610" s="211">
        <v>993</v>
      </c>
      <c r="AR610" s="211">
        <v>16497</v>
      </c>
      <c r="AS610" s="211">
        <v>534</v>
      </c>
      <c r="AT610" s="211">
        <v>3805</v>
      </c>
      <c r="AU610" s="211">
        <v>73</v>
      </c>
      <c r="AV610" s="211">
        <v>29267</v>
      </c>
      <c r="AW610" s="211">
        <v>1454</v>
      </c>
      <c r="AX610" s="211">
        <v>1649</v>
      </c>
      <c r="AY610" s="211">
        <v>318</v>
      </c>
      <c r="AZ610" s="211">
        <v>6914</v>
      </c>
      <c r="BA610" s="211">
        <v>559</v>
      </c>
      <c r="BB610" s="211">
        <v>7352</v>
      </c>
      <c r="BC610" s="211">
        <v>157</v>
      </c>
      <c r="BD610" s="211">
        <v>5294</v>
      </c>
      <c r="BE610" s="211">
        <v>99</v>
      </c>
      <c r="BF610" s="211">
        <v>2936</v>
      </c>
      <c r="BG610" s="211">
        <v>391</v>
      </c>
      <c r="BH610" s="211">
        <v>16758</v>
      </c>
      <c r="BI610" s="211">
        <v>1037</v>
      </c>
      <c r="BJ610" s="211">
        <v>16056</v>
      </c>
      <c r="BK610" s="211">
        <v>891</v>
      </c>
      <c r="BL610" s="211">
        <v>702</v>
      </c>
      <c r="BM610" s="211">
        <v>146</v>
      </c>
      <c r="BN610" s="211">
        <v>11705</v>
      </c>
      <c r="BO610" s="211">
        <v>509</v>
      </c>
      <c r="BP610" s="211">
        <v>5380</v>
      </c>
      <c r="BQ610" s="211">
        <v>521</v>
      </c>
      <c r="BR610" s="211">
        <v>2609</v>
      </c>
      <c r="BS610" s="211">
        <v>398</v>
      </c>
      <c r="BT610" s="211">
        <v>8742</v>
      </c>
      <c r="BU610" s="211">
        <v>99</v>
      </c>
      <c r="BV610" s="211">
        <v>19694</v>
      </c>
      <c r="BW610" s="211">
        <v>1428</v>
      </c>
      <c r="BX610" s="211">
        <v>4636</v>
      </c>
      <c r="BY610" s="211">
        <v>0</v>
      </c>
      <c r="BZ610" s="211">
        <v>2103</v>
      </c>
      <c r="CA610" s="211">
        <v>16</v>
      </c>
      <c r="CB610" s="211">
        <v>6639</v>
      </c>
      <c r="CC610" s="211">
        <v>83</v>
      </c>
      <c r="CD610" s="211">
        <v>3121</v>
      </c>
      <c r="CE610" s="211">
        <v>295</v>
      </c>
      <c r="CF610" s="211">
        <v>4022</v>
      </c>
      <c r="CG610" s="211">
        <v>399</v>
      </c>
      <c r="CH610" s="211">
        <v>4419</v>
      </c>
      <c r="CI610" s="211">
        <v>146</v>
      </c>
      <c r="CJ610" s="211">
        <v>4120</v>
      </c>
      <c r="CK610" s="211">
        <v>286</v>
      </c>
      <c r="CL610" s="211">
        <v>4012</v>
      </c>
      <c r="CM610" s="211">
        <v>302</v>
      </c>
      <c r="CN610" s="211">
        <v>4636</v>
      </c>
      <c r="CO610" s="211">
        <v>0</v>
      </c>
      <c r="CP610" s="211">
        <v>1527</v>
      </c>
      <c r="CQ610" s="211">
        <v>31545</v>
      </c>
      <c r="CR610" s="211">
        <v>23444</v>
      </c>
      <c r="CS610" s="211">
        <v>12682</v>
      </c>
      <c r="CT610" s="211">
        <v>24848</v>
      </c>
      <c r="CU610" s="211">
        <v>6489</v>
      </c>
      <c r="CV610" s="211">
        <v>2930</v>
      </c>
      <c r="CW610" s="211">
        <v>1563</v>
      </c>
      <c r="CX610" s="211">
        <v>708</v>
      </c>
      <c r="CY610" s="211">
        <v>756</v>
      </c>
      <c r="CZ610" s="211">
        <v>555</v>
      </c>
      <c r="DA610" s="211">
        <v>1855</v>
      </c>
      <c r="DB610" s="211">
        <v>980</v>
      </c>
      <c r="DC610" s="211">
        <v>2315</v>
      </c>
      <c r="DD610" s="211">
        <v>687</v>
      </c>
      <c r="DE610" s="211">
        <v>154</v>
      </c>
      <c r="DF610" s="211">
        <v>920</v>
      </c>
      <c r="DG610" s="211">
        <v>2965</v>
      </c>
      <c r="DH610" s="211">
        <v>386</v>
      </c>
      <c r="DI610" s="211">
        <v>2615</v>
      </c>
      <c r="DJ610" s="211">
        <v>1100</v>
      </c>
      <c r="DK610" s="211">
        <v>230</v>
      </c>
      <c r="DL610" s="211">
        <v>1013</v>
      </c>
      <c r="DM610" s="211">
        <v>1645</v>
      </c>
      <c r="DN610" s="211">
        <v>3616</v>
      </c>
      <c r="DO610" s="211">
        <v>1291</v>
      </c>
      <c r="DP610" s="211">
        <v>894</v>
      </c>
      <c r="DQ610" s="211">
        <v>496</v>
      </c>
      <c r="DR610" s="211">
        <v>485</v>
      </c>
      <c r="DS610" s="211">
        <v>450</v>
      </c>
      <c r="DT610" s="211">
        <v>1000</v>
      </c>
      <c r="DU610" s="211">
        <v>11891</v>
      </c>
      <c r="DV610" s="211">
        <v>5694</v>
      </c>
      <c r="DW610" s="211">
        <v>2735</v>
      </c>
      <c r="DX610" s="211">
        <v>1098</v>
      </c>
      <c r="DY610" s="211">
        <v>343</v>
      </c>
      <c r="DZ610" s="211">
        <v>2009</v>
      </c>
      <c r="EA610" s="211">
        <v>149</v>
      </c>
      <c r="EB610" s="211">
        <v>1266</v>
      </c>
      <c r="EC610" s="211">
        <v>3090</v>
      </c>
      <c r="ED610" s="211">
        <v>425</v>
      </c>
      <c r="EE610" s="211">
        <v>1855</v>
      </c>
      <c r="EF610" s="211">
        <v>4065</v>
      </c>
      <c r="EG610" s="211">
        <v>29197</v>
      </c>
      <c r="EH610" s="211">
        <v>3517</v>
      </c>
      <c r="EI610" s="211">
        <v>9714</v>
      </c>
      <c r="EJ610" s="211">
        <v>2177</v>
      </c>
      <c r="EK610" s="211">
        <v>101</v>
      </c>
      <c r="EL610" s="211">
        <v>311</v>
      </c>
      <c r="EM610" s="211">
        <v>506</v>
      </c>
      <c r="EN610" s="211">
        <v>157</v>
      </c>
      <c r="EO610" s="211">
        <v>156</v>
      </c>
      <c r="EP610" s="211">
        <v>886</v>
      </c>
      <c r="EQ610" s="211">
        <v>11137</v>
      </c>
      <c r="ER610" s="211">
        <v>11891</v>
      </c>
      <c r="ES610" s="211">
        <v>243</v>
      </c>
      <c r="ET610" s="211">
        <v>3697</v>
      </c>
      <c r="EU610" s="211">
        <v>5221</v>
      </c>
      <c r="EV610" s="211">
        <v>2730</v>
      </c>
      <c r="EW610" s="211">
        <f t="shared" si="9"/>
        <v>11648</v>
      </c>
      <c r="EX610" s="211">
        <v>11891</v>
      </c>
      <c r="EZ610" s="211"/>
    </row>
    <row r="611" spans="1:156" x14ac:dyDescent="0.25">
      <c r="A611">
        <v>55438</v>
      </c>
      <c r="B611" t="s">
        <v>580</v>
      </c>
      <c r="C611" t="s">
        <v>707</v>
      </c>
      <c r="D611" t="s">
        <v>260</v>
      </c>
      <c r="E611" t="s">
        <v>329</v>
      </c>
      <c r="F611" s="234" t="s">
        <v>342</v>
      </c>
      <c r="G611" s="234" t="s">
        <v>342</v>
      </c>
      <c r="H611" s="211">
        <v>15711</v>
      </c>
      <c r="I611" s="211">
        <v>673</v>
      </c>
      <c r="J611" s="211">
        <v>1108</v>
      </c>
      <c r="K611" s="211">
        <v>86</v>
      </c>
      <c r="L611" s="211">
        <v>619</v>
      </c>
      <c r="M611" s="211">
        <v>45</v>
      </c>
      <c r="N611" s="211">
        <v>3923</v>
      </c>
      <c r="O611" s="211">
        <v>403</v>
      </c>
      <c r="P611" s="211">
        <v>10467</v>
      </c>
      <c r="Q611" s="211">
        <v>166</v>
      </c>
      <c r="R611" s="211">
        <v>12299</v>
      </c>
      <c r="S611" s="211">
        <v>346</v>
      </c>
      <c r="T611" s="211">
        <v>1093</v>
      </c>
      <c r="U611" s="211">
        <v>90</v>
      </c>
      <c r="V611" s="211">
        <v>63</v>
      </c>
      <c r="W611" s="211">
        <v>0</v>
      </c>
      <c r="X611" s="211">
        <v>564</v>
      </c>
      <c r="Y611" s="211">
        <v>22</v>
      </c>
      <c r="Z611" s="211">
        <v>409</v>
      </c>
      <c r="AA611" s="211">
        <v>88</v>
      </c>
      <c r="AB611" s="211">
        <v>1283</v>
      </c>
      <c r="AC611" s="211">
        <v>127</v>
      </c>
      <c r="AD611" s="211">
        <v>1251</v>
      </c>
      <c r="AE611" s="211">
        <v>173</v>
      </c>
      <c r="AF611" s="211">
        <v>11995</v>
      </c>
      <c r="AG611" s="211">
        <v>295</v>
      </c>
      <c r="AH611" s="211">
        <v>14368</v>
      </c>
      <c r="AI611" s="211">
        <v>380</v>
      </c>
      <c r="AJ611" s="211">
        <v>1343</v>
      </c>
      <c r="AK611" s="211">
        <v>293</v>
      </c>
      <c r="AL611" s="211">
        <v>827</v>
      </c>
      <c r="AM611" s="211">
        <v>106</v>
      </c>
      <c r="AN611" s="211">
        <v>516</v>
      </c>
      <c r="AO611" s="211">
        <v>187</v>
      </c>
      <c r="AP611" s="211">
        <v>7531</v>
      </c>
      <c r="AQ611" s="211">
        <v>346</v>
      </c>
      <c r="AR611" s="211">
        <v>8180</v>
      </c>
      <c r="AS611" s="211">
        <v>327</v>
      </c>
      <c r="AT611" s="211">
        <v>1345</v>
      </c>
      <c r="AU611" s="211">
        <v>23</v>
      </c>
      <c r="AV611" s="211">
        <v>14366</v>
      </c>
      <c r="AW611" s="211">
        <v>650</v>
      </c>
      <c r="AX611" s="211">
        <v>284</v>
      </c>
      <c r="AY611" s="211">
        <v>70</v>
      </c>
      <c r="AZ611" s="211">
        <v>1470</v>
      </c>
      <c r="BA611" s="211">
        <v>139</v>
      </c>
      <c r="BB611" s="211">
        <v>3223</v>
      </c>
      <c r="BC611" s="211">
        <v>168</v>
      </c>
      <c r="BD611" s="211">
        <v>6283</v>
      </c>
      <c r="BE611" s="211">
        <v>94</v>
      </c>
      <c r="BF611" s="211">
        <v>1084</v>
      </c>
      <c r="BG611" s="211">
        <v>110</v>
      </c>
      <c r="BH611" s="211">
        <v>7496</v>
      </c>
      <c r="BI611" s="211">
        <v>479</v>
      </c>
      <c r="BJ611" s="211">
        <v>7226</v>
      </c>
      <c r="BK611" s="211">
        <v>403</v>
      </c>
      <c r="BL611" s="211">
        <v>270</v>
      </c>
      <c r="BM611" s="211">
        <v>76</v>
      </c>
      <c r="BN611" s="211">
        <v>5125</v>
      </c>
      <c r="BO611" s="211">
        <v>120</v>
      </c>
      <c r="BP611" s="211">
        <v>2521</v>
      </c>
      <c r="BQ611" s="211">
        <v>364</v>
      </c>
      <c r="BR611" s="211">
        <v>934</v>
      </c>
      <c r="BS611" s="211">
        <v>105</v>
      </c>
      <c r="BT611" s="211">
        <v>3117</v>
      </c>
      <c r="BU611" s="211">
        <v>84</v>
      </c>
      <c r="BV611" s="211">
        <v>8580</v>
      </c>
      <c r="BW611" s="211">
        <v>589</v>
      </c>
      <c r="BX611" s="211">
        <v>4014</v>
      </c>
      <c r="BY611" s="211">
        <v>0</v>
      </c>
      <c r="BZ611" s="211">
        <v>933</v>
      </c>
      <c r="CA611" s="211">
        <v>60</v>
      </c>
      <c r="CB611" s="211">
        <v>2184</v>
      </c>
      <c r="CC611" s="211">
        <v>24</v>
      </c>
      <c r="CD611" s="211">
        <v>1334</v>
      </c>
      <c r="CE611" s="211">
        <v>118</v>
      </c>
      <c r="CF611" s="211">
        <v>1686</v>
      </c>
      <c r="CG611" s="211">
        <v>228</v>
      </c>
      <c r="CH611" s="211">
        <v>2026</v>
      </c>
      <c r="CI611" s="211">
        <v>116</v>
      </c>
      <c r="CJ611" s="211">
        <v>1654</v>
      </c>
      <c r="CK611" s="211">
        <v>78</v>
      </c>
      <c r="CL611" s="211">
        <v>1880</v>
      </c>
      <c r="CM611" s="211">
        <v>49</v>
      </c>
      <c r="CN611" s="211">
        <v>4014</v>
      </c>
      <c r="CO611" s="211">
        <v>0</v>
      </c>
      <c r="CP611" s="211">
        <v>673</v>
      </c>
      <c r="CQ611" s="211">
        <v>15038</v>
      </c>
      <c r="CR611" s="211">
        <v>13268</v>
      </c>
      <c r="CS611" s="211">
        <v>4741</v>
      </c>
      <c r="CT611" s="211">
        <v>13728</v>
      </c>
      <c r="CU611" s="211">
        <v>1338</v>
      </c>
      <c r="CV611" s="211">
        <v>389</v>
      </c>
      <c r="CW611" s="211">
        <v>503</v>
      </c>
      <c r="CX611" s="211">
        <v>155</v>
      </c>
      <c r="CY611" s="211">
        <v>328</v>
      </c>
      <c r="CZ611" s="211">
        <v>82</v>
      </c>
      <c r="DA611" s="211">
        <v>225</v>
      </c>
      <c r="DB611" s="211">
        <v>93</v>
      </c>
      <c r="DC611" s="211">
        <v>282</v>
      </c>
      <c r="DD611" s="211">
        <v>59</v>
      </c>
      <c r="DE611" s="211">
        <v>45</v>
      </c>
      <c r="DF611" s="211">
        <v>393</v>
      </c>
      <c r="DG611" s="211">
        <v>884</v>
      </c>
      <c r="DH611" s="211">
        <v>384</v>
      </c>
      <c r="DI611" s="211">
        <v>988</v>
      </c>
      <c r="DJ611" s="211">
        <v>368</v>
      </c>
      <c r="DK611" s="211">
        <v>119</v>
      </c>
      <c r="DL611" s="211">
        <v>828</v>
      </c>
      <c r="DM611" s="211">
        <v>1496</v>
      </c>
      <c r="DN611" s="211">
        <v>1920</v>
      </c>
      <c r="DO611" s="211">
        <v>639</v>
      </c>
      <c r="DP611" s="211">
        <v>272</v>
      </c>
      <c r="DQ611" s="211">
        <v>114</v>
      </c>
      <c r="DR611" s="211">
        <v>191</v>
      </c>
      <c r="DS611" s="211">
        <v>102</v>
      </c>
      <c r="DT611" s="211">
        <v>114</v>
      </c>
      <c r="DU611" s="211">
        <v>7147</v>
      </c>
      <c r="DV611" s="211">
        <v>3484</v>
      </c>
      <c r="DW611" s="211">
        <v>1134</v>
      </c>
      <c r="DX611" s="211">
        <v>353</v>
      </c>
      <c r="DY611" s="211">
        <v>91</v>
      </c>
      <c r="DZ611" s="211">
        <v>1201</v>
      </c>
      <c r="EA611" s="211">
        <v>45</v>
      </c>
      <c r="EB611" s="211">
        <v>1006</v>
      </c>
      <c r="EC611" s="211">
        <v>2109</v>
      </c>
      <c r="ED611" s="211">
        <v>144</v>
      </c>
      <c r="EE611" s="211">
        <v>1589</v>
      </c>
      <c r="EF611" s="211">
        <v>1457</v>
      </c>
      <c r="EG611" s="211">
        <v>13786</v>
      </c>
      <c r="EH611" s="211">
        <v>1924</v>
      </c>
      <c r="EI611" s="211">
        <v>5671</v>
      </c>
      <c r="EJ611" s="211">
        <v>1476</v>
      </c>
      <c r="EK611" s="211">
        <v>156</v>
      </c>
      <c r="EL611" s="211">
        <v>172</v>
      </c>
      <c r="EM611" s="211">
        <v>194</v>
      </c>
      <c r="EN611" s="211">
        <v>213</v>
      </c>
      <c r="EO611" s="211">
        <v>134</v>
      </c>
      <c r="EP611" s="211">
        <v>592</v>
      </c>
      <c r="EQ611" s="211">
        <v>6728</v>
      </c>
      <c r="ER611" s="211">
        <v>7147</v>
      </c>
      <c r="ES611" s="211">
        <v>350</v>
      </c>
      <c r="ET611" s="211">
        <v>2477</v>
      </c>
      <c r="EU611" s="211">
        <v>3199</v>
      </c>
      <c r="EV611" s="211">
        <v>1121</v>
      </c>
      <c r="EW611" s="211">
        <f t="shared" si="9"/>
        <v>6797</v>
      </c>
      <c r="EX611" s="211">
        <v>7147</v>
      </c>
      <c r="EZ611" s="211"/>
    </row>
    <row r="612" spans="1:156" x14ac:dyDescent="0.25">
      <c r="A612">
        <v>55441</v>
      </c>
      <c r="B612" t="s">
        <v>580</v>
      </c>
      <c r="C612" t="s">
        <v>707</v>
      </c>
      <c r="D612" t="s">
        <v>260</v>
      </c>
      <c r="E612" t="s">
        <v>329</v>
      </c>
      <c r="F612" s="234" t="s">
        <v>342</v>
      </c>
      <c r="G612" s="234" t="s">
        <v>342</v>
      </c>
      <c r="H612" s="211">
        <v>18049</v>
      </c>
      <c r="I612" s="211">
        <v>642</v>
      </c>
      <c r="J612" s="211">
        <v>1896</v>
      </c>
      <c r="K612" s="211">
        <v>141</v>
      </c>
      <c r="L612" s="211">
        <v>1536</v>
      </c>
      <c r="M612" s="211">
        <v>70</v>
      </c>
      <c r="N612" s="211">
        <v>5256</v>
      </c>
      <c r="O612" s="211">
        <v>280</v>
      </c>
      <c r="P612" s="211">
        <v>10733</v>
      </c>
      <c r="Q612" s="211">
        <v>209</v>
      </c>
      <c r="R612" s="211">
        <v>13121</v>
      </c>
      <c r="S612" s="211">
        <v>317</v>
      </c>
      <c r="T612" s="211">
        <v>1708</v>
      </c>
      <c r="U612" s="211">
        <v>150</v>
      </c>
      <c r="V612" s="211">
        <v>62</v>
      </c>
      <c r="W612" s="211">
        <v>18</v>
      </c>
      <c r="X612" s="211">
        <v>695</v>
      </c>
      <c r="Y612" s="211">
        <v>35</v>
      </c>
      <c r="Z612" s="211">
        <v>886</v>
      </c>
      <c r="AA612" s="211">
        <v>26</v>
      </c>
      <c r="AB612" s="211">
        <v>1565</v>
      </c>
      <c r="AC612" s="211">
        <v>96</v>
      </c>
      <c r="AD612" s="211">
        <v>1323</v>
      </c>
      <c r="AE612" s="211">
        <v>49</v>
      </c>
      <c r="AF612" s="211">
        <v>12892</v>
      </c>
      <c r="AG612" s="211">
        <v>291</v>
      </c>
      <c r="AH612" s="211">
        <v>15634</v>
      </c>
      <c r="AI612" s="211">
        <v>580</v>
      </c>
      <c r="AJ612" s="211">
        <v>2415</v>
      </c>
      <c r="AK612" s="211">
        <v>62</v>
      </c>
      <c r="AL612" s="211">
        <v>1315</v>
      </c>
      <c r="AM612" s="211">
        <v>26</v>
      </c>
      <c r="AN612" s="211">
        <v>1100</v>
      </c>
      <c r="AO612" s="211">
        <v>36</v>
      </c>
      <c r="AP612" s="211">
        <v>8849</v>
      </c>
      <c r="AQ612" s="211">
        <v>377</v>
      </c>
      <c r="AR612" s="211">
        <v>9200</v>
      </c>
      <c r="AS612" s="211">
        <v>265</v>
      </c>
      <c r="AT612" s="211">
        <v>2324</v>
      </c>
      <c r="AU612" s="211">
        <v>131</v>
      </c>
      <c r="AV612" s="211">
        <v>15725</v>
      </c>
      <c r="AW612" s="211">
        <v>511</v>
      </c>
      <c r="AX612" s="211">
        <v>302</v>
      </c>
      <c r="AY612" s="211">
        <v>0</v>
      </c>
      <c r="AZ612" s="211">
        <v>1861</v>
      </c>
      <c r="BA612" s="211">
        <v>212</v>
      </c>
      <c r="BB612" s="211">
        <v>3416</v>
      </c>
      <c r="BC612" s="211">
        <v>208</v>
      </c>
      <c r="BD612" s="211">
        <v>7288</v>
      </c>
      <c r="BE612" s="211">
        <v>29</v>
      </c>
      <c r="BF612" s="211">
        <v>1392</v>
      </c>
      <c r="BG612" s="211">
        <v>53</v>
      </c>
      <c r="BH612" s="211">
        <v>9300</v>
      </c>
      <c r="BI612" s="211">
        <v>442</v>
      </c>
      <c r="BJ612" s="211">
        <v>9050</v>
      </c>
      <c r="BK612" s="211">
        <v>389</v>
      </c>
      <c r="BL612" s="211">
        <v>250</v>
      </c>
      <c r="BM612" s="211">
        <v>53</v>
      </c>
      <c r="BN612" s="211">
        <v>6617</v>
      </c>
      <c r="BO612" s="211">
        <v>202</v>
      </c>
      <c r="BP612" s="211">
        <v>2981</v>
      </c>
      <c r="BQ612" s="211">
        <v>259</v>
      </c>
      <c r="BR612" s="211">
        <v>1094</v>
      </c>
      <c r="BS612" s="211">
        <v>34</v>
      </c>
      <c r="BT612" s="211">
        <v>3891</v>
      </c>
      <c r="BU612" s="211">
        <v>147</v>
      </c>
      <c r="BV612" s="211">
        <v>10692</v>
      </c>
      <c r="BW612" s="211">
        <v>495</v>
      </c>
      <c r="BX612" s="211">
        <v>3466</v>
      </c>
      <c r="BY612" s="211">
        <v>0</v>
      </c>
      <c r="BZ612" s="211">
        <v>1090</v>
      </c>
      <c r="CA612" s="211">
        <v>0</v>
      </c>
      <c r="CB612" s="211">
        <v>2801</v>
      </c>
      <c r="CC612" s="211">
        <v>147</v>
      </c>
      <c r="CD612" s="211">
        <v>1291</v>
      </c>
      <c r="CE612" s="211">
        <v>46</v>
      </c>
      <c r="CF612" s="211">
        <v>2180</v>
      </c>
      <c r="CG612" s="211">
        <v>184</v>
      </c>
      <c r="CH612" s="211">
        <v>2677</v>
      </c>
      <c r="CI612" s="211">
        <v>82</v>
      </c>
      <c r="CJ612" s="211">
        <v>2207</v>
      </c>
      <c r="CK612" s="211">
        <v>60</v>
      </c>
      <c r="CL612" s="211">
        <v>2337</v>
      </c>
      <c r="CM612" s="211">
        <v>123</v>
      </c>
      <c r="CN612" s="211">
        <v>3466</v>
      </c>
      <c r="CO612" s="211">
        <v>0</v>
      </c>
      <c r="CP612" s="211">
        <v>642</v>
      </c>
      <c r="CQ612" s="211">
        <v>17407</v>
      </c>
      <c r="CR612" s="211">
        <v>14043</v>
      </c>
      <c r="CS612" s="211">
        <v>6145</v>
      </c>
      <c r="CT612" s="211">
        <v>14823</v>
      </c>
      <c r="CU612" s="211">
        <v>2612</v>
      </c>
      <c r="CV612" s="211">
        <v>711</v>
      </c>
      <c r="CW612" s="211">
        <v>819</v>
      </c>
      <c r="CX612" s="211">
        <v>179</v>
      </c>
      <c r="CY612" s="211">
        <v>856</v>
      </c>
      <c r="CZ612" s="211">
        <v>168</v>
      </c>
      <c r="DA612" s="211">
        <v>454</v>
      </c>
      <c r="DB612" s="211">
        <v>143</v>
      </c>
      <c r="DC612" s="211">
        <v>483</v>
      </c>
      <c r="DD612" s="211">
        <v>221</v>
      </c>
      <c r="DE612" s="211">
        <v>94</v>
      </c>
      <c r="DF612" s="211">
        <v>488</v>
      </c>
      <c r="DG612" s="211">
        <v>1265</v>
      </c>
      <c r="DH612" s="211">
        <v>206</v>
      </c>
      <c r="DI612" s="211">
        <v>880</v>
      </c>
      <c r="DJ612" s="211">
        <v>269</v>
      </c>
      <c r="DK612" s="211">
        <v>231</v>
      </c>
      <c r="DL612" s="211">
        <v>969</v>
      </c>
      <c r="DM612" s="211">
        <v>1495</v>
      </c>
      <c r="DN612" s="211">
        <v>2788</v>
      </c>
      <c r="DO612" s="211">
        <v>732</v>
      </c>
      <c r="DP612" s="211">
        <v>274</v>
      </c>
      <c r="DQ612" s="211">
        <v>223</v>
      </c>
      <c r="DR612" s="211">
        <v>258</v>
      </c>
      <c r="DS612" s="211">
        <v>196</v>
      </c>
      <c r="DT612" s="211">
        <v>332</v>
      </c>
      <c r="DU612" s="211">
        <v>7938</v>
      </c>
      <c r="DV612" s="211">
        <v>3804</v>
      </c>
      <c r="DW612" s="211">
        <v>1378</v>
      </c>
      <c r="DX612" s="211">
        <v>747</v>
      </c>
      <c r="DY612" s="211">
        <v>180</v>
      </c>
      <c r="DZ612" s="211">
        <v>1503</v>
      </c>
      <c r="EA612" s="211">
        <v>45</v>
      </c>
      <c r="EB612" s="211">
        <v>1257</v>
      </c>
      <c r="EC612" s="211">
        <v>1884</v>
      </c>
      <c r="ED612" s="211">
        <v>313</v>
      </c>
      <c r="EE612" s="211">
        <v>1196</v>
      </c>
      <c r="EF612" s="211">
        <v>2040</v>
      </c>
      <c r="EG612" s="211">
        <v>14910</v>
      </c>
      <c r="EH612" s="211">
        <v>3102</v>
      </c>
      <c r="EI612" s="211">
        <v>4792</v>
      </c>
      <c r="EJ612" s="211">
        <v>3146</v>
      </c>
      <c r="EK612" s="211">
        <v>315</v>
      </c>
      <c r="EL612" s="211">
        <v>468</v>
      </c>
      <c r="EM612" s="211">
        <v>546</v>
      </c>
      <c r="EN612" s="211">
        <v>401</v>
      </c>
      <c r="EO612" s="211">
        <v>398</v>
      </c>
      <c r="EP612" s="211">
        <v>983</v>
      </c>
      <c r="EQ612" s="211">
        <v>7627</v>
      </c>
      <c r="ER612" s="211">
        <v>7938</v>
      </c>
      <c r="ES612" s="211">
        <v>341</v>
      </c>
      <c r="ET612" s="211">
        <v>2865</v>
      </c>
      <c r="EU612" s="211">
        <v>3590</v>
      </c>
      <c r="EV612" s="211">
        <v>1142</v>
      </c>
      <c r="EW612" s="211">
        <f t="shared" si="9"/>
        <v>7597</v>
      </c>
      <c r="EX612" s="211">
        <v>7938</v>
      </c>
      <c r="EZ612" s="211"/>
    </row>
    <row r="613" spans="1:156" x14ac:dyDescent="0.25">
      <c r="A613">
        <v>55443</v>
      </c>
      <c r="B613" t="s">
        <v>580</v>
      </c>
      <c r="C613" t="s">
        <v>707</v>
      </c>
      <c r="D613" t="s">
        <v>260</v>
      </c>
      <c r="E613" t="s">
        <v>329</v>
      </c>
      <c r="F613" s="234" t="s">
        <v>342</v>
      </c>
      <c r="G613" s="234" t="s">
        <v>342</v>
      </c>
      <c r="H613" s="211">
        <v>33217</v>
      </c>
      <c r="I613" s="211">
        <v>1574</v>
      </c>
      <c r="J613" s="211">
        <v>5150</v>
      </c>
      <c r="K613" s="211">
        <v>396</v>
      </c>
      <c r="L613" s="211">
        <v>3955</v>
      </c>
      <c r="M613" s="211">
        <v>396</v>
      </c>
      <c r="N613" s="211">
        <v>13314</v>
      </c>
      <c r="O613" s="211">
        <v>730</v>
      </c>
      <c r="P613" s="211">
        <v>14662</v>
      </c>
      <c r="Q613" s="211">
        <v>448</v>
      </c>
      <c r="R613" s="211">
        <v>13642</v>
      </c>
      <c r="S613" s="211">
        <v>286</v>
      </c>
      <c r="T613" s="211">
        <v>10019</v>
      </c>
      <c r="U613" s="211">
        <v>644</v>
      </c>
      <c r="V613" s="211">
        <v>97</v>
      </c>
      <c r="W613" s="211">
        <v>33</v>
      </c>
      <c r="X613" s="211">
        <v>6400</v>
      </c>
      <c r="Y613" s="211">
        <v>358</v>
      </c>
      <c r="Z613" s="211">
        <v>500</v>
      </c>
      <c r="AA613" s="211">
        <v>75</v>
      </c>
      <c r="AB613" s="211">
        <v>2559</v>
      </c>
      <c r="AC613" s="211">
        <v>178</v>
      </c>
      <c r="AD613" s="211">
        <v>1277</v>
      </c>
      <c r="AE613" s="211">
        <v>124</v>
      </c>
      <c r="AF613" s="211">
        <v>13265</v>
      </c>
      <c r="AG613" s="211">
        <v>286</v>
      </c>
      <c r="AH613" s="211">
        <v>25051</v>
      </c>
      <c r="AI613" s="211">
        <v>944</v>
      </c>
      <c r="AJ613" s="211">
        <v>8166</v>
      </c>
      <c r="AK613" s="211">
        <v>630</v>
      </c>
      <c r="AL613" s="211">
        <v>5478</v>
      </c>
      <c r="AM613" s="211">
        <v>142</v>
      </c>
      <c r="AN613" s="211">
        <v>2688</v>
      </c>
      <c r="AO613" s="211">
        <v>488</v>
      </c>
      <c r="AP613" s="211">
        <v>15605</v>
      </c>
      <c r="AQ613" s="211">
        <v>759</v>
      </c>
      <c r="AR613" s="211">
        <v>17612</v>
      </c>
      <c r="AS613" s="211">
        <v>815</v>
      </c>
      <c r="AT613" s="211">
        <v>3253</v>
      </c>
      <c r="AU613" s="211">
        <v>209</v>
      </c>
      <c r="AV613" s="211">
        <v>29964</v>
      </c>
      <c r="AW613" s="211">
        <v>1365</v>
      </c>
      <c r="AX613" s="211">
        <v>2304</v>
      </c>
      <c r="AY613" s="211">
        <v>347</v>
      </c>
      <c r="AZ613" s="211">
        <v>4499</v>
      </c>
      <c r="BA613" s="211">
        <v>319</v>
      </c>
      <c r="BB613" s="211">
        <v>6900</v>
      </c>
      <c r="BC613" s="211">
        <v>121</v>
      </c>
      <c r="BD613" s="211">
        <v>7834</v>
      </c>
      <c r="BE613" s="211">
        <v>131</v>
      </c>
      <c r="BF613" s="211">
        <v>2466</v>
      </c>
      <c r="BG613" s="211">
        <v>229</v>
      </c>
      <c r="BH613" s="211">
        <v>16811</v>
      </c>
      <c r="BI613" s="211">
        <v>1052</v>
      </c>
      <c r="BJ613" s="211">
        <v>16259</v>
      </c>
      <c r="BK613" s="211">
        <v>1037</v>
      </c>
      <c r="BL613" s="211">
        <v>552</v>
      </c>
      <c r="BM613" s="211">
        <v>15</v>
      </c>
      <c r="BN613" s="211">
        <v>12256</v>
      </c>
      <c r="BO613" s="211">
        <v>629</v>
      </c>
      <c r="BP613" s="211">
        <v>4766</v>
      </c>
      <c r="BQ613" s="211">
        <v>459</v>
      </c>
      <c r="BR613" s="211">
        <v>2255</v>
      </c>
      <c r="BS613" s="211">
        <v>193</v>
      </c>
      <c r="BT613" s="211">
        <v>9470</v>
      </c>
      <c r="BU613" s="211">
        <v>268</v>
      </c>
      <c r="BV613" s="211">
        <v>19277</v>
      </c>
      <c r="BW613" s="211">
        <v>1281</v>
      </c>
      <c r="BX613" s="211">
        <v>4470</v>
      </c>
      <c r="BY613" s="211">
        <v>25</v>
      </c>
      <c r="BZ613" s="211">
        <v>2872</v>
      </c>
      <c r="CA613" s="211">
        <v>52</v>
      </c>
      <c r="CB613" s="211">
        <v>6598</v>
      </c>
      <c r="CC613" s="211">
        <v>216</v>
      </c>
      <c r="CD613" s="211">
        <v>2210</v>
      </c>
      <c r="CE613" s="211">
        <v>388</v>
      </c>
      <c r="CF613" s="211">
        <v>4036</v>
      </c>
      <c r="CG613" s="211">
        <v>231</v>
      </c>
      <c r="CH613" s="211">
        <v>4456</v>
      </c>
      <c r="CI613" s="211">
        <v>246</v>
      </c>
      <c r="CJ613" s="211">
        <v>4220</v>
      </c>
      <c r="CK613" s="211">
        <v>58</v>
      </c>
      <c r="CL613" s="211">
        <v>4355</v>
      </c>
      <c r="CM613" s="211">
        <v>358</v>
      </c>
      <c r="CN613" s="211">
        <v>4470</v>
      </c>
      <c r="CO613" s="211">
        <v>25</v>
      </c>
      <c r="CP613" s="211">
        <v>1574</v>
      </c>
      <c r="CQ613" s="211">
        <v>31643</v>
      </c>
      <c r="CR613" s="211">
        <v>23334</v>
      </c>
      <c r="CS613" s="211">
        <v>11545</v>
      </c>
      <c r="CT613" s="211">
        <v>21788</v>
      </c>
      <c r="CU613" s="211">
        <v>9092</v>
      </c>
      <c r="CV613" s="211">
        <v>4049</v>
      </c>
      <c r="CW613" s="211">
        <v>623</v>
      </c>
      <c r="CX613" s="211">
        <v>282</v>
      </c>
      <c r="CY613" s="211">
        <v>1094</v>
      </c>
      <c r="CZ613" s="211">
        <v>665</v>
      </c>
      <c r="DA613" s="211">
        <v>4487</v>
      </c>
      <c r="DB613" s="211">
        <v>1988</v>
      </c>
      <c r="DC613" s="211">
        <v>2888</v>
      </c>
      <c r="DD613" s="211">
        <v>1114</v>
      </c>
      <c r="DE613" s="211">
        <v>45</v>
      </c>
      <c r="DF613" s="211">
        <v>500</v>
      </c>
      <c r="DG613" s="211">
        <v>3691</v>
      </c>
      <c r="DH613" s="211">
        <v>340</v>
      </c>
      <c r="DI613" s="211">
        <v>2186</v>
      </c>
      <c r="DJ613" s="211">
        <v>762</v>
      </c>
      <c r="DK613" s="211">
        <v>230</v>
      </c>
      <c r="DL613" s="211">
        <v>1602</v>
      </c>
      <c r="DM613" s="211">
        <v>1866</v>
      </c>
      <c r="DN613" s="211">
        <v>4191</v>
      </c>
      <c r="DO613" s="211">
        <v>866</v>
      </c>
      <c r="DP613" s="211">
        <v>431</v>
      </c>
      <c r="DQ613" s="211">
        <v>748</v>
      </c>
      <c r="DR613" s="211">
        <v>598</v>
      </c>
      <c r="DS613" s="211">
        <v>641</v>
      </c>
      <c r="DT613" s="211">
        <v>1420</v>
      </c>
      <c r="DU613" s="211">
        <v>11883</v>
      </c>
      <c r="DV613" s="211">
        <v>5772</v>
      </c>
      <c r="DW613" s="211">
        <v>2285</v>
      </c>
      <c r="DX613" s="211">
        <v>818</v>
      </c>
      <c r="DY613" s="211">
        <v>376</v>
      </c>
      <c r="DZ613" s="211">
        <v>1604</v>
      </c>
      <c r="EA613" s="211">
        <v>175</v>
      </c>
      <c r="EB613" s="211">
        <v>1094</v>
      </c>
      <c r="EC613" s="211">
        <v>3689</v>
      </c>
      <c r="ED613" s="211">
        <v>1027</v>
      </c>
      <c r="EE613" s="211">
        <v>1766</v>
      </c>
      <c r="EF613" s="211">
        <v>4099</v>
      </c>
      <c r="EG613" s="211">
        <v>29813</v>
      </c>
      <c r="EH613" s="211">
        <v>2871</v>
      </c>
      <c r="EI613" s="211">
        <v>8753</v>
      </c>
      <c r="EJ613" s="211">
        <v>3130</v>
      </c>
      <c r="EK613" s="211">
        <v>87</v>
      </c>
      <c r="EL613" s="211">
        <v>423</v>
      </c>
      <c r="EM613" s="211">
        <v>357</v>
      </c>
      <c r="EN613" s="211">
        <v>313</v>
      </c>
      <c r="EO613" s="211">
        <v>353</v>
      </c>
      <c r="EP613" s="211">
        <v>1443</v>
      </c>
      <c r="EQ613" s="211">
        <v>10891</v>
      </c>
      <c r="ER613" s="211">
        <v>11883</v>
      </c>
      <c r="ES613" s="211">
        <v>766</v>
      </c>
      <c r="ET613" s="211">
        <v>3233</v>
      </c>
      <c r="EU613" s="211">
        <v>5023</v>
      </c>
      <c r="EV613" s="211">
        <v>2861</v>
      </c>
      <c r="EW613" s="211">
        <f t="shared" si="9"/>
        <v>11117</v>
      </c>
      <c r="EX613" s="211">
        <v>11883</v>
      </c>
      <c r="EZ613" s="211"/>
    </row>
    <row r="614" spans="1:156" x14ac:dyDescent="0.25">
      <c r="A614">
        <v>55444</v>
      </c>
      <c r="B614" t="s">
        <v>580</v>
      </c>
      <c r="C614" t="s">
        <v>707</v>
      </c>
      <c r="D614" t="s">
        <v>260</v>
      </c>
      <c r="E614" t="s">
        <v>329</v>
      </c>
      <c r="F614" s="234" t="s">
        <v>342</v>
      </c>
      <c r="G614" s="234" t="s">
        <v>342</v>
      </c>
      <c r="H614" s="211">
        <v>17423</v>
      </c>
      <c r="I614" s="211">
        <v>724</v>
      </c>
      <c r="J614" s="211">
        <v>1678</v>
      </c>
      <c r="K614" s="211">
        <v>0</v>
      </c>
      <c r="L614" s="211">
        <v>670</v>
      </c>
      <c r="M614" s="211">
        <v>0</v>
      </c>
      <c r="N614" s="211">
        <v>6977</v>
      </c>
      <c r="O614" s="211">
        <v>370</v>
      </c>
      <c r="P614" s="211">
        <v>8731</v>
      </c>
      <c r="Q614" s="211">
        <v>354</v>
      </c>
      <c r="R614" s="211">
        <v>6237</v>
      </c>
      <c r="S614" s="211">
        <v>186</v>
      </c>
      <c r="T614" s="211">
        <v>4322</v>
      </c>
      <c r="U614" s="211">
        <v>325</v>
      </c>
      <c r="V614" s="211">
        <v>162</v>
      </c>
      <c r="W614" s="211">
        <v>0</v>
      </c>
      <c r="X614" s="211">
        <v>4771</v>
      </c>
      <c r="Y614" s="211">
        <v>104</v>
      </c>
      <c r="Z614" s="211">
        <v>318</v>
      </c>
      <c r="AA614" s="211">
        <v>76</v>
      </c>
      <c r="AB614" s="211">
        <v>1613</v>
      </c>
      <c r="AC614" s="211">
        <v>33</v>
      </c>
      <c r="AD614" s="211">
        <v>756</v>
      </c>
      <c r="AE614" s="211">
        <v>102</v>
      </c>
      <c r="AF614" s="211">
        <v>6102</v>
      </c>
      <c r="AG614" s="211">
        <v>177</v>
      </c>
      <c r="AH614" s="211">
        <v>13271</v>
      </c>
      <c r="AI614" s="211">
        <v>428</v>
      </c>
      <c r="AJ614" s="211">
        <v>4152</v>
      </c>
      <c r="AK614" s="211">
        <v>296</v>
      </c>
      <c r="AL614" s="211">
        <v>3026</v>
      </c>
      <c r="AM614" s="211">
        <v>150</v>
      </c>
      <c r="AN614" s="211">
        <v>1126</v>
      </c>
      <c r="AO614" s="211">
        <v>146</v>
      </c>
      <c r="AP614" s="211">
        <v>9083</v>
      </c>
      <c r="AQ614" s="211">
        <v>506</v>
      </c>
      <c r="AR614" s="211">
        <v>8340</v>
      </c>
      <c r="AS614" s="211">
        <v>218</v>
      </c>
      <c r="AT614" s="211">
        <v>1431</v>
      </c>
      <c r="AU614" s="211">
        <v>90</v>
      </c>
      <c r="AV614" s="211">
        <v>15992</v>
      </c>
      <c r="AW614" s="211">
        <v>634</v>
      </c>
      <c r="AX614" s="211">
        <v>994</v>
      </c>
      <c r="AY614" s="211">
        <v>96</v>
      </c>
      <c r="AZ614" s="211">
        <v>2340</v>
      </c>
      <c r="BA614" s="211">
        <v>160</v>
      </c>
      <c r="BB614" s="211">
        <v>4163</v>
      </c>
      <c r="BC614" s="211">
        <v>117</v>
      </c>
      <c r="BD614" s="211">
        <v>3477</v>
      </c>
      <c r="BE614" s="211">
        <v>131</v>
      </c>
      <c r="BF614" s="211">
        <v>1325</v>
      </c>
      <c r="BG614" s="211">
        <v>167</v>
      </c>
      <c r="BH614" s="211">
        <v>8579</v>
      </c>
      <c r="BI614" s="211">
        <v>475</v>
      </c>
      <c r="BJ614" s="211">
        <v>8323</v>
      </c>
      <c r="BK614" s="211">
        <v>359</v>
      </c>
      <c r="BL614" s="211">
        <v>256</v>
      </c>
      <c r="BM614" s="211">
        <v>116</v>
      </c>
      <c r="BN614" s="211">
        <v>6633</v>
      </c>
      <c r="BO614" s="211">
        <v>231</v>
      </c>
      <c r="BP614" s="211">
        <v>2261</v>
      </c>
      <c r="BQ614" s="211">
        <v>276</v>
      </c>
      <c r="BR614" s="211">
        <v>1010</v>
      </c>
      <c r="BS614" s="211">
        <v>135</v>
      </c>
      <c r="BT614" s="211">
        <v>5123</v>
      </c>
      <c r="BU614" s="211">
        <v>82</v>
      </c>
      <c r="BV614" s="211">
        <v>9904</v>
      </c>
      <c r="BW614" s="211">
        <v>642</v>
      </c>
      <c r="BX614" s="211">
        <v>2396</v>
      </c>
      <c r="BY614" s="211">
        <v>0</v>
      </c>
      <c r="BZ614" s="211">
        <v>1521</v>
      </c>
      <c r="CA614" s="211">
        <v>0</v>
      </c>
      <c r="CB614" s="211">
        <v>3602</v>
      </c>
      <c r="CC614" s="211">
        <v>82</v>
      </c>
      <c r="CD614" s="211">
        <v>1326</v>
      </c>
      <c r="CE614" s="211">
        <v>138</v>
      </c>
      <c r="CF614" s="211">
        <v>1951</v>
      </c>
      <c r="CG614" s="211">
        <v>149</v>
      </c>
      <c r="CH614" s="211">
        <v>2222</v>
      </c>
      <c r="CI614" s="211">
        <v>63</v>
      </c>
      <c r="CJ614" s="211">
        <v>2250</v>
      </c>
      <c r="CK614" s="211">
        <v>220</v>
      </c>
      <c r="CL614" s="211">
        <v>2155</v>
      </c>
      <c r="CM614" s="211">
        <v>72</v>
      </c>
      <c r="CN614" s="211">
        <v>2396</v>
      </c>
      <c r="CO614" s="211">
        <v>0</v>
      </c>
      <c r="CP614" s="211">
        <v>724</v>
      </c>
      <c r="CQ614" s="211">
        <v>16699</v>
      </c>
      <c r="CR614" s="211">
        <v>12788</v>
      </c>
      <c r="CS614" s="211">
        <v>5838</v>
      </c>
      <c r="CT614" s="211">
        <v>10352</v>
      </c>
      <c r="CU614" s="211">
        <v>5819</v>
      </c>
      <c r="CV614" s="211">
        <v>1801</v>
      </c>
      <c r="CW614" s="211">
        <v>496</v>
      </c>
      <c r="CX614" s="211">
        <v>106</v>
      </c>
      <c r="CY614" s="211">
        <v>113</v>
      </c>
      <c r="CZ614" s="211">
        <v>84</v>
      </c>
      <c r="DA614" s="211">
        <v>3543</v>
      </c>
      <c r="DB614" s="211">
        <v>1339</v>
      </c>
      <c r="DC614" s="211">
        <v>1667</v>
      </c>
      <c r="DD614" s="211">
        <v>272</v>
      </c>
      <c r="DE614" s="211">
        <v>9</v>
      </c>
      <c r="DF614" s="211">
        <v>296</v>
      </c>
      <c r="DG614" s="211">
        <v>1775</v>
      </c>
      <c r="DH614" s="211">
        <v>131</v>
      </c>
      <c r="DI614" s="211">
        <v>706</v>
      </c>
      <c r="DJ614" s="211">
        <v>497</v>
      </c>
      <c r="DK614" s="211">
        <v>69</v>
      </c>
      <c r="DL614" s="211">
        <v>897</v>
      </c>
      <c r="DM614" s="211">
        <v>1061</v>
      </c>
      <c r="DN614" s="211">
        <v>2324</v>
      </c>
      <c r="DO614" s="211">
        <v>426</v>
      </c>
      <c r="DP614" s="211">
        <v>595</v>
      </c>
      <c r="DQ614" s="211">
        <v>262</v>
      </c>
      <c r="DR614" s="211">
        <v>244</v>
      </c>
      <c r="DS614" s="211">
        <v>79</v>
      </c>
      <c r="DT614" s="211">
        <v>385</v>
      </c>
      <c r="DU614" s="211">
        <v>5269</v>
      </c>
      <c r="DV614" s="211">
        <v>3105</v>
      </c>
      <c r="DW614" s="211">
        <v>1312</v>
      </c>
      <c r="DX614" s="211">
        <v>449</v>
      </c>
      <c r="DY614" s="211">
        <v>329</v>
      </c>
      <c r="DZ614" s="211">
        <v>778</v>
      </c>
      <c r="EA614" s="211">
        <v>156</v>
      </c>
      <c r="EB614" s="211">
        <v>496</v>
      </c>
      <c r="EC614" s="211">
        <v>937</v>
      </c>
      <c r="ED614" s="211">
        <v>278</v>
      </c>
      <c r="EE614" s="211">
        <v>323</v>
      </c>
      <c r="EF614" s="211">
        <v>2225</v>
      </c>
      <c r="EG614" s="211">
        <v>16177</v>
      </c>
      <c r="EH614" s="211">
        <v>1132</v>
      </c>
      <c r="EI614" s="211">
        <v>4701</v>
      </c>
      <c r="EJ614" s="211">
        <v>568</v>
      </c>
      <c r="EK614" s="211">
        <v>126</v>
      </c>
      <c r="EL614" s="211">
        <v>106</v>
      </c>
      <c r="EM614" s="211">
        <v>105</v>
      </c>
      <c r="EN614" s="211">
        <v>133</v>
      </c>
      <c r="EO614" s="211">
        <v>27</v>
      </c>
      <c r="EP614" s="211">
        <v>41</v>
      </c>
      <c r="EQ614" s="211">
        <v>5095</v>
      </c>
      <c r="ER614" s="211">
        <v>5269</v>
      </c>
      <c r="ES614" s="211">
        <v>118</v>
      </c>
      <c r="ET614" s="211">
        <v>1070</v>
      </c>
      <c r="EU614" s="211">
        <v>2302</v>
      </c>
      <c r="EV614" s="211">
        <v>1779</v>
      </c>
      <c r="EW614" s="211">
        <f t="shared" si="9"/>
        <v>5151</v>
      </c>
      <c r="EX614" s="211">
        <v>5269</v>
      </c>
      <c r="EZ614" s="211"/>
    </row>
    <row r="615" spans="1:156" x14ac:dyDescent="0.25">
      <c r="A615">
        <v>55445</v>
      </c>
      <c r="B615" t="s">
        <v>580</v>
      </c>
      <c r="C615" t="s">
        <v>707</v>
      </c>
      <c r="D615" t="s">
        <v>260</v>
      </c>
      <c r="E615" t="s">
        <v>329</v>
      </c>
      <c r="F615" s="234" t="s">
        <v>342</v>
      </c>
      <c r="G615" s="234" t="s">
        <v>342</v>
      </c>
      <c r="H615" s="211">
        <v>13528</v>
      </c>
      <c r="I615" s="211">
        <v>626</v>
      </c>
      <c r="J615" s="211">
        <v>1615</v>
      </c>
      <c r="K615" s="211">
        <v>0</v>
      </c>
      <c r="L615" s="211">
        <v>902</v>
      </c>
      <c r="M615" s="211">
        <v>0</v>
      </c>
      <c r="N615" s="211">
        <v>5600</v>
      </c>
      <c r="O615" s="211">
        <v>326</v>
      </c>
      <c r="P615" s="211">
        <v>6306</v>
      </c>
      <c r="Q615" s="211">
        <v>300</v>
      </c>
      <c r="R615" s="211">
        <v>5987</v>
      </c>
      <c r="S615" s="211">
        <v>166</v>
      </c>
      <c r="T615" s="211">
        <v>2669</v>
      </c>
      <c r="U615" s="211">
        <v>98</v>
      </c>
      <c r="V615" s="211">
        <v>0</v>
      </c>
      <c r="W615" s="211">
        <v>0</v>
      </c>
      <c r="X615" s="211">
        <v>3037</v>
      </c>
      <c r="Y615" s="211">
        <v>333</v>
      </c>
      <c r="Z615" s="211">
        <v>269</v>
      </c>
      <c r="AA615" s="211">
        <v>29</v>
      </c>
      <c r="AB615" s="211">
        <v>1566</v>
      </c>
      <c r="AC615" s="211">
        <v>0</v>
      </c>
      <c r="AD615" s="211">
        <v>1004</v>
      </c>
      <c r="AE615" s="211">
        <v>29</v>
      </c>
      <c r="AF615" s="211">
        <v>5681</v>
      </c>
      <c r="AG615" s="211">
        <v>166</v>
      </c>
      <c r="AH615" s="211">
        <v>10156</v>
      </c>
      <c r="AI615" s="211">
        <v>328</v>
      </c>
      <c r="AJ615" s="211">
        <v>3372</v>
      </c>
      <c r="AK615" s="211">
        <v>298</v>
      </c>
      <c r="AL615" s="211">
        <v>2867</v>
      </c>
      <c r="AM615" s="211">
        <v>211</v>
      </c>
      <c r="AN615" s="211">
        <v>505</v>
      </c>
      <c r="AO615" s="211">
        <v>87</v>
      </c>
      <c r="AP615" s="211">
        <v>6856</v>
      </c>
      <c r="AQ615" s="211">
        <v>493</v>
      </c>
      <c r="AR615" s="211">
        <v>6672</v>
      </c>
      <c r="AS615" s="211">
        <v>133</v>
      </c>
      <c r="AT615" s="211">
        <v>1426</v>
      </c>
      <c r="AU615" s="211">
        <v>2</v>
      </c>
      <c r="AV615" s="211">
        <v>12102</v>
      </c>
      <c r="AW615" s="211">
        <v>624</v>
      </c>
      <c r="AX615" s="211">
        <v>793</v>
      </c>
      <c r="AY615" s="211">
        <v>0</v>
      </c>
      <c r="AZ615" s="211">
        <v>1859</v>
      </c>
      <c r="BA615" s="211">
        <v>224</v>
      </c>
      <c r="BB615" s="211">
        <v>2593</v>
      </c>
      <c r="BC615" s="211">
        <v>200</v>
      </c>
      <c r="BD615" s="211">
        <v>3204</v>
      </c>
      <c r="BE615" s="211">
        <v>5</v>
      </c>
      <c r="BF615" s="211">
        <v>839</v>
      </c>
      <c r="BG615" s="211">
        <v>88</v>
      </c>
      <c r="BH615" s="211">
        <v>6958</v>
      </c>
      <c r="BI615" s="211">
        <v>432</v>
      </c>
      <c r="BJ615" s="211">
        <v>6756</v>
      </c>
      <c r="BK615" s="211">
        <v>395</v>
      </c>
      <c r="BL615" s="211">
        <v>202</v>
      </c>
      <c r="BM615" s="211">
        <v>37</v>
      </c>
      <c r="BN615" s="211">
        <v>5416</v>
      </c>
      <c r="BO615" s="211">
        <v>261</v>
      </c>
      <c r="BP615" s="211">
        <v>1522</v>
      </c>
      <c r="BQ615" s="211">
        <v>183</v>
      </c>
      <c r="BR615" s="211">
        <v>859</v>
      </c>
      <c r="BS615" s="211">
        <v>76</v>
      </c>
      <c r="BT615" s="211">
        <v>4004</v>
      </c>
      <c r="BU615" s="211">
        <v>106</v>
      </c>
      <c r="BV615" s="211">
        <v>7797</v>
      </c>
      <c r="BW615" s="211">
        <v>520</v>
      </c>
      <c r="BX615" s="211">
        <v>1727</v>
      </c>
      <c r="BY615" s="211">
        <v>0</v>
      </c>
      <c r="BZ615" s="211">
        <v>1259</v>
      </c>
      <c r="CA615" s="211">
        <v>0</v>
      </c>
      <c r="CB615" s="211">
        <v>2745</v>
      </c>
      <c r="CC615" s="211">
        <v>106</v>
      </c>
      <c r="CD615" s="211">
        <v>1075</v>
      </c>
      <c r="CE615" s="211">
        <v>91</v>
      </c>
      <c r="CF615" s="211">
        <v>1488</v>
      </c>
      <c r="CG615" s="211">
        <v>155</v>
      </c>
      <c r="CH615" s="211">
        <v>2270</v>
      </c>
      <c r="CI615" s="211">
        <v>137</v>
      </c>
      <c r="CJ615" s="211">
        <v>1742</v>
      </c>
      <c r="CK615" s="211">
        <v>117</v>
      </c>
      <c r="CL615" s="211">
        <v>1222</v>
      </c>
      <c r="CM615" s="211">
        <v>20</v>
      </c>
      <c r="CN615" s="211">
        <v>1727</v>
      </c>
      <c r="CO615" s="211">
        <v>0</v>
      </c>
      <c r="CP615" s="211">
        <v>626</v>
      </c>
      <c r="CQ615" s="211">
        <v>12902</v>
      </c>
      <c r="CR615" s="211">
        <v>9867</v>
      </c>
      <c r="CS615" s="211">
        <v>4267</v>
      </c>
      <c r="CT615" s="211">
        <v>8578</v>
      </c>
      <c r="CU615" s="211">
        <v>4008</v>
      </c>
      <c r="CV615" s="211">
        <v>1572</v>
      </c>
      <c r="CW615" s="211">
        <v>624</v>
      </c>
      <c r="CX615" s="211">
        <v>123</v>
      </c>
      <c r="CY615" s="211">
        <v>200</v>
      </c>
      <c r="CZ615" s="211">
        <v>118</v>
      </c>
      <c r="DA615" s="211">
        <v>2327</v>
      </c>
      <c r="DB615" s="211">
        <v>1146</v>
      </c>
      <c r="DC615" s="211">
        <v>857</v>
      </c>
      <c r="DD615" s="211">
        <v>185</v>
      </c>
      <c r="DE615" s="211">
        <v>32</v>
      </c>
      <c r="DF615" s="211">
        <v>445</v>
      </c>
      <c r="DG615" s="211">
        <v>1362</v>
      </c>
      <c r="DH615" s="211">
        <v>183</v>
      </c>
      <c r="DI615" s="211">
        <v>907</v>
      </c>
      <c r="DJ615" s="211">
        <v>365</v>
      </c>
      <c r="DK615" s="211">
        <v>23</v>
      </c>
      <c r="DL615" s="211">
        <v>544</v>
      </c>
      <c r="DM615" s="211">
        <v>760</v>
      </c>
      <c r="DN615" s="211">
        <v>1459</v>
      </c>
      <c r="DO615" s="211">
        <v>535</v>
      </c>
      <c r="DP615" s="211">
        <v>400</v>
      </c>
      <c r="DQ615" s="211">
        <v>272</v>
      </c>
      <c r="DR615" s="211">
        <v>307</v>
      </c>
      <c r="DS615" s="211">
        <v>183</v>
      </c>
      <c r="DT615" s="211">
        <v>233</v>
      </c>
      <c r="DU615" s="211">
        <v>4730</v>
      </c>
      <c r="DV615" s="211">
        <v>2113</v>
      </c>
      <c r="DW615" s="211">
        <v>1101</v>
      </c>
      <c r="DX615" s="211">
        <v>209</v>
      </c>
      <c r="DY615" s="211">
        <v>140</v>
      </c>
      <c r="DZ615" s="211">
        <v>905</v>
      </c>
      <c r="EA615" s="211">
        <v>38</v>
      </c>
      <c r="EB615" s="211">
        <v>539</v>
      </c>
      <c r="EC615" s="211">
        <v>1503</v>
      </c>
      <c r="ED615" s="211">
        <v>207</v>
      </c>
      <c r="EE615" s="211">
        <v>910</v>
      </c>
      <c r="EF615" s="211">
        <v>1686</v>
      </c>
      <c r="EG615" s="211">
        <v>12325</v>
      </c>
      <c r="EH615" s="211">
        <v>979</v>
      </c>
      <c r="EI615" s="211">
        <v>3752</v>
      </c>
      <c r="EJ615" s="211">
        <v>978</v>
      </c>
      <c r="EK615" s="211">
        <v>205</v>
      </c>
      <c r="EL615" s="211">
        <v>110</v>
      </c>
      <c r="EM615" s="211">
        <v>107</v>
      </c>
      <c r="EN615" s="211">
        <v>83</v>
      </c>
      <c r="EO615" s="211">
        <v>104</v>
      </c>
      <c r="EP615" s="211">
        <v>369</v>
      </c>
      <c r="EQ615" s="211">
        <v>4506</v>
      </c>
      <c r="ER615" s="211">
        <v>4730</v>
      </c>
      <c r="ES615" s="211">
        <v>227</v>
      </c>
      <c r="ET615" s="211">
        <v>1405</v>
      </c>
      <c r="EU615" s="211">
        <v>1971</v>
      </c>
      <c r="EV615" s="211">
        <v>1127</v>
      </c>
      <c r="EW615" s="211">
        <f t="shared" si="9"/>
        <v>4503</v>
      </c>
      <c r="EX615" s="211">
        <v>4730</v>
      </c>
      <c r="EZ615" s="211"/>
    </row>
    <row r="616" spans="1:156" x14ac:dyDescent="0.25">
      <c r="A616">
        <v>55448</v>
      </c>
      <c r="B616" t="s">
        <v>580</v>
      </c>
      <c r="C616" t="s">
        <v>707</v>
      </c>
      <c r="D616" t="s">
        <v>235</v>
      </c>
      <c r="E616" t="s">
        <v>329</v>
      </c>
      <c r="F616" s="234" t="s">
        <v>342</v>
      </c>
      <c r="G616" s="234" t="s">
        <v>342</v>
      </c>
      <c r="H616" s="211">
        <v>28765</v>
      </c>
      <c r="I616" s="211">
        <v>1587</v>
      </c>
      <c r="J616" s="211">
        <v>2708</v>
      </c>
      <c r="K616" s="211">
        <v>379</v>
      </c>
      <c r="L616" s="211">
        <v>1846</v>
      </c>
      <c r="M616" s="211">
        <v>334</v>
      </c>
      <c r="N616" s="211">
        <v>11492</v>
      </c>
      <c r="O616" s="211">
        <v>884</v>
      </c>
      <c r="P616" s="211">
        <v>14538</v>
      </c>
      <c r="Q616" s="211">
        <v>324</v>
      </c>
      <c r="R616" s="211">
        <v>22011</v>
      </c>
      <c r="S616" s="211">
        <v>894</v>
      </c>
      <c r="T616" s="211">
        <v>2395</v>
      </c>
      <c r="U616" s="211">
        <v>290</v>
      </c>
      <c r="V616" s="211">
        <v>73</v>
      </c>
      <c r="W616" s="211">
        <v>35</v>
      </c>
      <c r="X616" s="211">
        <v>1959</v>
      </c>
      <c r="Y616" s="211">
        <v>141</v>
      </c>
      <c r="Z616" s="211">
        <v>674</v>
      </c>
      <c r="AA616" s="211">
        <v>182</v>
      </c>
      <c r="AB616" s="211">
        <v>1653</v>
      </c>
      <c r="AC616" s="211">
        <v>45</v>
      </c>
      <c r="AD616" s="211">
        <v>1909</v>
      </c>
      <c r="AE616" s="211">
        <v>212</v>
      </c>
      <c r="AF616" s="211">
        <v>21627</v>
      </c>
      <c r="AG616" s="211">
        <v>885</v>
      </c>
      <c r="AH616" s="211">
        <v>25600</v>
      </c>
      <c r="AI616" s="211">
        <v>1267</v>
      </c>
      <c r="AJ616" s="211">
        <v>3165</v>
      </c>
      <c r="AK616" s="211">
        <v>320</v>
      </c>
      <c r="AL616" s="211">
        <v>1944</v>
      </c>
      <c r="AM616" s="211">
        <v>184</v>
      </c>
      <c r="AN616" s="211">
        <v>1221</v>
      </c>
      <c r="AO616" s="211">
        <v>136</v>
      </c>
      <c r="AP616" s="211">
        <v>14761</v>
      </c>
      <c r="AQ616" s="211">
        <v>893</v>
      </c>
      <c r="AR616" s="211">
        <v>14004</v>
      </c>
      <c r="AS616" s="211">
        <v>694</v>
      </c>
      <c r="AT616" s="211">
        <v>2999</v>
      </c>
      <c r="AU616" s="211">
        <v>178</v>
      </c>
      <c r="AV616" s="211">
        <v>25766</v>
      </c>
      <c r="AW616" s="211">
        <v>1409</v>
      </c>
      <c r="AX616" s="211">
        <v>957</v>
      </c>
      <c r="AY616" s="211">
        <v>42</v>
      </c>
      <c r="AZ616" s="211">
        <v>5874</v>
      </c>
      <c r="BA616" s="211">
        <v>486</v>
      </c>
      <c r="BB616" s="211">
        <v>7702</v>
      </c>
      <c r="BC616" s="211">
        <v>485</v>
      </c>
      <c r="BD616" s="211">
        <v>5300</v>
      </c>
      <c r="BE616" s="211">
        <v>98</v>
      </c>
      <c r="BF616" s="211">
        <v>2461</v>
      </c>
      <c r="BG616" s="211">
        <v>223</v>
      </c>
      <c r="BH616" s="211">
        <v>15350</v>
      </c>
      <c r="BI616" s="211">
        <v>1136</v>
      </c>
      <c r="BJ616" s="211">
        <v>14739</v>
      </c>
      <c r="BK616" s="211">
        <v>957</v>
      </c>
      <c r="BL616" s="211">
        <v>611</v>
      </c>
      <c r="BM616" s="211">
        <v>179</v>
      </c>
      <c r="BN616" s="211">
        <v>11026</v>
      </c>
      <c r="BO616" s="211">
        <v>588</v>
      </c>
      <c r="BP616" s="211">
        <v>4638</v>
      </c>
      <c r="BQ616" s="211">
        <v>590</v>
      </c>
      <c r="BR616" s="211">
        <v>2147</v>
      </c>
      <c r="BS616" s="211">
        <v>181</v>
      </c>
      <c r="BT616" s="211">
        <v>6441</v>
      </c>
      <c r="BU616" s="211">
        <v>214</v>
      </c>
      <c r="BV616" s="211">
        <v>17811</v>
      </c>
      <c r="BW616" s="211">
        <v>1359</v>
      </c>
      <c r="BX616" s="211">
        <v>4513</v>
      </c>
      <c r="BY616" s="211">
        <v>14</v>
      </c>
      <c r="BZ616" s="211">
        <v>1636</v>
      </c>
      <c r="CA616" s="211">
        <v>102</v>
      </c>
      <c r="CB616" s="211">
        <v>4805</v>
      </c>
      <c r="CC616" s="211">
        <v>112</v>
      </c>
      <c r="CD616" s="211">
        <v>2491</v>
      </c>
      <c r="CE616" s="211">
        <v>262</v>
      </c>
      <c r="CF616" s="211">
        <v>3427</v>
      </c>
      <c r="CG616" s="211">
        <v>466</v>
      </c>
      <c r="CH616" s="211">
        <v>4156</v>
      </c>
      <c r="CI616" s="211">
        <v>273</v>
      </c>
      <c r="CJ616" s="211">
        <v>3639</v>
      </c>
      <c r="CK616" s="211">
        <v>234</v>
      </c>
      <c r="CL616" s="211">
        <v>4098</v>
      </c>
      <c r="CM616" s="211">
        <v>124</v>
      </c>
      <c r="CN616" s="211">
        <v>4513</v>
      </c>
      <c r="CO616" s="211">
        <v>14</v>
      </c>
      <c r="CP616" s="211">
        <v>1587</v>
      </c>
      <c r="CQ616" s="211">
        <v>27178</v>
      </c>
      <c r="CR616" s="211">
        <v>21834</v>
      </c>
      <c r="CS616" s="211">
        <v>9276</v>
      </c>
      <c r="CT616" s="211">
        <v>23373</v>
      </c>
      <c r="CU616" s="211">
        <v>4119</v>
      </c>
      <c r="CV616" s="211">
        <v>1428</v>
      </c>
      <c r="CW616" s="211">
        <v>1102</v>
      </c>
      <c r="CX616" s="211">
        <v>459</v>
      </c>
      <c r="CY616" s="211">
        <v>860</v>
      </c>
      <c r="CZ616" s="211">
        <v>425</v>
      </c>
      <c r="DA616" s="211">
        <v>1305</v>
      </c>
      <c r="DB616" s="211">
        <v>396</v>
      </c>
      <c r="DC616" s="211">
        <v>852</v>
      </c>
      <c r="DD616" s="211">
        <v>148</v>
      </c>
      <c r="DE616" s="211">
        <v>56</v>
      </c>
      <c r="DF616" s="211">
        <v>930</v>
      </c>
      <c r="DG616" s="211">
        <v>2788</v>
      </c>
      <c r="DH616" s="211">
        <v>532</v>
      </c>
      <c r="DI616" s="211">
        <v>2111</v>
      </c>
      <c r="DJ616" s="211">
        <v>824</v>
      </c>
      <c r="DK616" s="211">
        <v>199</v>
      </c>
      <c r="DL616" s="211">
        <v>1282</v>
      </c>
      <c r="DM616" s="211">
        <v>1602</v>
      </c>
      <c r="DN616" s="211">
        <v>3323</v>
      </c>
      <c r="DO616" s="211">
        <v>1356</v>
      </c>
      <c r="DP616" s="211">
        <v>712</v>
      </c>
      <c r="DQ616" s="211">
        <v>304</v>
      </c>
      <c r="DR616" s="211">
        <v>377</v>
      </c>
      <c r="DS616" s="211">
        <v>374</v>
      </c>
      <c r="DT616" s="211">
        <v>534</v>
      </c>
      <c r="DU616" s="211">
        <v>10745</v>
      </c>
      <c r="DV616" s="211">
        <v>5790</v>
      </c>
      <c r="DW616" s="211">
        <v>1980</v>
      </c>
      <c r="DX616" s="211">
        <v>692</v>
      </c>
      <c r="DY616" s="211">
        <v>348</v>
      </c>
      <c r="DZ616" s="211">
        <v>1845</v>
      </c>
      <c r="EA616" s="211">
        <v>175</v>
      </c>
      <c r="EB616" s="211">
        <v>1128</v>
      </c>
      <c r="EC616" s="211">
        <v>2418</v>
      </c>
      <c r="ED616" s="211">
        <v>500</v>
      </c>
      <c r="EE616" s="211">
        <v>1270</v>
      </c>
      <c r="EF616" s="211">
        <v>3260</v>
      </c>
      <c r="EG616" s="211">
        <v>25588</v>
      </c>
      <c r="EH616" s="211">
        <v>3065</v>
      </c>
      <c r="EI616" s="211">
        <v>8963</v>
      </c>
      <c r="EJ616" s="211">
        <v>1782</v>
      </c>
      <c r="EK616" s="211">
        <v>205</v>
      </c>
      <c r="EL616" s="211">
        <v>179</v>
      </c>
      <c r="EM616" s="211">
        <v>196</v>
      </c>
      <c r="EN616" s="211">
        <v>194</v>
      </c>
      <c r="EO616" s="211">
        <v>188</v>
      </c>
      <c r="EP616" s="211">
        <v>731</v>
      </c>
      <c r="EQ616" s="211">
        <v>10189</v>
      </c>
      <c r="ER616" s="211">
        <v>10745</v>
      </c>
      <c r="ES616" s="211">
        <v>229</v>
      </c>
      <c r="ET616" s="211">
        <v>3226</v>
      </c>
      <c r="EU616" s="211">
        <v>4769</v>
      </c>
      <c r="EV616" s="211">
        <v>2521</v>
      </c>
      <c r="EW616" s="211">
        <f t="shared" si="9"/>
        <v>10516</v>
      </c>
      <c r="EX616" s="211">
        <v>10745</v>
      </c>
      <c r="EZ616" s="211"/>
    </row>
    <row r="617" spans="1:156" x14ac:dyDescent="0.25">
      <c r="A617">
        <v>55449</v>
      </c>
      <c r="B617" t="s">
        <v>580</v>
      </c>
      <c r="C617" t="s">
        <v>707</v>
      </c>
      <c r="D617" t="s">
        <v>235</v>
      </c>
      <c r="E617" t="s">
        <v>329</v>
      </c>
      <c r="F617" s="234" t="s">
        <v>342</v>
      </c>
      <c r="G617" s="234" t="s">
        <v>342</v>
      </c>
      <c r="H617" s="211">
        <v>33321</v>
      </c>
      <c r="I617" s="211">
        <v>1175</v>
      </c>
      <c r="J617" s="211">
        <v>2181</v>
      </c>
      <c r="K617" s="211">
        <v>320</v>
      </c>
      <c r="L617" s="211">
        <v>1151</v>
      </c>
      <c r="M617" s="211">
        <v>89</v>
      </c>
      <c r="N617" s="211">
        <v>10343</v>
      </c>
      <c r="O617" s="211">
        <v>669</v>
      </c>
      <c r="P617" s="211">
        <v>20690</v>
      </c>
      <c r="Q617" s="211">
        <v>186</v>
      </c>
      <c r="R617" s="211">
        <v>24674</v>
      </c>
      <c r="S617" s="211">
        <v>738</v>
      </c>
      <c r="T617" s="211">
        <v>2932</v>
      </c>
      <c r="U617" s="211">
        <v>203</v>
      </c>
      <c r="V617" s="211">
        <v>77</v>
      </c>
      <c r="W617" s="211">
        <v>0</v>
      </c>
      <c r="X617" s="211">
        <v>3291</v>
      </c>
      <c r="Y617" s="211">
        <v>125</v>
      </c>
      <c r="Z617" s="211">
        <v>345</v>
      </c>
      <c r="AA617" s="211">
        <v>91</v>
      </c>
      <c r="AB617" s="211">
        <v>2002</v>
      </c>
      <c r="AC617" s="211">
        <v>18</v>
      </c>
      <c r="AD617" s="211">
        <v>1353</v>
      </c>
      <c r="AE617" s="211">
        <v>91</v>
      </c>
      <c r="AF617" s="211">
        <v>24217</v>
      </c>
      <c r="AG617" s="211">
        <v>738</v>
      </c>
      <c r="AH617" s="211">
        <v>28527</v>
      </c>
      <c r="AI617" s="211">
        <v>824</v>
      </c>
      <c r="AJ617" s="211">
        <v>4794</v>
      </c>
      <c r="AK617" s="211">
        <v>351</v>
      </c>
      <c r="AL617" s="211">
        <v>3814</v>
      </c>
      <c r="AM617" s="211">
        <v>271</v>
      </c>
      <c r="AN617" s="211">
        <v>980</v>
      </c>
      <c r="AO617" s="211">
        <v>80</v>
      </c>
      <c r="AP617" s="211">
        <v>16463</v>
      </c>
      <c r="AQ617" s="211">
        <v>633</v>
      </c>
      <c r="AR617" s="211">
        <v>16858</v>
      </c>
      <c r="AS617" s="211">
        <v>542</v>
      </c>
      <c r="AT617" s="211">
        <v>2087</v>
      </c>
      <c r="AU617" s="211">
        <v>11</v>
      </c>
      <c r="AV617" s="211">
        <v>31234</v>
      </c>
      <c r="AW617" s="211">
        <v>1164</v>
      </c>
      <c r="AX617" s="211">
        <v>940</v>
      </c>
      <c r="AY617" s="211">
        <v>30</v>
      </c>
      <c r="AZ617" s="211">
        <v>3597</v>
      </c>
      <c r="BA617" s="211">
        <v>196</v>
      </c>
      <c r="BB617" s="211">
        <v>6918</v>
      </c>
      <c r="BC617" s="211">
        <v>333</v>
      </c>
      <c r="BD617" s="211">
        <v>10024</v>
      </c>
      <c r="BE617" s="211">
        <v>192</v>
      </c>
      <c r="BF617" s="211">
        <v>3152</v>
      </c>
      <c r="BG617" s="211">
        <v>188</v>
      </c>
      <c r="BH617" s="211">
        <v>16349</v>
      </c>
      <c r="BI617" s="211">
        <v>665</v>
      </c>
      <c r="BJ617" s="211">
        <v>15830</v>
      </c>
      <c r="BK617" s="211">
        <v>632</v>
      </c>
      <c r="BL617" s="211">
        <v>519</v>
      </c>
      <c r="BM617" s="211">
        <v>33</v>
      </c>
      <c r="BN617" s="211">
        <v>12200</v>
      </c>
      <c r="BO617" s="211">
        <v>409</v>
      </c>
      <c r="BP617" s="211">
        <v>4816</v>
      </c>
      <c r="BQ617" s="211">
        <v>319</v>
      </c>
      <c r="BR617" s="211">
        <v>2485</v>
      </c>
      <c r="BS617" s="211">
        <v>125</v>
      </c>
      <c r="BT617" s="211">
        <v>9998</v>
      </c>
      <c r="BU617" s="211">
        <v>311</v>
      </c>
      <c r="BV617" s="211">
        <v>19501</v>
      </c>
      <c r="BW617" s="211">
        <v>853</v>
      </c>
      <c r="BX617" s="211">
        <v>3822</v>
      </c>
      <c r="BY617" s="211">
        <v>11</v>
      </c>
      <c r="BZ617" s="211">
        <v>2767</v>
      </c>
      <c r="CA617" s="211">
        <v>0</v>
      </c>
      <c r="CB617" s="211">
        <v>7231</v>
      </c>
      <c r="CC617" s="211">
        <v>311</v>
      </c>
      <c r="CD617" s="211">
        <v>1844</v>
      </c>
      <c r="CE617" s="211">
        <v>113</v>
      </c>
      <c r="CF617" s="211">
        <v>3063</v>
      </c>
      <c r="CG617" s="211">
        <v>100</v>
      </c>
      <c r="CH617" s="211">
        <v>5541</v>
      </c>
      <c r="CI617" s="211">
        <v>374</v>
      </c>
      <c r="CJ617" s="211">
        <v>4903</v>
      </c>
      <c r="CK617" s="211">
        <v>117</v>
      </c>
      <c r="CL617" s="211">
        <v>4150</v>
      </c>
      <c r="CM617" s="211">
        <v>149</v>
      </c>
      <c r="CN617" s="211">
        <v>3822</v>
      </c>
      <c r="CO617" s="211">
        <v>11</v>
      </c>
      <c r="CP617" s="211">
        <v>1175</v>
      </c>
      <c r="CQ617" s="211">
        <v>32146</v>
      </c>
      <c r="CR617" s="211">
        <v>27287</v>
      </c>
      <c r="CS617" s="211">
        <v>8150</v>
      </c>
      <c r="CT617" s="211">
        <v>24552</v>
      </c>
      <c r="CU617" s="211">
        <v>6476</v>
      </c>
      <c r="CV617" s="211">
        <v>2242</v>
      </c>
      <c r="CW617" s="211">
        <v>995</v>
      </c>
      <c r="CX617" s="211">
        <v>353</v>
      </c>
      <c r="CY617" s="211">
        <v>904</v>
      </c>
      <c r="CZ617" s="211">
        <v>298</v>
      </c>
      <c r="DA617" s="211">
        <v>1904</v>
      </c>
      <c r="DB617" s="211">
        <v>534</v>
      </c>
      <c r="DC617" s="211">
        <v>2673</v>
      </c>
      <c r="DD617" s="211">
        <v>1057</v>
      </c>
      <c r="DE617" s="211">
        <v>122</v>
      </c>
      <c r="DF617" s="211">
        <v>914</v>
      </c>
      <c r="DG617" s="211">
        <v>2772</v>
      </c>
      <c r="DH617" s="211">
        <v>556</v>
      </c>
      <c r="DI617" s="211">
        <v>1631</v>
      </c>
      <c r="DJ617" s="211">
        <v>1159</v>
      </c>
      <c r="DK617" s="211">
        <v>224</v>
      </c>
      <c r="DL617" s="211">
        <v>1680</v>
      </c>
      <c r="DM617" s="211">
        <v>2206</v>
      </c>
      <c r="DN617" s="211">
        <v>3678</v>
      </c>
      <c r="DO617" s="211">
        <v>949</v>
      </c>
      <c r="DP617" s="211">
        <v>475</v>
      </c>
      <c r="DQ617" s="211">
        <v>611</v>
      </c>
      <c r="DR617" s="211">
        <v>302</v>
      </c>
      <c r="DS617" s="211">
        <v>207</v>
      </c>
      <c r="DT617" s="211">
        <v>567</v>
      </c>
      <c r="DU617" s="211">
        <v>11367</v>
      </c>
      <c r="DV617" s="211">
        <v>7627</v>
      </c>
      <c r="DW617" s="211">
        <v>3976</v>
      </c>
      <c r="DX617" s="211">
        <v>739</v>
      </c>
      <c r="DY617" s="211">
        <v>286</v>
      </c>
      <c r="DZ617" s="211">
        <v>1163</v>
      </c>
      <c r="EA617" s="211">
        <v>133</v>
      </c>
      <c r="EB617" s="211">
        <v>842</v>
      </c>
      <c r="EC617" s="211">
        <v>1838</v>
      </c>
      <c r="ED617" s="211">
        <v>417</v>
      </c>
      <c r="EE617" s="211">
        <v>1110</v>
      </c>
      <c r="EF617" s="211">
        <v>4847</v>
      </c>
      <c r="EG617" s="211">
        <v>29750</v>
      </c>
      <c r="EH617" s="211">
        <v>3207</v>
      </c>
      <c r="EI617" s="211">
        <v>10023</v>
      </c>
      <c r="EJ617" s="211">
        <v>1344</v>
      </c>
      <c r="EK617" s="211">
        <v>247</v>
      </c>
      <c r="EL617" s="211">
        <v>180</v>
      </c>
      <c r="EM617" s="211">
        <v>221</v>
      </c>
      <c r="EN617" s="211">
        <v>99</v>
      </c>
      <c r="EO617" s="211">
        <v>190</v>
      </c>
      <c r="EP617" s="211">
        <v>397</v>
      </c>
      <c r="EQ617" s="211">
        <v>10994</v>
      </c>
      <c r="ER617" s="211">
        <v>11367</v>
      </c>
      <c r="ES617" s="211">
        <v>297</v>
      </c>
      <c r="ET617" s="211">
        <v>2637</v>
      </c>
      <c r="EU617" s="211">
        <v>5615</v>
      </c>
      <c r="EV617" s="211">
        <v>2818</v>
      </c>
      <c r="EW617" s="211">
        <f t="shared" si="9"/>
        <v>11070</v>
      </c>
      <c r="EX617" s="211">
        <v>11367</v>
      </c>
      <c r="EZ617" s="211"/>
    </row>
    <row r="618" spans="1:156" x14ac:dyDescent="0.25">
      <c r="A618">
        <v>56011</v>
      </c>
      <c r="B618" t="s">
        <v>580</v>
      </c>
      <c r="C618" t="s">
        <v>1067</v>
      </c>
      <c r="D618" t="s">
        <v>303</v>
      </c>
      <c r="E618" t="s">
        <v>329</v>
      </c>
      <c r="F618" s="234" t="s">
        <v>342</v>
      </c>
      <c r="G618" s="234" t="s">
        <v>342</v>
      </c>
      <c r="H618" s="211">
        <v>9370</v>
      </c>
      <c r="I618" s="211">
        <v>225</v>
      </c>
      <c r="J618" s="211">
        <v>570</v>
      </c>
      <c r="K618" s="211">
        <v>52</v>
      </c>
      <c r="L618" s="211">
        <v>249</v>
      </c>
      <c r="M618" s="211">
        <v>3</v>
      </c>
      <c r="N618" s="211">
        <v>4126</v>
      </c>
      <c r="O618" s="211">
        <v>89</v>
      </c>
      <c r="P618" s="211">
        <v>4660</v>
      </c>
      <c r="Q618" s="211">
        <v>70</v>
      </c>
      <c r="R618" s="211">
        <v>8636</v>
      </c>
      <c r="S618" s="211">
        <v>221</v>
      </c>
      <c r="T618" s="211">
        <v>278</v>
      </c>
      <c r="U618" s="211">
        <v>0</v>
      </c>
      <c r="V618" s="211">
        <v>24</v>
      </c>
      <c r="W618" s="211">
        <v>2</v>
      </c>
      <c r="X618" s="211">
        <v>10</v>
      </c>
      <c r="Y618" s="211">
        <v>0</v>
      </c>
      <c r="Z618" s="211">
        <v>122</v>
      </c>
      <c r="AA618" s="211">
        <v>0</v>
      </c>
      <c r="AB618" s="211">
        <v>300</v>
      </c>
      <c r="AC618" s="211">
        <v>2</v>
      </c>
      <c r="AD618" s="211">
        <v>88</v>
      </c>
      <c r="AE618" s="211">
        <v>0</v>
      </c>
      <c r="AF618" s="211">
        <v>8636</v>
      </c>
      <c r="AG618" s="211">
        <v>221</v>
      </c>
      <c r="AH618" s="211">
        <v>9213</v>
      </c>
      <c r="AI618" s="211">
        <v>225</v>
      </c>
      <c r="AJ618" s="211">
        <v>157</v>
      </c>
      <c r="AK618" s="211">
        <v>0</v>
      </c>
      <c r="AL618" s="211">
        <v>152</v>
      </c>
      <c r="AM618" s="211">
        <v>0</v>
      </c>
      <c r="AN618" s="211">
        <v>5</v>
      </c>
      <c r="AO618" s="211">
        <v>0</v>
      </c>
      <c r="AP618" s="211">
        <v>4887</v>
      </c>
      <c r="AQ618" s="211">
        <v>146</v>
      </c>
      <c r="AR618" s="211">
        <v>4483</v>
      </c>
      <c r="AS618" s="211">
        <v>79</v>
      </c>
      <c r="AT618" s="211">
        <v>873</v>
      </c>
      <c r="AU618" s="211">
        <v>2</v>
      </c>
      <c r="AV618" s="211">
        <v>8497</v>
      </c>
      <c r="AW618" s="211">
        <v>223</v>
      </c>
      <c r="AX618" s="211">
        <v>437</v>
      </c>
      <c r="AY618" s="211">
        <v>4</v>
      </c>
      <c r="AZ618" s="211">
        <v>1695</v>
      </c>
      <c r="BA618" s="211">
        <v>80</v>
      </c>
      <c r="BB618" s="211">
        <v>2238</v>
      </c>
      <c r="BC618" s="211">
        <v>49</v>
      </c>
      <c r="BD618" s="211">
        <v>1694</v>
      </c>
      <c r="BE618" s="211">
        <v>19</v>
      </c>
      <c r="BF618" s="211">
        <v>467</v>
      </c>
      <c r="BG618" s="211">
        <v>9</v>
      </c>
      <c r="BH618" s="211">
        <v>4934</v>
      </c>
      <c r="BI618" s="211">
        <v>194</v>
      </c>
      <c r="BJ618" s="211">
        <v>4907</v>
      </c>
      <c r="BK618" s="211">
        <v>181</v>
      </c>
      <c r="BL618" s="211">
        <v>27</v>
      </c>
      <c r="BM618" s="211">
        <v>13</v>
      </c>
      <c r="BN618" s="211">
        <v>3708</v>
      </c>
      <c r="BO618" s="211">
        <v>95</v>
      </c>
      <c r="BP618" s="211">
        <v>1400</v>
      </c>
      <c r="BQ618" s="211">
        <v>101</v>
      </c>
      <c r="BR618" s="211">
        <v>293</v>
      </c>
      <c r="BS618" s="211">
        <v>7</v>
      </c>
      <c r="BT618" s="211">
        <v>2759</v>
      </c>
      <c r="BU618" s="211">
        <v>22</v>
      </c>
      <c r="BV618" s="211">
        <v>5401</v>
      </c>
      <c r="BW618" s="211">
        <v>203</v>
      </c>
      <c r="BX618" s="211">
        <v>1210</v>
      </c>
      <c r="BY618" s="211">
        <v>0</v>
      </c>
      <c r="BZ618" s="211">
        <v>763</v>
      </c>
      <c r="CA618" s="211">
        <v>0</v>
      </c>
      <c r="CB618" s="211">
        <v>1996</v>
      </c>
      <c r="CC618" s="211">
        <v>22</v>
      </c>
      <c r="CD618" s="211">
        <v>547</v>
      </c>
      <c r="CE618" s="211">
        <v>51</v>
      </c>
      <c r="CF618" s="211">
        <v>935</v>
      </c>
      <c r="CG618" s="211">
        <v>49</v>
      </c>
      <c r="CH618" s="211">
        <v>1395</v>
      </c>
      <c r="CI618" s="211">
        <v>33</v>
      </c>
      <c r="CJ618" s="211">
        <v>1236</v>
      </c>
      <c r="CK618" s="211">
        <v>47</v>
      </c>
      <c r="CL618" s="211">
        <v>1288</v>
      </c>
      <c r="CM618" s="211">
        <v>23</v>
      </c>
      <c r="CN618" s="211">
        <v>1210</v>
      </c>
      <c r="CO618" s="211">
        <v>0</v>
      </c>
      <c r="CP618" s="211">
        <v>225</v>
      </c>
      <c r="CQ618" s="211">
        <v>9145</v>
      </c>
      <c r="CR618" s="211">
        <v>7976</v>
      </c>
      <c r="CS618" s="211">
        <v>2418</v>
      </c>
      <c r="CT618" s="211">
        <v>8869</v>
      </c>
      <c r="CU618" s="211">
        <v>151</v>
      </c>
      <c r="CV618" s="211">
        <v>50</v>
      </c>
      <c r="CW618" s="211">
        <v>93</v>
      </c>
      <c r="CX618" s="211">
        <v>44</v>
      </c>
      <c r="CY618" s="211">
        <v>40</v>
      </c>
      <c r="CZ618" s="211">
        <v>5</v>
      </c>
      <c r="DA618" s="211">
        <v>6</v>
      </c>
      <c r="DB618" s="211">
        <v>0</v>
      </c>
      <c r="DC618" s="211">
        <v>12</v>
      </c>
      <c r="DD618" s="211">
        <v>1</v>
      </c>
      <c r="DE618" s="211">
        <v>152</v>
      </c>
      <c r="DF618" s="211">
        <v>624</v>
      </c>
      <c r="DG618" s="211">
        <v>640</v>
      </c>
      <c r="DH618" s="211">
        <v>180</v>
      </c>
      <c r="DI618" s="211">
        <v>553</v>
      </c>
      <c r="DJ618" s="211">
        <v>295</v>
      </c>
      <c r="DK618" s="211">
        <v>25</v>
      </c>
      <c r="DL618" s="211">
        <v>336</v>
      </c>
      <c r="DM618" s="211">
        <v>308</v>
      </c>
      <c r="DN618" s="211">
        <v>1261</v>
      </c>
      <c r="DO618" s="211">
        <v>268</v>
      </c>
      <c r="DP618" s="211">
        <v>496</v>
      </c>
      <c r="DQ618" s="211">
        <v>115</v>
      </c>
      <c r="DR618" s="211">
        <v>108</v>
      </c>
      <c r="DS618" s="211">
        <v>76</v>
      </c>
      <c r="DT618" s="211">
        <v>107</v>
      </c>
      <c r="DU618" s="211">
        <v>3441</v>
      </c>
      <c r="DV618" s="211">
        <v>2053</v>
      </c>
      <c r="DW618" s="211">
        <v>793</v>
      </c>
      <c r="DX618" s="211">
        <v>170</v>
      </c>
      <c r="DY618" s="211">
        <v>81</v>
      </c>
      <c r="DZ618" s="211">
        <v>623</v>
      </c>
      <c r="EA618" s="211">
        <v>91</v>
      </c>
      <c r="EB618" s="211">
        <v>394</v>
      </c>
      <c r="EC618" s="211">
        <v>595</v>
      </c>
      <c r="ED618" s="211">
        <v>161</v>
      </c>
      <c r="EE618" s="211">
        <v>317</v>
      </c>
      <c r="EF618" s="211">
        <v>1310</v>
      </c>
      <c r="EG618" s="211">
        <v>9063</v>
      </c>
      <c r="EH618" s="211">
        <v>510</v>
      </c>
      <c r="EI618" s="211">
        <v>2942</v>
      </c>
      <c r="EJ618" s="211">
        <v>499</v>
      </c>
      <c r="EK618" s="211">
        <v>4</v>
      </c>
      <c r="EL618" s="211">
        <v>82</v>
      </c>
      <c r="EM618" s="211">
        <v>31</v>
      </c>
      <c r="EN618" s="211">
        <v>64</v>
      </c>
      <c r="EO618" s="211">
        <v>121</v>
      </c>
      <c r="EP618" s="211">
        <v>183</v>
      </c>
      <c r="EQ618" s="211">
        <v>3018</v>
      </c>
      <c r="ER618" s="211">
        <v>3441</v>
      </c>
      <c r="ES618" s="211">
        <v>143</v>
      </c>
      <c r="ET618" s="211">
        <v>997</v>
      </c>
      <c r="EU618" s="211">
        <v>1299</v>
      </c>
      <c r="EV618" s="211">
        <v>1002</v>
      </c>
      <c r="EW618" s="211">
        <f t="shared" si="9"/>
        <v>3298</v>
      </c>
      <c r="EX618" s="211">
        <v>3441</v>
      </c>
      <c r="EZ618" s="211"/>
    </row>
    <row r="619" spans="1:156" x14ac:dyDescent="0.25">
      <c r="A619">
        <v>56071</v>
      </c>
      <c r="B619" t="s">
        <v>580</v>
      </c>
      <c r="C619" t="s">
        <v>768</v>
      </c>
      <c r="D619" t="s">
        <v>303</v>
      </c>
      <c r="E619" t="s">
        <v>329</v>
      </c>
      <c r="F619" s="234" t="s">
        <v>342</v>
      </c>
      <c r="G619" s="234" t="s">
        <v>342</v>
      </c>
      <c r="H619" s="211">
        <v>12904</v>
      </c>
      <c r="I619" s="211">
        <v>338</v>
      </c>
      <c r="J619" s="211">
        <v>604</v>
      </c>
      <c r="K619" s="211">
        <v>105</v>
      </c>
      <c r="L619" s="211">
        <v>446</v>
      </c>
      <c r="M619" s="211">
        <v>96</v>
      </c>
      <c r="N619" s="211">
        <v>5037</v>
      </c>
      <c r="O619" s="211">
        <v>81</v>
      </c>
      <c r="P619" s="211">
        <v>7257</v>
      </c>
      <c r="Q619" s="211">
        <v>152</v>
      </c>
      <c r="R619" s="211">
        <v>12287</v>
      </c>
      <c r="S619" s="211">
        <v>263</v>
      </c>
      <c r="T619" s="211">
        <v>0</v>
      </c>
      <c r="U619" s="211">
        <v>0</v>
      </c>
      <c r="V619" s="211">
        <v>0</v>
      </c>
      <c r="W619" s="211">
        <v>0</v>
      </c>
      <c r="X619" s="211">
        <v>166</v>
      </c>
      <c r="Y619" s="211">
        <v>70</v>
      </c>
      <c r="Z619" s="211">
        <v>34</v>
      </c>
      <c r="AA619" s="211">
        <v>0</v>
      </c>
      <c r="AB619" s="211">
        <v>417</v>
      </c>
      <c r="AC619" s="211">
        <v>5</v>
      </c>
      <c r="AD619" s="211">
        <v>179</v>
      </c>
      <c r="AE619" s="211">
        <v>5</v>
      </c>
      <c r="AF619" s="211">
        <v>12189</v>
      </c>
      <c r="AG619" s="211">
        <v>263</v>
      </c>
      <c r="AH619" s="211">
        <v>12667</v>
      </c>
      <c r="AI619" s="211">
        <v>268</v>
      </c>
      <c r="AJ619" s="211">
        <v>237</v>
      </c>
      <c r="AK619" s="211">
        <v>70</v>
      </c>
      <c r="AL619" s="211">
        <v>201</v>
      </c>
      <c r="AM619" s="211">
        <v>70</v>
      </c>
      <c r="AN619" s="211">
        <v>36</v>
      </c>
      <c r="AO619" s="211">
        <v>0</v>
      </c>
      <c r="AP619" s="211">
        <v>6693</v>
      </c>
      <c r="AQ619" s="211">
        <v>200</v>
      </c>
      <c r="AR619" s="211">
        <v>6211</v>
      </c>
      <c r="AS619" s="211">
        <v>138</v>
      </c>
      <c r="AT619" s="211">
        <v>1177</v>
      </c>
      <c r="AU619" s="211">
        <v>23</v>
      </c>
      <c r="AV619" s="211">
        <v>11727</v>
      </c>
      <c r="AW619" s="211">
        <v>315</v>
      </c>
      <c r="AX619" s="211">
        <v>238</v>
      </c>
      <c r="AY619" s="211">
        <v>36</v>
      </c>
      <c r="AZ619" s="211">
        <v>2156</v>
      </c>
      <c r="BA619" s="211">
        <v>52</v>
      </c>
      <c r="BB619" s="211">
        <v>3103</v>
      </c>
      <c r="BC619" s="211">
        <v>147</v>
      </c>
      <c r="BD619" s="211">
        <v>2701</v>
      </c>
      <c r="BE619" s="211">
        <v>60</v>
      </c>
      <c r="BF619" s="211">
        <v>810</v>
      </c>
      <c r="BG619" s="211">
        <v>112</v>
      </c>
      <c r="BH619" s="211">
        <v>6363</v>
      </c>
      <c r="BI619" s="211">
        <v>191</v>
      </c>
      <c r="BJ619" s="211">
        <v>6180</v>
      </c>
      <c r="BK619" s="211">
        <v>189</v>
      </c>
      <c r="BL619" s="211">
        <v>183</v>
      </c>
      <c r="BM619" s="211">
        <v>2</v>
      </c>
      <c r="BN619" s="211">
        <v>4904</v>
      </c>
      <c r="BO619" s="211">
        <v>98</v>
      </c>
      <c r="BP619" s="211">
        <v>1580</v>
      </c>
      <c r="BQ619" s="211">
        <v>123</v>
      </c>
      <c r="BR619" s="211">
        <v>689</v>
      </c>
      <c r="BS619" s="211">
        <v>82</v>
      </c>
      <c r="BT619" s="211">
        <v>3939</v>
      </c>
      <c r="BU619" s="211">
        <v>35</v>
      </c>
      <c r="BV619" s="211">
        <v>7173</v>
      </c>
      <c r="BW619" s="211">
        <v>303</v>
      </c>
      <c r="BX619" s="211">
        <v>1792</v>
      </c>
      <c r="BY619" s="211">
        <v>0</v>
      </c>
      <c r="BZ619" s="211">
        <v>1268</v>
      </c>
      <c r="CA619" s="211">
        <v>10</v>
      </c>
      <c r="CB619" s="211">
        <v>2671</v>
      </c>
      <c r="CC619" s="211">
        <v>25</v>
      </c>
      <c r="CD619" s="211">
        <v>767</v>
      </c>
      <c r="CE619" s="211">
        <v>8</v>
      </c>
      <c r="CF619" s="211">
        <v>1437</v>
      </c>
      <c r="CG619" s="211">
        <v>32</v>
      </c>
      <c r="CH619" s="211">
        <v>1806</v>
      </c>
      <c r="CI619" s="211">
        <v>151</v>
      </c>
      <c r="CJ619" s="211">
        <v>1711</v>
      </c>
      <c r="CK619" s="211">
        <v>68</v>
      </c>
      <c r="CL619" s="211">
        <v>1452</v>
      </c>
      <c r="CM619" s="211">
        <v>44</v>
      </c>
      <c r="CN619" s="211">
        <v>1792</v>
      </c>
      <c r="CO619" s="211">
        <v>0</v>
      </c>
      <c r="CP619" s="211">
        <v>338</v>
      </c>
      <c r="CQ619" s="211">
        <v>12566</v>
      </c>
      <c r="CR619" s="211">
        <v>11052</v>
      </c>
      <c r="CS619" s="211">
        <v>3251</v>
      </c>
      <c r="CT619" s="211">
        <v>11503</v>
      </c>
      <c r="CU619" s="211">
        <v>453</v>
      </c>
      <c r="CV619" s="211">
        <v>81</v>
      </c>
      <c r="CW619" s="211">
        <v>74</v>
      </c>
      <c r="CX619" s="211">
        <v>29</v>
      </c>
      <c r="CY619" s="211">
        <v>291</v>
      </c>
      <c r="CZ619" s="211">
        <v>42</v>
      </c>
      <c r="DA619" s="211">
        <v>78</v>
      </c>
      <c r="DB619" s="211">
        <v>0</v>
      </c>
      <c r="DC619" s="211">
        <v>10</v>
      </c>
      <c r="DD619" s="211">
        <v>10</v>
      </c>
      <c r="DE619" s="211">
        <v>174</v>
      </c>
      <c r="DF619" s="211">
        <v>577</v>
      </c>
      <c r="DG619" s="211">
        <v>904</v>
      </c>
      <c r="DH619" s="211">
        <v>155</v>
      </c>
      <c r="DI619" s="211">
        <v>839</v>
      </c>
      <c r="DJ619" s="211">
        <v>254</v>
      </c>
      <c r="DK619" s="211">
        <v>54</v>
      </c>
      <c r="DL619" s="211">
        <v>478</v>
      </c>
      <c r="DM619" s="211">
        <v>554</v>
      </c>
      <c r="DN619" s="211">
        <v>1683</v>
      </c>
      <c r="DO619" s="211">
        <v>587</v>
      </c>
      <c r="DP619" s="211">
        <v>350</v>
      </c>
      <c r="DQ619" s="211">
        <v>174</v>
      </c>
      <c r="DR619" s="211">
        <v>90</v>
      </c>
      <c r="DS619" s="211">
        <v>52</v>
      </c>
      <c r="DT619" s="211">
        <v>171</v>
      </c>
      <c r="DU619" s="211">
        <v>4586</v>
      </c>
      <c r="DV619" s="211">
        <v>2857</v>
      </c>
      <c r="DW619" s="211">
        <v>1408</v>
      </c>
      <c r="DX619" s="211">
        <v>252</v>
      </c>
      <c r="DY619" s="211">
        <v>38</v>
      </c>
      <c r="DZ619" s="211">
        <v>648</v>
      </c>
      <c r="EA619" s="211">
        <v>43</v>
      </c>
      <c r="EB619" s="211">
        <v>486</v>
      </c>
      <c r="EC619" s="211">
        <v>829</v>
      </c>
      <c r="ED619" s="211">
        <v>270</v>
      </c>
      <c r="EE619" s="211">
        <v>483</v>
      </c>
      <c r="EF619" s="211">
        <v>1846</v>
      </c>
      <c r="EG619" s="211">
        <v>11243</v>
      </c>
      <c r="EH619" s="211">
        <v>1632</v>
      </c>
      <c r="EI619" s="211">
        <v>3863</v>
      </c>
      <c r="EJ619" s="211">
        <v>723</v>
      </c>
      <c r="EK619" s="211">
        <v>123</v>
      </c>
      <c r="EL619" s="211">
        <v>126</v>
      </c>
      <c r="EM619" s="211">
        <v>108</v>
      </c>
      <c r="EN619" s="211">
        <v>149</v>
      </c>
      <c r="EO619" s="211">
        <v>36</v>
      </c>
      <c r="EP619" s="211">
        <v>158</v>
      </c>
      <c r="EQ619" s="211">
        <v>4126</v>
      </c>
      <c r="ER619" s="211">
        <v>4586</v>
      </c>
      <c r="ES619" s="211">
        <v>90</v>
      </c>
      <c r="ET619" s="211">
        <v>1149</v>
      </c>
      <c r="EU619" s="211">
        <v>1750</v>
      </c>
      <c r="EV619" s="211">
        <v>1597</v>
      </c>
      <c r="EW619" s="211">
        <f t="shared" ref="EW619:EW663" si="10">ET619+EU619+EV619</f>
        <v>4496</v>
      </c>
      <c r="EX619" s="211">
        <v>4586</v>
      </c>
      <c r="EZ619" s="211"/>
    </row>
    <row r="620" spans="1:156" x14ac:dyDescent="0.25">
      <c r="A620">
        <v>56208</v>
      </c>
      <c r="B620" t="s">
        <v>580</v>
      </c>
      <c r="C620" t="s">
        <v>793</v>
      </c>
      <c r="D620" t="s">
        <v>309</v>
      </c>
      <c r="E620" t="s">
        <v>330</v>
      </c>
      <c r="F620" s="234" t="s">
        <v>342</v>
      </c>
      <c r="G620" s="234" t="s">
        <v>342</v>
      </c>
      <c r="H620" s="211">
        <v>2049</v>
      </c>
      <c r="I620" s="211">
        <v>134</v>
      </c>
      <c r="J620" s="211">
        <v>416</v>
      </c>
      <c r="K620" s="211">
        <v>39</v>
      </c>
      <c r="L620" s="211">
        <v>302</v>
      </c>
      <c r="M620" s="211">
        <v>32</v>
      </c>
      <c r="N620" s="211">
        <v>1001</v>
      </c>
      <c r="O620" s="211">
        <v>83</v>
      </c>
      <c r="P620" s="211">
        <v>632</v>
      </c>
      <c r="Q620" s="211">
        <v>12</v>
      </c>
      <c r="R620" s="211">
        <v>1770</v>
      </c>
      <c r="S620" s="211">
        <v>86</v>
      </c>
      <c r="T620" s="211">
        <v>0</v>
      </c>
      <c r="U620" s="211">
        <v>0</v>
      </c>
      <c r="V620" s="211">
        <v>11</v>
      </c>
      <c r="W620" s="211">
        <v>0</v>
      </c>
      <c r="X620" s="211">
        <v>0</v>
      </c>
      <c r="Y620" s="211">
        <v>0</v>
      </c>
      <c r="Z620" s="211">
        <v>41</v>
      </c>
      <c r="AA620" s="211">
        <v>37</v>
      </c>
      <c r="AB620" s="211">
        <v>155</v>
      </c>
      <c r="AC620" s="211">
        <v>0</v>
      </c>
      <c r="AD620" s="211">
        <v>74</v>
      </c>
      <c r="AE620" s="211">
        <v>37</v>
      </c>
      <c r="AF620" s="211">
        <v>1762</v>
      </c>
      <c r="AG620" s="211">
        <v>86</v>
      </c>
      <c r="AH620" s="211">
        <v>2003</v>
      </c>
      <c r="AI620" s="211">
        <v>92</v>
      </c>
      <c r="AJ620" s="211">
        <v>46</v>
      </c>
      <c r="AK620" s="211">
        <v>42</v>
      </c>
      <c r="AL620" s="211">
        <v>14</v>
      </c>
      <c r="AM620" s="211">
        <v>12</v>
      </c>
      <c r="AN620" s="211">
        <v>32</v>
      </c>
      <c r="AO620" s="211">
        <v>30</v>
      </c>
      <c r="AP620" s="211">
        <v>1064</v>
      </c>
      <c r="AQ620" s="211">
        <v>58</v>
      </c>
      <c r="AR620" s="211">
        <v>985</v>
      </c>
      <c r="AS620" s="211">
        <v>76</v>
      </c>
      <c r="AT620" s="211">
        <v>361</v>
      </c>
      <c r="AU620" s="211">
        <v>21</v>
      </c>
      <c r="AV620" s="211">
        <v>1688</v>
      </c>
      <c r="AW620" s="211">
        <v>113</v>
      </c>
      <c r="AX620" s="211">
        <v>119</v>
      </c>
      <c r="AY620" s="211">
        <v>27</v>
      </c>
      <c r="AZ620" s="211">
        <v>558</v>
      </c>
      <c r="BA620" s="211">
        <v>65</v>
      </c>
      <c r="BB620" s="211">
        <v>478</v>
      </c>
      <c r="BC620" s="211">
        <v>26</v>
      </c>
      <c r="BD620" s="211">
        <v>293</v>
      </c>
      <c r="BE620" s="211">
        <v>0</v>
      </c>
      <c r="BF620" s="211">
        <v>193</v>
      </c>
      <c r="BG620" s="211">
        <v>35</v>
      </c>
      <c r="BH620" s="211">
        <v>795</v>
      </c>
      <c r="BI620" s="211">
        <v>94</v>
      </c>
      <c r="BJ620" s="211">
        <v>763</v>
      </c>
      <c r="BK620" s="211">
        <v>75</v>
      </c>
      <c r="BL620" s="211">
        <v>32</v>
      </c>
      <c r="BM620" s="211">
        <v>19</v>
      </c>
      <c r="BN620" s="211">
        <v>538</v>
      </c>
      <c r="BO620" s="211">
        <v>38</v>
      </c>
      <c r="BP620" s="211">
        <v>282</v>
      </c>
      <c r="BQ620" s="211">
        <v>56</v>
      </c>
      <c r="BR620" s="211">
        <v>168</v>
      </c>
      <c r="BS620" s="211">
        <v>35</v>
      </c>
      <c r="BT620" s="211">
        <v>464</v>
      </c>
      <c r="BU620" s="211">
        <v>5</v>
      </c>
      <c r="BV620" s="211">
        <v>988</v>
      </c>
      <c r="BW620" s="211">
        <v>129</v>
      </c>
      <c r="BX620" s="211">
        <v>597</v>
      </c>
      <c r="BY620" s="211">
        <v>0</v>
      </c>
      <c r="BZ620" s="211">
        <v>88</v>
      </c>
      <c r="CA620" s="211">
        <v>0</v>
      </c>
      <c r="CB620" s="211">
        <v>376</v>
      </c>
      <c r="CC620" s="211">
        <v>5</v>
      </c>
      <c r="CD620" s="211">
        <v>137</v>
      </c>
      <c r="CE620" s="211">
        <v>11</v>
      </c>
      <c r="CF620" s="211">
        <v>136</v>
      </c>
      <c r="CG620" s="211">
        <v>42</v>
      </c>
      <c r="CH620" s="211">
        <v>151</v>
      </c>
      <c r="CI620" s="211">
        <v>15</v>
      </c>
      <c r="CJ620" s="211">
        <v>234</v>
      </c>
      <c r="CK620" s="211">
        <v>30</v>
      </c>
      <c r="CL620" s="211">
        <v>330</v>
      </c>
      <c r="CM620" s="211">
        <v>31</v>
      </c>
      <c r="CN620" s="211">
        <v>597</v>
      </c>
      <c r="CO620" s="211">
        <v>0</v>
      </c>
      <c r="CP620" s="211">
        <v>134</v>
      </c>
      <c r="CQ620" s="211">
        <v>1915</v>
      </c>
      <c r="CR620" s="211">
        <v>1276</v>
      </c>
      <c r="CS620" s="211">
        <v>1097</v>
      </c>
      <c r="CT620" s="211">
        <v>1913</v>
      </c>
      <c r="CU620" s="211">
        <v>120</v>
      </c>
      <c r="CV620" s="211">
        <v>27</v>
      </c>
      <c r="CW620" s="211">
        <v>40</v>
      </c>
      <c r="CX620" s="211">
        <v>24</v>
      </c>
      <c r="CY620" s="211">
        <v>26</v>
      </c>
      <c r="CZ620" s="211">
        <v>3</v>
      </c>
      <c r="DA620" s="211">
        <v>52</v>
      </c>
      <c r="DB620" s="211">
        <v>0</v>
      </c>
      <c r="DC620" s="211">
        <v>2</v>
      </c>
      <c r="DD620" s="211">
        <v>0</v>
      </c>
      <c r="DE620" s="211">
        <v>135</v>
      </c>
      <c r="DF620" s="211">
        <v>64</v>
      </c>
      <c r="DG620" s="211">
        <v>111</v>
      </c>
      <c r="DH620" s="211">
        <v>24</v>
      </c>
      <c r="DI620" s="211">
        <v>75</v>
      </c>
      <c r="DJ620" s="211">
        <v>48</v>
      </c>
      <c r="DK620" s="211">
        <v>7</v>
      </c>
      <c r="DL620" s="211">
        <v>32</v>
      </c>
      <c r="DM620" s="211">
        <v>33</v>
      </c>
      <c r="DN620" s="211">
        <v>251</v>
      </c>
      <c r="DO620" s="211">
        <v>35</v>
      </c>
      <c r="DP620" s="211">
        <v>32</v>
      </c>
      <c r="DQ620" s="211">
        <v>43</v>
      </c>
      <c r="DR620" s="211">
        <v>79</v>
      </c>
      <c r="DS620" s="211">
        <v>14</v>
      </c>
      <c r="DT620" s="211">
        <v>98</v>
      </c>
      <c r="DU620" s="211">
        <v>938</v>
      </c>
      <c r="DV620" s="211">
        <v>394</v>
      </c>
      <c r="DW620" s="211">
        <v>119</v>
      </c>
      <c r="DX620" s="211">
        <v>50</v>
      </c>
      <c r="DY620" s="211">
        <v>7</v>
      </c>
      <c r="DZ620" s="211">
        <v>191</v>
      </c>
      <c r="EA620" s="211">
        <v>9</v>
      </c>
      <c r="EB620" s="211">
        <v>159</v>
      </c>
      <c r="EC620" s="211">
        <v>303</v>
      </c>
      <c r="ED620" s="211">
        <v>35</v>
      </c>
      <c r="EE620" s="211">
        <v>216</v>
      </c>
      <c r="EF620" s="211">
        <v>179</v>
      </c>
      <c r="EG620" s="211">
        <v>1881</v>
      </c>
      <c r="EH620" s="211">
        <v>202</v>
      </c>
      <c r="EI620" s="211">
        <v>747</v>
      </c>
      <c r="EJ620" s="211">
        <v>191</v>
      </c>
      <c r="EK620" s="211">
        <v>31</v>
      </c>
      <c r="EL620" s="211">
        <v>9</v>
      </c>
      <c r="EM620" s="211">
        <v>20</v>
      </c>
      <c r="EN620" s="211">
        <v>17</v>
      </c>
      <c r="EO620" s="211">
        <v>20</v>
      </c>
      <c r="EP620" s="211">
        <v>69</v>
      </c>
      <c r="EQ620" s="211">
        <v>719</v>
      </c>
      <c r="ER620" s="211">
        <v>938</v>
      </c>
      <c r="ES620" s="211">
        <v>43</v>
      </c>
      <c r="ET620" s="211">
        <v>355</v>
      </c>
      <c r="EU620" s="211">
        <v>320</v>
      </c>
      <c r="EV620" s="211">
        <v>220</v>
      </c>
      <c r="EW620" s="211">
        <f t="shared" si="10"/>
        <v>895</v>
      </c>
      <c r="EX620" s="211">
        <v>938</v>
      </c>
      <c r="EZ620" s="211"/>
    </row>
    <row r="621" spans="1:156" x14ac:dyDescent="0.25">
      <c r="A621">
        <v>56220</v>
      </c>
      <c r="B621" t="s">
        <v>580</v>
      </c>
      <c r="C621" t="s">
        <v>796</v>
      </c>
      <c r="D621" t="s">
        <v>320</v>
      </c>
      <c r="E621" t="s">
        <v>330</v>
      </c>
      <c r="F621" s="234" t="s">
        <v>342</v>
      </c>
      <c r="G621" s="234" t="s">
        <v>342</v>
      </c>
      <c r="H621" s="211">
        <v>2679</v>
      </c>
      <c r="I621" s="211">
        <v>90</v>
      </c>
      <c r="J621" s="211">
        <v>439</v>
      </c>
      <c r="K621" s="211">
        <v>21</v>
      </c>
      <c r="L621" s="211">
        <v>238</v>
      </c>
      <c r="M621" s="211">
        <v>16</v>
      </c>
      <c r="N621" s="211">
        <v>1376</v>
      </c>
      <c r="O621" s="211">
        <v>50</v>
      </c>
      <c r="P621" s="211">
        <v>846</v>
      </c>
      <c r="Q621" s="211">
        <v>19</v>
      </c>
      <c r="R621" s="211">
        <v>2549</v>
      </c>
      <c r="S621" s="211">
        <v>61</v>
      </c>
      <c r="T621" s="211">
        <v>2</v>
      </c>
      <c r="U621" s="211">
        <v>0</v>
      </c>
      <c r="V621" s="211">
        <v>7</v>
      </c>
      <c r="W621" s="211">
        <v>0</v>
      </c>
      <c r="X621" s="211">
        <v>9</v>
      </c>
      <c r="Y621" s="211">
        <v>0</v>
      </c>
      <c r="Z621" s="211">
        <v>45</v>
      </c>
      <c r="AA621" s="211">
        <v>15</v>
      </c>
      <c r="AB621" s="211">
        <v>67</v>
      </c>
      <c r="AC621" s="211">
        <v>14</v>
      </c>
      <c r="AD621" s="211">
        <v>59</v>
      </c>
      <c r="AE621" s="211">
        <v>15</v>
      </c>
      <c r="AF621" s="211">
        <v>2549</v>
      </c>
      <c r="AG621" s="211">
        <v>61</v>
      </c>
      <c r="AH621" s="211">
        <v>2646</v>
      </c>
      <c r="AI621" s="211">
        <v>89</v>
      </c>
      <c r="AJ621" s="211">
        <v>33</v>
      </c>
      <c r="AK621" s="211">
        <v>1</v>
      </c>
      <c r="AL621" s="211">
        <v>13</v>
      </c>
      <c r="AM621" s="211">
        <v>1</v>
      </c>
      <c r="AN621" s="211">
        <v>20</v>
      </c>
      <c r="AO621" s="211">
        <v>0</v>
      </c>
      <c r="AP621" s="211">
        <v>1259</v>
      </c>
      <c r="AQ621" s="211">
        <v>31</v>
      </c>
      <c r="AR621" s="211">
        <v>1420</v>
      </c>
      <c r="AS621" s="211">
        <v>59</v>
      </c>
      <c r="AT621" s="211">
        <v>498</v>
      </c>
      <c r="AU621" s="211">
        <v>0</v>
      </c>
      <c r="AV621" s="211">
        <v>2181</v>
      </c>
      <c r="AW621" s="211">
        <v>90</v>
      </c>
      <c r="AX621" s="211">
        <v>70</v>
      </c>
      <c r="AY621" s="211">
        <v>3</v>
      </c>
      <c r="AZ621" s="211">
        <v>660</v>
      </c>
      <c r="BA621" s="211">
        <v>10</v>
      </c>
      <c r="BB621" s="211">
        <v>774</v>
      </c>
      <c r="BC621" s="211">
        <v>47</v>
      </c>
      <c r="BD621" s="211">
        <v>332</v>
      </c>
      <c r="BE621" s="211">
        <v>2</v>
      </c>
      <c r="BF621" s="211">
        <v>222</v>
      </c>
      <c r="BG621" s="211">
        <v>14</v>
      </c>
      <c r="BH621" s="211">
        <v>1174</v>
      </c>
      <c r="BI621" s="211">
        <v>48</v>
      </c>
      <c r="BJ621" s="211">
        <v>1153</v>
      </c>
      <c r="BK621" s="211">
        <v>48</v>
      </c>
      <c r="BL621" s="211">
        <v>21</v>
      </c>
      <c r="BM621" s="211">
        <v>0</v>
      </c>
      <c r="BN621" s="211">
        <v>908</v>
      </c>
      <c r="BO621" s="211">
        <v>48</v>
      </c>
      <c r="BP621" s="211">
        <v>293</v>
      </c>
      <c r="BQ621" s="211">
        <v>1</v>
      </c>
      <c r="BR621" s="211">
        <v>195</v>
      </c>
      <c r="BS621" s="211">
        <v>13</v>
      </c>
      <c r="BT621" s="211">
        <v>682</v>
      </c>
      <c r="BU621" s="211">
        <v>28</v>
      </c>
      <c r="BV621" s="211">
        <v>1396</v>
      </c>
      <c r="BW621" s="211">
        <v>62</v>
      </c>
      <c r="BX621" s="211">
        <v>601</v>
      </c>
      <c r="BY621" s="211">
        <v>0</v>
      </c>
      <c r="BZ621" s="211">
        <v>157</v>
      </c>
      <c r="CA621" s="211">
        <v>7</v>
      </c>
      <c r="CB621" s="211">
        <v>525</v>
      </c>
      <c r="CC621" s="211">
        <v>21</v>
      </c>
      <c r="CD621" s="211">
        <v>161</v>
      </c>
      <c r="CE621" s="211">
        <v>0</v>
      </c>
      <c r="CF621" s="211">
        <v>262</v>
      </c>
      <c r="CG621" s="211">
        <v>21</v>
      </c>
      <c r="CH621" s="211">
        <v>291</v>
      </c>
      <c r="CI621" s="211">
        <v>9</v>
      </c>
      <c r="CJ621" s="211">
        <v>267</v>
      </c>
      <c r="CK621" s="211">
        <v>25</v>
      </c>
      <c r="CL621" s="211">
        <v>415</v>
      </c>
      <c r="CM621" s="211">
        <v>7</v>
      </c>
      <c r="CN621" s="211">
        <v>601</v>
      </c>
      <c r="CO621" s="211">
        <v>0</v>
      </c>
      <c r="CP621" s="211">
        <v>90</v>
      </c>
      <c r="CQ621" s="211">
        <v>2589</v>
      </c>
      <c r="CR621" s="211">
        <v>2014</v>
      </c>
      <c r="CS621" s="211">
        <v>1135</v>
      </c>
      <c r="CT621" s="211">
        <v>2516</v>
      </c>
      <c r="CU621" s="211">
        <v>70</v>
      </c>
      <c r="CV621" s="211">
        <v>24</v>
      </c>
      <c r="CW621" s="211">
        <v>52</v>
      </c>
      <c r="CX621" s="211">
        <v>24</v>
      </c>
      <c r="CY621" s="211">
        <v>10</v>
      </c>
      <c r="CZ621" s="211">
        <v>0</v>
      </c>
      <c r="DA621" s="211">
        <v>0</v>
      </c>
      <c r="DB621" s="211">
        <v>0</v>
      </c>
      <c r="DC621" s="211">
        <v>8</v>
      </c>
      <c r="DD621" s="211">
        <v>0</v>
      </c>
      <c r="DE621" s="211">
        <v>223</v>
      </c>
      <c r="DF621" s="211">
        <v>105</v>
      </c>
      <c r="DG621" s="211">
        <v>139</v>
      </c>
      <c r="DH621" s="211">
        <v>35</v>
      </c>
      <c r="DI621" s="211">
        <v>179</v>
      </c>
      <c r="DJ621" s="211">
        <v>76</v>
      </c>
      <c r="DK621" s="211">
        <v>11</v>
      </c>
      <c r="DL621" s="211">
        <v>54</v>
      </c>
      <c r="DM621" s="211">
        <v>48</v>
      </c>
      <c r="DN621" s="211">
        <v>319</v>
      </c>
      <c r="DO621" s="211">
        <v>39</v>
      </c>
      <c r="DP621" s="211">
        <v>54</v>
      </c>
      <c r="DQ621" s="211">
        <v>23</v>
      </c>
      <c r="DR621" s="211">
        <v>37</v>
      </c>
      <c r="DS621" s="211">
        <v>31</v>
      </c>
      <c r="DT621" s="211">
        <v>80</v>
      </c>
      <c r="DU621" s="211">
        <v>1168</v>
      </c>
      <c r="DV621" s="211">
        <v>608</v>
      </c>
      <c r="DW621" s="211">
        <v>212</v>
      </c>
      <c r="DX621" s="211">
        <v>52</v>
      </c>
      <c r="DY621" s="211">
        <v>10</v>
      </c>
      <c r="DZ621" s="211">
        <v>257</v>
      </c>
      <c r="EA621" s="211">
        <v>65</v>
      </c>
      <c r="EB621" s="211">
        <v>167</v>
      </c>
      <c r="EC621" s="211">
        <v>251</v>
      </c>
      <c r="ED621" s="211">
        <v>36</v>
      </c>
      <c r="EE621" s="211">
        <v>166</v>
      </c>
      <c r="EF621" s="211">
        <v>345</v>
      </c>
      <c r="EG621" s="211">
        <v>2474</v>
      </c>
      <c r="EH621" s="211">
        <v>213</v>
      </c>
      <c r="EI621" s="211">
        <v>1013</v>
      </c>
      <c r="EJ621" s="211">
        <v>155</v>
      </c>
      <c r="EK621" s="211">
        <v>46</v>
      </c>
      <c r="EL621" s="211">
        <v>10</v>
      </c>
      <c r="EM621" s="211">
        <v>38</v>
      </c>
      <c r="EN621" s="211">
        <v>8</v>
      </c>
      <c r="EO621" s="211">
        <v>8</v>
      </c>
      <c r="EP621" s="211">
        <v>21</v>
      </c>
      <c r="EQ621" s="211">
        <v>993</v>
      </c>
      <c r="ER621" s="211">
        <v>1168</v>
      </c>
      <c r="ES621" s="211">
        <v>56</v>
      </c>
      <c r="ET621" s="211">
        <v>241</v>
      </c>
      <c r="EU621" s="211">
        <v>476</v>
      </c>
      <c r="EV621" s="211">
        <v>395</v>
      </c>
      <c r="EW621" s="211">
        <f t="shared" si="10"/>
        <v>1112</v>
      </c>
      <c r="EX621" s="211">
        <v>1168</v>
      </c>
      <c r="EZ621" s="211"/>
    </row>
    <row r="622" spans="1:156" x14ac:dyDescent="0.25">
      <c r="A622">
        <v>56222</v>
      </c>
      <c r="B622" t="s">
        <v>580</v>
      </c>
      <c r="C622" t="s">
        <v>1157</v>
      </c>
      <c r="D622" t="s">
        <v>245</v>
      </c>
      <c r="E622" t="s">
        <v>330</v>
      </c>
      <c r="F622" s="234" t="s">
        <v>342</v>
      </c>
      <c r="G622" s="234" t="s">
        <v>342</v>
      </c>
      <c r="H622" s="211">
        <v>1939</v>
      </c>
      <c r="I622" s="211">
        <v>80</v>
      </c>
      <c r="J622" s="211">
        <v>472</v>
      </c>
      <c r="K622" s="211">
        <v>0</v>
      </c>
      <c r="L622" s="211">
        <v>204</v>
      </c>
      <c r="M622" s="211">
        <v>0</v>
      </c>
      <c r="N622" s="211">
        <v>866</v>
      </c>
      <c r="O622" s="211">
        <v>69</v>
      </c>
      <c r="P622" s="211">
        <v>599</v>
      </c>
      <c r="Q622" s="211">
        <v>11</v>
      </c>
      <c r="R622" s="211">
        <v>1745</v>
      </c>
      <c r="S622" s="211">
        <v>35</v>
      </c>
      <c r="T622" s="211">
        <v>11</v>
      </c>
      <c r="U622" s="211">
        <v>0</v>
      </c>
      <c r="V622" s="211">
        <v>41</v>
      </c>
      <c r="W622" s="211">
        <v>0</v>
      </c>
      <c r="X622" s="211">
        <v>3</v>
      </c>
      <c r="Y622" s="211">
        <v>0</v>
      </c>
      <c r="Z622" s="211">
        <v>68</v>
      </c>
      <c r="AA622" s="211">
        <v>34</v>
      </c>
      <c r="AB622" s="211">
        <v>71</v>
      </c>
      <c r="AC622" s="211">
        <v>11</v>
      </c>
      <c r="AD622" s="211">
        <v>172</v>
      </c>
      <c r="AE622" s="211">
        <v>45</v>
      </c>
      <c r="AF622" s="211">
        <v>1699</v>
      </c>
      <c r="AG622" s="211">
        <v>35</v>
      </c>
      <c r="AH622" s="211">
        <v>1859</v>
      </c>
      <c r="AI622" s="211">
        <v>60</v>
      </c>
      <c r="AJ622" s="211">
        <v>80</v>
      </c>
      <c r="AK622" s="211">
        <v>20</v>
      </c>
      <c r="AL622" s="211">
        <v>45</v>
      </c>
      <c r="AM622" s="211">
        <v>10</v>
      </c>
      <c r="AN622" s="211">
        <v>35</v>
      </c>
      <c r="AO622" s="211">
        <v>10</v>
      </c>
      <c r="AP622" s="211">
        <v>936</v>
      </c>
      <c r="AQ622" s="211">
        <v>46</v>
      </c>
      <c r="AR622" s="211">
        <v>1003</v>
      </c>
      <c r="AS622" s="211">
        <v>34</v>
      </c>
      <c r="AT622" s="211">
        <v>246</v>
      </c>
      <c r="AU622" s="211">
        <v>4</v>
      </c>
      <c r="AV622" s="211">
        <v>1693</v>
      </c>
      <c r="AW622" s="211">
        <v>76</v>
      </c>
      <c r="AX622" s="211">
        <v>106</v>
      </c>
      <c r="AY622" s="211">
        <v>31</v>
      </c>
      <c r="AZ622" s="211">
        <v>427</v>
      </c>
      <c r="BA622" s="211">
        <v>31</v>
      </c>
      <c r="BB622" s="211">
        <v>478</v>
      </c>
      <c r="BC622" s="211">
        <v>7</v>
      </c>
      <c r="BD622" s="211">
        <v>192</v>
      </c>
      <c r="BE622" s="211">
        <v>1</v>
      </c>
      <c r="BF622" s="211">
        <v>163</v>
      </c>
      <c r="BG622" s="211">
        <v>4</v>
      </c>
      <c r="BH622" s="211">
        <v>910</v>
      </c>
      <c r="BI622" s="211">
        <v>68</v>
      </c>
      <c r="BJ622" s="211">
        <v>890</v>
      </c>
      <c r="BK622" s="211">
        <v>61</v>
      </c>
      <c r="BL622" s="211">
        <v>20</v>
      </c>
      <c r="BM622" s="211">
        <v>7</v>
      </c>
      <c r="BN622" s="211">
        <v>763</v>
      </c>
      <c r="BO622" s="211">
        <v>58</v>
      </c>
      <c r="BP622" s="211">
        <v>181</v>
      </c>
      <c r="BQ622" s="211">
        <v>12</v>
      </c>
      <c r="BR622" s="211">
        <v>129</v>
      </c>
      <c r="BS622" s="211">
        <v>2</v>
      </c>
      <c r="BT622" s="211">
        <v>584</v>
      </c>
      <c r="BU622" s="211">
        <v>8</v>
      </c>
      <c r="BV622" s="211">
        <v>1073</v>
      </c>
      <c r="BW622" s="211">
        <v>72</v>
      </c>
      <c r="BX622" s="211">
        <v>282</v>
      </c>
      <c r="BY622" s="211">
        <v>0</v>
      </c>
      <c r="BZ622" s="211">
        <v>173</v>
      </c>
      <c r="CA622" s="211">
        <v>2</v>
      </c>
      <c r="CB622" s="211">
        <v>411</v>
      </c>
      <c r="CC622" s="211">
        <v>6</v>
      </c>
      <c r="CD622" s="211">
        <v>152</v>
      </c>
      <c r="CE622" s="211">
        <v>2</v>
      </c>
      <c r="CF622" s="211">
        <v>244</v>
      </c>
      <c r="CG622" s="211">
        <v>29</v>
      </c>
      <c r="CH622" s="211">
        <v>243</v>
      </c>
      <c r="CI622" s="211">
        <v>22</v>
      </c>
      <c r="CJ622" s="211">
        <v>152</v>
      </c>
      <c r="CK622" s="211">
        <v>13</v>
      </c>
      <c r="CL622" s="211">
        <v>282</v>
      </c>
      <c r="CM622" s="211">
        <v>6</v>
      </c>
      <c r="CN622" s="211">
        <v>282</v>
      </c>
      <c r="CO622" s="211">
        <v>0</v>
      </c>
      <c r="CP622" s="211">
        <v>80</v>
      </c>
      <c r="CQ622" s="211">
        <v>1859</v>
      </c>
      <c r="CR622" s="211">
        <v>1302</v>
      </c>
      <c r="CS622" s="211">
        <v>813</v>
      </c>
      <c r="CT622" s="211">
        <v>1754</v>
      </c>
      <c r="CU622" s="211">
        <v>109</v>
      </c>
      <c r="CV622" s="211">
        <v>52</v>
      </c>
      <c r="CW622" s="211">
        <v>92</v>
      </c>
      <c r="CX622" s="211">
        <v>46</v>
      </c>
      <c r="CY622" s="211">
        <v>6</v>
      </c>
      <c r="CZ622" s="211">
        <v>6</v>
      </c>
      <c r="DA622" s="211">
        <v>0</v>
      </c>
      <c r="DB622" s="211">
        <v>0</v>
      </c>
      <c r="DC622" s="211">
        <v>11</v>
      </c>
      <c r="DD622" s="211">
        <v>0</v>
      </c>
      <c r="DE622" s="211">
        <v>112</v>
      </c>
      <c r="DF622" s="211">
        <v>106</v>
      </c>
      <c r="DG622" s="211">
        <v>154</v>
      </c>
      <c r="DH622" s="211">
        <v>12</v>
      </c>
      <c r="DI622" s="211">
        <v>92</v>
      </c>
      <c r="DJ622" s="211">
        <v>63</v>
      </c>
      <c r="DK622" s="211">
        <v>19</v>
      </c>
      <c r="DL622" s="211">
        <v>53</v>
      </c>
      <c r="DM622" s="211">
        <v>59</v>
      </c>
      <c r="DN622" s="211">
        <v>250</v>
      </c>
      <c r="DO622" s="211">
        <v>18</v>
      </c>
      <c r="DP622" s="211">
        <v>36</v>
      </c>
      <c r="DQ622" s="211">
        <v>25</v>
      </c>
      <c r="DR622" s="211">
        <v>3</v>
      </c>
      <c r="DS622" s="211">
        <v>32</v>
      </c>
      <c r="DT622" s="211">
        <v>54</v>
      </c>
      <c r="DU622" s="211">
        <v>782</v>
      </c>
      <c r="DV622" s="211">
        <v>373</v>
      </c>
      <c r="DW622" s="211">
        <v>146</v>
      </c>
      <c r="DX622" s="211">
        <v>72</v>
      </c>
      <c r="DY622" s="211">
        <v>31</v>
      </c>
      <c r="DZ622" s="211">
        <v>160</v>
      </c>
      <c r="EA622" s="211">
        <v>14</v>
      </c>
      <c r="EB622" s="211">
        <v>117</v>
      </c>
      <c r="EC622" s="211">
        <v>177</v>
      </c>
      <c r="ED622" s="211">
        <v>73</v>
      </c>
      <c r="EE622" s="211">
        <v>87</v>
      </c>
      <c r="EF622" s="211">
        <v>280</v>
      </c>
      <c r="EG622" s="211">
        <v>1770</v>
      </c>
      <c r="EH622" s="211">
        <v>219</v>
      </c>
      <c r="EI622" s="211">
        <v>567</v>
      </c>
      <c r="EJ622" s="211">
        <v>215</v>
      </c>
      <c r="EK622" s="211">
        <v>35</v>
      </c>
      <c r="EL622" s="211">
        <v>36</v>
      </c>
      <c r="EM622" s="211">
        <v>36</v>
      </c>
      <c r="EN622" s="211">
        <v>14</v>
      </c>
      <c r="EO622" s="211">
        <v>0</v>
      </c>
      <c r="EP622" s="211">
        <v>75</v>
      </c>
      <c r="EQ622" s="211">
        <v>691</v>
      </c>
      <c r="ER622" s="211">
        <v>782</v>
      </c>
      <c r="ES622" s="211">
        <v>14</v>
      </c>
      <c r="ET622" s="211">
        <v>166</v>
      </c>
      <c r="EU622" s="211">
        <v>382</v>
      </c>
      <c r="EV622" s="211">
        <v>220</v>
      </c>
      <c r="EW622" s="211">
        <f t="shared" si="10"/>
        <v>768</v>
      </c>
      <c r="EX622" s="211">
        <v>782</v>
      </c>
      <c r="EZ622" s="211"/>
    </row>
    <row r="623" spans="1:156" x14ac:dyDescent="0.25">
      <c r="A623">
        <v>56223</v>
      </c>
      <c r="B623" t="s">
        <v>580</v>
      </c>
      <c r="C623" t="s">
        <v>1158</v>
      </c>
      <c r="D623" t="s">
        <v>320</v>
      </c>
      <c r="E623" t="s">
        <v>330</v>
      </c>
      <c r="F623" s="234" t="s">
        <v>342</v>
      </c>
      <c r="G623" s="234" t="s">
        <v>342</v>
      </c>
      <c r="H623" s="211">
        <v>1359</v>
      </c>
      <c r="I623" s="211">
        <v>65</v>
      </c>
      <c r="J623" s="211">
        <v>203</v>
      </c>
      <c r="K623" s="211">
        <v>21</v>
      </c>
      <c r="L623" s="211">
        <v>139</v>
      </c>
      <c r="M623" s="211">
        <v>4</v>
      </c>
      <c r="N623" s="211">
        <v>692</v>
      </c>
      <c r="O623" s="211">
        <v>36</v>
      </c>
      <c r="P623" s="211">
        <v>448</v>
      </c>
      <c r="Q623" s="211">
        <v>7</v>
      </c>
      <c r="R623" s="211">
        <v>1200</v>
      </c>
      <c r="S623" s="211">
        <v>24</v>
      </c>
      <c r="T623" s="211">
        <v>0</v>
      </c>
      <c r="U623" s="211">
        <v>0</v>
      </c>
      <c r="V623" s="211">
        <v>27</v>
      </c>
      <c r="W623" s="211">
        <v>3</v>
      </c>
      <c r="X623" s="211">
        <v>5</v>
      </c>
      <c r="Y623" s="211">
        <v>0</v>
      </c>
      <c r="Z623" s="211">
        <v>54</v>
      </c>
      <c r="AA623" s="211">
        <v>22</v>
      </c>
      <c r="AB623" s="211">
        <v>67</v>
      </c>
      <c r="AC623" s="211">
        <v>16</v>
      </c>
      <c r="AD623" s="211">
        <v>99</v>
      </c>
      <c r="AE623" s="211">
        <v>42</v>
      </c>
      <c r="AF623" s="211">
        <v>1190</v>
      </c>
      <c r="AG623" s="211">
        <v>20</v>
      </c>
      <c r="AH623" s="211">
        <v>1301</v>
      </c>
      <c r="AI623" s="211">
        <v>27</v>
      </c>
      <c r="AJ623" s="211">
        <v>58</v>
      </c>
      <c r="AK623" s="211">
        <v>38</v>
      </c>
      <c r="AL623" s="211">
        <v>6</v>
      </c>
      <c r="AM623" s="211">
        <v>0</v>
      </c>
      <c r="AN623" s="211">
        <v>52</v>
      </c>
      <c r="AO623" s="211">
        <v>38</v>
      </c>
      <c r="AP623" s="211">
        <v>638</v>
      </c>
      <c r="AQ623" s="211">
        <v>32</v>
      </c>
      <c r="AR623" s="211">
        <v>721</v>
      </c>
      <c r="AS623" s="211">
        <v>33</v>
      </c>
      <c r="AT623" s="211">
        <v>167</v>
      </c>
      <c r="AU623" s="211">
        <v>15</v>
      </c>
      <c r="AV623" s="211">
        <v>1192</v>
      </c>
      <c r="AW623" s="211">
        <v>50</v>
      </c>
      <c r="AX623" s="211">
        <v>39</v>
      </c>
      <c r="AY623" s="211">
        <v>15</v>
      </c>
      <c r="AZ623" s="211">
        <v>348</v>
      </c>
      <c r="BA623" s="211">
        <v>28</v>
      </c>
      <c r="BB623" s="211">
        <v>321</v>
      </c>
      <c r="BC623" s="211">
        <v>7</v>
      </c>
      <c r="BD623" s="211">
        <v>135</v>
      </c>
      <c r="BE623" s="211">
        <v>1</v>
      </c>
      <c r="BF623" s="211">
        <v>136</v>
      </c>
      <c r="BG623" s="211">
        <v>18</v>
      </c>
      <c r="BH623" s="211">
        <v>550</v>
      </c>
      <c r="BI623" s="211">
        <v>28</v>
      </c>
      <c r="BJ623" s="211">
        <v>536</v>
      </c>
      <c r="BK623" s="211">
        <v>28</v>
      </c>
      <c r="BL623" s="211">
        <v>14</v>
      </c>
      <c r="BM623" s="211">
        <v>0</v>
      </c>
      <c r="BN623" s="211">
        <v>413</v>
      </c>
      <c r="BO623" s="211">
        <v>23</v>
      </c>
      <c r="BP623" s="211">
        <v>170</v>
      </c>
      <c r="BQ623" s="211">
        <v>7</v>
      </c>
      <c r="BR623" s="211">
        <v>103</v>
      </c>
      <c r="BS623" s="211">
        <v>16</v>
      </c>
      <c r="BT623" s="211">
        <v>396</v>
      </c>
      <c r="BU623" s="211">
        <v>9</v>
      </c>
      <c r="BV623" s="211">
        <v>686</v>
      </c>
      <c r="BW623" s="211">
        <v>46</v>
      </c>
      <c r="BX623" s="211">
        <v>277</v>
      </c>
      <c r="BY623" s="211">
        <v>10</v>
      </c>
      <c r="BZ623" s="211">
        <v>98</v>
      </c>
      <c r="CA623" s="211">
        <v>4</v>
      </c>
      <c r="CB623" s="211">
        <v>298</v>
      </c>
      <c r="CC623" s="211">
        <v>5</v>
      </c>
      <c r="CD623" s="211">
        <v>120</v>
      </c>
      <c r="CE623" s="211">
        <v>5</v>
      </c>
      <c r="CF623" s="211">
        <v>144</v>
      </c>
      <c r="CG623" s="211">
        <v>22</v>
      </c>
      <c r="CH623" s="211">
        <v>162</v>
      </c>
      <c r="CI623" s="211">
        <v>5</v>
      </c>
      <c r="CJ623" s="211">
        <v>125</v>
      </c>
      <c r="CK623" s="211">
        <v>11</v>
      </c>
      <c r="CL623" s="211">
        <v>135</v>
      </c>
      <c r="CM623" s="211">
        <v>3</v>
      </c>
      <c r="CN623" s="211">
        <v>277</v>
      </c>
      <c r="CO623" s="211">
        <v>10</v>
      </c>
      <c r="CP623" s="211">
        <v>65</v>
      </c>
      <c r="CQ623" s="211">
        <v>1294</v>
      </c>
      <c r="CR623" s="211">
        <v>858</v>
      </c>
      <c r="CS623" s="211">
        <v>676</v>
      </c>
      <c r="CT623" s="211">
        <v>1213</v>
      </c>
      <c r="CU623" s="211">
        <v>93</v>
      </c>
      <c r="CV623" s="211">
        <v>30</v>
      </c>
      <c r="CW623" s="211">
        <v>83</v>
      </c>
      <c r="CX623" s="211">
        <v>23</v>
      </c>
      <c r="CY623" s="211">
        <v>4</v>
      </c>
      <c r="CZ623" s="211">
        <v>2</v>
      </c>
      <c r="DA623" s="211">
        <v>5</v>
      </c>
      <c r="DB623" s="211">
        <v>5</v>
      </c>
      <c r="DC623" s="211">
        <v>1</v>
      </c>
      <c r="DD623" s="211">
        <v>0</v>
      </c>
      <c r="DE623" s="211">
        <v>46</v>
      </c>
      <c r="DF623" s="211">
        <v>73</v>
      </c>
      <c r="DG623" s="211">
        <v>79</v>
      </c>
      <c r="DH623" s="211">
        <v>22</v>
      </c>
      <c r="DI623" s="211">
        <v>90</v>
      </c>
      <c r="DJ623" s="211">
        <v>22</v>
      </c>
      <c r="DK623" s="211">
        <v>0</v>
      </c>
      <c r="DL623" s="211">
        <v>24</v>
      </c>
      <c r="DM623" s="211">
        <v>13</v>
      </c>
      <c r="DN623" s="211">
        <v>201</v>
      </c>
      <c r="DO623" s="211">
        <v>44</v>
      </c>
      <c r="DP623" s="211">
        <v>25</v>
      </c>
      <c r="DQ623" s="211">
        <v>14</v>
      </c>
      <c r="DR623" s="211">
        <v>27</v>
      </c>
      <c r="DS623" s="211">
        <v>6</v>
      </c>
      <c r="DT623" s="211">
        <v>42</v>
      </c>
      <c r="DU623" s="211">
        <v>546</v>
      </c>
      <c r="DV623" s="211">
        <v>252</v>
      </c>
      <c r="DW623" s="211">
        <v>107</v>
      </c>
      <c r="DX623" s="211">
        <v>77</v>
      </c>
      <c r="DY623" s="211">
        <v>48</v>
      </c>
      <c r="DZ623" s="211">
        <v>99</v>
      </c>
      <c r="EA623" s="211">
        <v>13</v>
      </c>
      <c r="EB623" s="211">
        <v>81</v>
      </c>
      <c r="EC623" s="211">
        <v>118</v>
      </c>
      <c r="ED623" s="211">
        <v>15</v>
      </c>
      <c r="EE623" s="211">
        <v>77</v>
      </c>
      <c r="EF623" s="211">
        <v>205</v>
      </c>
      <c r="EG623" s="211">
        <v>1263</v>
      </c>
      <c r="EH623" s="211">
        <v>129</v>
      </c>
      <c r="EI623" s="211">
        <v>456</v>
      </c>
      <c r="EJ623" s="211">
        <v>90</v>
      </c>
      <c r="EK623" s="211">
        <v>28</v>
      </c>
      <c r="EL623" s="211">
        <v>2</v>
      </c>
      <c r="EM623" s="211">
        <v>9</v>
      </c>
      <c r="EN623" s="211">
        <v>9</v>
      </c>
      <c r="EO623" s="211">
        <v>7</v>
      </c>
      <c r="EP623" s="211">
        <v>25</v>
      </c>
      <c r="EQ623" s="211">
        <v>467</v>
      </c>
      <c r="ER623" s="211">
        <v>546</v>
      </c>
      <c r="ES623" s="211">
        <v>30</v>
      </c>
      <c r="ET623" s="211">
        <v>123</v>
      </c>
      <c r="EU623" s="211">
        <v>235</v>
      </c>
      <c r="EV623" s="211">
        <v>158</v>
      </c>
      <c r="EW623" s="211">
        <f t="shared" si="10"/>
        <v>516</v>
      </c>
      <c r="EX623" s="211">
        <v>546</v>
      </c>
      <c r="EZ623" s="211"/>
    </row>
    <row r="624" spans="1:156" x14ac:dyDescent="0.25">
      <c r="A624">
        <v>56232</v>
      </c>
      <c r="B624" t="s">
        <v>580</v>
      </c>
      <c r="C624" t="s">
        <v>797</v>
      </c>
      <c r="D624" t="s">
        <v>270</v>
      </c>
      <c r="E624" t="s">
        <v>330</v>
      </c>
      <c r="F624" s="234" t="s">
        <v>342</v>
      </c>
      <c r="G624" s="234" t="s">
        <v>342</v>
      </c>
      <c r="H624" s="211">
        <v>2292</v>
      </c>
      <c r="I624" s="211">
        <v>101</v>
      </c>
      <c r="J624" s="211">
        <v>220</v>
      </c>
      <c r="K624" s="211">
        <v>34</v>
      </c>
      <c r="L624" s="211">
        <v>129</v>
      </c>
      <c r="M624" s="211">
        <v>25</v>
      </c>
      <c r="N624" s="211">
        <v>1076</v>
      </c>
      <c r="O624" s="211">
        <v>47</v>
      </c>
      <c r="P624" s="211">
        <v>994</v>
      </c>
      <c r="Q624" s="211">
        <v>20</v>
      </c>
      <c r="R624" s="211">
        <v>2054</v>
      </c>
      <c r="S624" s="211">
        <v>54</v>
      </c>
      <c r="T624" s="211">
        <v>18</v>
      </c>
      <c r="U624" s="211">
        <v>2</v>
      </c>
      <c r="V624" s="211">
        <v>3</v>
      </c>
      <c r="W624" s="211">
        <v>0</v>
      </c>
      <c r="X624" s="211">
        <v>17</v>
      </c>
      <c r="Y624" s="211">
        <v>0</v>
      </c>
      <c r="Z624" s="211">
        <v>72</v>
      </c>
      <c r="AA624" s="211">
        <v>36</v>
      </c>
      <c r="AB624" s="211">
        <v>128</v>
      </c>
      <c r="AC624" s="211">
        <v>9</v>
      </c>
      <c r="AD624" s="211">
        <v>107</v>
      </c>
      <c r="AE624" s="211">
        <v>38</v>
      </c>
      <c r="AF624" s="211">
        <v>2037</v>
      </c>
      <c r="AG624" s="211">
        <v>54</v>
      </c>
      <c r="AH624" s="211">
        <v>2208</v>
      </c>
      <c r="AI624" s="211">
        <v>61</v>
      </c>
      <c r="AJ624" s="211">
        <v>84</v>
      </c>
      <c r="AK624" s="211">
        <v>40</v>
      </c>
      <c r="AL624" s="211">
        <v>39</v>
      </c>
      <c r="AM624" s="211">
        <v>2</v>
      </c>
      <c r="AN624" s="211">
        <v>45</v>
      </c>
      <c r="AO624" s="211">
        <v>38</v>
      </c>
      <c r="AP624" s="211">
        <v>1199</v>
      </c>
      <c r="AQ624" s="211">
        <v>70</v>
      </c>
      <c r="AR624" s="211">
        <v>1093</v>
      </c>
      <c r="AS624" s="211">
        <v>31</v>
      </c>
      <c r="AT624" s="211">
        <v>338</v>
      </c>
      <c r="AU624" s="211">
        <v>0</v>
      </c>
      <c r="AV624" s="211">
        <v>1954</v>
      </c>
      <c r="AW624" s="211">
        <v>101</v>
      </c>
      <c r="AX624" s="211">
        <v>70</v>
      </c>
      <c r="AY624" s="211">
        <v>12</v>
      </c>
      <c r="AZ624" s="211">
        <v>410</v>
      </c>
      <c r="BA624" s="211">
        <v>22</v>
      </c>
      <c r="BB624" s="211">
        <v>626</v>
      </c>
      <c r="BC624" s="211">
        <v>27</v>
      </c>
      <c r="BD624" s="211">
        <v>396</v>
      </c>
      <c r="BE624" s="211">
        <v>22</v>
      </c>
      <c r="BF624" s="211">
        <v>178</v>
      </c>
      <c r="BG624" s="211">
        <v>21</v>
      </c>
      <c r="BH624" s="211">
        <v>996</v>
      </c>
      <c r="BI624" s="211">
        <v>66</v>
      </c>
      <c r="BJ624" s="211">
        <v>979</v>
      </c>
      <c r="BK624" s="211">
        <v>66</v>
      </c>
      <c r="BL624" s="211">
        <v>17</v>
      </c>
      <c r="BM624" s="211">
        <v>0</v>
      </c>
      <c r="BN624" s="211">
        <v>756</v>
      </c>
      <c r="BO624" s="211">
        <v>43</v>
      </c>
      <c r="BP624" s="211">
        <v>298</v>
      </c>
      <c r="BQ624" s="211">
        <v>40</v>
      </c>
      <c r="BR624" s="211">
        <v>120</v>
      </c>
      <c r="BS624" s="211">
        <v>4</v>
      </c>
      <c r="BT624" s="211">
        <v>605</v>
      </c>
      <c r="BU624" s="211">
        <v>14</v>
      </c>
      <c r="BV624" s="211">
        <v>1174</v>
      </c>
      <c r="BW624" s="211">
        <v>87</v>
      </c>
      <c r="BX624" s="211">
        <v>513</v>
      </c>
      <c r="BY624" s="211">
        <v>0</v>
      </c>
      <c r="BZ624" s="211">
        <v>172</v>
      </c>
      <c r="CA624" s="211">
        <v>1</v>
      </c>
      <c r="CB624" s="211">
        <v>433</v>
      </c>
      <c r="CC624" s="211">
        <v>13</v>
      </c>
      <c r="CD624" s="211">
        <v>185</v>
      </c>
      <c r="CE624" s="211">
        <v>4</v>
      </c>
      <c r="CF624" s="211">
        <v>204</v>
      </c>
      <c r="CG624" s="211">
        <v>47</v>
      </c>
      <c r="CH624" s="211">
        <v>297</v>
      </c>
      <c r="CI624" s="211">
        <v>31</v>
      </c>
      <c r="CJ624" s="211">
        <v>187</v>
      </c>
      <c r="CK624" s="211">
        <v>0</v>
      </c>
      <c r="CL624" s="211">
        <v>301</v>
      </c>
      <c r="CM624" s="211">
        <v>5</v>
      </c>
      <c r="CN624" s="211">
        <v>513</v>
      </c>
      <c r="CO624" s="211">
        <v>0</v>
      </c>
      <c r="CP624" s="211">
        <v>101</v>
      </c>
      <c r="CQ624" s="211">
        <v>2191</v>
      </c>
      <c r="CR624" s="211">
        <v>1738</v>
      </c>
      <c r="CS624" s="211">
        <v>893</v>
      </c>
      <c r="CT624" s="211">
        <v>2141</v>
      </c>
      <c r="CU624" s="211">
        <v>91</v>
      </c>
      <c r="CV624" s="211">
        <v>41</v>
      </c>
      <c r="CW624" s="211">
        <v>70</v>
      </c>
      <c r="CX624" s="211">
        <v>38</v>
      </c>
      <c r="CY624" s="211">
        <v>11</v>
      </c>
      <c r="CZ624" s="211">
        <v>3</v>
      </c>
      <c r="DA624" s="211">
        <v>7</v>
      </c>
      <c r="DB624" s="211">
        <v>0</v>
      </c>
      <c r="DC624" s="211">
        <v>3</v>
      </c>
      <c r="DD624" s="211">
        <v>0</v>
      </c>
      <c r="DE624" s="211">
        <v>104</v>
      </c>
      <c r="DF624" s="211">
        <v>43</v>
      </c>
      <c r="DG624" s="211">
        <v>185</v>
      </c>
      <c r="DH624" s="211">
        <v>45</v>
      </c>
      <c r="DI624" s="211">
        <v>126</v>
      </c>
      <c r="DJ624" s="211">
        <v>35</v>
      </c>
      <c r="DK624" s="211">
        <v>7</v>
      </c>
      <c r="DL624" s="211">
        <v>44</v>
      </c>
      <c r="DM624" s="211">
        <v>75</v>
      </c>
      <c r="DN624" s="211">
        <v>376</v>
      </c>
      <c r="DO624" s="211">
        <v>55</v>
      </c>
      <c r="DP624" s="211">
        <v>40</v>
      </c>
      <c r="DQ624" s="211">
        <v>26</v>
      </c>
      <c r="DR624" s="211">
        <v>23</v>
      </c>
      <c r="DS624" s="211">
        <v>8</v>
      </c>
      <c r="DT624" s="211">
        <v>72</v>
      </c>
      <c r="DU624" s="211">
        <v>915</v>
      </c>
      <c r="DV624" s="211">
        <v>543</v>
      </c>
      <c r="DW624" s="211">
        <v>220</v>
      </c>
      <c r="DX624" s="211">
        <v>52</v>
      </c>
      <c r="DY624" s="211">
        <v>7</v>
      </c>
      <c r="DZ624" s="211">
        <v>161</v>
      </c>
      <c r="EA624" s="211">
        <v>15</v>
      </c>
      <c r="EB624" s="211">
        <v>129</v>
      </c>
      <c r="EC624" s="211">
        <v>159</v>
      </c>
      <c r="ED624" s="211">
        <v>14</v>
      </c>
      <c r="EE624" s="211">
        <v>125</v>
      </c>
      <c r="EF624" s="211">
        <v>283</v>
      </c>
      <c r="EG624" s="211">
        <v>2191</v>
      </c>
      <c r="EH624" s="211">
        <v>167</v>
      </c>
      <c r="EI624" s="211">
        <v>781</v>
      </c>
      <c r="EJ624" s="211">
        <v>134</v>
      </c>
      <c r="EK624" s="211">
        <v>32</v>
      </c>
      <c r="EL624" s="211">
        <v>18</v>
      </c>
      <c r="EM624" s="211">
        <v>13</v>
      </c>
      <c r="EN624" s="211">
        <v>3</v>
      </c>
      <c r="EO624" s="211">
        <v>7</v>
      </c>
      <c r="EP624" s="211">
        <v>47</v>
      </c>
      <c r="EQ624" s="211">
        <v>777</v>
      </c>
      <c r="ER624" s="211">
        <v>915</v>
      </c>
      <c r="ES624" s="211">
        <v>29</v>
      </c>
      <c r="ET624" s="211">
        <v>169</v>
      </c>
      <c r="EU624" s="211">
        <v>405</v>
      </c>
      <c r="EV624" s="211">
        <v>312</v>
      </c>
      <c r="EW624" s="211">
        <f t="shared" si="10"/>
        <v>886</v>
      </c>
      <c r="EX624" s="211">
        <v>915</v>
      </c>
      <c r="EZ624" s="211"/>
    </row>
    <row r="625" spans="1:156" x14ac:dyDescent="0.25">
      <c r="A625">
        <v>56241</v>
      </c>
      <c r="B625" t="s">
        <v>580</v>
      </c>
      <c r="C625" t="s">
        <v>798</v>
      </c>
      <c r="D625" t="s">
        <v>320</v>
      </c>
      <c r="E625" t="s">
        <v>330</v>
      </c>
      <c r="F625" s="234" t="s">
        <v>343</v>
      </c>
      <c r="G625" s="234" t="s">
        <v>342</v>
      </c>
      <c r="H625" s="211">
        <v>3757</v>
      </c>
      <c r="I625" s="211">
        <v>245</v>
      </c>
      <c r="J625" s="211">
        <v>734</v>
      </c>
      <c r="K625" s="211">
        <v>103</v>
      </c>
      <c r="L625" s="211">
        <v>347</v>
      </c>
      <c r="M625" s="211">
        <v>84</v>
      </c>
      <c r="N625" s="211">
        <v>1690</v>
      </c>
      <c r="O625" s="211">
        <v>104</v>
      </c>
      <c r="P625" s="211">
        <v>1320</v>
      </c>
      <c r="Q625" s="211">
        <v>38</v>
      </c>
      <c r="R625" s="211">
        <v>3054</v>
      </c>
      <c r="S625" s="211">
        <v>81</v>
      </c>
      <c r="T625" s="211">
        <v>46</v>
      </c>
      <c r="U625" s="211">
        <v>0</v>
      </c>
      <c r="V625" s="211">
        <v>325</v>
      </c>
      <c r="W625" s="211">
        <v>151</v>
      </c>
      <c r="X625" s="211">
        <v>10</v>
      </c>
      <c r="Y625" s="211">
        <v>0</v>
      </c>
      <c r="Z625" s="211">
        <v>145</v>
      </c>
      <c r="AA625" s="211">
        <v>5</v>
      </c>
      <c r="AB625" s="211">
        <v>177</v>
      </c>
      <c r="AC625" s="211">
        <v>8</v>
      </c>
      <c r="AD625" s="211">
        <v>344</v>
      </c>
      <c r="AE625" s="211">
        <v>38</v>
      </c>
      <c r="AF625" s="211">
        <v>2956</v>
      </c>
      <c r="AG625" s="211">
        <v>64</v>
      </c>
      <c r="AH625" s="211">
        <v>3638</v>
      </c>
      <c r="AI625" s="211">
        <v>238</v>
      </c>
      <c r="AJ625" s="211">
        <v>119</v>
      </c>
      <c r="AK625" s="211">
        <v>7</v>
      </c>
      <c r="AL625" s="211">
        <v>44</v>
      </c>
      <c r="AM625" s="211">
        <v>5</v>
      </c>
      <c r="AN625" s="211">
        <v>75</v>
      </c>
      <c r="AO625" s="211">
        <v>2</v>
      </c>
      <c r="AP625" s="211">
        <v>1951</v>
      </c>
      <c r="AQ625" s="211">
        <v>67</v>
      </c>
      <c r="AR625" s="211">
        <v>1806</v>
      </c>
      <c r="AS625" s="211">
        <v>178</v>
      </c>
      <c r="AT625" s="211">
        <v>540</v>
      </c>
      <c r="AU625" s="211">
        <v>66</v>
      </c>
      <c r="AV625" s="211">
        <v>3217</v>
      </c>
      <c r="AW625" s="211">
        <v>179</v>
      </c>
      <c r="AX625" s="211">
        <v>215</v>
      </c>
      <c r="AY625" s="211">
        <v>29</v>
      </c>
      <c r="AZ625" s="211">
        <v>731</v>
      </c>
      <c r="BA625" s="211">
        <v>63</v>
      </c>
      <c r="BB625" s="211">
        <v>988</v>
      </c>
      <c r="BC625" s="211">
        <v>42</v>
      </c>
      <c r="BD625" s="211">
        <v>587</v>
      </c>
      <c r="BE625" s="211">
        <v>5</v>
      </c>
      <c r="BF625" s="211">
        <v>402</v>
      </c>
      <c r="BG625" s="211">
        <v>123</v>
      </c>
      <c r="BH625" s="211">
        <v>1682</v>
      </c>
      <c r="BI625" s="211">
        <v>106</v>
      </c>
      <c r="BJ625" s="211">
        <v>1603</v>
      </c>
      <c r="BK625" s="211">
        <v>98</v>
      </c>
      <c r="BL625" s="211">
        <v>79</v>
      </c>
      <c r="BM625" s="211">
        <v>8</v>
      </c>
      <c r="BN625" s="211">
        <v>1191</v>
      </c>
      <c r="BO625" s="211">
        <v>58</v>
      </c>
      <c r="BP625" s="211">
        <v>513</v>
      </c>
      <c r="BQ625" s="211">
        <v>67</v>
      </c>
      <c r="BR625" s="211">
        <v>380</v>
      </c>
      <c r="BS625" s="211">
        <v>104</v>
      </c>
      <c r="BT625" s="211">
        <v>845</v>
      </c>
      <c r="BU625" s="211">
        <v>16</v>
      </c>
      <c r="BV625" s="211">
        <v>2084</v>
      </c>
      <c r="BW625" s="211">
        <v>229</v>
      </c>
      <c r="BX625" s="211">
        <v>828</v>
      </c>
      <c r="BY625" s="211">
        <v>0</v>
      </c>
      <c r="BZ625" s="211">
        <v>295</v>
      </c>
      <c r="CA625" s="211">
        <v>2</v>
      </c>
      <c r="CB625" s="211">
        <v>550</v>
      </c>
      <c r="CC625" s="211">
        <v>14</v>
      </c>
      <c r="CD625" s="211">
        <v>391</v>
      </c>
      <c r="CE625" s="211">
        <v>90</v>
      </c>
      <c r="CF625" s="211">
        <v>386</v>
      </c>
      <c r="CG625" s="211">
        <v>43</v>
      </c>
      <c r="CH625" s="211">
        <v>387</v>
      </c>
      <c r="CI625" s="211">
        <v>31</v>
      </c>
      <c r="CJ625" s="211">
        <v>387</v>
      </c>
      <c r="CK625" s="211">
        <v>13</v>
      </c>
      <c r="CL625" s="211">
        <v>533</v>
      </c>
      <c r="CM625" s="211">
        <v>52</v>
      </c>
      <c r="CN625" s="211">
        <v>828</v>
      </c>
      <c r="CO625" s="211">
        <v>0</v>
      </c>
      <c r="CP625" s="211">
        <v>245</v>
      </c>
      <c r="CQ625" s="211">
        <v>3512</v>
      </c>
      <c r="CR625" s="211">
        <v>2530</v>
      </c>
      <c r="CS625" s="211">
        <v>1668</v>
      </c>
      <c r="CT625" s="211">
        <v>3401</v>
      </c>
      <c r="CU625" s="211">
        <v>182</v>
      </c>
      <c r="CV625" s="211">
        <v>104</v>
      </c>
      <c r="CW625" s="211">
        <v>134</v>
      </c>
      <c r="CX625" s="211">
        <v>67</v>
      </c>
      <c r="CY625" s="211">
        <v>38</v>
      </c>
      <c r="CZ625" s="211">
        <v>35</v>
      </c>
      <c r="DA625" s="211">
        <v>4</v>
      </c>
      <c r="DB625" s="211">
        <v>2</v>
      </c>
      <c r="DC625" s="211">
        <v>6</v>
      </c>
      <c r="DD625" s="211">
        <v>0</v>
      </c>
      <c r="DE625" s="211">
        <v>134</v>
      </c>
      <c r="DF625" s="211">
        <v>142</v>
      </c>
      <c r="DG625" s="211">
        <v>154</v>
      </c>
      <c r="DH625" s="211">
        <v>53</v>
      </c>
      <c r="DI625" s="211">
        <v>195</v>
      </c>
      <c r="DJ625" s="211">
        <v>126</v>
      </c>
      <c r="DK625" s="211">
        <v>43</v>
      </c>
      <c r="DL625" s="211">
        <v>117</v>
      </c>
      <c r="DM625" s="211">
        <v>61</v>
      </c>
      <c r="DN625" s="211">
        <v>566</v>
      </c>
      <c r="DO625" s="211">
        <v>126</v>
      </c>
      <c r="DP625" s="211">
        <v>28</v>
      </c>
      <c r="DQ625" s="211">
        <v>56</v>
      </c>
      <c r="DR625" s="211">
        <v>78</v>
      </c>
      <c r="DS625" s="211">
        <v>27</v>
      </c>
      <c r="DT625" s="211">
        <v>129</v>
      </c>
      <c r="DU625" s="211">
        <v>1695</v>
      </c>
      <c r="DV625" s="211">
        <v>793</v>
      </c>
      <c r="DW625" s="211">
        <v>285</v>
      </c>
      <c r="DX625" s="211">
        <v>122</v>
      </c>
      <c r="DY625" s="211">
        <v>22</v>
      </c>
      <c r="DZ625" s="211">
        <v>394</v>
      </c>
      <c r="EA625" s="211">
        <v>9</v>
      </c>
      <c r="EB625" s="211">
        <v>315</v>
      </c>
      <c r="EC625" s="211">
        <v>386</v>
      </c>
      <c r="ED625" s="211">
        <v>60</v>
      </c>
      <c r="EE625" s="211">
        <v>261</v>
      </c>
      <c r="EF625" s="211">
        <v>423</v>
      </c>
      <c r="EG625" s="211">
        <v>3297</v>
      </c>
      <c r="EH625" s="211">
        <v>482</v>
      </c>
      <c r="EI625" s="211">
        <v>1342</v>
      </c>
      <c r="EJ625" s="211">
        <v>353</v>
      </c>
      <c r="EK625" s="211">
        <v>84</v>
      </c>
      <c r="EL625" s="211">
        <v>10</v>
      </c>
      <c r="EM625" s="211">
        <v>83</v>
      </c>
      <c r="EN625" s="211">
        <v>8</v>
      </c>
      <c r="EO625" s="211">
        <v>19</v>
      </c>
      <c r="EP625" s="211">
        <v>84</v>
      </c>
      <c r="EQ625" s="211">
        <v>1506</v>
      </c>
      <c r="ER625" s="211">
        <v>1695</v>
      </c>
      <c r="ES625" s="211">
        <v>175</v>
      </c>
      <c r="ET625" s="211">
        <v>417</v>
      </c>
      <c r="EU625" s="211">
        <v>656</v>
      </c>
      <c r="EV625" s="211">
        <v>447</v>
      </c>
      <c r="EW625" s="211">
        <f t="shared" si="10"/>
        <v>1520</v>
      </c>
      <c r="EX625" s="211">
        <v>1695</v>
      </c>
      <c r="EZ625" s="211"/>
    </row>
    <row r="626" spans="1:156" x14ac:dyDescent="0.25">
      <c r="A626">
        <v>56252</v>
      </c>
      <c r="B626" t="s">
        <v>580</v>
      </c>
      <c r="C626" t="s">
        <v>801</v>
      </c>
      <c r="D626" t="s">
        <v>309</v>
      </c>
      <c r="E626" t="s">
        <v>330</v>
      </c>
      <c r="F626" s="234" t="s">
        <v>343</v>
      </c>
      <c r="G626" s="234" t="s">
        <v>343</v>
      </c>
      <c r="H626" s="211">
        <v>1276</v>
      </c>
      <c r="I626" s="211">
        <v>165</v>
      </c>
      <c r="J626" s="211">
        <v>274</v>
      </c>
      <c r="K626" s="211">
        <v>40</v>
      </c>
      <c r="L626" s="211">
        <v>143</v>
      </c>
      <c r="M626" s="211">
        <v>27</v>
      </c>
      <c r="N626" s="211">
        <v>439</v>
      </c>
      <c r="O626" s="211">
        <v>40</v>
      </c>
      <c r="P626" s="211">
        <v>547</v>
      </c>
      <c r="Q626" s="211">
        <v>85</v>
      </c>
      <c r="R626" s="211">
        <v>1137</v>
      </c>
      <c r="S626" s="211">
        <v>101</v>
      </c>
      <c r="T626" s="211">
        <v>0</v>
      </c>
      <c r="U626" s="211">
        <v>0</v>
      </c>
      <c r="V626" s="211">
        <v>0</v>
      </c>
      <c r="W626" s="211">
        <v>0</v>
      </c>
      <c r="X626" s="211">
        <v>0</v>
      </c>
      <c r="Y626" s="211">
        <v>0</v>
      </c>
      <c r="Z626" s="211">
        <v>85</v>
      </c>
      <c r="AA626" s="211">
        <v>32</v>
      </c>
      <c r="AB626" s="211">
        <v>54</v>
      </c>
      <c r="AC626" s="211">
        <v>32</v>
      </c>
      <c r="AD626" s="211">
        <v>154</v>
      </c>
      <c r="AE626" s="211">
        <v>74</v>
      </c>
      <c r="AF626" s="211">
        <v>1079</v>
      </c>
      <c r="AG626" s="211">
        <v>74</v>
      </c>
      <c r="AH626" s="211">
        <v>1232</v>
      </c>
      <c r="AI626" s="211">
        <v>125</v>
      </c>
      <c r="AJ626" s="211">
        <v>44</v>
      </c>
      <c r="AK626" s="211">
        <v>40</v>
      </c>
      <c r="AL626" s="211">
        <v>7</v>
      </c>
      <c r="AM626" s="211">
        <v>7</v>
      </c>
      <c r="AN626" s="211">
        <v>37</v>
      </c>
      <c r="AO626" s="211">
        <v>33</v>
      </c>
      <c r="AP626" s="211">
        <v>618</v>
      </c>
      <c r="AQ626" s="211">
        <v>75</v>
      </c>
      <c r="AR626" s="211">
        <v>658</v>
      </c>
      <c r="AS626" s="211">
        <v>90</v>
      </c>
      <c r="AT626" s="211">
        <v>190</v>
      </c>
      <c r="AU626" s="211">
        <v>0</v>
      </c>
      <c r="AV626" s="211">
        <v>1086</v>
      </c>
      <c r="AW626" s="211">
        <v>165</v>
      </c>
      <c r="AX626" s="211">
        <v>57</v>
      </c>
      <c r="AY626" s="211">
        <v>25</v>
      </c>
      <c r="AZ626" s="211">
        <v>239</v>
      </c>
      <c r="BA626" s="211">
        <v>42</v>
      </c>
      <c r="BB626" s="211">
        <v>422</v>
      </c>
      <c r="BC626" s="211">
        <v>24</v>
      </c>
      <c r="BD626" s="211">
        <v>150</v>
      </c>
      <c r="BE626" s="211">
        <v>23</v>
      </c>
      <c r="BF626" s="211">
        <v>80</v>
      </c>
      <c r="BG626" s="211">
        <v>29</v>
      </c>
      <c r="BH626" s="211">
        <v>625</v>
      </c>
      <c r="BI626" s="211">
        <v>105</v>
      </c>
      <c r="BJ626" s="211">
        <v>594</v>
      </c>
      <c r="BK626" s="211">
        <v>92</v>
      </c>
      <c r="BL626" s="211">
        <v>31</v>
      </c>
      <c r="BM626" s="211">
        <v>13</v>
      </c>
      <c r="BN626" s="211">
        <v>471</v>
      </c>
      <c r="BO626" s="211">
        <v>66</v>
      </c>
      <c r="BP626" s="211">
        <v>188</v>
      </c>
      <c r="BQ626" s="211">
        <v>50</v>
      </c>
      <c r="BR626" s="211">
        <v>46</v>
      </c>
      <c r="BS626" s="211">
        <v>18</v>
      </c>
      <c r="BT626" s="211">
        <v>327</v>
      </c>
      <c r="BU626" s="211">
        <v>31</v>
      </c>
      <c r="BV626" s="211">
        <v>705</v>
      </c>
      <c r="BW626" s="211">
        <v>134</v>
      </c>
      <c r="BX626" s="211">
        <v>244</v>
      </c>
      <c r="BY626" s="211">
        <v>0</v>
      </c>
      <c r="BZ626" s="211">
        <v>87</v>
      </c>
      <c r="CA626" s="211">
        <v>9</v>
      </c>
      <c r="CB626" s="211">
        <v>240</v>
      </c>
      <c r="CC626" s="211">
        <v>22</v>
      </c>
      <c r="CD626" s="211">
        <v>81</v>
      </c>
      <c r="CE626" s="211">
        <v>20</v>
      </c>
      <c r="CF626" s="211">
        <v>131</v>
      </c>
      <c r="CG626" s="211">
        <v>47</v>
      </c>
      <c r="CH626" s="211">
        <v>151</v>
      </c>
      <c r="CI626" s="211">
        <v>32</v>
      </c>
      <c r="CJ626" s="211">
        <v>131</v>
      </c>
      <c r="CK626" s="211">
        <v>24</v>
      </c>
      <c r="CL626" s="211">
        <v>211</v>
      </c>
      <c r="CM626" s="211">
        <v>11</v>
      </c>
      <c r="CN626" s="211">
        <v>244</v>
      </c>
      <c r="CO626" s="211">
        <v>0</v>
      </c>
      <c r="CP626" s="211">
        <v>165</v>
      </c>
      <c r="CQ626" s="211">
        <v>1111</v>
      </c>
      <c r="CR626" s="211">
        <v>821</v>
      </c>
      <c r="CS626" s="211">
        <v>528</v>
      </c>
      <c r="CT626" s="211">
        <v>1104</v>
      </c>
      <c r="CU626" s="211">
        <v>142</v>
      </c>
      <c r="CV626" s="211">
        <v>36</v>
      </c>
      <c r="CW626" s="211">
        <v>118</v>
      </c>
      <c r="CX626" s="211">
        <v>32</v>
      </c>
      <c r="CY626" s="211">
        <v>23</v>
      </c>
      <c r="CZ626" s="211">
        <v>4</v>
      </c>
      <c r="DA626" s="211">
        <v>1</v>
      </c>
      <c r="DB626" s="211">
        <v>0</v>
      </c>
      <c r="DC626" s="211">
        <v>0</v>
      </c>
      <c r="DD626" s="211">
        <v>0</v>
      </c>
      <c r="DE626" s="211">
        <v>90</v>
      </c>
      <c r="DF626" s="211">
        <v>64</v>
      </c>
      <c r="DG626" s="211">
        <v>46</v>
      </c>
      <c r="DH626" s="211">
        <v>15</v>
      </c>
      <c r="DI626" s="211">
        <v>41</v>
      </c>
      <c r="DJ626" s="211">
        <v>52</v>
      </c>
      <c r="DK626" s="211">
        <v>8</v>
      </c>
      <c r="DL626" s="211">
        <v>15</v>
      </c>
      <c r="DM626" s="211">
        <v>29</v>
      </c>
      <c r="DN626" s="211">
        <v>167</v>
      </c>
      <c r="DO626" s="211">
        <v>6</v>
      </c>
      <c r="DP626" s="211">
        <v>72</v>
      </c>
      <c r="DQ626" s="211">
        <v>38</v>
      </c>
      <c r="DR626" s="211">
        <v>7</v>
      </c>
      <c r="DS626" s="211">
        <v>4</v>
      </c>
      <c r="DT626" s="211">
        <v>23</v>
      </c>
      <c r="DU626" s="211">
        <v>523</v>
      </c>
      <c r="DV626" s="211">
        <v>292</v>
      </c>
      <c r="DW626" s="211">
        <v>94</v>
      </c>
      <c r="DX626" s="211">
        <v>42</v>
      </c>
      <c r="DY626" s="211">
        <v>28</v>
      </c>
      <c r="DZ626" s="211">
        <v>67</v>
      </c>
      <c r="EA626" s="211">
        <v>1</v>
      </c>
      <c r="EB626" s="211">
        <v>54</v>
      </c>
      <c r="EC626" s="211">
        <v>122</v>
      </c>
      <c r="ED626" s="211">
        <v>14</v>
      </c>
      <c r="EE626" s="211">
        <v>105</v>
      </c>
      <c r="EF626" s="211">
        <v>140</v>
      </c>
      <c r="EG626" s="211">
        <v>1128</v>
      </c>
      <c r="EH626" s="211">
        <v>171</v>
      </c>
      <c r="EI626" s="211">
        <v>405</v>
      </c>
      <c r="EJ626" s="211">
        <v>118</v>
      </c>
      <c r="EK626" s="211">
        <v>14</v>
      </c>
      <c r="EL626" s="211">
        <v>10</v>
      </c>
      <c r="EM626" s="211">
        <v>15</v>
      </c>
      <c r="EN626" s="211">
        <v>0</v>
      </c>
      <c r="EO626" s="211">
        <v>9</v>
      </c>
      <c r="EP626" s="211">
        <v>68</v>
      </c>
      <c r="EQ626" s="211">
        <v>440</v>
      </c>
      <c r="ER626" s="211">
        <v>523</v>
      </c>
      <c r="ES626" s="211">
        <v>13</v>
      </c>
      <c r="ET626" s="211">
        <v>160</v>
      </c>
      <c r="EU626" s="211">
        <v>174</v>
      </c>
      <c r="EV626" s="211">
        <v>176</v>
      </c>
      <c r="EW626" s="211">
        <f t="shared" si="10"/>
        <v>510</v>
      </c>
      <c r="EX626" s="211">
        <v>523</v>
      </c>
      <c r="EZ626" s="211"/>
    </row>
    <row r="627" spans="1:156" x14ac:dyDescent="0.25">
      <c r="A627">
        <v>56262</v>
      </c>
      <c r="B627" t="s">
        <v>580</v>
      </c>
      <c r="C627" t="s">
        <v>803</v>
      </c>
      <c r="D627" t="s">
        <v>245</v>
      </c>
      <c r="E627" t="s">
        <v>330</v>
      </c>
      <c r="F627" s="234" t="s">
        <v>342</v>
      </c>
      <c r="G627" s="234" t="s">
        <v>343</v>
      </c>
      <c r="H627" s="211">
        <v>798</v>
      </c>
      <c r="I627" s="211">
        <v>133</v>
      </c>
      <c r="J627" s="211">
        <v>239</v>
      </c>
      <c r="K627" s="211">
        <v>61</v>
      </c>
      <c r="L627" s="211">
        <v>170</v>
      </c>
      <c r="M627" s="211">
        <v>53</v>
      </c>
      <c r="N627" s="211">
        <v>279</v>
      </c>
      <c r="O627" s="211">
        <v>42</v>
      </c>
      <c r="P627" s="211">
        <v>277</v>
      </c>
      <c r="Q627" s="211">
        <v>30</v>
      </c>
      <c r="R627" s="211">
        <v>466</v>
      </c>
      <c r="S627" s="211">
        <v>20</v>
      </c>
      <c r="T627" s="211">
        <v>0</v>
      </c>
      <c r="U627" s="211">
        <v>0</v>
      </c>
      <c r="V627" s="211">
        <v>0</v>
      </c>
      <c r="W627" s="211">
        <v>0</v>
      </c>
      <c r="X627" s="211">
        <v>0</v>
      </c>
      <c r="Y627" s="211">
        <v>0</v>
      </c>
      <c r="Z627" s="211">
        <v>91</v>
      </c>
      <c r="AA627" s="211">
        <v>22</v>
      </c>
      <c r="AB627" s="211">
        <v>33</v>
      </c>
      <c r="AC627" s="211">
        <v>0</v>
      </c>
      <c r="AD627" s="211">
        <v>119</v>
      </c>
      <c r="AE627" s="211">
        <v>24</v>
      </c>
      <c r="AF627" s="211">
        <v>459</v>
      </c>
      <c r="AG627" s="211">
        <v>18</v>
      </c>
      <c r="AH627" s="211">
        <v>618</v>
      </c>
      <c r="AI627" s="211">
        <v>37</v>
      </c>
      <c r="AJ627" s="211">
        <v>180</v>
      </c>
      <c r="AK627" s="211">
        <v>96</v>
      </c>
      <c r="AL627" s="211">
        <v>12</v>
      </c>
      <c r="AM627" s="211">
        <v>0</v>
      </c>
      <c r="AN627" s="211">
        <v>168</v>
      </c>
      <c r="AO627" s="211">
        <v>96</v>
      </c>
      <c r="AP627" s="211">
        <v>404</v>
      </c>
      <c r="AQ627" s="211">
        <v>47</v>
      </c>
      <c r="AR627" s="211">
        <v>394</v>
      </c>
      <c r="AS627" s="211">
        <v>86</v>
      </c>
      <c r="AT627" s="211">
        <v>100</v>
      </c>
      <c r="AU627" s="211">
        <v>15</v>
      </c>
      <c r="AV627" s="211">
        <v>698</v>
      </c>
      <c r="AW627" s="211">
        <v>118</v>
      </c>
      <c r="AX627" s="211">
        <v>78</v>
      </c>
      <c r="AY627" s="211">
        <v>40</v>
      </c>
      <c r="AZ627" s="211">
        <v>149</v>
      </c>
      <c r="BA627" s="211">
        <v>35</v>
      </c>
      <c r="BB627" s="211">
        <v>185</v>
      </c>
      <c r="BC627" s="211">
        <v>9</v>
      </c>
      <c r="BD627" s="211">
        <v>117</v>
      </c>
      <c r="BE627" s="211">
        <v>10</v>
      </c>
      <c r="BF627" s="211">
        <v>88</v>
      </c>
      <c r="BG627" s="211">
        <v>32</v>
      </c>
      <c r="BH627" s="211">
        <v>334</v>
      </c>
      <c r="BI627" s="211">
        <v>70</v>
      </c>
      <c r="BJ627" s="211">
        <v>298</v>
      </c>
      <c r="BK627" s="211">
        <v>56</v>
      </c>
      <c r="BL627" s="211">
        <v>36</v>
      </c>
      <c r="BM627" s="211">
        <v>14</v>
      </c>
      <c r="BN627" s="211">
        <v>247</v>
      </c>
      <c r="BO627" s="211">
        <v>55</v>
      </c>
      <c r="BP627" s="211">
        <v>83</v>
      </c>
      <c r="BQ627" s="211">
        <v>11</v>
      </c>
      <c r="BR627" s="211">
        <v>92</v>
      </c>
      <c r="BS627" s="211">
        <v>36</v>
      </c>
      <c r="BT627" s="211">
        <v>226</v>
      </c>
      <c r="BU627" s="211">
        <v>31</v>
      </c>
      <c r="BV627" s="211">
        <v>422</v>
      </c>
      <c r="BW627" s="211">
        <v>102</v>
      </c>
      <c r="BX627" s="211">
        <v>150</v>
      </c>
      <c r="BY627" s="211">
        <v>0</v>
      </c>
      <c r="BZ627" s="211">
        <v>94</v>
      </c>
      <c r="CA627" s="211">
        <v>11</v>
      </c>
      <c r="CB627" s="211">
        <v>132</v>
      </c>
      <c r="CC627" s="211">
        <v>20</v>
      </c>
      <c r="CD627" s="211">
        <v>43</v>
      </c>
      <c r="CE627" s="211">
        <v>8</v>
      </c>
      <c r="CF627" s="211">
        <v>115</v>
      </c>
      <c r="CG627" s="211">
        <v>44</v>
      </c>
      <c r="CH627" s="211">
        <v>103</v>
      </c>
      <c r="CI627" s="211">
        <v>34</v>
      </c>
      <c r="CJ627" s="211">
        <v>64</v>
      </c>
      <c r="CK627" s="211">
        <v>10</v>
      </c>
      <c r="CL627" s="211">
        <v>97</v>
      </c>
      <c r="CM627" s="211">
        <v>6</v>
      </c>
      <c r="CN627" s="211">
        <v>150</v>
      </c>
      <c r="CO627" s="211">
        <v>0</v>
      </c>
      <c r="CP627" s="211">
        <v>133</v>
      </c>
      <c r="CQ627" s="211">
        <v>665</v>
      </c>
      <c r="CR627" s="211">
        <v>471</v>
      </c>
      <c r="CS627" s="211">
        <v>343</v>
      </c>
      <c r="CT627" s="211">
        <v>476</v>
      </c>
      <c r="CU627" s="211">
        <v>240</v>
      </c>
      <c r="CV627" s="211">
        <v>150</v>
      </c>
      <c r="CW627" s="211">
        <v>73</v>
      </c>
      <c r="CX627" s="211">
        <v>26</v>
      </c>
      <c r="CY627" s="211">
        <v>2</v>
      </c>
      <c r="CZ627" s="211">
        <v>0</v>
      </c>
      <c r="DA627" s="211">
        <v>165</v>
      </c>
      <c r="DB627" s="211">
        <v>124</v>
      </c>
      <c r="DC627" s="211">
        <v>0</v>
      </c>
      <c r="DD627" s="211">
        <v>0</v>
      </c>
      <c r="DE627" s="211">
        <v>59</v>
      </c>
      <c r="DF627" s="211">
        <v>21</v>
      </c>
      <c r="DG627" s="211">
        <v>90</v>
      </c>
      <c r="DH627" s="211">
        <v>7</v>
      </c>
      <c r="DI627" s="211">
        <v>34</v>
      </c>
      <c r="DJ627" s="211">
        <v>6</v>
      </c>
      <c r="DK627" s="211">
        <v>2</v>
      </c>
      <c r="DL627" s="211">
        <v>8</v>
      </c>
      <c r="DM627" s="211">
        <v>18</v>
      </c>
      <c r="DN627" s="211">
        <v>60</v>
      </c>
      <c r="DO627" s="211">
        <v>11</v>
      </c>
      <c r="DP627" s="211">
        <v>9</v>
      </c>
      <c r="DQ627" s="211">
        <v>18</v>
      </c>
      <c r="DR627" s="211">
        <v>8</v>
      </c>
      <c r="DS627" s="211">
        <v>2</v>
      </c>
      <c r="DT627" s="211">
        <v>22</v>
      </c>
      <c r="DU627" s="211">
        <v>293</v>
      </c>
      <c r="DV627" s="211">
        <v>155</v>
      </c>
      <c r="DW627" s="211">
        <v>71</v>
      </c>
      <c r="DX627" s="211">
        <v>21</v>
      </c>
      <c r="DY627" s="211">
        <v>17</v>
      </c>
      <c r="DZ627" s="211">
        <v>60</v>
      </c>
      <c r="EA627" s="211">
        <v>0</v>
      </c>
      <c r="EB627" s="211">
        <v>57</v>
      </c>
      <c r="EC627" s="211">
        <v>57</v>
      </c>
      <c r="ED627" s="211">
        <v>14</v>
      </c>
      <c r="EE627" s="211">
        <v>31</v>
      </c>
      <c r="EF627" s="211">
        <v>106</v>
      </c>
      <c r="EG627" s="211">
        <v>685</v>
      </c>
      <c r="EH627" s="211">
        <v>106</v>
      </c>
      <c r="EI627" s="211">
        <v>249</v>
      </c>
      <c r="EJ627" s="211">
        <v>44</v>
      </c>
      <c r="EK627" s="211">
        <v>11</v>
      </c>
      <c r="EL627" s="211">
        <v>7</v>
      </c>
      <c r="EM627" s="211">
        <v>0</v>
      </c>
      <c r="EN627" s="211">
        <v>4</v>
      </c>
      <c r="EO627" s="211">
        <v>0</v>
      </c>
      <c r="EP627" s="211">
        <v>4</v>
      </c>
      <c r="EQ627" s="211">
        <v>253</v>
      </c>
      <c r="ER627" s="211">
        <v>293</v>
      </c>
      <c r="ES627" s="211">
        <v>6</v>
      </c>
      <c r="ET627" s="211">
        <v>83</v>
      </c>
      <c r="EU627" s="211">
        <v>97</v>
      </c>
      <c r="EV627" s="211">
        <v>107</v>
      </c>
      <c r="EW627" s="211">
        <f t="shared" si="10"/>
        <v>287</v>
      </c>
      <c r="EX627" s="211">
        <v>293</v>
      </c>
      <c r="EZ627" s="211"/>
    </row>
    <row r="628" spans="1:156" x14ac:dyDescent="0.25">
      <c r="A628">
        <v>56265</v>
      </c>
      <c r="B628" t="s">
        <v>580</v>
      </c>
      <c r="C628" t="s">
        <v>804</v>
      </c>
      <c r="D628" t="s">
        <v>245</v>
      </c>
      <c r="E628" t="s">
        <v>330</v>
      </c>
      <c r="F628" s="234" t="s">
        <v>343</v>
      </c>
      <c r="G628" s="234" t="s">
        <v>342</v>
      </c>
      <c r="H628" s="211">
        <v>7283</v>
      </c>
      <c r="I628" s="211">
        <v>506</v>
      </c>
      <c r="J628" s="211">
        <v>1424</v>
      </c>
      <c r="K628" s="211">
        <v>279</v>
      </c>
      <c r="L628" s="211">
        <v>1094</v>
      </c>
      <c r="M628" s="211">
        <v>265</v>
      </c>
      <c r="N628" s="211">
        <v>3088</v>
      </c>
      <c r="O628" s="211">
        <v>179</v>
      </c>
      <c r="P628" s="211">
        <v>2769</v>
      </c>
      <c r="Q628" s="211">
        <v>48</v>
      </c>
      <c r="R628" s="211">
        <v>6264</v>
      </c>
      <c r="S628" s="211">
        <v>191</v>
      </c>
      <c r="T628" s="211">
        <v>107</v>
      </c>
      <c r="U628" s="211">
        <v>99</v>
      </c>
      <c r="V628" s="211">
        <v>50</v>
      </c>
      <c r="W628" s="211">
        <v>0</v>
      </c>
      <c r="X628" s="211">
        <v>121</v>
      </c>
      <c r="Y628" s="211">
        <v>0</v>
      </c>
      <c r="Z628" s="211">
        <v>450</v>
      </c>
      <c r="AA628" s="211">
        <v>82</v>
      </c>
      <c r="AB628" s="211">
        <v>291</v>
      </c>
      <c r="AC628" s="211">
        <v>134</v>
      </c>
      <c r="AD628" s="211">
        <v>750</v>
      </c>
      <c r="AE628" s="211">
        <v>210</v>
      </c>
      <c r="AF628" s="211">
        <v>6193</v>
      </c>
      <c r="AG628" s="211">
        <v>189</v>
      </c>
      <c r="AH628" s="211">
        <v>6832</v>
      </c>
      <c r="AI628" s="211">
        <v>298</v>
      </c>
      <c r="AJ628" s="211">
        <v>451</v>
      </c>
      <c r="AK628" s="211">
        <v>208</v>
      </c>
      <c r="AL628" s="211">
        <v>16</v>
      </c>
      <c r="AM628" s="211">
        <v>0</v>
      </c>
      <c r="AN628" s="211">
        <v>435</v>
      </c>
      <c r="AO628" s="211">
        <v>208</v>
      </c>
      <c r="AP628" s="211">
        <v>3680</v>
      </c>
      <c r="AQ628" s="211">
        <v>311</v>
      </c>
      <c r="AR628" s="211">
        <v>3603</v>
      </c>
      <c r="AS628" s="211">
        <v>195</v>
      </c>
      <c r="AT628" s="211">
        <v>988</v>
      </c>
      <c r="AU628" s="211">
        <v>7</v>
      </c>
      <c r="AV628" s="211">
        <v>6295</v>
      </c>
      <c r="AW628" s="211">
        <v>499</v>
      </c>
      <c r="AX628" s="211">
        <v>435</v>
      </c>
      <c r="AY628" s="211">
        <v>139</v>
      </c>
      <c r="AZ628" s="211">
        <v>1504</v>
      </c>
      <c r="BA628" s="211">
        <v>57</v>
      </c>
      <c r="BB628" s="211">
        <v>1847</v>
      </c>
      <c r="BC628" s="211">
        <v>86</v>
      </c>
      <c r="BD628" s="211">
        <v>1085</v>
      </c>
      <c r="BE628" s="211">
        <v>4</v>
      </c>
      <c r="BF628" s="211">
        <v>665</v>
      </c>
      <c r="BG628" s="211">
        <v>112</v>
      </c>
      <c r="BH628" s="211">
        <v>3235</v>
      </c>
      <c r="BI628" s="211">
        <v>301</v>
      </c>
      <c r="BJ628" s="211">
        <v>3146</v>
      </c>
      <c r="BK628" s="211">
        <v>252</v>
      </c>
      <c r="BL628" s="211">
        <v>89</v>
      </c>
      <c r="BM628" s="211">
        <v>49</v>
      </c>
      <c r="BN628" s="211">
        <v>2136</v>
      </c>
      <c r="BO628" s="211">
        <v>122</v>
      </c>
      <c r="BP628" s="211">
        <v>1272</v>
      </c>
      <c r="BQ628" s="211">
        <v>186</v>
      </c>
      <c r="BR628" s="211">
        <v>492</v>
      </c>
      <c r="BS628" s="211">
        <v>105</v>
      </c>
      <c r="BT628" s="211">
        <v>1787</v>
      </c>
      <c r="BU628" s="211">
        <v>93</v>
      </c>
      <c r="BV628" s="211">
        <v>3900</v>
      </c>
      <c r="BW628" s="211">
        <v>413</v>
      </c>
      <c r="BX628" s="211">
        <v>1596</v>
      </c>
      <c r="BY628" s="211">
        <v>0</v>
      </c>
      <c r="BZ628" s="211">
        <v>515</v>
      </c>
      <c r="CA628" s="211">
        <v>31</v>
      </c>
      <c r="CB628" s="211">
        <v>1272</v>
      </c>
      <c r="CC628" s="211">
        <v>62</v>
      </c>
      <c r="CD628" s="211">
        <v>625</v>
      </c>
      <c r="CE628" s="211">
        <v>127</v>
      </c>
      <c r="CF628" s="211">
        <v>681</v>
      </c>
      <c r="CG628" s="211">
        <v>140</v>
      </c>
      <c r="CH628" s="211">
        <v>893</v>
      </c>
      <c r="CI628" s="211">
        <v>60</v>
      </c>
      <c r="CJ628" s="211">
        <v>739</v>
      </c>
      <c r="CK628" s="211">
        <v>58</v>
      </c>
      <c r="CL628" s="211">
        <v>962</v>
      </c>
      <c r="CM628" s="211">
        <v>28</v>
      </c>
      <c r="CN628" s="211">
        <v>1596</v>
      </c>
      <c r="CO628" s="211">
        <v>0</v>
      </c>
      <c r="CP628" s="211">
        <v>506</v>
      </c>
      <c r="CQ628" s="211">
        <v>6777</v>
      </c>
      <c r="CR628" s="211">
        <v>5128</v>
      </c>
      <c r="CS628" s="211">
        <v>3132</v>
      </c>
      <c r="CT628" s="211">
        <v>6455</v>
      </c>
      <c r="CU628" s="211">
        <v>586</v>
      </c>
      <c r="CV628" s="211">
        <v>365</v>
      </c>
      <c r="CW628" s="211">
        <v>446</v>
      </c>
      <c r="CX628" s="211">
        <v>299</v>
      </c>
      <c r="CY628" s="211">
        <v>8</v>
      </c>
      <c r="CZ628" s="211">
        <v>3</v>
      </c>
      <c r="DA628" s="211">
        <v>121</v>
      </c>
      <c r="DB628" s="211">
        <v>57</v>
      </c>
      <c r="DC628" s="211">
        <v>11</v>
      </c>
      <c r="DD628" s="211">
        <v>6</v>
      </c>
      <c r="DE628" s="211">
        <v>191</v>
      </c>
      <c r="DF628" s="211">
        <v>263</v>
      </c>
      <c r="DG628" s="211">
        <v>511</v>
      </c>
      <c r="DH628" s="211">
        <v>29</v>
      </c>
      <c r="DI628" s="211">
        <v>498</v>
      </c>
      <c r="DJ628" s="211">
        <v>154</v>
      </c>
      <c r="DK628" s="211">
        <v>9</v>
      </c>
      <c r="DL628" s="211">
        <v>195</v>
      </c>
      <c r="DM628" s="211">
        <v>167</v>
      </c>
      <c r="DN628" s="211">
        <v>918</v>
      </c>
      <c r="DO628" s="211">
        <v>182</v>
      </c>
      <c r="DP628" s="211">
        <v>177</v>
      </c>
      <c r="DQ628" s="211">
        <v>277</v>
      </c>
      <c r="DR628" s="211">
        <v>34</v>
      </c>
      <c r="DS628" s="211">
        <v>50</v>
      </c>
      <c r="DT628" s="211">
        <v>222</v>
      </c>
      <c r="DU628" s="211">
        <v>3123</v>
      </c>
      <c r="DV628" s="211">
        <v>1484</v>
      </c>
      <c r="DW628" s="211">
        <v>561</v>
      </c>
      <c r="DX628" s="211">
        <v>288</v>
      </c>
      <c r="DY628" s="211">
        <v>136</v>
      </c>
      <c r="DZ628" s="211">
        <v>676</v>
      </c>
      <c r="EA628" s="211">
        <v>36</v>
      </c>
      <c r="EB628" s="211">
        <v>607</v>
      </c>
      <c r="EC628" s="211">
        <v>675</v>
      </c>
      <c r="ED628" s="211">
        <v>107</v>
      </c>
      <c r="EE628" s="211">
        <v>490</v>
      </c>
      <c r="EF628" s="211">
        <v>873</v>
      </c>
      <c r="EG628" s="211">
        <v>6633</v>
      </c>
      <c r="EH628" s="211">
        <v>708</v>
      </c>
      <c r="EI628" s="211">
        <v>2202</v>
      </c>
      <c r="EJ628" s="211">
        <v>921</v>
      </c>
      <c r="EK628" s="211">
        <v>174</v>
      </c>
      <c r="EL628" s="211">
        <v>110</v>
      </c>
      <c r="EM628" s="211">
        <v>61</v>
      </c>
      <c r="EN628" s="211">
        <v>58</v>
      </c>
      <c r="EO628" s="211">
        <v>34</v>
      </c>
      <c r="EP628" s="211">
        <v>400</v>
      </c>
      <c r="EQ628" s="211">
        <v>2658</v>
      </c>
      <c r="ER628" s="211">
        <v>3123</v>
      </c>
      <c r="ES628" s="211">
        <v>269</v>
      </c>
      <c r="ET628" s="211">
        <v>978</v>
      </c>
      <c r="EU628" s="211">
        <v>1057</v>
      </c>
      <c r="EV628" s="211">
        <v>819</v>
      </c>
      <c r="EW628" s="211">
        <f t="shared" si="10"/>
        <v>2854</v>
      </c>
      <c r="EX628" s="211">
        <v>3123</v>
      </c>
      <c r="EZ628" s="211"/>
    </row>
    <row r="629" spans="1:156" x14ac:dyDescent="0.25">
      <c r="A629">
        <v>56271</v>
      </c>
      <c r="B629" t="s">
        <v>580</v>
      </c>
      <c r="C629" t="s">
        <v>808</v>
      </c>
      <c r="D629" t="s">
        <v>309</v>
      </c>
      <c r="E629" t="s">
        <v>330</v>
      </c>
      <c r="F629" s="234" t="s">
        <v>342</v>
      </c>
      <c r="G629" s="234" t="s">
        <v>343</v>
      </c>
      <c r="H629" s="211">
        <v>1309</v>
      </c>
      <c r="I629" s="211">
        <v>121</v>
      </c>
      <c r="J629" s="211">
        <v>286</v>
      </c>
      <c r="K629" s="211">
        <v>64</v>
      </c>
      <c r="L629" s="211">
        <v>177</v>
      </c>
      <c r="M629" s="211">
        <v>54</v>
      </c>
      <c r="N629" s="211">
        <v>563</v>
      </c>
      <c r="O629" s="211">
        <v>31</v>
      </c>
      <c r="P629" s="211">
        <v>440</v>
      </c>
      <c r="Q629" s="211">
        <v>26</v>
      </c>
      <c r="R629" s="211">
        <v>1033</v>
      </c>
      <c r="S629" s="211">
        <v>50</v>
      </c>
      <c r="T629" s="211">
        <v>7</v>
      </c>
      <c r="U629" s="211">
        <v>0</v>
      </c>
      <c r="V629" s="211">
        <v>20</v>
      </c>
      <c r="W629" s="211">
        <v>11</v>
      </c>
      <c r="X629" s="211">
        <v>7</v>
      </c>
      <c r="Y629" s="211">
        <v>0</v>
      </c>
      <c r="Z629" s="211">
        <v>101</v>
      </c>
      <c r="AA629" s="211">
        <v>43</v>
      </c>
      <c r="AB629" s="211">
        <v>141</v>
      </c>
      <c r="AC629" s="211">
        <v>17</v>
      </c>
      <c r="AD629" s="211">
        <v>196</v>
      </c>
      <c r="AE629" s="211">
        <v>43</v>
      </c>
      <c r="AF629" s="211">
        <v>971</v>
      </c>
      <c r="AG629" s="211">
        <v>50</v>
      </c>
      <c r="AH629" s="211">
        <v>1164</v>
      </c>
      <c r="AI629" s="211">
        <v>103</v>
      </c>
      <c r="AJ629" s="211">
        <v>145</v>
      </c>
      <c r="AK629" s="211">
        <v>18</v>
      </c>
      <c r="AL629" s="211">
        <v>10</v>
      </c>
      <c r="AM629" s="211">
        <v>0</v>
      </c>
      <c r="AN629" s="211">
        <v>135</v>
      </c>
      <c r="AO629" s="211">
        <v>18</v>
      </c>
      <c r="AP629" s="211">
        <v>791</v>
      </c>
      <c r="AQ629" s="211">
        <v>99</v>
      </c>
      <c r="AR629" s="211">
        <v>518</v>
      </c>
      <c r="AS629" s="211">
        <v>22</v>
      </c>
      <c r="AT629" s="211">
        <v>191</v>
      </c>
      <c r="AU629" s="211">
        <v>14</v>
      </c>
      <c r="AV629" s="211">
        <v>1118</v>
      </c>
      <c r="AW629" s="211">
        <v>107</v>
      </c>
      <c r="AX629" s="211">
        <v>53</v>
      </c>
      <c r="AY629" s="211">
        <v>4</v>
      </c>
      <c r="AZ629" s="211">
        <v>309</v>
      </c>
      <c r="BA629" s="211">
        <v>13</v>
      </c>
      <c r="BB629" s="211">
        <v>291</v>
      </c>
      <c r="BC629" s="211">
        <v>13</v>
      </c>
      <c r="BD629" s="211">
        <v>168</v>
      </c>
      <c r="BE629" s="211">
        <v>6</v>
      </c>
      <c r="BF629" s="211">
        <v>146</v>
      </c>
      <c r="BG629" s="211">
        <v>61</v>
      </c>
      <c r="BH629" s="211">
        <v>626</v>
      </c>
      <c r="BI629" s="211">
        <v>56</v>
      </c>
      <c r="BJ629" s="211">
        <v>592</v>
      </c>
      <c r="BK629" s="211">
        <v>46</v>
      </c>
      <c r="BL629" s="211">
        <v>34</v>
      </c>
      <c r="BM629" s="211">
        <v>10</v>
      </c>
      <c r="BN629" s="211">
        <v>409</v>
      </c>
      <c r="BO629" s="211">
        <v>28</v>
      </c>
      <c r="BP629" s="211">
        <v>285</v>
      </c>
      <c r="BQ629" s="211">
        <v>79</v>
      </c>
      <c r="BR629" s="211">
        <v>78</v>
      </c>
      <c r="BS629" s="211">
        <v>10</v>
      </c>
      <c r="BT629" s="211">
        <v>313</v>
      </c>
      <c r="BU629" s="211">
        <v>1</v>
      </c>
      <c r="BV629" s="211">
        <v>772</v>
      </c>
      <c r="BW629" s="211">
        <v>117</v>
      </c>
      <c r="BX629" s="211">
        <v>224</v>
      </c>
      <c r="BY629" s="211">
        <v>3</v>
      </c>
      <c r="BZ629" s="211">
        <v>93</v>
      </c>
      <c r="CA629" s="211">
        <v>0</v>
      </c>
      <c r="CB629" s="211">
        <v>220</v>
      </c>
      <c r="CC629" s="211">
        <v>1</v>
      </c>
      <c r="CD629" s="211">
        <v>175</v>
      </c>
      <c r="CE629" s="211">
        <v>84</v>
      </c>
      <c r="CF629" s="211">
        <v>136</v>
      </c>
      <c r="CG629" s="211">
        <v>12</v>
      </c>
      <c r="CH629" s="211">
        <v>173</v>
      </c>
      <c r="CI629" s="211">
        <v>9</v>
      </c>
      <c r="CJ629" s="211">
        <v>121</v>
      </c>
      <c r="CK629" s="211">
        <v>2</v>
      </c>
      <c r="CL629" s="211">
        <v>167</v>
      </c>
      <c r="CM629" s="211">
        <v>10</v>
      </c>
      <c r="CN629" s="211">
        <v>224</v>
      </c>
      <c r="CO629" s="211">
        <v>3</v>
      </c>
      <c r="CP629" s="211">
        <v>121</v>
      </c>
      <c r="CQ629" s="211">
        <v>1188</v>
      </c>
      <c r="CR629" s="211">
        <v>865</v>
      </c>
      <c r="CS629" s="211">
        <v>479</v>
      </c>
      <c r="CT629" s="211">
        <v>1007</v>
      </c>
      <c r="CU629" s="211">
        <v>219</v>
      </c>
      <c r="CV629" s="211">
        <v>95</v>
      </c>
      <c r="CW629" s="211">
        <v>148</v>
      </c>
      <c r="CX629" s="211">
        <v>85</v>
      </c>
      <c r="CY629" s="211">
        <v>69</v>
      </c>
      <c r="CZ629" s="211">
        <v>10</v>
      </c>
      <c r="DA629" s="211">
        <v>1</v>
      </c>
      <c r="DB629" s="211">
        <v>0</v>
      </c>
      <c r="DC629" s="211">
        <v>1</v>
      </c>
      <c r="DD629" s="211">
        <v>0</v>
      </c>
      <c r="DE629" s="211">
        <v>224</v>
      </c>
      <c r="DF629" s="211">
        <v>46</v>
      </c>
      <c r="DG629" s="211">
        <v>73</v>
      </c>
      <c r="DH629" s="211">
        <v>22</v>
      </c>
      <c r="DI629" s="211">
        <v>44</v>
      </c>
      <c r="DJ629" s="211">
        <v>29</v>
      </c>
      <c r="DK629" s="211">
        <v>1</v>
      </c>
      <c r="DL629" s="211">
        <v>17</v>
      </c>
      <c r="DM629" s="211">
        <v>26</v>
      </c>
      <c r="DN629" s="211">
        <v>95</v>
      </c>
      <c r="DO629" s="211">
        <v>25</v>
      </c>
      <c r="DP629" s="211">
        <v>17</v>
      </c>
      <c r="DQ629" s="211">
        <v>14</v>
      </c>
      <c r="DR629" s="211">
        <v>11</v>
      </c>
      <c r="DS629" s="211">
        <v>4</v>
      </c>
      <c r="DT629" s="211">
        <v>67</v>
      </c>
      <c r="DU629" s="211">
        <v>504</v>
      </c>
      <c r="DV629" s="211">
        <v>259</v>
      </c>
      <c r="DW629" s="211">
        <v>78</v>
      </c>
      <c r="DX629" s="211">
        <v>66</v>
      </c>
      <c r="DY629" s="211">
        <v>51</v>
      </c>
      <c r="DZ629" s="211">
        <v>134</v>
      </c>
      <c r="EA629" s="211">
        <v>9</v>
      </c>
      <c r="EB629" s="211">
        <v>97</v>
      </c>
      <c r="EC629" s="211">
        <v>45</v>
      </c>
      <c r="ED629" s="211">
        <v>6</v>
      </c>
      <c r="EE629" s="211">
        <v>28</v>
      </c>
      <c r="EF629" s="211">
        <v>158</v>
      </c>
      <c r="EG629" s="211">
        <v>1134</v>
      </c>
      <c r="EH629" s="211">
        <v>158</v>
      </c>
      <c r="EI629" s="211">
        <v>368</v>
      </c>
      <c r="EJ629" s="211">
        <v>136</v>
      </c>
      <c r="EK629" s="211">
        <v>24</v>
      </c>
      <c r="EL629" s="211">
        <v>19</v>
      </c>
      <c r="EM629" s="211">
        <v>7</v>
      </c>
      <c r="EN629" s="211">
        <v>6</v>
      </c>
      <c r="EO629" s="211">
        <v>1</v>
      </c>
      <c r="EP629" s="211">
        <v>47</v>
      </c>
      <c r="EQ629" s="211">
        <v>388</v>
      </c>
      <c r="ER629" s="211">
        <v>504</v>
      </c>
      <c r="ES629" s="211">
        <v>54</v>
      </c>
      <c r="ET629" s="211">
        <v>103</v>
      </c>
      <c r="EU629" s="211">
        <v>166</v>
      </c>
      <c r="EV629" s="211">
        <v>181</v>
      </c>
      <c r="EW629" s="211">
        <f t="shared" si="10"/>
        <v>450</v>
      </c>
      <c r="EX629" s="211">
        <v>504</v>
      </c>
      <c r="EZ629" s="211"/>
    </row>
    <row r="630" spans="1:156" x14ac:dyDescent="0.25">
      <c r="A630">
        <v>56297</v>
      </c>
      <c r="B630" t="s">
        <v>580</v>
      </c>
      <c r="C630" t="s">
        <v>1195</v>
      </c>
      <c r="D630" t="s">
        <v>320</v>
      </c>
      <c r="E630" t="s">
        <v>330</v>
      </c>
      <c r="F630" s="234" t="s">
        <v>342</v>
      </c>
      <c r="G630" s="234" t="s">
        <v>342</v>
      </c>
      <c r="H630" s="211">
        <v>824</v>
      </c>
      <c r="I630" s="211">
        <v>50</v>
      </c>
      <c r="J630" s="211">
        <v>92</v>
      </c>
      <c r="K630" s="211">
        <v>0</v>
      </c>
      <c r="L630" s="211">
        <v>38</v>
      </c>
      <c r="M630" s="211">
        <v>0</v>
      </c>
      <c r="N630" s="211">
        <v>368</v>
      </c>
      <c r="O630" s="211">
        <v>20</v>
      </c>
      <c r="P630" s="211">
        <v>364</v>
      </c>
      <c r="Q630" s="211">
        <v>30</v>
      </c>
      <c r="R630" s="211">
        <v>760</v>
      </c>
      <c r="S630" s="211">
        <v>40</v>
      </c>
      <c r="T630" s="211">
        <v>4</v>
      </c>
      <c r="U630" s="211">
        <v>0</v>
      </c>
      <c r="V630" s="211">
        <v>8</v>
      </c>
      <c r="W630" s="211">
        <v>0</v>
      </c>
      <c r="X630" s="211">
        <v>0</v>
      </c>
      <c r="Y630" s="211">
        <v>0</v>
      </c>
      <c r="Z630" s="211">
        <v>13</v>
      </c>
      <c r="AA630" s="211">
        <v>0</v>
      </c>
      <c r="AB630" s="211">
        <v>39</v>
      </c>
      <c r="AC630" s="211">
        <v>10</v>
      </c>
      <c r="AD630" s="211">
        <v>15</v>
      </c>
      <c r="AE630" s="211">
        <v>0</v>
      </c>
      <c r="AF630" s="211">
        <v>760</v>
      </c>
      <c r="AG630" s="211">
        <v>40</v>
      </c>
      <c r="AH630" s="211">
        <v>823</v>
      </c>
      <c r="AI630" s="211">
        <v>50</v>
      </c>
      <c r="AJ630" s="211">
        <v>1</v>
      </c>
      <c r="AK630" s="211">
        <v>0</v>
      </c>
      <c r="AL630" s="211">
        <v>0</v>
      </c>
      <c r="AM630" s="211">
        <v>0</v>
      </c>
      <c r="AN630" s="211">
        <v>1</v>
      </c>
      <c r="AO630" s="211">
        <v>0</v>
      </c>
      <c r="AP630" s="211">
        <v>407</v>
      </c>
      <c r="AQ630" s="211">
        <v>29</v>
      </c>
      <c r="AR630" s="211">
        <v>417</v>
      </c>
      <c r="AS630" s="211">
        <v>21</v>
      </c>
      <c r="AT630" s="211">
        <v>81</v>
      </c>
      <c r="AU630" s="211">
        <v>13</v>
      </c>
      <c r="AV630" s="211">
        <v>743</v>
      </c>
      <c r="AW630" s="211">
        <v>37</v>
      </c>
      <c r="AX630" s="211">
        <v>36</v>
      </c>
      <c r="AY630" s="211">
        <v>1</v>
      </c>
      <c r="AZ630" s="211">
        <v>187</v>
      </c>
      <c r="BA630" s="211">
        <v>14</v>
      </c>
      <c r="BB630" s="211">
        <v>264</v>
      </c>
      <c r="BC630" s="211">
        <v>27</v>
      </c>
      <c r="BD630" s="211">
        <v>91</v>
      </c>
      <c r="BE630" s="211">
        <v>0</v>
      </c>
      <c r="BF630" s="211">
        <v>62</v>
      </c>
      <c r="BG630" s="211">
        <v>10</v>
      </c>
      <c r="BH630" s="211">
        <v>439</v>
      </c>
      <c r="BI630" s="211">
        <v>32</v>
      </c>
      <c r="BJ630" s="211">
        <v>435</v>
      </c>
      <c r="BK630" s="211">
        <v>31</v>
      </c>
      <c r="BL630" s="211">
        <v>4</v>
      </c>
      <c r="BM630" s="211">
        <v>1</v>
      </c>
      <c r="BN630" s="211">
        <v>334</v>
      </c>
      <c r="BO630" s="211">
        <v>21</v>
      </c>
      <c r="BP630" s="211">
        <v>110</v>
      </c>
      <c r="BQ630" s="211">
        <v>11</v>
      </c>
      <c r="BR630" s="211">
        <v>57</v>
      </c>
      <c r="BS630" s="211">
        <v>10</v>
      </c>
      <c r="BT630" s="211">
        <v>179</v>
      </c>
      <c r="BU630" s="211">
        <v>8</v>
      </c>
      <c r="BV630" s="211">
        <v>501</v>
      </c>
      <c r="BW630" s="211">
        <v>42</v>
      </c>
      <c r="BX630" s="211">
        <v>144</v>
      </c>
      <c r="BY630" s="211">
        <v>0</v>
      </c>
      <c r="BZ630" s="211">
        <v>53</v>
      </c>
      <c r="CA630" s="211">
        <v>0</v>
      </c>
      <c r="CB630" s="211">
        <v>126</v>
      </c>
      <c r="CC630" s="211">
        <v>8</v>
      </c>
      <c r="CD630" s="211">
        <v>67</v>
      </c>
      <c r="CE630" s="211">
        <v>0</v>
      </c>
      <c r="CF630" s="211">
        <v>80</v>
      </c>
      <c r="CG630" s="211">
        <v>8</v>
      </c>
      <c r="CH630" s="211">
        <v>94</v>
      </c>
      <c r="CI630" s="211">
        <v>0</v>
      </c>
      <c r="CJ630" s="211">
        <v>134</v>
      </c>
      <c r="CK630" s="211">
        <v>26</v>
      </c>
      <c r="CL630" s="211">
        <v>126</v>
      </c>
      <c r="CM630" s="211">
        <v>8</v>
      </c>
      <c r="CN630" s="211">
        <v>144</v>
      </c>
      <c r="CO630" s="211">
        <v>0</v>
      </c>
      <c r="CP630" s="211">
        <v>50</v>
      </c>
      <c r="CQ630" s="211">
        <v>774</v>
      </c>
      <c r="CR630" s="211">
        <v>601</v>
      </c>
      <c r="CS630" s="211">
        <v>295</v>
      </c>
      <c r="CT630" s="211">
        <v>763</v>
      </c>
      <c r="CU630" s="211">
        <v>18</v>
      </c>
      <c r="CV630" s="211">
        <v>11</v>
      </c>
      <c r="CW630" s="211">
        <v>13</v>
      </c>
      <c r="CX630" s="211">
        <v>7</v>
      </c>
      <c r="CY630" s="211">
        <v>2</v>
      </c>
      <c r="CZ630" s="211">
        <v>1</v>
      </c>
      <c r="DA630" s="211">
        <v>0</v>
      </c>
      <c r="DB630" s="211">
        <v>0</v>
      </c>
      <c r="DC630" s="211">
        <v>3</v>
      </c>
      <c r="DD630" s="211">
        <v>3</v>
      </c>
      <c r="DE630" s="211">
        <v>66</v>
      </c>
      <c r="DF630" s="211">
        <v>26</v>
      </c>
      <c r="DG630" s="211">
        <v>46</v>
      </c>
      <c r="DH630" s="211">
        <v>11</v>
      </c>
      <c r="DI630" s="211">
        <v>51</v>
      </c>
      <c r="DJ630" s="211">
        <v>26</v>
      </c>
      <c r="DK630" s="211">
        <v>3</v>
      </c>
      <c r="DL630" s="211">
        <v>33</v>
      </c>
      <c r="DM630" s="211">
        <v>19</v>
      </c>
      <c r="DN630" s="211">
        <v>74</v>
      </c>
      <c r="DO630" s="211">
        <v>27</v>
      </c>
      <c r="DP630" s="211">
        <v>73</v>
      </c>
      <c r="DQ630" s="211">
        <v>14</v>
      </c>
      <c r="DR630" s="211">
        <v>21</v>
      </c>
      <c r="DS630" s="211">
        <v>3</v>
      </c>
      <c r="DT630" s="211">
        <v>7</v>
      </c>
      <c r="DU630" s="211">
        <v>343</v>
      </c>
      <c r="DV630" s="211">
        <v>225</v>
      </c>
      <c r="DW630" s="211">
        <v>75</v>
      </c>
      <c r="DX630" s="211">
        <v>26</v>
      </c>
      <c r="DY630" s="211">
        <v>7</v>
      </c>
      <c r="DZ630" s="211">
        <v>52</v>
      </c>
      <c r="EA630" s="211">
        <v>2</v>
      </c>
      <c r="EB630" s="211">
        <v>43</v>
      </c>
      <c r="EC630" s="211">
        <v>40</v>
      </c>
      <c r="ED630" s="211">
        <v>3</v>
      </c>
      <c r="EE630" s="211">
        <v>36</v>
      </c>
      <c r="EF630" s="211">
        <v>90</v>
      </c>
      <c r="EG630" s="211">
        <v>786</v>
      </c>
      <c r="EH630" s="211">
        <v>31</v>
      </c>
      <c r="EI630" s="211">
        <v>299</v>
      </c>
      <c r="EJ630" s="211">
        <v>44</v>
      </c>
      <c r="EK630" s="211">
        <v>6</v>
      </c>
      <c r="EL630" s="211">
        <v>2</v>
      </c>
      <c r="EM630" s="211">
        <v>0</v>
      </c>
      <c r="EN630" s="211">
        <v>3</v>
      </c>
      <c r="EO630" s="211">
        <v>6</v>
      </c>
      <c r="EP630" s="211">
        <v>9</v>
      </c>
      <c r="EQ630" s="211">
        <v>285</v>
      </c>
      <c r="ER630" s="211">
        <v>343</v>
      </c>
      <c r="ES630" s="211">
        <v>3</v>
      </c>
      <c r="ET630" s="211">
        <v>46</v>
      </c>
      <c r="EU630" s="211">
        <v>161</v>
      </c>
      <c r="EV630" s="211">
        <v>133</v>
      </c>
      <c r="EW630" s="211">
        <f t="shared" si="10"/>
        <v>340</v>
      </c>
      <c r="EX630" s="211">
        <v>343</v>
      </c>
      <c r="EZ630" s="211"/>
    </row>
    <row r="631" spans="1:156" x14ac:dyDescent="0.25">
      <c r="A631">
        <v>56219</v>
      </c>
      <c r="B631" t="s">
        <v>580</v>
      </c>
      <c r="C631" t="s">
        <v>1155</v>
      </c>
      <c r="D631" t="s">
        <v>311</v>
      </c>
      <c r="E631" t="s">
        <v>331</v>
      </c>
      <c r="F631" s="234" t="s">
        <v>342</v>
      </c>
      <c r="G631" s="234" t="s">
        <v>342</v>
      </c>
      <c r="H631" s="211">
        <v>866</v>
      </c>
      <c r="I631" s="211">
        <v>99</v>
      </c>
      <c r="J631" s="211">
        <v>242</v>
      </c>
      <c r="K631" s="211">
        <v>57</v>
      </c>
      <c r="L631" s="211">
        <v>216</v>
      </c>
      <c r="M631" s="211">
        <v>55</v>
      </c>
      <c r="N631" s="211">
        <v>374</v>
      </c>
      <c r="O631" s="211">
        <v>20</v>
      </c>
      <c r="P631" s="211">
        <v>250</v>
      </c>
      <c r="Q631" s="211">
        <v>22</v>
      </c>
      <c r="R631" s="211">
        <v>545</v>
      </c>
      <c r="S631" s="211">
        <v>33</v>
      </c>
      <c r="T631" s="211">
        <v>0</v>
      </c>
      <c r="U631" s="211">
        <v>0</v>
      </c>
      <c r="V631" s="211">
        <v>249</v>
      </c>
      <c r="W631" s="211">
        <v>54</v>
      </c>
      <c r="X631" s="211">
        <v>0</v>
      </c>
      <c r="Y631" s="211">
        <v>0</v>
      </c>
      <c r="Z631" s="211">
        <v>6</v>
      </c>
      <c r="AA631" s="211">
        <v>0</v>
      </c>
      <c r="AB631" s="211">
        <v>66</v>
      </c>
      <c r="AC631" s="211">
        <v>12</v>
      </c>
      <c r="AD631" s="211">
        <v>12</v>
      </c>
      <c r="AE631" s="211">
        <v>0</v>
      </c>
      <c r="AF631" s="211">
        <v>545</v>
      </c>
      <c r="AG631" s="211">
        <v>33</v>
      </c>
      <c r="AH631" s="211">
        <v>858</v>
      </c>
      <c r="AI631" s="211">
        <v>94</v>
      </c>
      <c r="AJ631" s="211">
        <v>8</v>
      </c>
      <c r="AK631" s="211">
        <v>5</v>
      </c>
      <c r="AL631" s="211">
        <v>5</v>
      </c>
      <c r="AM631" s="211">
        <v>5</v>
      </c>
      <c r="AN631" s="211">
        <v>3</v>
      </c>
      <c r="AO631" s="211">
        <v>0</v>
      </c>
      <c r="AP631" s="211">
        <v>395</v>
      </c>
      <c r="AQ631" s="211">
        <v>40</v>
      </c>
      <c r="AR631" s="211">
        <v>471</v>
      </c>
      <c r="AS631" s="211">
        <v>59</v>
      </c>
      <c r="AT631" s="211">
        <v>136</v>
      </c>
      <c r="AU631" s="211">
        <v>9</v>
      </c>
      <c r="AV631" s="211">
        <v>730</v>
      </c>
      <c r="AW631" s="211">
        <v>90</v>
      </c>
      <c r="AX631" s="211">
        <v>21</v>
      </c>
      <c r="AY631" s="211">
        <v>0</v>
      </c>
      <c r="AZ631" s="211">
        <v>286</v>
      </c>
      <c r="BA631" s="211">
        <v>55</v>
      </c>
      <c r="BB631" s="211">
        <v>218</v>
      </c>
      <c r="BC631" s="211">
        <v>32</v>
      </c>
      <c r="BD631" s="211">
        <v>58</v>
      </c>
      <c r="BE631" s="211">
        <v>0</v>
      </c>
      <c r="BF631" s="211">
        <v>74</v>
      </c>
      <c r="BG631" s="211">
        <v>36</v>
      </c>
      <c r="BH631" s="211">
        <v>332</v>
      </c>
      <c r="BI631" s="211">
        <v>51</v>
      </c>
      <c r="BJ631" s="211">
        <v>318</v>
      </c>
      <c r="BK631" s="211">
        <v>46</v>
      </c>
      <c r="BL631" s="211">
        <v>14</v>
      </c>
      <c r="BM631" s="211">
        <v>5</v>
      </c>
      <c r="BN631" s="211">
        <v>267</v>
      </c>
      <c r="BO631" s="211">
        <v>23</v>
      </c>
      <c r="BP631" s="211">
        <v>74</v>
      </c>
      <c r="BQ631" s="211">
        <v>35</v>
      </c>
      <c r="BR631" s="211">
        <v>65</v>
      </c>
      <c r="BS631" s="211">
        <v>29</v>
      </c>
      <c r="BT631" s="211">
        <v>241</v>
      </c>
      <c r="BU631" s="211">
        <v>12</v>
      </c>
      <c r="BV631" s="211">
        <v>406</v>
      </c>
      <c r="BW631" s="211">
        <v>87</v>
      </c>
      <c r="BX631" s="211">
        <v>219</v>
      </c>
      <c r="BY631" s="211">
        <v>0</v>
      </c>
      <c r="BZ631" s="211">
        <v>103</v>
      </c>
      <c r="CA631" s="211">
        <v>0</v>
      </c>
      <c r="CB631" s="211">
        <v>138</v>
      </c>
      <c r="CC631" s="211">
        <v>12</v>
      </c>
      <c r="CD631" s="211">
        <v>42</v>
      </c>
      <c r="CE631" s="211">
        <v>0</v>
      </c>
      <c r="CF631" s="211">
        <v>80</v>
      </c>
      <c r="CG631" s="211">
        <v>22</v>
      </c>
      <c r="CH631" s="211">
        <v>69</v>
      </c>
      <c r="CI631" s="211">
        <v>27</v>
      </c>
      <c r="CJ631" s="211">
        <v>70</v>
      </c>
      <c r="CK631" s="211">
        <v>29</v>
      </c>
      <c r="CL631" s="211">
        <v>145</v>
      </c>
      <c r="CM631" s="211">
        <v>9</v>
      </c>
      <c r="CN631" s="211">
        <v>219</v>
      </c>
      <c r="CO631" s="211">
        <v>0</v>
      </c>
      <c r="CP631" s="211">
        <v>99</v>
      </c>
      <c r="CQ631" s="211">
        <v>767</v>
      </c>
      <c r="CR631" s="211">
        <v>382</v>
      </c>
      <c r="CS631" s="211">
        <v>530</v>
      </c>
      <c r="CT631" s="211">
        <v>779</v>
      </c>
      <c r="CU631" s="211">
        <v>41</v>
      </c>
      <c r="CV631" s="211">
        <v>0</v>
      </c>
      <c r="CW631" s="211">
        <v>0</v>
      </c>
      <c r="CX631" s="211">
        <v>0</v>
      </c>
      <c r="CY631" s="211">
        <v>12</v>
      </c>
      <c r="CZ631" s="211">
        <v>0</v>
      </c>
      <c r="DA631" s="211">
        <v>0</v>
      </c>
      <c r="DB631" s="211">
        <v>0</v>
      </c>
      <c r="DC631" s="211">
        <v>29</v>
      </c>
      <c r="DD631" s="211">
        <v>0</v>
      </c>
      <c r="DE631" s="211">
        <v>75</v>
      </c>
      <c r="DF631" s="211">
        <v>20</v>
      </c>
      <c r="DG631" s="211">
        <v>44</v>
      </c>
      <c r="DH631" s="211">
        <v>8</v>
      </c>
      <c r="DI631" s="211">
        <v>42</v>
      </c>
      <c r="DJ631" s="211">
        <v>53</v>
      </c>
      <c r="DK631" s="211">
        <v>0</v>
      </c>
      <c r="DL631" s="211">
        <v>0</v>
      </c>
      <c r="DM631" s="211">
        <v>38</v>
      </c>
      <c r="DN631" s="211">
        <v>100</v>
      </c>
      <c r="DO631" s="211">
        <v>3</v>
      </c>
      <c r="DP631" s="211">
        <v>24</v>
      </c>
      <c r="DQ631" s="211">
        <v>12</v>
      </c>
      <c r="DR631" s="211">
        <v>19</v>
      </c>
      <c r="DS631" s="211">
        <v>35</v>
      </c>
      <c r="DT631" s="211">
        <v>62</v>
      </c>
      <c r="DU631" s="211">
        <v>346</v>
      </c>
      <c r="DV631" s="211">
        <v>197</v>
      </c>
      <c r="DW631" s="211">
        <v>29</v>
      </c>
      <c r="DX631" s="211">
        <v>54</v>
      </c>
      <c r="DY631" s="211">
        <v>32</v>
      </c>
      <c r="DZ631" s="211">
        <v>59</v>
      </c>
      <c r="EA631" s="211">
        <v>0</v>
      </c>
      <c r="EB631" s="211">
        <v>54</v>
      </c>
      <c r="EC631" s="211">
        <v>36</v>
      </c>
      <c r="ED631" s="211">
        <v>8</v>
      </c>
      <c r="EE631" s="211">
        <v>21</v>
      </c>
      <c r="EF631" s="211">
        <v>84</v>
      </c>
      <c r="EG631" s="211">
        <v>808</v>
      </c>
      <c r="EH631" s="211">
        <v>81</v>
      </c>
      <c r="EI631" s="211">
        <v>254</v>
      </c>
      <c r="EJ631" s="211">
        <v>92</v>
      </c>
      <c r="EK631" s="211">
        <v>18</v>
      </c>
      <c r="EL631" s="211">
        <v>11</v>
      </c>
      <c r="EM631" s="211">
        <v>4</v>
      </c>
      <c r="EN631" s="211">
        <v>7</v>
      </c>
      <c r="EO631" s="211">
        <v>24</v>
      </c>
      <c r="EP631" s="211">
        <v>13</v>
      </c>
      <c r="EQ631" s="211">
        <v>259</v>
      </c>
      <c r="ER631" s="211">
        <v>346</v>
      </c>
      <c r="ES631" s="211">
        <v>20</v>
      </c>
      <c r="ET631" s="211">
        <v>108</v>
      </c>
      <c r="EU631" s="211">
        <v>136</v>
      </c>
      <c r="EV631" s="211">
        <v>82</v>
      </c>
      <c r="EW631" s="211">
        <f t="shared" si="10"/>
        <v>326</v>
      </c>
      <c r="EX631" s="211">
        <v>346</v>
      </c>
      <c r="EZ631" s="211"/>
    </row>
    <row r="632" spans="1:156" x14ac:dyDescent="0.25">
      <c r="A632">
        <v>56244</v>
      </c>
      <c r="B632" t="s">
        <v>580</v>
      </c>
      <c r="C632" t="s">
        <v>800</v>
      </c>
      <c r="D632" t="s">
        <v>308</v>
      </c>
      <c r="E632" t="s">
        <v>331</v>
      </c>
      <c r="F632" s="234" t="s">
        <v>342</v>
      </c>
      <c r="G632" s="234" t="s">
        <v>342</v>
      </c>
      <c r="H632" s="211">
        <v>1739</v>
      </c>
      <c r="I632" s="211">
        <v>179</v>
      </c>
      <c r="J632" s="211">
        <v>210</v>
      </c>
      <c r="K632" s="211">
        <v>33</v>
      </c>
      <c r="L632" s="211">
        <v>110</v>
      </c>
      <c r="M632" s="211">
        <v>23</v>
      </c>
      <c r="N632" s="211">
        <v>803</v>
      </c>
      <c r="O632" s="211">
        <v>89</v>
      </c>
      <c r="P632" s="211">
        <v>725</v>
      </c>
      <c r="Q632" s="211">
        <v>57</v>
      </c>
      <c r="R632" s="211">
        <v>1585</v>
      </c>
      <c r="S632" s="211">
        <v>168</v>
      </c>
      <c r="T632" s="211">
        <v>3</v>
      </c>
      <c r="U632" s="211">
        <v>0</v>
      </c>
      <c r="V632" s="211">
        <v>31</v>
      </c>
      <c r="W632" s="211">
        <v>0</v>
      </c>
      <c r="X632" s="211">
        <v>3</v>
      </c>
      <c r="Y632" s="211">
        <v>0</v>
      </c>
      <c r="Z632" s="211">
        <v>38</v>
      </c>
      <c r="AA632" s="211">
        <v>3</v>
      </c>
      <c r="AB632" s="211">
        <v>79</v>
      </c>
      <c r="AC632" s="211">
        <v>8</v>
      </c>
      <c r="AD632" s="211">
        <v>130</v>
      </c>
      <c r="AE632" s="211">
        <v>16</v>
      </c>
      <c r="AF632" s="211">
        <v>1571</v>
      </c>
      <c r="AG632" s="211">
        <v>159</v>
      </c>
      <c r="AH632" s="211">
        <v>1677</v>
      </c>
      <c r="AI632" s="211">
        <v>168</v>
      </c>
      <c r="AJ632" s="211">
        <v>62</v>
      </c>
      <c r="AK632" s="211">
        <v>11</v>
      </c>
      <c r="AL632" s="211">
        <v>9</v>
      </c>
      <c r="AM632" s="211">
        <v>4</v>
      </c>
      <c r="AN632" s="211">
        <v>53</v>
      </c>
      <c r="AO632" s="211">
        <v>7</v>
      </c>
      <c r="AP632" s="211">
        <v>894</v>
      </c>
      <c r="AQ632" s="211">
        <v>80</v>
      </c>
      <c r="AR632" s="211">
        <v>845</v>
      </c>
      <c r="AS632" s="211">
        <v>99</v>
      </c>
      <c r="AT632" s="211">
        <v>124</v>
      </c>
      <c r="AU632" s="211">
        <v>4</v>
      </c>
      <c r="AV632" s="211">
        <v>1615</v>
      </c>
      <c r="AW632" s="211">
        <v>175</v>
      </c>
      <c r="AX632" s="211">
        <v>61</v>
      </c>
      <c r="AY632" s="211">
        <v>17</v>
      </c>
      <c r="AZ632" s="211">
        <v>310</v>
      </c>
      <c r="BA632" s="211">
        <v>14</v>
      </c>
      <c r="BB632" s="211">
        <v>403</v>
      </c>
      <c r="BC632" s="211">
        <v>46</v>
      </c>
      <c r="BD632" s="211">
        <v>169</v>
      </c>
      <c r="BE632" s="211">
        <v>6</v>
      </c>
      <c r="BF632" s="211">
        <v>151</v>
      </c>
      <c r="BG632" s="211">
        <v>42</v>
      </c>
      <c r="BH632" s="211">
        <v>777</v>
      </c>
      <c r="BI632" s="211">
        <v>74</v>
      </c>
      <c r="BJ632" s="211">
        <v>757</v>
      </c>
      <c r="BK632" s="211">
        <v>74</v>
      </c>
      <c r="BL632" s="211">
        <v>20</v>
      </c>
      <c r="BM632" s="211">
        <v>0</v>
      </c>
      <c r="BN632" s="211">
        <v>585</v>
      </c>
      <c r="BO632" s="211">
        <v>47</v>
      </c>
      <c r="BP632" s="211">
        <v>238</v>
      </c>
      <c r="BQ632" s="211">
        <v>28</v>
      </c>
      <c r="BR632" s="211">
        <v>105</v>
      </c>
      <c r="BS632" s="211">
        <v>41</v>
      </c>
      <c r="BT632" s="211">
        <v>554</v>
      </c>
      <c r="BU632" s="211">
        <v>63</v>
      </c>
      <c r="BV632" s="211">
        <v>928</v>
      </c>
      <c r="BW632" s="211">
        <v>116</v>
      </c>
      <c r="BX632" s="211">
        <v>257</v>
      </c>
      <c r="BY632" s="211">
        <v>0</v>
      </c>
      <c r="BZ632" s="211">
        <v>129</v>
      </c>
      <c r="CA632" s="211">
        <v>17</v>
      </c>
      <c r="CB632" s="211">
        <v>425</v>
      </c>
      <c r="CC632" s="211">
        <v>46</v>
      </c>
      <c r="CD632" s="211">
        <v>242</v>
      </c>
      <c r="CE632" s="211">
        <v>33</v>
      </c>
      <c r="CF632" s="211">
        <v>102</v>
      </c>
      <c r="CG632" s="211">
        <v>16</v>
      </c>
      <c r="CH632" s="211">
        <v>232</v>
      </c>
      <c r="CI632" s="211">
        <v>30</v>
      </c>
      <c r="CJ632" s="211">
        <v>198</v>
      </c>
      <c r="CK632" s="211">
        <v>24</v>
      </c>
      <c r="CL632" s="211">
        <v>154</v>
      </c>
      <c r="CM632" s="211">
        <v>13</v>
      </c>
      <c r="CN632" s="211">
        <v>257</v>
      </c>
      <c r="CO632" s="211">
        <v>0</v>
      </c>
      <c r="CP632" s="211">
        <v>179</v>
      </c>
      <c r="CQ632" s="211">
        <v>1560</v>
      </c>
      <c r="CR632" s="211">
        <v>1193</v>
      </c>
      <c r="CS632" s="211">
        <v>605</v>
      </c>
      <c r="CT632" s="211">
        <v>1550</v>
      </c>
      <c r="CU632" s="211">
        <v>83</v>
      </c>
      <c r="CV632" s="211">
        <v>34</v>
      </c>
      <c r="CW632" s="211">
        <v>73</v>
      </c>
      <c r="CX632" s="211">
        <v>30</v>
      </c>
      <c r="CY632" s="211">
        <v>7</v>
      </c>
      <c r="CZ632" s="211">
        <v>3</v>
      </c>
      <c r="DA632" s="211">
        <v>3</v>
      </c>
      <c r="DB632" s="211">
        <v>1</v>
      </c>
      <c r="DC632" s="211">
        <v>0</v>
      </c>
      <c r="DD632" s="211">
        <v>0</v>
      </c>
      <c r="DE632" s="211">
        <v>181</v>
      </c>
      <c r="DF632" s="211">
        <v>103</v>
      </c>
      <c r="DG632" s="211">
        <v>125</v>
      </c>
      <c r="DH632" s="211">
        <v>22</v>
      </c>
      <c r="DI632" s="211">
        <v>42</v>
      </c>
      <c r="DJ632" s="211">
        <v>92</v>
      </c>
      <c r="DK632" s="211">
        <v>3</v>
      </c>
      <c r="DL632" s="211">
        <v>20</v>
      </c>
      <c r="DM632" s="211">
        <v>39</v>
      </c>
      <c r="DN632" s="211">
        <v>207</v>
      </c>
      <c r="DO632" s="211">
        <v>36</v>
      </c>
      <c r="DP632" s="211">
        <v>26</v>
      </c>
      <c r="DQ632" s="211">
        <v>8</v>
      </c>
      <c r="DR632" s="211">
        <v>14</v>
      </c>
      <c r="DS632" s="211">
        <v>2</v>
      </c>
      <c r="DT632" s="211">
        <v>31</v>
      </c>
      <c r="DU632" s="211">
        <v>637</v>
      </c>
      <c r="DV632" s="211">
        <v>406</v>
      </c>
      <c r="DW632" s="211">
        <v>181</v>
      </c>
      <c r="DX632" s="211">
        <v>69</v>
      </c>
      <c r="DY632" s="211">
        <v>21</v>
      </c>
      <c r="DZ632" s="211">
        <v>103</v>
      </c>
      <c r="EA632" s="211">
        <v>19</v>
      </c>
      <c r="EB632" s="211">
        <v>68</v>
      </c>
      <c r="EC632" s="211">
        <v>59</v>
      </c>
      <c r="ED632" s="211">
        <v>2</v>
      </c>
      <c r="EE632" s="211">
        <v>47</v>
      </c>
      <c r="EF632" s="211">
        <v>231</v>
      </c>
      <c r="EG632" s="211">
        <v>1652</v>
      </c>
      <c r="EH632" s="211">
        <v>59</v>
      </c>
      <c r="EI632" s="211">
        <v>517</v>
      </c>
      <c r="EJ632" s="211">
        <v>120</v>
      </c>
      <c r="EK632" s="211">
        <v>26</v>
      </c>
      <c r="EL632" s="211">
        <v>31</v>
      </c>
      <c r="EM632" s="211">
        <v>15</v>
      </c>
      <c r="EN632" s="211">
        <v>1</v>
      </c>
      <c r="EO632" s="211">
        <v>4</v>
      </c>
      <c r="EP632" s="211">
        <v>6</v>
      </c>
      <c r="EQ632" s="211">
        <v>591</v>
      </c>
      <c r="ER632" s="211">
        <v>637</v>
      </c>
      <c r="ES632" s="211">
        <v>6</v>
      </c>
      <c r="ET632" s="211">
        <v>101</v>
      </c>
      <c r="EU632" s="211">
        <v>328</v>
      </c>
      <c r="EV632" s="211">
        <v>202</v>
      </c>
      <c r="EW632" s="211">
        <f t="shared" si="10"/>
        <v>631</v>
      </c>
      <c r="EX632" s="211">
        <v>637</v>
      </c>
      <c r="EZ632" s="211"/>
    </row>
    <row r="633" spans="1:156" x14ac:dyDescent="0.25">
      <c r="A633">
        <v>56267</v>
      </c>
      <c r="B633" t="s">
        <v>580</v>
      </c>
      <c r="C633" t="s">
        <v>806</v>
      </c>
      <c r="D633" t="s">
        <v>308</v>
      </c>
      <c r="E633" t="s">
        <v>331</v>
      </c>
      <c r="F633" s="234" t="s">
        <v>342</v>
      </c>
      <c r="G633" s="234" t="s">
        <v>342</v>
      </c>
      <c r="H633" s="211">
        <v>6680</v>
      </c>
      <c r="I633" s="211">
        <v>267</v>
      </c>
      <c r="J633" s="211">
        <v>1385</v>
      </c>
      <c r="K633" s="211">
        <v>34</v>
      </c>
      <c r="L633" s="211">
        <v>811</v>
      </c>
      <c r="M633" s="211">
        <v>25</v>
      </c>
      <c r="N633" s="211">
        <v>2346</v>
      </c>
      <c r="O633" s="211">
        <v>107</v>
      </c>
      <c r="P633" s="211">
        <v>2624</v>
      </c>
      <c r="Q633" s="211">
        <v>81</v>
      </c>
      <c r="R633" s="211">
        <v>5199</v>
      </c>
      <c r="S633" s="211">
        <v>136</v>
      </c>
      <c r="T633" s="211">
        <v>165</v>
      </c>
      <c r="U633" s="211">
        <v>0</v>
      </c>
      <c r="V633" s="211">
        <v>146</v>
      </c>
      <c r="W633" s="211">
        <v>17</v>
      </c>
      <c r="X633" s="211">
        <v>128</v>
      </c>
      <c r="Y633" s="211">
        <v>0</v>
      </c>
      <c r="Z633" s="211">
        <v>523</v>
      </c>
      <c r="AA633" s="211">
        <v>36</v>
      </c>
      <c r="AB633" s="211">
        <v>446</v>
      </c>
      <c r="AC633" s="211">
        <v>78</v>
      </c>
      <c r="AD633" s="211">
        <v>925</v>
      </c>
      <c r="AE633" s="211">
        <v>88</v>
      </c>
      <c r="AF633" s="211">
        <v>5148</v>
      </c>
      <c r="AG633" s="211">
        <v>129</v>
      </c>
      <c r="AH633" s="211">
        <v>6051</v>
      </c>
      <c r="AI633" s="211">
        <v>179</v>
      </c>
      <c r="AJ633" s="211">
        <v>629</v>
      </c>
      <c r="AK633" s="211">
        <v>88</v>
      </c>
      <c r="AL633" s="211">
        <v>107</v>
      </c>
      <c r="AM633" s="211">
        <v>0</v>
      </c>
      <c r="AN633" s="211">
        <v>522</v>
      </c>
      <c r="AO633" s="211">
        <v>88</v>
      </c>
      <c r="AP633" s="211">
        <v>3554</v>
      </c>
      <c r="AQ633" s="211">
        <v>157</v>
      </c>
      <c r="AR633" s="211">
        <v>3126</v>
      </c>
      <c r="AS633" s="211">
        <v>110</v>
      </c>
      <c r="AT633" s="211">
        <v>856</v>
      </c>
      <c r="AU633" s="211">
        <v>4</v>
      </c>
      <c r="AV633" s="211">
        <v>5824</v>
      </c>
      <c r="AW633" s="211">
        <v>263</v>
      </c>
      <c r="AX633" s="211">
        <v>306</v>
      </c>
      <c r="AY633" s="211">
        <v>87</v>
      </c>
      <c r="AZ633" s="211">
        <v>1000</v>
      </c>
      <c r="BA633" s="211">
        <v>13</v>
      </c>
      <c r="BB633" s="211">
        <v>1238</v>
      </c>
      <c r="BC633" s="211">
        <v>80</v>
      </c>
      <c r="BD633" s="211">
        <v>1402</v>
      </c>
      <c r="BE633" s="211">
        <v>11</v>
      </c>
      <c r="BF633" s="211">
        <v>777</v>
      </c>
      <c r="BG633" s="211">
        <v>61</v>
      </c>
      <c r="BH633" s="211">
        <v>3195</v>
      </c>
      <c r="BI633" s="211">
        <v>182</v>
      </c>
      <c r="BJ633" s="211">
        <v>3159</v>
      </c>
      <c r="BK633" s="211">
        <v>177</v>
      </c>
      <c r="BL633" s="211">
        <v>36</v>
      </c>
      <c r="BM633" s="211">
        <v>5</v>
      </c>
      <c r="BN633" s="211">
        <v>2176</v>
      </c>
      <c r="BO633" s="211">
        <v>92</v>
      </c>
      <c r="BP633" s="211">
        <v>1269</v>
      </c>
      <c r="BQ633" s="211">
        <v>96</v>
      </c>
      <c r="BR633" s="211">
        <v>527</v>
      </c>
      <c r="BS633" s="211">
        <v>55</v>
      </c>
      <c r="BT633" s="211">
        <v>1723</v>
      </c>
      <c r="BU633" s="211">
        <v>24</v>
      </c>
      <c r="BV633" s="211">
        <v>3972</v>
      </c>
      <c r="BW633" s="211">
        <v>243</v>
      </c>
      <c r="BX633" s="211">
        <v>985</v>
      </c>
      <c r="BY633" s="211">
        <v>0</v>
      </c>
      <c r="BZ633" s="211">
        <v>497</v>
      </c>
      <c r="CA633" s="211">
        <v>2</v>
      </c>
      <c r="CB633" s="211">
        <v>1226</v>
      </c>
      <c r="CC633" s="211">
        <v>22</v>
      </c>
      <c r="CD633" s="211">
        <v>1011</v>
      </c>
      <c r="CE633" s="211">
        <v>52</v>
      </c>
      <c r="CF633" s="211">
        <v>866</v>
      </c>
      <c r="CG633" s="211">
        <v>7</v>
      </c>
      <c r="CH633" s="211">
        <v>903</v>
      </c>
      <c r="CI633" s="211">
        <v>63</v>
      </c>
      <c r="CJ633" s="211">
        <v>514</v>
      </c>
      <c r="CK633" s="211">
        <v>76</v>
      </c>
      <c r="CL633" s="211">
        <v>678</v>
      </c>
      <c r="CM633" s="211">
        <v>45</v>
      </c>
      <c r="CN633" s="211">
        <v>985</v>
      </c>
      <c r="CO633" s="211">
        <v>0</v>
      </c>
      <c r="CP633" s="211">
        <v>267</v>
      </c>
      <c r="CQ633" s="211">
        <v>6413</v>
      </c>
      <c r="CR633" s="211">
        <v>4986</v>
      </c>
      <c r="CS633" s="211">
        <v>2446</v>
      </c>
      <c r="CT633" s="211">
        <v>5389</v>
      </c>
      <c r="CU633" s="211">
        <v>935</v>
      </c>
      <c r="CV633" s="211">
        <v>479</v>
      </c>
      <c r="CW633" s="211">
        <v>719</v>
      </c>
      <c r="CX633" s="211">
        <v>407</v>
      </c>
      <c r="CY633" s="211">
        <v>24</v>
      </c>
      <c r="CZ633" s="211">
        <v>1</v>
      </c>
      <c r="DA633" s="211">
        <v>93</v>
      </c>
      <c r="DB633" s="211">
        <v>71</v>
      </c>
      <c r="DC633" s="211">
        <v>99</v>
      </c>
      <c r="DD633" s="211">
        <v>0</v>
      </c>
      <c r="DE633" s="211">
        <v>620</v>
      </c>
      <c r="DF633" s="211">
        <v>204</v>
      </c>
      <c r="DG633" s="211">
        <v>420</v>
      </c>
      <c r="DH633" s="211">
        <v>27</v>
      </c>
      <c r="DI633" s="211">
        <v>257</v>
      </c>
      <c r="DJ633" s="211">
        <v>77</v>
      </c>
      <c r="DK633" s="211">
        <v>24</v>
      </c>
      <c r="DL633" s="211">
        <v>107</v>
      </c>
      <c r="DM633" s="211">
        <v>160</v>
      </c>
      <c r="DN633" s="211">
        <v>987</v>
      </c>
      <c r="DO633" s="211">
        <v>328</v>
      </c>
      <c r="DP633" s="211">
        <v>107</v>
      </c>
      <c r="DQ633" s="211">
        <v>187</v>
      </c>
      <c r="DR633" s="211">
        <v>133</v>
      </c>
      <c r="DS633" s="211">
        <v>163</v>
      </c>
      <c r="DT633" s="211">
        <v>307</v>
      </c>
      <c r="DU633" s="211">
        <v>2608</v>
      </c>
      <c r="DV633" s="211">
        <v>1216</v>
      </c>
      <c r="DW633" s="211">
        <v>593</v>
      </c>
      <c r="DX633" s="211">
        <v>158</v>
      </c>
      <c r="DY633" s="211">
        <v>36</v>
      </c>
      <c r="DZ633" s="211">
        <v>508</v>
      </c>
      <c r="EA633" s="211">
        <v>9</v>
      </c>
      <c r="EB633" s="211">
        <v>379</v>
      </c>
      <c r="EC633" s="211">
        <v>726</v>
      </c>
      <c r="ED633" s="211">
        <v>81</v>
      </c>
      <c r="EE633" s="211">
        <v>472</v>
      </c>
      <c r="EF633" s="211">
        <v>744</v>
      </c>
      <c r="EG633" s="211">
        <v>5678</v>
      </c>
      <c r="EH633" s="211">
        <v>989</v>
      </c>
      <c r="EI633" s="211">
        <v>1549</v>
      </c>
      <c r="EJ633" s="211">
        <v>1059</v>
      </c>
      <c r="EK633" s="211">
        <v>212</v>
      </c>
      <c r="EL633" s="211">
        <v>94</v>
      </c>
      <c r="EM633" s="211">
        <v>158</v>
      </c>
      <c r="EN633" s="211">
        <v>151</v>
      </c>
      <c r="EO633" s="211">
        <v>98</v>
      </c>
      <c r="EP633" s="211">
        <v>287</v>
      </c>
      <c r="EQ633" s="211">
        <v>2323</v>
      </c>
      <c r="ER633" s="211">
        <v>2608</v>
      </c>
      <c r="ES633" s="211">
        <v>152</v>
      </c>
      <c r="ET633" s="211">
        <v>954</v>
      </c>
      <c r="EU633" s="211">
        <v>927</v>
      </c>
      <c r="EV633" s="211">
        <v>575</v>
      </c>
      <c r="EW633" s="211">
        <f t="shared" si="10"/>
        <v>2456</v>
      </c>
      <c r="EX633" s="211">
        <v>2608</v>
      </c>
      <c r="EZ633" s="211"/>
    </row>
    <row r="634" spans="1:156" x14ac:dyDescent="0.25">
      <c r="A634">
        <v>56308</v>
      </c>
      <c r="B634" t="s">
        <v>580</v>
      </c>
      <c r="C634" t="s">
        <v>817</v>
      </c>
      <c r="D634" t="s">
        <v>254</v>
      </c>
      <c r="E634" t="s">
        <v>331</v>
      </c>
      <c r="F634" s="234" t="s">
        <v>343</v>
      </c>
      <c r="G634" s="234" t="s">
        <v>342</v>
      </c>
      <c r="H634" s="211">
        <v>26267</v>
      </c>
      <c r="I634" s="211">
        <v>1058</v>
      </c>
      <c r="J634" s="211">
        <v>3072</v>
      </c>
      <c r="K634" s="211">
        <v>100</v>
      </c>
      <c r="L634" s="211">
        <v>2053</v>
      </c>
      <c r="M634" s="211">
        <v>13</v>
      </c>
      <c r="N634" s="211">
        <v>10948</v>
      </c>
      <c r="O634" s="211">
        <v>587</v>
      </c>
      <c r="P634" s="211">
        <v>12189</v>
      </c>
      <c r="Q634" s="211">
        <v>371</v>
      </c>
      <c r="R634" s="211">
        <v>24800</v>
      </c>
      <c r="S634" s="211">
        <v>930</v>
      </c>
      <c r="T634" s="211">
        <v>129</v>
      </c>
      <c r="U634" s="211">
        <v>61</v>
      </c>
      <c r="V634" s="211">
        <v>60</v>
      </c>
      <c r="W634" s="211">
        <v>1</v>
      </c>
      <c r="X634" s="211">
        <v>123</v>
      </c>
      <c r="Y634" s="211">
        <v>0</v>
      </c>
      <c r="Z634" s="211">
        <v>422</v>
      </c>
      <c r="AA634" s="211">
        <v>43</v>
      </c>
      <c r="AB634" s="211">
        <v>664</v>
      </c>
      <c r="AC634" s="211">
        <v>23</v>
      </c>
      <c r="AD634" s="211">
        <v>720</v>
      </c>
      <c r="AE634" s="211">
        <v>44</v>
      </c>
      <c r="AF634" s="211">
        <v>24466</v>
      </c>
      <c r="AG634" s="211">
        <v>930</v>
      </c>
      <c r="AH634" s="211">
        <v>25822</v>
      </c>
      <c r="AI634" s="211">
        <v>1029</v>
      </c>
      <c r="AJ634" s="211">
        <v>445</v>
      </c>
      <c r="AK634" s="211">
        <v>29</v>
      </c>
      <c r="AL634" s="211">
        <v>312</v>
      </c>
      <c r="AM634" s="211">
        <v>8</v>
      </c>
      <c r="AN634" s="211">
        <v>133</v>
      </c>
      <c r="AO634" s="211">
        <v>21</v>
      </c>
      <c r="AP634" s="211">
        <v>13137</v>
      </c>
      <c r="AQ634" s="211">
        <v>579</v>
      </c>
      <c r="AR634" s="211">
        <v>13130</v>
      </c>
      <c r="AS634" s="211">
        <v>479</v>
      </c>
      <c r="AT634" s="211">
        <v>3059</v>
      </c>
      <c r="AU634" s="211">
        <v>27</v>
      </c>
      <c r="AV634" s="211">
        <v>23208</v>
      </c>
      <c r="AW634" s="211">
        <v>1031</v>
      </c>
      <c r="AX634" s="211">
        <v>675</v>
      </c>
      <c r="AY634" s="211">
        <v>76</v>
      </c>
      <c r="AZ634" s="211">
        <v>4947</v>
      </c>
      <c r="BA634" s="211">
        <v>181</v>
      </c>
      <c r="BB634" s="211">
        <v>6496</v>
      </c>
      <c r="BC634" s="211">
        <v>327</v>
      </c>
      <c r="BD634" s="211">
        <v>6061</v>
      </c>
      <c r="BE634" s="211">
        <v>176</v>
      </c>
      <c r="BF634" s="211">
        <v>1913</v>
      </c>
      <c r="BG634" s="211">
        <v>117</v>
      </c>
      <c r="BH634" s="211">
        <v>12150</v>
      </c>
      <c r="BI634" s="211">
        <v>788</v>
      </c>
      <c r="BJ634" s="211">
        <v>11896</v>
      </c>
      <c r="BK634" s="211">
        <v>783</v>
      </c>
      <c r="BL634" s="211">
        <v>254</v>
      </c>
      <c r="BM634" s="211">
        <v>5</v>
      </c>
      <c r="BN634" s="211">
        <v>9123</v>
      </c>
      <c r="BO634" s="211">
        <v>610</v>
      </c>
      <c r="BP634" s="211">
        <v>3548</v>
      </c>
      <c r="BQ634" s="211">
        <v>239</v>
      </c>
      <c r="BR634" s="211">
        <v>1392</v>
      </c>
      <c r="BS634" s="211">
        <v>56</v>
      </c>
      <c r="BT634" s="211">
        <v>6069</v>
      </c>
      <c r="BU634" s="211">
        <v>153</v>
      </c>
      <c r="BV634" s="211">
        <v>14063</v>
      </c>
      <c r="BW634" s="211">
        <v>905</v>
      </c>
      <c r="BX634" s="211">
        <v>6135</v>
      </c>
      <c r="BY634" s="211">
        <v>0</v>
      </c>
      <c r="BZ634" s="211">
        <v>1979</v>
      </c>
      <c r="CA634" s="211">
        <v>34</v>
      </c>
      <c r="CB634" s="211">
        <v>4090</v>
      </c>
      <c r="CC634" s="211">
        <v>119</v>
      </c>
      <c r="CD634" s="211">
        <v>2019</v>
      </c>
      <c r="CE634" s="211">
        <v>145</v>
      </c>
      <c r="CF634" s="211">
        <v>2697</v>
      </c>
      <c r="CG634" s="211">
        <v>286</v>
      </c>
      <c r="CH634" s="211">
        <v>3102</v>
      </c>
      <c r="CI634" s="211">
        <v>137</v>
      </c>
      <c r="CJ634" s="211">
        <v>2679</v>
      </c>
      <c r="CK634" s="211">
        <v>147</v>
      </c>
      <c r="CL634" s="211">
        <v>3566</v>
      </c>
      <c r="CM634" s="211">
        <v>190</v>
      </c>
      <c r="CN634" s="211">
        <v>6135</v>
      </c>
      <c r="CO634" s="211">
        <v>0</v>
      </c>
      <c r="CP634" s="211">
        <v>1058</v>
      </c>
      <c r="CQ634" s="211">
        <v>25209</v>
      </c>
      <c r="CR634" s="211">
        <v>20618</v>
      </c>
      <c r="CS634" s="211">
        <v>9588</v>
      </c>
      <c r="CT634" s="211">
        <v>24507</v>
      </c>
      <c r="CU634" s="211">
        <v>688</v>
      </c>
      <c r="CV634" s="211">
        <v>289</v>
      </c>
      <c r="CW634" s="211">
        <v>388</v>
      </c>
      <c r="CX634" s="211">
        <v>161</v>
      </c>
      <c r="CY634" s="211">
        <v>162</v>
      </c>
      <c r="CZ634" s="211">
        <v>38</v>
      </c>
      <c r="DA634" s="211">
        <v>138</v>
      </c>
      <c r="DB634" s="211">
        <v>90</v>
      </c>
      <c r="DC634" s="211">
        <v>0</v>
      </c>
      <c r="DD634" s="211">
        <v>0</v>
      </c>
      <c r="DE634" s="211">
        <v>171</v>
      </c>
      <c r="DF634" s="211">
        <v>724</v>
      </c>
      <c r="DG634" s="211">
        <v>2658</v>
      </c>
      <c r="DH634" s="211">
        <v>501</v>
      </c>
      <c r="DI634" s="211">
        <v>1598</v>
      </c>
      <c r="DJ634" s="211">
        <v>534</v>
      </c>
      <c r="DK634" s="211">
        <v>116</v>
      </c>
      <c r="DL634" s="211">
        <v>758</v>
      </c>
      <c r="DM634" s="211">
        <v>1203</v>
      </c>
      <c r="DN634" s="211">
        <v>3250</v>
      </c>
      <c r="DO634" s="211">
        <v>949</v>
      </c>
      <c r="DP634" s="211">
        <v>586</v>
      </c>
      <c r="DQ634" s="211">
        <v>307</v>
      </c>
      <c r="DR634" s="211">
        <v>424</v>
      </c>
      <c r="DS634" s="211">
        <v>225</v>
      </c>
      <c r="DT634" s="211">
        <v>577</v>
      </c>
      <c r="DU634" s="211">
        <v>11906</v>
      </c>
      <c r="DV634" s="211">
        <v>6133</v>
      </c>
      <c r="DW634" s="211">
        <v>2093</v>
      </c>
      <c r="DX634" s="211">
        <v>815</v>
      </c>
      <c r="DY634" s="211">
        <v>286</v>
      </c>
      <c r="DZ634" s="211">
        <v>2116</v>
      </c>
      <c r="EA634" s="211">
        <v>114</v>
      </c>
      <c r="EB634" s="211">
        <v>1697</v>
      </c>
      <c r="EC634" s="211">
        <v>2842</v>
      </c>
      <c r="ED634" s="211">
        <v>491</v>
      </c>
      <c r="EE634" s="211">
        <v>1858</v>
      </c>
      <c r="EF634" s="211">
        <v>3122</v>
      </c>
      <c r="EG634" s="211">
        <v>23084</v>
      </c>
      <c r="EH634" s="211">
        <v>3223</v>
      </c>
      <c r="EI634" s="211">
        <v>8641</v>
      </c>
      <c r="EJ634" s="211">
        <v>3265</v>
      </c>
      <c r="EK634" s="211">
        <v>375</v>
      </c>
      <c r="EL634" s="211">
        <v>523</v>
      </c>
      <c r="EM634" s="211">
        <v>724</v>
      </c>
      <c r="EN634" s="211">
        <v>297</v>
      </c>
      <c r="EO634" s="211">
        <v>336</v>
      </c>
      <c r="EP634" s="211">
        <v>843</v>
      </c>
      <c r="EQ634" s="211">
        <v>10480</v>
      </c>
      <c r="ER634" s="211">
        <v>11906</v>
      </c>
      <c r="ES634" s="211">
        <v>648</v>
      </c>
      <c r="ET634" s="211">
        <v>3580</v>
      </c>
      <c r="EU634" s="211">
        <v>5109</v>
      </c>
      <c r="EV634" s="211">
        <v>2569</v>
      </c>
      <c r="EW634" s="211">
        <f t="shared" si="10"/>
        <v>11258</v>
      </c>
      <c r="EX634" s="211">
        <v>11906</v>
      </c>
      <c r="EZ634" s="211"/>
    </row>
    <row r="635" spans="1:156" x14ac:dyDescent="0.25">
      <c r="A635">
        <v>56319</v>
      </c>
      <c r="B635" t="s">
        <v>580</v>
      </c>
      <c r="C635" t="s">
        <v>820</v>
      </c>
      <c r="D635" t="s">
        <v>254</v>
      </c>
      <c r="E635" t="s">
        <v>331</v>
      </c>
      <c r="F635" s="234" t="s">
        <v>342</v>
      </c>
      <c r="G635" s="234" t="s">
        <v>342</v>
      </c>
      <c r="H635" s="211">
        <v>1336</v>
      </c>
      <c r="I635" s="211">
        <v>132</v>
      </c>
      <c r="J635" s="211">
        <v>123</v>
      </c>
      <c r="K635" s="211">
        <v>25</v>
      </c>
      <c r="L635" s="211">
        <v>79</v>
      </c>
      <c r="M635" s="211">
        <v>22</v>
      </c>
      <c r="N635" s="211">
        <v>598</v>
      </c>
      <c r="O635" s="211">
        <v>67</v>
      </c>
      <c r="P635" s="211">
        <v>615</v>
      </c>
      <c r="Q635" s="211">
        <v>40</v>
      </c>
      <c r="R635" s="211">
        <v>1282</v>
      </c>
      <c r="S635" s="211">
        <v>127</v>
      </c>
      <c r="T635" s="211">
        <v>9</v>
      </c>
      <c r="U635" s="211">
        <v>0</v>
      </c>
      <c r="V635" s="211">
        <v>1</v>
      </c>
      <c r="W635" s="211">
        <v>0</v>
      </c>
      <c r="X635" s="211">
        <v>0</v>
      </c>
      <c r="Y635" s="211">
        <v>0</v>
      </c>
      <c r="Z635" s="211">
        <v>6</v>
      </c>
      <c r="AA635" s="211">
        <v>0</v>
      </c>
      <c r="AB635" s="211">
        <v>38</v>
      </c>
      <c r="AC635" s="211">
        <v>5</v>
      </c>
      <c r="AD635" s="211">
        <v>40</v>
      </c>
      <c r="AE635" s="211">
        <v>0</v>
      </c>
      <c r="AF635" s="211">
        <v>1259</v>
      </c>
      <c r="AG635" s="211">
        <v>127</v>
      </c>
      <c r="AH635" s="211">
        <v>1326</v>
      </c>
      <c r="AI635" s="211">
        <v>132</v>
      </c>
      <c r="AJ635" s="211">
        <v>10</v>
      </c>
      <c r="AK635" s="211">
        <v>0</v>
      </c>
      <c r="AL635" s="211">
        <v>9</v>
      </c>
      <c r="AM635" s="211">
        <v>0</v>
      </c>
      <c r="AN635" s="211">
        <v>1</v>
      </c>
      <c r="AO635" s="211">
        <v>0</v>
      </c>
      <c r="AP635" s="211">
        <v>681</v>
      </c>
      <c r="AQ635" s="211">
        <v>97</v>
      </c>
      <c r="AR635" s="211">
        <v>655</v>
      </c>
      <c r="AS635" s="211">
        <v>35</v>
      </c>
      <c r="AT635" s="211">
        <v>185</v>
      </c>
      <c r="AU635" s="211">
        <v>7</v>
      </c>
      <c r="AV635" s="211">
        <v>1151</v>
      </c>
      <c r="AW635" s="211">
        <v>125</v>
      </c>
      <c r="AX635" s="211">
        <v>42</v>
      </c>
      <c r="AY635" s="211">
        <v>2</v>
      </c>
      <c r="AZ635" s="211">
        <v>300</v>
      </c>
      <c r="BA635" s="211">
        <v>64</v>
      </c>
      <c r="BB635" s="211">
        <v>421</v>
      </c>
      <c r="BC635" s="211">
        <v>17</v>
      </c>
      <c r="BD635" s="211">
        <v>217</v>
      </c>
      <c r="BE635" s="211">
        <v>4</v>
      </c>
      <c r="BF635" s="211">
        <v>71</v>
      </c>
      <c r="BG635" s="211">
        <v>7</v>
      </c>
      <c r="BH635" s="211">
        <v>643</v>
      </c>
      <c r="BI635" s="211">
        <v>88</v>
      </c>
      <c r="BJ635" s="211">
        <v>612</v>
      </c>
      <c r="BK635" s="211">
        <v>77</v>
      </c>
      <c r="BL635" s="211">
        <v>31</v>
      </c>
      <c r="BM635" s="211">
        <v>11</v>
      </c>
      <c r="BN635" s="211">
        <v>502</v>
      </c>
      <c r="BO635" s="211">
        <v>64</v>
      </c>
      <c r="BP635" s="211">
        <v>149</v>
      </c>
      <c r="BQ635" s="211">
        <v>13</v>
      </c>
      <c r="BR635" s="211">
        <v>63</v>
      </c>
      <c r="BS635" s="211">
        <v>18</v>
      </c>
      <c r="BT635" s="211">
        <v>303</v>
      </c>
      <c r="BU635" s="211">
        <v>37</v>
      </c>
      <c r="BV635" s="211">
        <v>714</v>
      </c>
      <c r="BW635" s="211">
        <v>95</v>
      </c>
      <c r="BX635" s="211">
        <v>319</v>
      </c>
      <c r="BY635" s="211">
        <v>0</v>
      </c>
      <c r="BZ635" s="211">
        <v>80</v>
      </c>
      <c r="CA635" s="211">
        <v>0</v>
      </c>
      <c r="CB635" s="211">
        <v>223</v>
      </c>
      <c r="CC635" s="211">
        <v>37</v>
      </c>
      <c r="CD635" s="211">
        <v>53</v>
      </c>
      <c r="CE635" s="211">
        <v>8</v>
      </c>
      <c r="CF635" s="211">
        <v>117</v>
      </c>
      <c r="CG635" s="211">
        <v>10</v>
      </c>
      <c r="CH635" s="211">
        <v>138</v>
      </c>
      <c r="CI635" s="211">
        <v>11</v>
      </c>
      <c r="CJ635" s="211">
        <v>203</v>
      </c>
      <c r="CK635" s="211">
        <v>49</v>
      </c>
      <c r="CL635" s="211">
        <v>203</v>
      </c>
      <c r="CM635" s="211">
        <v>17</v>
      </c>
      <c r="CN635" s="211">
        <v>319</v>
      </c>
      <c r="CO635" s="211">
        <v>0</v>
      </c>
      <c r="CP635" s="211">
        <v>132</v>
      </c>
      <c r="CQ635" s="211">
        <v>1204</v>
      </c>
      <c r="CR635" s="211">
        <v>987</v>
      </c>
      <c r="CS635" s="211">
        <v>503</v>
      </c>
      <c r="CT635" s="211">
        <v>1250</v>
      </c>
      <c r="CU635" s="211">
        <v>14</v>
      </c>
      <c r="CV635" s="211">
        <v>1</v>
      </c>
      <c r="CW635" s="211">
        <v>12</v>
      </c>
      <c r="CX635" s="211">
        <v>1</v>
      </c>
      <c r="CY635" s="211">
        <v>0</v>
      </c>
      <c r="CZ635" s="211">
        <v>0</v>
      </c>
      <c r="DA635" s="211">
        <v>2</v>
      </c>
      <c r="DB635" s="211">
        <v>0</v>
      </c>
      <c r="DC635" s="211">
        <v>0</v>
      </c>
      <c r="DD635" s="211">
        <v>0</v>
      </c>
      <c r="DE635" s="211">
        <v>37</v>
      </c>
      <c r="DF635" s="211">
        <v>63</v>
      </c>
      <c r="DG635" s="211">
        <v>157</v>
      </c>
      <c r="DH635" s="211">
        <v>23</v>
      </c>
      <c r="DI635" s="211">
        <v>102</v>
      </c>
      <c r="DJ635" s="211">
        <v>13</v>
      </c>
      <c r="DK635" s="211">
        <v>13</v>
      </c>
      <c r="DL635" s="211">
        <v>21</v>
      </c>
      <c r="DM635" s="211">
        <v>39</v>
      </c>
      <c r="DN635" s="211">
        <v>150</v>
      </c>
      <c r="DO635" s="211">
        <v>38</v>
      </c>
      <c r="DP635" s="211">
        <v>20</v>
      </c>
      <c r="DQ635" s="211">
        <v>7</v>
      </c>
      <c r="DR635" s="211">
        <v>17</v>
      </c>
      <c r="DS635" s="211">
        <v>11</v>
      </c>
      <c r="DT635" s="211">
        <v>30</v>
      </c>
      <c r="DU635" s="211">
        <v>618</v>
      </c>
      <c r="DV635" s="211">
        <v>322</v>
      </c>
      <c r="DW635" s="211">
        <v>106</v>
      </c>
      <c r="DX635" s="211">
        <v>28</v>
      </c>
      <c r="DY635" s="211">
        <v>4</v>
      </c>
      <c r="DZ635" s="211">
        <v>181</v>
      </c>
      <c r="EA635" s="211">
        <v>9</v>
      </c>
      <c r="EB635" s="211">
        <v>162</v>
      </c>
      <c r="EC635" s="211">
        <v>87</v>
      </c>
      <c r="ED635" s="211">
        <v>17</v>
      </c>
      <c r="EE635" s="211">
        <v>45</v>
      </c>
      <c r="EF635" s="211">
        <v>177</v>
      </c>
      <c r="EG635" s="211">
        <v>1228</v>
      </c>
      <c r="EH635" s="211">
        <v>84</v>
      </c>
      <c r="EI635" s="211">
        <v>555</v>
      </c>
      <c r="EJ635" s="211">
        <v>63</v>
      </c>
      <c r="EK635" s="211">
        <v>0</v>
      </c>
      <c r="EL635" s="211">
        <v>10</v>
      </c>
      <c r="EM635" s="211">
        <v>21</v>
      </c>
      <c r="EN635" s="211">
        <v>4</v>
      </c>
      <c r="EO635" s="211">
        <v>5</v>
      </c>
      <c r="EP635" s="211">
        <v>7</v>
      </c>
      <c r="EQ635" s="211">
        <v>519</v>
      </c>
      <c r="ER635" s="211">
        <v>618</v>
      </c>
      <c r="ES635" s="211">
        <v>0</v>
      </c>
      <c r="ET635" s="211">
        <v>117</v>
      </c>
      <c r="EU635" s="211">
        <v>348</v>
      </c>
      <c r="EV635" s="211">
        <v>153</v>
      </c>
      <c r="EW635" s="211">
        <f t="shared" si="10"/>
        <v>618</v>
      </c>
      <c r="EX635" s="211">
        <v>618</v>
      </c>
      <c r="EZ635" s="211"/>
    </row>
    <row r="636" spans="1:156" x14ac:dyDescent="0.25">
      <c r="A636">
        <v>56324</v>
      </c>
      <c r="B636" t="s">
        <v>580</v>
      </c>
      <c r="C636" t="s">
        <v>822</v>
      </c>
      <c r="D636" t="s">
        <v>289</v>
      </c>
      <c r="E636" t="s">
        <v>331</v>
      </c>
      <c r="F636" s="234" t="s">
        <v>342</v>
      </c>
      <c r="G636" s="234" t="s">
        <v>342</v>
      </c>
      <c r="H636" s="211">
        <v>1116</v>
      </c>
      <c r="I636" s="211">
        <v>51</v>
      </c>
      <c r="J636" s="211">
        <v>83</v>
      </c>
      <c r="K636" s="211">
        <v>0</v>
      </c>
      <c r="L636" s="211">
        <v>31</v>
      </c>
      <c r="M636" s="211">
        <v>0</v>
      </c>
      <c r="N636" s="211">
        <v>490</v>
      </c>
      <c r="O636" s="211">
        <v>41</v>
      </c>
      <c r="P636" s="211">
        <v>543</v>
      </c>
      <c r="Q636" s="211">
        <v>10</v>
      </c>
      <c r="R636" s="211">
        <v>1071</v>
      </c>
      <c r="S636" s="211">
        <v>43</v>
      </c>
      <c r="T636" s="211">
        <v>2</v>
      </c>
      <c r="U636" s="211">
        <v>0</v>
      </c>
      <c r="V636" s="211">
        <v>2</v>
      </c>
      <c r="W636" s="211">
        <v>0</v>
      </c>
      <c r="X636" s="211">
        <v>1</v>
      </c>
      <c r="Y636" s="211">
        <v>0</v>
      </c>
      <c r="Z636" s="211">
        <v>0</v>
      </c>
      <c r="AA636" s="211">
        <v>0</v>
      </c>
      <c r="AB636" s="211">
        <v>40</v>
      </c>
      <c r="AC636" s="211">
        <v>8</v>
      </c>
      <c r="AD636" s="211">
        <v>2</v>
      </c>
      <c r="AE636" s="211">
        <v>0</v>
      </c>
      <c r="AF636" s="211">
        <v>1071</v>
      </c>
      <c r="AG636" s="211">
        <v>43</v>
      </c>
      <c r="AH636" s="211">
        <v>1115</v>
      </c>
      <c r="AI636" s="211">
        <v>51</v>
      </c>
      <c r="AJ636" s="211">
        <v>1</v>
      </c>
      <c r="AK636" s="211">
        <v>0</v>
      </c>
      <c r="AL636" s="211">
        <v>1</v>
      </c>
      <c r="AM636" s="211">
        <v>0</v>
      </c>
      <c r="AN636" s="211">
        <v>0</v>
      </c>
      <c r="AO636" s="211">
        <v>0</v>
      </c>
      <c r="AP636" s="211">
        <v>602</v>
      </c>
      <c r="AQ636" s="211">
        <v>19</v>
      </c>
      <c r="AR636" s="211">
        <v>514</v>
      </c>
      <c r="AS636" s="211">
        <v>32</v>
      </c>
      <c r="AT636" s="211">
        <v>111</v>
      </c>
      <c r="AU636" s="211">
        <v>0</v>
      </c>
      <c r="AV636" s="211">
        <v>1005</v>
      </c>
      <c r="AW636" s="211">
        <v>51</v>
      </c>
      <c r="AX636" s="211">
        <v>25</v>
      </c>
      <c r="AY636" s="211">
        <v>0</v>
      </c>
      <c r="AZ636" s="211">
        <v>199</v>
      </c>
      <c r="BA636" s="211">
        <v>14</v>
      </c>
      <c r="BB636" s="211">
        <v>389</v>
      </c>
      <c r="BC636" s="211">
        <v>25</v>
      </c>
      <c r="BD636" s="211">
        <v>194</v>
      </c>
      <c r="BE636" s="211">
        <v>0</v>
      </c>
      <c r="BF636" s="211">
        <v>135</v>
      </c>
      <c r="BG636" s="211">
        <v>23</v>
      </c>
      <c r="BH636" s="211">
        <v>515</v>
      </c>
      <c r="BI636" s="211">
        <v>26</v>
      </c>
      <c r="BJ636" s="211">
        <v>504</v>
      </c>
      <c r="BK636" s="211">
        <v>26</v>
      </c>
      <c r="BL636" s="211">
        <v>11</v>
      </c>
      <c r="BM636" s="211">
        <v>0</v>
      </c>
      <c r="BN636" s="211">
        <v>368</v>
      </c>
      <c r="BO636" s="211">
        <v>13</v>
      </c>
      <c r="BP636" s="211">
        <v>182</v>
      </c>
      <c r="BQ636" s="211">
        <v>13</v>
      </c>
      <c r="BR636" s="211">
        <v>100</v>
      </c>
      <c r="BS636" s="211">
        <v>23</v>
      </c>
      <c r="BT636" s="211">
        <v>240</v>
      </c>
      <c r="BU636" s="211">
        <v>2</v>
      </c>
      <c r="BV636" s="211">
        <v>650</v>
      </c>
      <c r="BW636" s="211">
        <v>49</v>
      </c>
      <c r="BX636" s="211">
        <v>226</v>
      </c>
      <c r="BY636" s="211">
        <v>0</v>
      </c>
      <c r="BZ636" s="211">
        <v>73</v>
      </c>
      <c r="CA636" s="211">
        <v>2</v>
      </c>
      <c r="CB636" s="211">
        <v>167</v>
      </c>
      <c r="CC636" s="211">
        <v>0</v>
      </c>
      <c r="CD636" s="211">
        <v>69</v>
      </c>
      <c r="CE636" s="211">
        <v>10</v>
      </c>
      <c r="CF636" s="211">
        <v>147</v>
      </c>
      <c r="CG636" s="211">
        <v>9</v>
      </c>
      <c r="CH636" s="211">
        <v>96</v>
      </c>
      <c r="CI636" s="211">
        <v>5</v>
      </c>
      <c r="CJ636" s="211">
        <v>114</v>
      </c>
      <c r="CK636" s="211">
        <v>2</v>
      </c>
      <c r="CL636" s="211">
        <v>224</v>
      </c>
      <c r="CM636" s="211">
        <v>23</v>
      </c>
      <c r="CN636" s="211">
        <v>226</v>
      </c>
      <c r="CO636" s="211">
        <v>0</v>
      </c>
      <c r="CP636" s="211">
        <v>51</v>
      </c>
      <c r="CQ636" s="211">
        <v>1065</v>
      </c>
      <c r="CR636" s="211">
        <v>843</v>
      </c>
      <c r="CS636" s="211">
        <v>418</v>
      </c>
      <c r="CT636" s="211">
        <v>1032</v>
      </c>
      <c r="CU636" s="211">
        <v>14</v>
      </c>
      <c r="CV636" s="211">
        <v>1</v>
      </c>
      <c r="CW636" s="211">
        <v>5</v>
      </c>
      <c r="CX636" s="211">
        <v>0</v>
      </c>
      <c r="CY636" s="211">
        <v>8</v>
      </c>
      <c r="CZ636" s="211">
        <v>0</v>
      </c>
      <c r="DA636" s="211">
        <v>1</v>
      </c>
      <c r="DB636" s="211">
        <v>1</v>
      </c>
      <c r="DC636" s="211">
        <v>0</v>
      </c>
      <c r="DD636" s="211">
        <v>0</v>
      </c>
      <c r="DE636" s="211">
        <v>19</v>
      </c>
      <c r="DF636" s="211">
        <v>64</v>
      </c>
      <c r="DG636" s="211">
        <v>43</v>
      </c>
      <c r="DH636" s="211">
        <v>20</v>
      </c>
      <c r="DI636" s="211">
        <v>45</v>
      </c>
      <c r="DJ636" s="211">
        <v>64</v>
      </c>
      <c r="DK636" s="211">
        <v>23</v>
      </c>
      <c r="DL636" s="211">
        <v>28</v>
      </c>
      <c r="DM636" s="211">
        <v>30</v>
      </c>
      <c r="DN636" s="211">
        <v>166</v>
      </c>
      <c r="DO636" s="211">
        <v>26</v>
      </c>
      <c r="DP636" s="211">
        <v>42</v>
      </c>
      <c r="DQ636" s="211">
        <v>14</v>
      </c>
      <c r="DR636" s="211">
        <v>12</v>
      </c>
      <c r="DS636" s="211">
        <v>5</v>
      </c>
      <c r="DT636" s="211">
        <v>20</v>
      </c>
      <c r="DU636" s="211">
        <v>473</v>
      </c>
      <c r="DV636" s="211">
        <v>289</v>
      </c>
      <c r="DW636" s="211">
        <v>87</v>
      </c>
      <c r="DX636" s="211">
        <v>17</v>
      </c>
      <c r="DY636" s="211">
        <v>2</v>
      </c>
      <c r="DZ636" s="211">
        <v>115</v>
      </c>
      <c r="EA636" s="211">
        <v>1</v>
      </c>
      <c r="EB636" s="211">
        <v>102</v>
      </c>
      <c r="EC636" s="211">
        <v>52</v>
      </c>
      <c r="ED636" s="211">
        <v>6</v>
      </c>
      <c r="EE636" s="211">
        <v>38</v>
      </c>
      <c r="EF636" s="211">
        <v>112</v>
      </c>
      <c r="EG636" s="211">
        <v>1072</v>
      </c>
      <c r="EH636" s="211">
        <v>28</v>
      </c>
      <c r="EI636" s="211">
        <v>437</v>
      </c>
      <c r="EJ636" s="211">
        <v>36</v>
      </c>
      <c r="EK636" s="211">
        <v>5</v>
      </c>
      <c r="EL636" s="211">
        <v>2</v>
      </c>
      <c r="EM636" s="211">
        <v>5</v>
      </c>
      <c r="EN636" s="211">
        <v>6</v>
      </c>
      <c r="EO636" s="211">
        <v>4</v>
      </c>
      <c r="EP636" s="211">
        <v>0</v>
      </c>
      <c r="EQ636" s="211">
        <v>416</v>
      </c>
      <c r="ER636" s="211">
        <v>473</v>
      </c>
      <c r="ES636" s="211">
        <v>3</v>
      </c>
      <c r="ET636" s="211">
        <v>90</v>
      </c>
      <c r="EU636" s="211">
        <v>209</v>
      </c>
      <c r="EV636" s="211">
        <v>171</v>
      </c>
      <c r="EW636" s="211">
        <f t="shared" si="10"/>
        <v>470</v>
      </c>
      <c r="EX636" s="211">
        <v>473</v>
      </c>
      <c r="EZ636" s="211"/>
    </row>
    <row r="637" spans="1:156" x14ac:dyDescent="0.25">
      <c r="A637">
        <v>56326</v>
      </c>
      <c r="B637" t="s">
        <v>580</v>
      </c>
      <c r="C637" t="s">
        <v>823</v>
      </c>
      <c r="D637" t="s">
        <v>254</v>
      </c>
      <c r="E637" t="s">
        <v>331</v>
      </c>
      <c r="F637" s="234" t="s">
        <v>342</v>
      </c>
      <c r="G637" s="234" t="s">
        <v>342</v>
      </c>
      <c r="H637" s="211">
        <v>1805</v>
      </c>
      <c r="I637" s="211">
        <v>74</v>
      </c>
      <c r="J637" s="211">
        <v>276</v>
      </c>
      <c r="K637" s="211">
        <v>15</v>
      </c>
      <c r="L637" s="211">
        <v>200</v>
      </c>
      <c r="M637" s="211">
        <v>8</v>
      </c>
      <c r="N637" s="211">
        <v>865</v>
      </c>
      <c r="O637" s="211">
        <v>54</v>
      </c>
      <c r="P637" s="211">
        <v>664</v>
      </c>
      <c r="Q637" s="211">
        <v>5</v>
      </c>
      <c r="R637" s="211">
        <v>1766</v>
      </c>
      <c r="S637" s="211">
        <v>74</v>
      </c>
      <c r="T637" s="211">
        <v>1</v>
      </c>
      <c r="U637" s="211">
        <v>0</v>
      </c>
      <c r="V637" s="211">
        <v>1</v>
      </c>
      <c r="W637" s="211">
        <v>0</v>
      </c>
      <c r="X637" s="211">
        <v>0</v>
      </c>
      <c r="Y637" s="211">
        <v>0</v>
      </c>
      <c r="Z637" s="211">
        <v>4</v>
      </c>
      <c r="AA637" s="211">
        <v>0</v>
      </c>
      <c r="AB637" s="211">
        <v>33</v>
      </c>
      <c r="AC637" s="211">
        <v>0</v>
      </c>
      <c r="AD637" s="211">
        <v>23</v>
      </c>
      <c r="AE637" s="211">
        <v>0</v>
      </c>
      <c r="AF637" s="211">
        <v>1748</v>
      </c>
      <c r="AG637" s="211">
        <v>74</v>
      </c>
      <c r="AH637" s="211">
        <v>1800</v>
      </c>
      <c r="AI637" s="211">
        <v>74</v>
      </c>
      <c r="AJ637" s="211">
        <v>5</v>
      </c>
      <c r="AK637" s="211">
        <v>0</v>
      </c>
      <c r="AL637" s="211">
        <v>5</v>
      </c>
      <c r="AM637" s="211">
        <v>0</v>
      </c>
      <c r="AN637" s="211">
        <v>0</v>
      </c>
      <c r="AO637" s="211">
        <v>0</v>
      </c>
      <c r="AP637" s="211">
        <v>965</v>
      </c>
      <c r="AQ637" s="211">
        <v>44</v>
      </c>
      <c r="AR637" s="211">
        <v>840</v>
      </c>
      <c r="AS637" s="211">
        <v>30</v>
      </c>
      <c r="AT637" s="211">
        <v>219</v>
      </c>
      <c r="AU637" s="211">
        <v>7</v>
      </c>
      <c r="AV637" s="211">
        <v>1586</v>
      </c>
      <c r="AW637" s="211">
        <v>67</v>
      </c>
      <c r="AX637" s="211">
        <v>70</v>
      </c>
      <c r="AY637" s="211">
        <v>13</v>
      </c>
      <c r="AZ637" s="211">
        <v>413</v>
      </c>
      <c r="BA637" s="211">
        <v>20</v>
      </c>
      <c r="BB637" s="211">
        <v>469</v>
      </c>
      <c r="BC637" s="211">
        <v>28</v>
      </c>
      <c r="BD637" s="211">
        <v>257</v>
      </c>
      <c r="BE637" s="211">
        <v>3</v>
      </c>
      <c r="BF637" s="211">
        <v>130</v>
      </c>
      <c r="BG637" s="211">
        <v>14</v>
      </c>
      <c r="BH637" s="211">
        <v>830</v>
      </c>
      <c r="BI637" s="211">
        <v>58</v>
      </c>
      <c r="BJ637" s="211">
        <v>818</v>
      </c>
      <c r="BK637" s="211">
        <v>58</v>
      </c>
      <c r="BL637" s="211">
        <v>12</v>
      </c>
      <c r="BM637" s="211">
        <v>0</v>
      </c>
      <c r="BN637" s="211">
        <v>617</v>
      </c>
      <c r="BO637" s="211">
        <v>40</v>
      </c>
      <c r="BP637" s="211">
        <v>244</v>
      </c>
      <c r="BQ637" s="211">
        <v>22</v>
      </c>
      <c r="BR637" s="211">
        <v>99</v>
      </c>
      <c r="BS637" s="211">
        <v>10</v>
      </c>
      <c r="BT637" s="211">
        <v>480</v>
      </c>
      <c r="BU637" s="211">
        <v>2</v>
      </c>
      <c r="BV637" s="211">
        <v>960</v>
      </c>
      <c r="BW637" s="211">
        <v>72</v>
      </c>
      <c r="BX637" s="211">
        <v>365</v>
      </c>
      <c r="BY637" s="211">
        <v>0</v>
      </c>
      <c r="BZ637" s="211">
        <v>105</v>
      </c>
      <c r="CA637" s="211">
        <v>0</v>
      </c>
      <c r="CB637" s="211">
        <v>375</v>
      </c>
      <c r="CC637" s="211">
        <v>2</v>
      </c>
      <c r="CD637" s="211">
        <v>116</v>
      </c>
      <c r="CE637" s="211">
        <v>8</v>
      </c>
      <c r="CF637" s="211">
        <v>140</v>
      </c>
      <c r="CG637" s="211">
        <v>15</v>
      </c>
      <c r="CH637" s="211">
        <v>255</v>
      </c>
      <c r="CI637" s="211">
        <v>4</v>
      </c>
      <c r="CJ637" s="211">
        <v>215</v>
      </c>
      <c r="CK637" s="211">
        <v>30</v>
      </c>
      <c r="CL637" s="211">
        <v>234</v>
      </c>
      <c r="CM637" s="211">
        <v>15</v>
      </c>
      <c r="CN637" s="211">
        <v>365</v>
      </c>
      <c r="CO637" s="211">
        <v>0</v>
      </c>
      <c r="CP637" s="211">
        <v>74</v>
      </c>
      <c r="CQ637" s="211">
        <v>1731</v>
      </c>
      <c r="CR637" s="211">
        <v>1341</v>
      </c>
      <c r="CS637" s="211">
        <v>703</v>
      </c>
      <c r="CT637" s="211">
        <v>1736</v>
      </c>
      <c r="CU637" s="211">
        <v>10</v>
      </c>
      <c r="CV637" s="211">
        <v>2</v>
      </c>
      <c r="CW637" s="211">
        <v>7</v>
      </c>
      <c r="CX637" s="211">
        <v>2</v>
      </c>
      <c r="CY637" s="211">
        <v>2</v>
      </c>
      <c r="CZ637" s="211">
        <v>0</v>
      </c>
      <c r="DA637" s="211">
        <v>0</v>
      </c>
      <c r="DB637" s="211">
        <v>0</v>
      </c>
      <c r="DC637" s="211">
        <v>1</v>
      </c>
      <c r="DD637" s="211">
        <v>0</v>
      </c>
      <c r="DE637" s="211">
        <v>155</v>
      </c>
      <c r="DF637" s="211">
        <v>109</v>
      </c>
      <c r="DG637" s="211">
        <v>142</v>
      </c>
      <c r="DH637" s="211">
        <v>30</v>
      </c>
      <c r="DI637" s="211">
        <v>69</v>
      </c>
      <c r="DJ637" s="211">
        <v>17</v>
      </c>
      <c r="DK637" s="211">
        <v>3</v>
      </c>
      <c r="DL637" s="211">
        <v>23</v>
      </c>
      <c r="DM637" s="211">
        <v>45</v>
      </c>
      <c r="DN637" s="211">
        <v>231</v>
      </c>
      <c r="DO637" s="211">
        <v>39</v>
      </c>
      <c r="DP637" s="211">
        <v>53</v>
      </c>
      <c r="DQ637" s="211">
        <v>22</v>
      </c>
      <c r="DR637" s="211">
        <v>23</v>
      </c>
      <c r="DS637" s="211">
        <v>34</v>
      </c>
      <c r="DT637" s="211">
        <v>49</v>
      </c>
      <c r="DU637" s="211">
        <v>738</v>
      </c>
      <c r="DV637" s="211">
        <v>412</v>
      </c>
      <c r="DW637" s="211">
        <v>147</v>
      </c>
      <c r="DX637" s="211">
        <v>55</v>
      </c>
      <c r="DY637" s="211">
        <v>5</v>
      </c>
      <c r="DZ637" s="211">
        <v>142</v>
      </c>
      <c r="EA637" s="211">
        <v>18</v>
      </c>
      <c r="EB637" s="211">
        <v>105</v>
      </c>
      <c r="EC637" s="211">
        <v>129</v>
      </c>
      <c r="ED637" s="211">
        <v>38</v>
      </c>
      <c r="EE637" s="211">
        <v>84</v>
      </c>
      <c r="EF637" s="211">
        <v>223</v>
      </c>
      <c r="EG637" s="211">
        <v>1690</v>
      </c>
      <c r="EH637" s="211">
        <v>142</v>
      </c>
      <c r="EI637" s="211">
        <v>624</v>
      </c>
      <c r="EJ637" s="211">
        <v>114</v>
      </c>
      <c r="EK637" s="211">
        <v>9</v>
      </c>
      <c r="EL637" s="211">
        <v>4</v>
      </c>
      <c r="EM637" s="211">
        <v>31</v>
      </c>
      <c r="EN637" s="211">
        <v>7</v>
      </c>
      <c r="EO637" s="211">
        <v>10</v>
      </c>
      <c r="EP637" s="211">
        <v>36</v>
      </c>
      <c r="EQ637" s="211">
        <v>617</v>
      </c>
      <c r="ER637" s="211">
        <v>738</v>
      </c>
      <c r="ES637" s="211">
        <v>24</v>
      </c>
      <c r="ET637" s="211">
        <v>141</v>
      </c>
      <c r="EU637" s="211">
        <v>267</v>
      </c>
      <c r="EV637" s="211">
        <v>306</v>
      </c>
      <c r="EW637" s="211">
        <f t="shared" si="10"/>
        <v>714</v>
      </c>
      <c r="EX637" s="211">
        <v>738</v>
      </c>
      <c r="EZ637" s="211"/>
    </row>
    <row r="638" spans="1:156" x14ac:dyDescent="0.25">
      <c r="A638">
        <v>56332</v>
      </c>
      <c r="B638" t="s">
        <v>580</v>
      </c>
      <c r="C638" t="s">
        <v>825</v>
      </c>
      <c r="D638" t="s">
        <v>254</v>
      </c>
      <c r="E638" t="s">
        <v>331</v>
      </c>
      <c r="F638" s="234" t="s">
        <v>342</v>
      </c>
      <c r="G638" s="234" t="s">
        <v>342</v>
      </c>
      <c r="H638" s="211">
        <v>1658</v>
      </c>
      <c r="I638" s="211">
        <v>65</v>
      </c>
      <c r="J638" s="211">
        <v>196</v>
      </c>
      <c r="K638" s="211">
        <v>2</v>
      </c>
      <c r="L638" s="211">
        <v>183</v>
      </c>
      <c r="M638" s="211">
        <v>2</v>
      </c>
      <c r="N638" s="211">
        <v>724</v>
      </c>
      <c r="O638" s="211">
        <v>46</v>
      </c>
      <c r="P638" s="211">
        <v>738</v>
      </c>
      <c r="Q638" s="211">
        <v>17</v>
      </c>
      <c r="R638" s="211">
        <v>1550</v>
      </c>
      <c r="S638" s="211">
        <v>51</v>
      </c>
      <c r="T638" s="211">
        <v>0</v>
      </c>
      <c r="U638" s="211">
        <v>0</v>
      </c>
      <c r="V638" s="211">
        <v>0</v>
      </c>
      <c r="W638" s="211">
        <v>0</v>
      </c>
      <c r="X638" s="211">
        <v>36</v>
      </c>
      <c r="Y638" s="211">
        <v>3</v>
      </c>
      <c r="Z638" s="211">
        <v>0</v>
      </c>
      <c r="AA638" s="211">
        <v>0</v>
      </c>
      <c r="AB638" s="211">
        <v>72</v>
      </c>
      <c r="AC638" s="211">
        <v>11</v>
      </c>
      <c r="AD638" s="211">
        <v>6</v>
      </c>
      <c r="AE638" s="211">
        <v>0</v>
      </c>
      <c r="AF638" s="211">
        <v>1550</v>
      </c>
      <c r="AG638" s="211">
        <v>51</v>
      </c>
      <c r="AH638" s="211">
        <v>1602</v>
      </c>
      <c r="AI638" s="211">
        <v>62</v>
      </c>
      <c r="AJ638" s="211">
        <v>56</v>
      </c>
      <c r="AK638" s="211">
        <v>3</v>
      </c>
      <c r="AL638" s="211">
        <v>39</v>
      </c>
      <c r="AM638" s="211">
        <v>3</v>
      </c>
      <c r="AN638" s="211">
        <v>17</v>
      </c>
      <c r="AO638" s="211">
        <v>0</v>
      </c>
      <c r="AP638" s="211">
        <v>925</v>
      </c>
      <c r="AQ638" s="211">
        <v>44</v>
      </c>
      <c r="AR638" s="211">
        <v>733</v>
      </c>
      <c r="AS638" s="211">
        <v>21</v>
      </c>
      <c r="AT638" s="211">
        <v>125</v>
      </c>
      <c r="AU638" s="211">
        <v>17</v>
      </c>
      <c r="AV638" s="211">
        <v>1533</v>
      </c>
      <c r="AW638" s="211">
        <v>48</v>
      </c>
      <c r="AX638" s="211">
        <v>52</v>
      </c>
      <c r="AY638" s="211">
        <v>5</v>
      </c>
      <c r="AZ638" s="211">
        <v>350</v>
      </c>
      <c r="BA638" s="211">
        <v>25</v>
      </c>
      <c r="BB638" s="211">
        <v>486</v>
      </c>
      <c r="BC638" s="211">
        <v>18</v>
      </c>
      <c r="BD638" s="211">
        <v>289</v>
      </c>
      <c r="BE638" s="211">
        <v>3</v>
      </c>
      <c r="BF638" s="211">
        <v>206</v>
      </c>
      <c r="BG638" s="211">
        <v>20</v>
      </c>
      <c r="BH638" s="211">
        <v>761</v>
      </c>
      <c r="BI638" s="211">
        <v>33</v>
      </c>
      <c r="BJ638" s="211">
        <v>716</v>
      </c>
      <c r="BK638" s="211">
        <v>29</v>
      </c>
      <c r="BL638" s="211">
        <v>45</v>
      </c>
      <c r="BM638" s="211">
        <v>4</v>
      </c>
      <c r="BN638" s="211">
        <v>536</v>
      </c>
      <c r="BO638" s="211">
        <v>20</v>
      </c>
      <c r="BP638" s="211">
        <v>237</v>
      </c>
      <c r="BQ638" s="211">
        <v>22</v>
      </c>
      <c r="BR638" s="211">
        <v>194</v>
      </c>
      <c r="BS638" s="211">
        <v>11</v>
      </c>
      <c r="BT638" s="211">
        <v>389</v>
      </c>
      <c r="BU638" s="211">
        <v>12</v>
      </c>
      <c r="BV638" s="211">
        <v>967</v>
      </c>
      <c r="BW638" s="211">
        <v>53</v>
      </c>
      <c r="BX638" s="211">
        <v>302</v>
      </c>
      <c r="BY638" s="211">
        <v>0</v>
      </c>
      <c r="BZ638" s="211">
        <v>173</v>
      </c>
      <c r="CA638" s="211">
        <v>11</v>
      </c>
      <c r="CB638" s="211">
        <v>216</v>
      </c>
      <c r="CC638" s="211">
        <v>1</v>
      </c>
      <c r="CD638" s="211">
        <v>92</v>
      </c>
      <c r="CE638" s="211">
        <v>2</v>
      </c>
      <c r="CF638" s="211">
        <v>153</v>
      </c>
      <c r="CG638" s="211">
        <v>7</v>
      </c>
      <c r="CH638" s="211">
        <v>215</v>
      </c>
      <c r="CI638" s="211">
        <v>6</v>
      </c>
      <c r="CJ638" s="211">
        <v>233</v>
      </c>
      <c r="CK638" s="211">
        <v>20</v>
      </c>
      <c r="CL638" s="211">
        <v>274</v>
      </c>
      <c r="CM638" s="211">
        <v>18</v>
      </c>
      <c r="CN638" s="211">
        <v>302</v>
      </c>
      <c r="CO638" s="211">
        <v>0</v>
      </c>
      <c r="CP638" s="211">
        <v>65</v>
      </c>
      <c r="CQ638" s="211">
        <v>1593</v>
      </c>
      <c r="CR638" s="211">
        <v>1226</v>
      </c>
      <c r="CS638" s="211">
        <v>700</v>
      </c>
      <c r="CT638" s="211">
        <v>1458</v>
      </c>
      <c r="CU638" s="211">
        <v>62</v>
      </c>
      <c r="CV638" s="211">
        <v>5</v>
      </c>
      <c r="CW638" s="211">
        <v>0</v>
      </c>
      <c r="CX638" s="211">
        <v>0</v>
      </c>
      <c r="CY638" s="211">
        <v>26</v>
      </c>
      <c r="CZ638" s="211">
        <v>2</v>
      </c>
      <c r="DA638" s="211">
        <v>36</v>
      </c>
      <c r="DB638" s="211">
        <v>3</v>
      </c>
      <c r="DC638" s="211">
        <v>0</v>
      </c>
      <c r="DD638" s="211">
        <v>0</v>
      </c>
      <c r="DE638" s="211">
        <v>34</v>
      </c>
      <c r="DF638" s="211">
        <v>57</v>
      </c>
      <c r="DG638" s="211">
        <v>126</v>
      </c>
      <c r="DH638" s="211">
        <v>9</v>
      </c>
      <c r="DI638" s="211">
        <v>113</v>
      </c>
      <c r="DJ638" s="211">
        <v>52</v>
      </c>
      <c r="DK638" s="211">
        <v>4</v>
      </c>
      <c r="DL638" s="211">
        <v>48</v>
      </c>
      <c r="DM638" s="211">
        <v>76</v>
      </c>
      <c r="DN638" s="211">
        <v>165</v>
      </c>
      <c r="DO638" s="211">
        <v>34</v>
      </c>
      <c r="DP638" s="211">
        <v>64</v>
      </c>
      <c r="DQ638" s="211">
        <v>23</v>
      </c>
      <c r="DR638" s="211">
        <v>18</v>
      </c>
      <c r="DS638" s="211">
        <v>22</v>
      </c>
      <c r="DT638" s="211">
        <v>29</v>
      </c>
      <c r="DU638" s="211">
        <v>706</v>
      </c>
      <c r="DV638" s="211">
        <v>392</v>
      </c>
      <c r="DW638" s="211">
        <v>154</v>
      </c>
      <c r="DX638" s="211">
        <v>64</v>
      </c>
      <c r="DY638" s="211">
        <v>5</v>
      </c>
      <c r="DZ638" s="211">
        <v>124</v>
      </c>
      <c r="EA638" s="211">
        <v>2</v>
      </c>
      <c r="EB638" s="211">
        <v>95</v>
      </c>
      <c r="EC638" s="211">
        <v>126</v>
      </c>
      <c r="ED638" s="211">
        <v>10</v>
      </c>
      <c r="EE638" s="211">
        <v>79</v>
      </c>
      <c r="EF638" s="211">
        <v>208</v>
      </c>
      <c r="EG638" s="211">
        <v>1588</v>
      </c>
      <c r="EH638" s="211">
        <v>62</v>
      </c>
      <c r="EI638" s="211">
        <v>663</v>
      </c>
      <c r="EJ638" s="211">
        <v>43</v>
      </c>
      <c r="EK638" s="211">
        <v>1</v>
      </c>
      <c r="EL638" s="211">
        <v>13</v>
      </c>
      <c r="EM638" s="211">
        <v>9</v>
      </c>
      <c r="EN638" s="211">
        <v>1</v>
      </c>
      <c r="EO638" s="211">
        <v>0</v>
      </c>
      <c r="EP638" s="211">
        <v>9</v>
      </c>
      <c r="EQ638" s="211">
        <v>597</v>
      </c>
      <c r="ER638" s="211">
        <v>706</v>
      </c>
      <c r="ES638" s="211">
        <v>10</v>
      </c>
      <c r="ET638" s="211">
        <v>101</v>
      </c>
      <c r="EU638" s="211">
        <v>372</v>
      </c>
      <c r="EV638" s="211">
        <v>223</v>
      </c>
      <c r="EW638" s="211">
        <f t="shared" si="10"/>
        <v>696</v>
      </c>
      <c r="EX638" s="211">
        <v>706</v>
      </c>
      <c r="EZ638" s="211"/>
    </row>
    <row r="639" spans="1:156" x14ac:dyDescent="0.25">
      <c r="A639">
        <v>56334</v>
      </c>
      <c r="B639" t="s">
        <v>580</v>
      </c>
      <c r="C639" t="s">
        <v>826</v>
      </c>
      <c r="D639" t="s">
        <v>294</v>
      </c>
      <c r="E639" t="s">
        <v>331</v>
      </c>
      <c r="F639" s="234" t="s">
        <v>342</v>
      </c>
      <c r="G639" s="234" t="s">
        <v>342</v>
      </c>
      <c r="H639" s="211">
        <v>5659</v>
      </c>
      <c r="I639" s="211">
        <v>220</v>
      </c>
      <c r="J639" s="211">
        <v>984</v>
      </c>
      <c r="K639" s="211">
        <v>80</v>
      </c>
      <c r="L639" s="211">
        <v>626</v>
      </c>
      <c r="M639" s="211">
        <v>74</v>
      </c>
      <c r="N639" s="211">
        <v>2378</v>
      </c>
      <c r="O639" s="211">
        <v>106</v>
      </c>
      <c r="P639" s="211">
        <v>2292</v>
      </c>
      <c r="Q639" s="211">
        <v>34</v>
      </c>
      <c r="R639" s="211">
        <v>5381</v>
      </c>
      <c r="S639" s="211">
        <v>191</v>
      </c>
      <c r="T639" s="211">
        <v>55</v>
      </c>
      <c r="U639" s="211">
        <v>0</v>
      </c>
      <c r="V639" s="211">
        <v>21</v>
      </c>
      <c r="W639" s="211">
        <v>0</v>
      </c>
      <c r="X639" s="211">
        <v>15</v>
      </c>
      <c r="Y639" s="211">
        <v>0</v>
      </c>
      <c r="Z639" s="211">
        <v>42</v>
      </c>
      <c r="AA639" s="211">
        <v>13</v>
      </c>
      <c r="AB639" s="211">
        <v>145</v>
      </c>
      <c r="AC639" s="211">
        <v>16</v>
      </c>
      <c r="AD639" s="211">
        <v>83</v>
      </c>
      <c r="AE639" s="211">
        <v>0</v>
      </c>
      <c r="AF639" s="211">
        <v>5378</v>
      </c>
      <c r="AG639" s="211">
        <v>191</v>
      </c>
      <c r="AH639" s="211">
        <v>5627</v>
      </c>
      <c r="AI639" s="211">
        <v>220</v>
      </c>
      <c r="AJ639" s="211">
        <v>32</v>
      </c>
      <c r="AK639" s="211">
        <v>0</v>
      </c>
      <c r="AL639" s="211">
        <v>16</v>
      </c>
      <c r="AM639" s="211">
        <v>0</v>
      </c>
      <c r="AN639" s="211">
        <v>16</v>
      </c>
      <c r="AO639" s="211">
        <v>0</v>
      </c>
      <c r="AP639" s="211">
        <v>2877</v>
      </c>
      <c r="AQ639" s="211">
        <v>111</v>
      </c>
      <c r="AR639" s="211">
        <v>2782</v>
      </c>
      <c r="AS639" s="211">
        <v>109</v>
      </c>
      <c r="AT639" s="211">
        <v>724</v>
      </c>
      <c r="AU639" s="211">
        <v>13</v>
      </c>
      <c r="AV639" s="211">
        <v>4935</v>
      </c>
      <c r="AW639" s="211">
        <v>207</v>
      </c>
      <c r="AX639" s="211">
        <v>154</v>
      </c>
      <c r="AY639" s="211">
        <v>15</v>
      </c>
      <c r="AZ639" s="211">
        <v>1068</v>
      </c>
      <c r="BA639" s="211">
        <v>75</v>
      </c>
      <c r="BB639" s="211">
        <v>1556</v>
      </c>
      <c r="BC639" s="211">
        <v>24</v>
      </c>
      <c r="BD639" s="211">
        <v>1154</v>
      </c>
      <c r="BE639" s="211">
        <v>14</v>
      </c>
      <c r="BF639" s="211">
        <v>448</v>
      </c>
      <c r="BG639" s="211">
        <v>19</v>
      </c>
      <c r="BH639" s="211">
        <v>2498</v>
      </c>
      <c r="BI639" s="211">
        <v>167</v>
      </c>
      <c r="BJ639" s="211">
        <v>2486</v>
      </c>
      <c r="BK639" s="211">
        <v>167</v>
      </c>
      <c r="BL639" s="211">
        <v>12</v>
      </c>
      <c r="BM639" s="211">
        <v>0</v>
      </c>
      <c r="BN639" s="211">
        <v>1804</v>
      </c>
      <c r="BO639" s="211">
        <v>64</v>
      </c>
      <c r="BP639" s="211">
        <v>771</v>
      </c>
      <c r="BQ639" s="211">
        <v>108</v>
      </c>
      <c r="BR639" s="211">
        <v>371</v>
      </c>
      <c r="BS639" s="211">
        <v>14</v>
      </c>
      <c r="BT639" s="211">
        <v>1327</v>
      </c>
      <c r="BU639" s="211">
        <v>34</v>
      </c>
      <c r="BV639" s="211">
        <v>2946</v>
      </c>
      <c r="BW639" s="211">
        <v>186</v>
      </c>
      <c r="BX639" s="211">
        <v>1386</v>
      </c>
      <c r="BY639" s="211">
        <v>0</v>
      </c>
      <c r="BZ639" s="211">
        <v>363</v>
      </c>
      <c r="CA639" s="211">
        <v>6</v>
      </c>
      <c r="CB639" s="211">
        <v>964</v>
      </c>
      <c r="CC639" s="211">
        <v>28</v>
      </c>
      <c r="CD639" s="211">
        <v>400</v>
      </c>
      <c r="CE639" s="211">
        <v>58</v>
      </c>
      <c r="CF639" s="211">
        <v>544</v>
      </c>
      <c r="CG639" s="211">
        <v>56</v>
      </c>
      <c r="CH639" s="211">
        <v>637</v>
      </c>
      <c r="CI639" s="211">
        <v>12</v>
      </c>
      <c r="CJ639" s="211">
        <v>538</v>
      </c>
      <c r="CK639" s="211">
        <v>13</v>
      </c>
      <c r="CL639" s="211">
        <v>827</v>
      </c>
      <c r="CM639" s="211">
        <v>47</v>
      </c>
      <c r="CN639" s="211">
        <v>1386</v>
      </c>
      <c r="CO639" s="211">
        <v>0</v>
      </c>
      <c r="CP639" s="211">
        <v>220</v>
      </c>
      <c r="CQ639" s="211">
        <v>5439</v>
      </c>
      <c r="CR639" s="211">
        <v>4461</v>
      </c>
      <c r="CS639" s="211">
        <v>2068</v>
      </c>
      <c r="CT639" s="211">
        <v>5391</v>
      </c>
      <c r="CU639" s="211">
        <v>120</v>
      </c>
      <c r="CV639" s="211">
        <v>68</v>
      </c>
      <c r="CW639" s="211">
        <v>52</v>
      </c>
      <c r="CX639" s="211">
        <v>21</v>
      </c>
      <c r="CY639" s="211">
        <v>26</v>
      </c>
      <c r="CZ639" s="211">
        <v>11</v>
      </c>
      <c r="DA639" s="211">
        <v>37</v>
      </c>
      <c r="DB639" s="211">
        <v>31</v>
      </c>
      <c r="DC639" s="211">
        <v>5</v>
      </c>
      <c r="DD639" s="211">
        <v>5</v>
      </c>
      <c r="DE639" s="211">
        <v>152</v>
      </c>
      <c r="DF639" s="211">
        <v>148</v>
      </c>
      <c r="DG639" s="211">
        <v>472</v>
      </c>
      <c r="DH639" s="211">
        <v>90</v>
      </c>
      <c r="DI639" s="211">
        <v>263</v>
      </c>
      <c r="DJ639" s="211">
        <v>84</v>
      </c>
      <c r="DK639" s="211">
        <v>88</v>
      </c>
      <c r="DL639" s="211">
        <v>154</v>
      </c>
      <c r="DM639" s="211">
        <v>179</v>
      </c>
      <c r="DN639" s="211">
        <v>706</v>
      </c>
      <c r="DO639" s="211">
        <v>176</v>
      </c>
      <c r="DP639" s="211">
        <v>160</v>
      </c>
      <c r="DQ639" s="211">
        <v>118</v>
      </c>
      <c r="DR639" s="211">
        <v>101</v>
      </c>
      <c r="DS639" s="211">
        <v>96</v>
      </c>
      <c r="DT639" s="211">
        <v>213</v>
      </c>
      <c r="DU639" s="211">
        <v>2529</v>
      </c>
      <c r="DV639" s="211">
        <v>1341</v>
      </c>
      <c r="DW639" s="211">
        <v>494</v>
      </c>
      <c r="DX639" s="211">
        <v>154</v>
      </c>
      <c r="DY639" s="211">
        <v>42</v>
      </c>
      <c r="DZ639" s="211">
        <v>477</v>
      </c>
      <c r="EA639" s="211">
        <v>12</v>
      </c>
      <c r="EB639" s="211">
        <v>425</v>
      </c>
      <c r="EC639" s="211">
        <v>557</v>
      </c>
      <c r="ED639" s="211">
        <v>74</v>
      </c>
      <c r="EE639" s="211">
        <v>441</v>
      </c>
      <c r="EF639" s="211">
        <v>678</v>
      </c>
      <c r="EG639" s="211">
        <v>5111</v>
      </c>
      <c r="EH639" s="211">
        <v>599</v>
      </c>
      <c r="EI639" s="211">
        <v>2046</v>
      </c>
      <c r="EJ639" s="211">
        <v>483</v>
      </c>
      <c r="EK639" s="211">
        <v>74</v>
      </c>
      <c r="EL639" s="211">
        <v>17</v>
      </c>
      <c r="EM639" s="211">
        <v>9</v>
      </c>
      <c r="EN639" s="211">
        <v>62</v>
      </c>
      <c r="EO639" s="211">
        <v>60</v>
      </c>
      <c r="EP639" s="211">
        <v>229</v>
      </c>
      <c r="EQ639" s="211">
        <v>2194</v>
      </c>
      <c r="ER639" s="211">
        <v>2529</v>
      </c>
      <c r="ES639" s="211">
        <v>193</v>
      </c>
      <c r="ET639" s="211">
        <v>583</v>
      </c>
      <c r="EU639" s="211">
        <v>1029</v>
      </c>
      <c r="EV639" s="211">
        <v>724</v>
      </c>
      <c r="EW639" s="211">
        <f t="shared" si="10"/>
        <v>2336</v>
      </c>
      <c r="EX639" s="211">
        <v>2529</v>
      </c>
      <c r="EZ639" s="211"/>
    </row>
    <row r="640" spans="1:156" x14ac:dyDescent="0.25">
      <c r="A640">
        <v>56339</v>
      </c>
      <c r="B640" t="s">
        <v>580</v>
      </c>
      <c r="C640" t="s">
        <v>1207</v>
      </c>
      <c r="D640" t="s">
        <v>259</v>
      </c>
      <c r="E640" t="s">
        <v>331</v>
      </c>
      <c r="F640" s="234" t="s">
        <v>342</v>
      </c>
      <c r="G640" s="234" t="s">
        <v>342</v>
      </c>
      <c r="H640" s="211">
        <v>1067</v>
      </c>
      <c r="I640" s="211">
        <v>56</v>
      </c>
      <c r="J640" s="211">
        <v>236</v>
      </c>
      <c r="K640" s="211">
        <v>17</v>
      </c>
      <c r="L640" s="211">
        <v>156</v>
      </c>
      <c r="M640" s="211">
        <v>4</v>
      </c>
      <c r="N640" s="211">
        <v>551</v>
      </c>
      <c r="O640" s="211">
        <v>37</v>
      </c>
      <c r="P640" s="211">
        <v>278</v>
      </c>
      <c r="Q640" s="211">
        <v>2</v>
      </c>
      <c r="R640" s="211">
        <v>945</v>
      </c>
      <c r="S640" s="211">
        <v>43</v>
      </c>
      <c r="T640" s="211">
        <v>7</v>
      </c>
      <c r="U640" s="211">
        <v>0</v>
      </c>
      <c r="V640" s="211">
        <v>7</v>
      </c>
      <c r="W640" s="211">
        <v>0</v>
      </c>
      <c r="X640" s="211">
        <v>1</v>
      </c>
      <c r="Y640" s="211">
        <v>0</v>
      </c>
      <c r="Z640" s="211">
        <v>9</v>
      </c>
      <c r="AA640" s="211">
        <v>9</v>
      </c>
      <c r="AB640" s="211">
        <v>96</v>
      </c>
      <c r="AC640" s="211">
        <v>4</v>
      </c>
      <c r="AD640" s="211">
        <v>55</v>
      </c>
      <c r="AE640" s="211">
        <v>13</v>
      </c>
      <c r="AF640" s="211">
        <v>920</v>
      </c>
      <c r="AG640" s="211">
        <v>43</v>
      </c>
      <c r="AH640" s="211">
        <v>1049</v>
      </c>
      <c r="AI640" s="211">
        <v>44</v>
      </c>
      <c r="AJ640" s="211">
        <v>18</v>
      </c>
      <c r="AK640" s="211">
        <v>12</v>
      </c>
      <c r="AL640" s="211">
        <v>12</v>
      </c>
      <c r="AM640" s="211">
        <v>9</v>
      </c>
      <c r="AN640" s="211">
        <v>6</v>
      </c>
      <c r="AO640" s="211">
        <v>3</v>
      </c>
      <c r="AP640" s="211">
        <v>487</v>
      </c>
      <c r="AQ640" s="211">
        <v>42</v>
      </c>
      <c r="AR640" s="211">
        <v>580</v>
      </c>
      <c r="AS640" s="211">
        <v>14</v>
      </c>
      <c r="AT640" s="211">
        <v>147</v>
      </c>
      <c r="AU640" s="211">
        <v>7</v>
      </c>
      <c r="AV640" s="211">
        <v>920</v>
      </c>
      <c r="AW640" s="211">
        <v>49</v>
      </c>
      <c r="AX640" s="211">
        <v>48</v>
      </c>
      <c r="AY640" s="211">
        <v>3</v>
      </c>
      <c r="AZ640" s="211">
        <v>198</v>
      </c>
      <c r="BA640" s="211">
        <v>15</v>
      </c>
      <c r="BB640" s="211">
        <v>324</v>
      </c>
      <c r="BC640" s="211">
        <v>19</v>
      </c>
      <c r="BD640" s="211">
        <v>125</v>
      </c>
      <c r="BE640" s="211">
        <v>19</v>
      </c>
      <c r="BF640" s="211">
        <v>93</v>
      </c>
      <c r="BG640" s="211">
        <v>10</v>
      </c>
      <c r="BH640" s="211">
        <v>494</v>
      </c>
      <c r="BI640" s="211">
        <v>46</v>
      </c>
      <c r="BJ640" s="211">
        <v>481</v>
      </c>
      <c r="BK640" s="211">
        <v>46</v>
      </c>
      <c r="BL640" s="211">
        <v>13</v>
      </c>
      <c r="BM640" s="211">
        <v>0</v>
      </c>
      <c r="BN640" s="211">
        <v>345</v>
      </c>
      <c r="BO640" s="211">
        <v>34</v>
      </c>
      <c r="BP640" s="211">
        <v>175</v>
      </c>
      <c r="BQ640" s="211">
        <v>15</v>
      </c>
      <c r="BR640" s="211">
        <v>67</v>
      </c>
      <c r="BS640" s="211">
        <v>7</v>
      </c>
      <c r="BT640" s="211">
        <v>290</v>
      </c>
      <c r="BU640" s="211">
        <v>0</v>
      </c>
      <c r="BV640" s="211">
        <v>587</v>
      </c>
      <c r="BW640" s="211">
        <v>56</v>
      </c>
      <c r="BX640" s="211">
        <v>190</v>
      </c>
      <c r="BY640" s="211">
        <v>0</v>
      </c>
      <c r="BZ640" s="211">
        <v>68</v>
      </c>
      <c r="CA640" s="211">
        <v>0</v>
      </c>
      <c r="CB640" s="211">
        <v>222</v>
      </c>
      <c r="CC640" s="211">
        <v>0</v>
      </c>
      <c r="CD640" s="211">
        <v>82</v>
      </c>
      <c r="CE640" s="211">
        <v>0</v>
      </c>
      <c r="CF640" s="211">
        <v>117</v>
      </c>
      <c r="CG640" s="211">
        <v>18</v>
      </c>
      <c r="CH640" s="211">
        <v>162</v>
      </c>
      <c r="CI640" s="211">
        <v>18</v>
      </c>
      <c r="CJ640" s="211">
        <v>107</v>
      </c>
      <c r="CK640" s="211">
        <v>7</v>
      </c>
      <c r="CL640" s="211">
        <v>119</v>
      </c>
      <c r="CM640" s="211">
        <v>13</v>
      </c>
      <c r="CN640" s="211">
        <v>190</v>
      </c>
      <c r="CO640" s="211">
        <v>0</v>
      </c>
      <c r="CP640" s="211">
        <v>56</v>
      </c>
      <c r="CQ640" s="211">
        <v>1011</v>
      </c>
      <c r="CR640" s="211">
        <v>683</v>
      </c>
      <c r="CS640" s="211">
        <v>484</v>
      </c>
      <c r="CT640" s="211">
        <v>974</v>
      </c>
      <c r="CU640" s="211">
        <v>49</v>
      </c>
      <c r="CV640" s="211">
        <v>21</v>
      </c>
      <c r="CW640" s="211">
        <v>40</v>
      </c>
      <c r="CX640" s="211">
        <v>21</v>
      </c>
      <c r="CY640" s="211">
        <v>9</v>
      </c>
      <c r="CZ640" s="211">
        <v>0</v>
      </c>
      <c r="DA640" s="211">
        <v>0</v>
      </c>
      <c r="DB640" s="211">
        <v>0</v>
      </c>
      <c r="DC640" s="211">
        <v>0</v>
      </c>
      <c r="DD640" s="211">
        <v>0</v>
      </c>
      <c r="DE640" s="211">
        <v>44</v>
      </c>
      <c r="DF640" s="211">
        <v>39</v>
      </c>
      <c r="DG640" s="211">
        <v>82</v>
      </c>
      <c r="DH640" s="211">
        <v>17</v>
      </c>
      <c r="DI640" s="211">
        <v>84</v>
      </c>
      <c r="DJ640" s="211">
        <v>52</v>
      </c>
      <c r="DK640" s="211">
        <v>9</v>
      </c>
      <c r="DL640" s="211">
        <v>18</v>
      </c>
      <c r="DM640" s="211">
        <v>21</v>
      </c>
      <c r="DN640" s="211">
        <v>99</v>
      </c>
      <c r="DO640" s="211">
        <v>49</v>
      </c>
      <c r="DP640" s="211">
        <v>27</v>
      </c>
      <c r="DQ640" s="211">
        <v>10</v>
      </c>
      <c r="DR640" s="211">
        <v>33</v>
      </c>
      <c r="DS640" s="211">
        <v>46</v>
      </c>
      <c r="DT640" s="211">
        <v>40</v>
      </c>
      <c r="DU640" s="211">
        <v>442</v>
      </c>
      <c r="DV640" s="211">
        <v>222</v>
      </c>
      <c r="DW640" s="211">
        <v>84</v>
      </c>
      <c r="DX640" s="211">
        <v>44</v>
      </c>
      <c r="DY640" s="211">
        <v>16</v>
      </c>
      <c r="DZ640" s="211">
        <v>74</v>
      </c>
      <c r="EA640" s="211">
        <v>7</v>
      </c>
      <c r="EB640" s="211">
        <v>63</v>
      </c>
      <c r="EC640" s="211">
        <v>102</v>
      </c>
      <c r="ED640" s="211">
        <v>13</v>
      </c>
      <c r="EE640" s="211">
        <v>79</v>
      </c>
      <c r="EF640" s="211">
        <v>137</v>
      </c>
      <c r="EG640" s="211">
        <v>990</v>
      </c>
      <c r="EH640" s="211">
        <v>62</v>
      </c>
      <c r="EI640" s="211">
        <v>315</v>
      </c>
      <c r="EJ640" s="211">
        <v>127</v>
      </c>
      <c r="EK640" s="211">
        <v>11</v>
      </c>
      <c r="EL640" s="211">
        <v>14</v>
      </c>
      <c r="EM640" s="211">
        <v>22</v>
      </c>
      <c r="EN640" s="211">
        <v>15</v>
      </c>
      <c r="EO640" s="211">
        <v>21</v>
      </c>
      <c r="EP640" s="211">
        <v>39</v>
      </c>
      <c r="EQ640" s="211">
        <v>374</v>
      </c>
      <c r="ER640" s="211">
        <v>442</v>
      </c>
      <c r="ES640" s="211">
        <v>15</v>
      </c>
      <c r="ET640" s="211">
        <v>120</v>
      </c>
      <c r="EU640" s="211">
        <v>175</v>
      </c>
      <c r="EV640" s="211">
        <v>132</v>
      </c>
      <c r="EW640" s="211">
        <f t="shared" si="10"/>
        <v>427</v>
      </c>
      <c r="EX640" s="211">
        <v>442</v>
      </c>
      <c r="EZ640" s="211"/>
    </row>
    <row r="641" spans="1:156" x14ac:dyDescent="0.25">
      <c r="A641">
        <v>56360</v>
      </c>
      <c r="B641" t="s">
        <v>580</v>
      </c>
      <c r="C641" t="s">
        <v>833</v>
      </c>
      <c r="D641" t="s">
        <v>254</v>
      </c>
      <c r="E641" t="s">
        <v>331</v>
      </c>
      <c r="F641" s="234" t="s">
        <v>342</v>
      </c>
      <c r="G641" s="234" t="s">
        <v>342</v>
      </c>
      <c r="H641" s="211">
        <v>3675</v>
      </c>
      <c r="I641" s="211">
        <v>173</v>
      </c>
      <c r="J641" s="211">
        <v>594</v>
      </c>
      <c r="K641" s="211">
        <v>85</v>
      </c>
      <c r="L641" s="211">
        <v>344</v>
      </c>
      <c r="M641" s="211">
        <v>32</v>
      </c>
      <c r="N641" s="211">
        <v>1892</v>
      </c>
      <c r="O641" s="211">
        <v>70</v>
      </c>
      <c r="P641" s="211">
        <v>1189</v>
      </c>
      <c r="Q641" s="211">
        <v>18</v>
      </c>
      <c r="R641" s="211">
        <v>3577</v>
      </c>
      <c r="S641" s="211">
        <v>173</v>
      </c>
      <c r="T641" s="211">
        <v>17</v>
      </c>
      <c r="U641" s="211">
        <v>0</v>
      </c>
      <c r="V641" s="211">
        <v>7</v>
      </c>
      <c r="W641" s="211">
        <v>0</v>
      </c>
      <c r="X641" s="211">
        <v>6</v>
      </c>
      <c r="Y641" s="211">
        <v>0</v>
      </c>
      <c r="Z641" s="211">
        <v>6</v>
      </c>
      <c r="AA641" s="211">
        <v>0</v>
      </c>
      <c r="AB641" s="211">
        <v>62</v>
      </c>
      <c r="AC641" s="211">
        <v>0</v>
      </c>
      <c r="AD641" s="211">
        <v>31</v>
      </c>
      <c r="AE641" s="211">
        <v>0</v>
      </c>
      <c r="AF641" s="211">
        <v>3560</v>
      </c>
      <c r="AG641" s="211">
        <v>173</v>
      </c>
      <c r="AH641" s="211">
        <v>3663</v>
      </c>
      <c r="AI641" s="211">
        <v>173</v>
      </c>
      <c r="AJ641" s="211">
        <v>12</v>
      </c>
      <c r="AK641" s="211">
        <v>0</v>
      </c>
      <c r="AL641" s="211">
        <v>12</v>
      </c>
      <c r="AM641" s="211">
        <v>0</v>
      </c>
      <c r="AN641" s="211">
        <v>0</v>
      </c>
      <c r="AO641" s="211">
        <v>0</v>
      </c>
      <c r="AP641" s="211">
        <v>1840</v>
      </c>
      <c r="AQ641" s="211">
        <v>128</v>
      </c>
      <c r="AR641" s="211">
        <v>1835</v>
      </c>
      <c r="AS641" s="211">
        <v>45</v>
      </c>
      <c r="AT641" s="211">
        <v>594</v>
      </c>
      <c r="AU641" s="211">
        <v>4</v>
      </c>
      <c r="AV641" s="211">
        <v>3081</v>
      </c>
      <c r="AW641" s="211">
        <v>169</v>
      </c>
      <c r="AX641" s="211">
        <v>156</v>
      </c>
      <c r="AY641" s="211">
        <v>19</v>
      </c>
      <c r="AZ641" s="211">
        <v>1066</v>
      </c>
      <c r="BA641" s="211">
        <v>43</v>
      </c>
      <c r="BB641" s="211">
        <v>988</v>
      </c>
      <c r="BC641" s="211">
        <v>34</v>
      </c>
      <c r="BD641" s="211">
        <v>536</v>
      </c>
      <c r="BE641" s="211">
        <v>1</v>
      </c>
      <c r="BF641" s="211">
        <v>385</v>
      </c>
      <c r="BG641" s="211">
        <v>27</v>
      </c>
      <c r="BH641" s="211">
        <v>1502</v>
      </c>
      <c r="BI641" s="211">
        <v>109</v>
      </c>
      <c r="BJ641" s="211">
        <v>1480</v>
      </c>
      <c r="BK641" s="211">
        <v>109</v>
      </c>
      <c r="BL641" s="211">
        <v>22</v>
      </c>
      <c r="BM641" s="211">
        <v>0</v>
      </c>
      <c r="BN641" s="211">
        <v>1152</v>
      </c>
      <c r="BO641" s="211">
        <v>69</v>
      </c>
      <c r="BP641" s="211">
        <v>400</v>
      </c>
      <c r="BQ641" s="211">
        <v>42</v>
      </c>
      <c r="BR641" s="211">
        <v>335</v>
      </c>
      <c r="BS641" s="211">
        <v>25</v>
      </c>
      <c r="BT641" s="211">
        <v>733</v>
      </c>
      <c r="BU641" s="211">
        <v>29</v>
      </c>
      <c r="BV641" s="211">
        <v>1887</v>
      </c>
      <c r="BW641" s="211">
        <v>136</v>
      </c>
      <c r="BX641" s="211">
        <v>1055</v>
      </c>
      <c r="BY641" s="211">
        <v>8</v>
      </c>
      <c r="BZ641" s="211">
        <v>233</v>
      </c>
      <c r="CA641" s="211">
        <v>16</v>
      </c>
      <c r="CB641" s="211">
        <v>500</v>
      </c>
      <c r="CC641" s="211">
        <v>13</v>
      </c>
      <c r="CD641" s="211">
        <v>196</v>
      </c>
      <c r="CE641" s="211">
        <v>47</v>
      </c>
      <c r="CF641" s="211">
        <v>298</v>
      </c>
      <c r="CG641" s="211">
        <v>26</v>
      </c>
      <c r="CH641" s="211">
        <v>350</v>
      </c>
      <c r="CI641" s="211">
        <v>19</v>
      </c>
      <c r="CJ641" s="211">
        <v>398</v>
      </c>
      <c r="CK641" s="211">
        <v>14</v>
      </c>
      <c r="CL641" s="211">
        <v>645</v>
      </c>
      <c r="CM641" s="211">
        <v>30</v>
      </c>
      <c r="CN641" s="211">
        <v>1055</v>
      </c>
      <c r="CO641" s="211">
        <v>8</v>
      </c>
      <c r="CP641" s="211">
        <v>173</v>
      </c>
      <c r="CQ641" s="211">
        <v>3502</v>
      </c>
      <c r="CR641" s="211">
        <v>2763</v>
      </c>
      <c r="CS641" s="211">
        <v>1629</v>
      </c>
      <c r="CT641" s="211">
        <v>3487</v>
      </c>
      <c r="CU641" s="211">
        <v>59</v>
      </c>
      <c r="CV641" s="211">
        <v>22</v>
      </c>
      <c r="CW641" s="211">
        <v>26</v>
      </c>
      <c r="CX641" s="211">
        <v>4</v>
      </c>
      <c r="CY641" s="211">
        <v>29</v>
      </c>
      <c r="CZ641" s="211">
        <v>18</v>
      </c>
      <c r="DA641" s="211">
        <v>4</v>
      </c>
      <c r="DB641" s="211">
        <v>0</v>
      </c>
      <c r="DC641" s="211">
        <v>0</v>
      </c>
      <c r="DD641" s="211">
        <v>0</v>
      </c>
      <c r="DE641" s="211">
        <v>159</v>
      </c>
      <c r="DF641" s="211">
        <v>120</v>
      </c>
      <c r="DG641" s="211">
        <v>291</v>
      </c>
      <c r="DH641" s="211">
        <v>35</v>
      </c>
      <c r="DI641" s="211">
        <v>215</v>
      </c>
      <c r="DJ641" s="211">
        <v>89</v>
      </c>
      <c r="DK641" s="211">
        <v>32</v>
      </c>
      <c r="DL641" s="211">
        <v>95</v>
      </c>
      <c r="DM641" s="211">
        <v>105</v>
      </c>
      <c r="DN641" s="211">
        <v>370</v>
      </c>
      <c r="DO641" s="211">
        <v>129</v>
      </c>
      <c r="DP641" s="211">
        <v>59</v>
      </c>
      <c r="DQ641" s="211">
        <v>34</v>
      </c>
      <c r="DR641" s="211">
        <v>96</v>
      </c>
      <c r="DS641" s="211">
        <v>128</v>
      </c>
      <c r="DT641" s="211">
        <v>156</v>
      </c>
      <c r="DU641" s="211">
        <v>1716</v>
      </c>
      <c r="DV641" s="211">
        <v>917</v>
      </c>
      <c r="DW641" s="211">
        <v>278</v>
      </c>
      <c r="DX641" s="211">
        <v>134</v>
      </c>
      <c r="DY641" s="211">
        <v>40</v>
      </c>
      <c r="DZ641" s="211">
        <v>302</v>
      </c>
      <c r="EA641" s="211">
        <v>16</v>
      </c>
      <c r="EB641" s="211">
        <v>243</v>
      </c>
      <c r="EC641" s="211">
        <v>363</v>
      </c>
      <c r="ED641" s="211">
        <v>26</v>
      </c>
      <c r="EE641" s="211">
        <v>289</v>
      </c>
      <c r="EF641" s="211">
        <v>373</v>
      </c>
      <c r="EG641" s="211">
        <v>3390</v>
      </c>
      <c r="EH641" s="211">
        <v>302</v>
      </c>
      <c r="EI641" s="211">
        <v>1355</v>
      </c>
      <c r="EJ641" s="211">
        <v>361</v>
      </c>
      <c r="EK641" s="211">
        <v>57</v>
      </c>
      <c r="EL641" s="211">
        <v>31</v>
      </c>
      <c r="EM641" s="211">
        <v>82</v>
      </c>
      <c r="EN641" s="211">
        <v>18</v>
      </c>
      <c r="EO641" s="211">
        <v>47</v>
      </c>
      <c r="EP641" s="211">
        <v>86</v>
      </c>
      <c r="EQ641" s="211">
        <v>1384</v>
      </c>
      <c r="ER641" s="211">
        <v>1716</v>
      </c>
      <c r="ES641" s="211">
        <v>161</v>
      </c>
      <c r="ET641" s="211">
        <v>403</v>
      </c>
      <c r="EU641" s="211">
        <v>610</v>
      </c>
      <c r="EV641" s="211">
        <v>542</v>
      </c>
      <c r="EW641" s="211">
        <f t="shared" si="10"/>
        <v>1555</v>
      </c>
      <c r="EX641" s="211">
        <v>1716</v>
      </c>
      <c r="EZ641" s="211"/>
    </row>
    <row r="642" spans="1:156" x14ac:dyDescent="0.25">
      <c r="A642">
        <v>56361</v>
      </c>
      <c r="B642" t="s">
        <v>580</v>
      </c>
      <c r="C642" t="s">
        <v>834</v>
      </c>
      <c r="D642" t="s">
        <v>289</v>
      </c>
      <c r="E642" t="s">
        <v>331</v>
      </c>
      <c r="F642" s="234" t="s">
        <v>342</v>
      </c>
      <c r="G642" s="234" t="s">
        <v>342</v>
      </c>
      <c r="H642" s="211">
        <v>2524</v>
      </c>
      <c r="I642" s="211">
        <v>81</v>
      </c>
      <c r="J642" s="211">
        <v>345</v>
      </c>
      <c r="K642" s="211">
        <v>35</v>
      </c>
      <c r="L642" s="211">
        <v>228</v>
      </c>
      <c r="M642" s="211">
        <v>35</v>
      </c>
      <c r="N642" s="211">
        <v>1264</v>
      </c>
      <c r="O642" s="211">
        <v>23</v>
      </c>
      <c r="P642" s="211">
        <v>882</v>
      </c>
      <c r="Q642" s="211">
        <v>23</v>
      </c>
      <c r="R642" s="211">
        <v>2416</v>
      </c>
      <c r="S642" s="211">
        <v>63</v>
      </c>
      <c r="T642" s="211">
        <v>33</v>
      </c>
      <c r="U642" s="211">
        <v>0</v>
      </c>
      <c r="V642" s="211">
        <v>2</v>
      </c>
      <c r="W642" s="211">
        <v>0</v>
      </c>
      <c r="X642" s="211">
        <v>0</v>
      </c>
      <c r="Y642" s="211">
        <v>0</v>
      </c>
      <c r="Z642" s="211">
        <v>10</v>
      </c>
      <c r="AA642" s="211">
        <v>0</v>
      </c>
      <c r="AB642" s="211">
        <v>63</v>
      </c>
      <c r="AC642" s="211">
        <v>18</v>
      </c>
      <c r="AD642" s="211">
        <v>31</v>
      </c>
      <c r="AE642" s="211">
        <v>18</v>
      </c>
      <c r="AF642" s="211">
        <v>2410</v>
      </c>
      <c r="AG642" s="211">
        <v>63</v>
      </c>
      <c r="AH642" s="211">
        <v>2500</v>
      </c>
      <c r="AI642" s="211">
        <v>79</v>
      </c>
      <c r="AJ642" s="211">
        <v>24</v>
      </c>
      <c r="AK642" s="211">
        <v>2</v>
      </c>
      <c r="AL642" s="211">
        <v>12</v>
      </c>
      <c r="AM642" s="211">
        <v>0</v>
      </c>
      <c r="AN642" s="211">
        <v>12</v>
      </c>
      <c r="AO642" s="211">
        <v>2</v>
      </c>
      <c r="AP642" s="211">
        <v>1277</v>
      </c>
      <c r="AQ642" s="211">
        <v>64</v>
      </c>
      <c r="AR642" s="211">
        <v>1247</v>
      </c>
      <c r="AS642" s="211">
        <v>17</v>
      </c>
      <c r="AT642" s="211">
        <v>301</v>
      </c>
      <c r="AU642" s="211">
        <v>0</v>
      </c>
      <c r="AV642" s="211">
        <v>2223</v>
      </c>
      <c r="AW642" s="211">
        <v>81</v>
      </c>
      <c r="AX642" s="211">
        <v>109</v>
      </c>
      <c r="AY642" s="211">
        <v>15</v>
      </c>
      <c r="AZ642" s="211">
        <v>638</v>
      </c>
      <c r="BA642" s="211">
        <v>23</v>
      </c>
      <c r="BB642" s="211">
        <v>730</v>
      </c>
      <c r="BC642" s="211">
        <v>11</v>
      </c>
      <c r="BD642" s="211">
        <v>205</v>
      </c>
      <c r="BE642" s="211">
        <v>9</v>
      </c>
      <c r="BF642" s="211">
        <v>260</v>
      </c>
      <c r="BG642" s="211">
        <v>18</v>
      </c>
      <c r="BH642" s="211">
        <v>1053</v>
      </c>
      <c r="BI642" s="211">
        <v>47</v>
      </c>
      <c r="BJ642" s="211">
        <v>1013</v>
      </c>
      <c r="BK642" s="211">
        <v>46</v>
      </c>
      <c r="BL642" s="211">
        <v>40</v>
      </c>
      <c r="BM642" s="211">
        <v>1</v>
      </c>
      <c r="BN642" s="211">
        <v>773</v>
      </c>
      <c r="BO642" s="211">
        <v>38</v>
      </c>
      <c r="BP642" s="211">
        <v>315</v>
      </c>
      <c r="BQ642" s="211">
        <v>11</v>
      </c>
      <c r="BR642" s="211">
        <v>225</v>
      </c>
      <c r="BS642" s="211">
        <v>16</v>
      </c>
      <c r="BT642" s="211">
        <v>625</v>
      </c>
      <c r="BU642" s="211">
        <v>16</v>
      </c>
      <c r="BV642" s="211">
        <v>1313</v>
      </c>
      <c r="BW642" s="211">
        <v>65</v>
      </c>
      <c r="BX642" s="211">
        <v>586</v>
      </c>
      <c r="BY642" s="211">
        <v>0</v>
      </c>
      <c r="BZ642" s="211">
        <v>161</v>
      </c>
      <c r="CA642" s="211">
        <v>0</v>
      </c>
      <c r="CB642" s="211">
        <v>464</v>
      </c>
      <c r="CC642" s="211">
        <v>16</v>
      </c>
      <c r="CD642" s="211">
        <v>217</v>
      </c>
      <c r="CE642" s="211">
        <v>7</v>
      </c>
      <c r="CF642" s="211">
        <v>231</v>
      </c>
      <c r="CG642" s="211">
        <v>24</v>
      </c>
      <c r="CH642" s="211">
        <v>264</v>
      </c>
      <c r="CI642" s="211">
        <v>18</v>
      </c>
      <c r="CJ642" s="211">
        <v>278</v>
      </c>
      <c r="CK642" s="211">
        <v>14</v>
      </c>
      <c r="CL642" s="211">
        <v>323</v>
      </c>
      <c r="CM642" s="211">
        <v>2</v>
      </c>
      <c r="CN642" s="211">
        <v>586</v>
      </c>
      <c r="CO642" s="211">
        <v>0</v>
      </c>
      <c r="CP642" s="211">
        <v>81</v>
      </c>
      <c r="CQ642" s="211">
        <v>2443</v>
      </c>
      <c r="CR642" s="211">
        <v>1841</v>
      </c>
      <c r="CS642" s="211">
        <v>1000</v>
      </c>
      <c r="CT642" s="211">
        <v>2426</v>
      </c>
      <c r="CU642" s="211">
        <v>39</v>
      </c>
      <c r="CV642" s="211">
        <v>13</v>
      </c>
      <c r="CW642" s="211">
        <v>9</v>
      </c>
      <c r="CX642" s="211">
        <v>5</v>
      </c>
      <c r="CY642" s="211">
        <v>19</v>
      </c>
      <c r="CZ642" s="211">
        <v>3</v>
      </c>
      <c r="DA642" s="211">
        <v>0</v>
      </c>
      <c r="DB642" s="211">
        <v>0</v>
      </c>
      <c r="DC642" s="211">
        <v>11</v>
      </c>
      <c r="DD642" s="211">
        <v>5</v>
      </c>
      <c r="DE642" s="211">
        <v>118</v>
      </c>
      <c r="DF642" s="211">
        <v>132</v>
      </c>
      <c r="DG642" s="211">
        <v>215</v>
      </c>
      <c r="DH642" s="211">
        <v>15</v>
      </c>
      <c r="DI642" s="211">
        <v>141</v>
      </c>
      <c r="DJ642" s="211">
        <v>48</v>
      </c>
      <c r="DK642" s="211">
        <v>12</v>
      </c>
      <c r="DL642" s="211">
        <v>58</v>
      </c>
      <c r="DM642" s="211">
        <v>40</v>
      </c>
      <c r="DN642" s="211">
        <v>261</v>
      </c>
      <c r="DO642" s="211">
        <v>49</v>
      </c>
      <c r="DP642" s="211">
        <v>48</v>
      </c>
      <c r="DQ642" s="211">
        <v>45</v>
      </c>
      <c r="DR642" s="211">
        <v>28</v>
      </c>
      <c r="DS642" s="211">
        <v>31</v>
      </c>
      <c r="DT642" s="211">
        <v>40</v>
      </c>
      <c r="DU642" s="211">
        <v>977</v>
      </c>
      <c r="DV642" s="211">
        <v>538</v>
      </c>
      <c r="DW642" s="211">
        <v>177</v>
      </c>
      <c r="DX642" s="211">
        <v>80</v>
      </c>
      <c r="DY642" s="211">
        <v>27</v>
      </c>
      <c r="DZ642" s="211">
        <v>180</v>
      </c>
      <c r="EA642" s="211">
        <v>1</v>
      </c>
      <c r="EB642" s="211">
        <v>141</v>
      </c>
      <c r="EC642" s="211">
        <v>179</v>
      </c>
      <c r="ED642" s="211">
        <v>23</v>
      </c>
      <c r="EE642" s="211">
        <v>137</v>
      </c>
      <c r="EF642" s="211">
        <v>271</v>
      </c>
      <c r="EG642" s="211">
        <v>2281</v>
      </c>
      <c r="EH642" s="211">
        <v>304</v>
      </c>
      <c r="EI642" s="211">
        <v>829</v>
      </c>
      <c r="EJ642" s="211">
        <v>148</v>
      </c>
      <c r="EK642" s="211">
        <v>25</v>
      </c>
      <c r="EL642" s="211">
        <v>17</v>
      </c>
      <c r="EM642" s="211">
        <v>21</v>
      </c>
      <c r="EN642" s="211">
        <v>14</v>
      </c>
      <c r="EO642" s="211">
        <v>22</v>
      </c>
      <c r="EP642" s="211">
        <v>29</v>
      </c>
      <c r="EQ642" s="211">
        <v>804</v>
      </c>
      <c r="ER642" s="211">
        <v>977</v>
      </c>
      <c r="ES642" s="211">
        <v>30</v>
      </c>
      <c r="ET642" s="211">
        <v>236</v>
      </c>
      <c r="EU642" s="211">
        <v>322</v>
      </c>
      <c r="EV642" s="211">
        <v>389</v>
      </c>
      <c r="EW642" s="211">
        <f t="shared" si="10"/>
        <v>947</v>
      </c>
      <c r="EX642" s="211">
        <v>977</v>
      </c>
      <c r="EZ642" s="211"/>
    </row>
    <row r="643" spans="1:156" x14ac:dyDescent="0.25">
      <c r="A643">
        <v>56501</v>
      </c>
      <c r="B643" t="s">
        <v>580</v>
      </c>
      <c r="C643" t="s">
        <v>869</v>
      </c>
      <c r="D643" t="s">
        <v>236</v>
      </c>
      <c r="E643" t="s">
        <v>331</v>
      </c>
      <c r="F643" s="234" t="s">
        <v>343</v>
      </c>
      <c r="G643" s="234" t="s">
        <v>342</v>
      </c>
      <c r="H643" s="211">
        <v>17931</v>
      </c>
      <c r="I643" s="211">
        <v>1012</v>
      </c>
      <c r="J643" s="211">
        <v>2765</v>
      </c>
      <c r="K643" s="211">
        <v>48</v>
      </c>
      <c r="L643" s="211">
        <v>1678</v>
      </c>
      <c r="M643" s="211">
        <v>48</v>
      </c>
      <c r="N643" s="211">
        <v>7958</v>
      </c>
      <c r="O643" s="211">
        <v>623</v>
      </c>
      <c r="P643" s="211">
        <v>7024</v>
      </c>
      <c r="Q643" s="211">
        <v>341</v>
      </c>
      <c r="R643" s="211">
        <v>16419</v>
      </c>
      <c r="S643" s="211">
        <v>842</v>
      </c>
      <c r="T643" s="211">
        <v>70</v>
      </c>
      <c r="U643" s="211">
        <v>0</v>
      </c>
      <c r="V643" s="211">
        <v>362</v>
      </c>
      <c r="W643" s="211">
        <v>75</v>
      </c>
      <c r="X643" s="211">
        <v>116</v>
      </c>
      <c r="Y643" s="211">
        <v>10</v>
      </c>
      <c r="Z643" s="211">
        <v>23</v>
      </c>
      <c r="AA643" s="211">
        <v>0</v>
      </c>
      <c r="AB643" s="211">
        <v>941</v>
      </c>
      <c r="AC643" s="211">
        <v>85</v>
      </c>
      <c r="AD643" s="211">
        <v>154</v>
      </c>
      <c r="AE643" s="211">
        <v>25</v>
      </c>
      <c r="AF643" s="211">
        <v>16285</v>
      </c>
      <c r="AG643" s="211">
        <v>817</v>
      </c>
      <c r="AH643" s="211">
        <v>17698</v>
      </c>
      <c r="AI643" s="211">
        <v>977</v>
      </c>
      <c r="AJ643" s="211">
        <v>233</v>
      </c>
      <c r="AK643" s="211">
        <v>35</v>
      </c>
      <c r="AL643" s="211">
        <v>108</v>
      </c>
      <c r="AM643" s="211">
        <v>10</v>
      </c>
      <c r="AN643" s="211">
        <v>125</v>
      </c>
      <c r="AO643" s="211">
        <v>25</v>
      </c>
      <c r="AP643" s="211">
        <v>9044</v>
      </c>
      <c r="AQ643" s="211">
        <v>620</v>
      </c>
      <c r="AR643" s="211">
        <v>8887</v>
      </c>
      <c r="AS643" s="211">
        <v>392</v>
      </c>
      <c r="AT643" s="211">
        <v>2628</v>
      </c>
      <c r="AU643" s="211">
        <v>144</v>
      </c>
      <c r="AV643" s="211">
        <v>15303</v>
      </c>
      <c r="AW643" s="211">
        <v>868</v>
      </c>
      <c r="AX643" s="211">
        <v>655</v>
      </c>
      <c r="AY643" s="211">
        <v>59</v>
      </c>
      <c r="AZ643" s="211">
        <v>3028</v>
      </c>
      <c r="BA643" s="211">
        <v>167</v>
      </c>
      <c r="BB643" s="211">
        <v>4814</v>
      </c>
      <c r="BC643" s="211">
        <v>397</v>
      </c>
      <c r="BD643" s="211">
        <v>4010</v>
      </c>
      <c r="BE643" s="211">
        <v>91</v>
      </c>
      <c r="BF643" s="211">
        <v>2002</v>
      </c>
      <c r="BG643" s="211">
        <v>170</v>
      </c>
      <c r="BH643" s="211">
        <v>7669</v>
      </c>
      <c r="BI643" s="211">
        <v>697</v>
      </c>
      <c r="BJ643" s="211">
        <v>7374</v>
      </c>
      <c r="BK643" s="211">
        <v>689</v>
      </c>
      <c r="BL643" s="211">
        <v>295</v>
      </c>
      <c r="BM643" s="211">
        <v>8</v>
      </c>
      <c r="BN643" s="211">
        <v>5220</v>
      </c>
      <c r="BO643" s="211">
        <v>535</v>
      </c>
      <c r="BP643" s="211">
        <v>2862</v>
      </c>
      <c r="BQ643" s="211">
        <v>233</v>
      </c>
      <c r="BR643" s="211">
        <v>1589</v>
      </c>
      <c r="BS643" s="211">
        <v>99</v>
      </c>
      <c r="BT643" s="211">
        <v>4174</v>
      </c>
      <c r="BU643" s="211">
        <v>145</v>
      </c>
      <c r="BV643" s="211">
        <v>9671</v>
      </c>
      <c r="BW643" s="211">
        <v>867</v>
      </c>
      <c r="BX643" s="211">
        <v>4086</v>
      </c>
      <c r="BY643" s="211">
        <v>0</v>
      </c>
      <c r="BZ643" s="211">
        <v>1303</v>
      </c>
      <c r="CA643" s="211">
        <v>17</v>
      </c>
      <c r="CB643" s="211">
        <v>2871</v>
      </c>
      <c r="CC643" s="211">
        <v>128</v>
      </c>
      <c r="CD643" s="211">
        <v>1250</v>
      </c>
      <c r="CE643" s="211">
        <v>153</v>
      </c>
      <c r="CF643" s="211">
        <v>1736</v>
      </c>
      <c r="CG643" s="211">
        <v>220</v>
      </c>
      <c r="CH643" s="211">
        <v>2100</v>
      </c>
      <c r="CI643" s="211">
        <v>137</v>
      </c>
      <c r="CJ643" s="211">
        <v>1764</v>
      </c>
      <c r="CK643" s="211">
        <v>186</v>
      </c>
      <c r="CL643" s="211">
        <v>2821</v>
      </c>
      <c r="CM643" s="211">
        <v>171</v>
      </c>
      <c r="CN643" s="211">
        <v>4086</v>
      </c>
      <c r="CO643" s="211">
        <v>0</v>
      </c>
      <c r="CP643" s="211">
        <v>1012</v>
      </c>
      <c r="CQ643" s="211">
        <v>16919</v>
      </c>
      <c r="CR643" s="211">
        <v>12733</v>
      </c>
      <c r="CS643" s="211">
        <v>7729</v>
      </c>
      <c r="CT643" s="211">
        <v>16802</v>
      </c>
      <c r="CU643" s="211">
        <v>397</v>
      </c>
      <c r="CV643" s="211">
        <v>134</v>
      </c>
      <c r="CW643" s="211">
        <v>190</v>
      </c>
      <c r="CX643" s="211">
        <v>66</v>
      </c>
      <c r="CY643" s="211">
        <v>106</v>
      </c>
      <c r="CZ643" s="211">
        <v>23</v>
      </c>
      <c r="DA643" s="211">
        <v>60</v>
      </c>
      <c r="DB643" s="211">
        <v>39</v>
      </c>
      <c r="DC643" s="211">
        <v>41</v>
      </c>
      <c r="DD643" s="211">
        <v>6</v>
      </c>
      <c r="DE643" s="211">
        <v>265</v>
      </c>
      <c r="DF643" s="211">
        <v>733</v>
      </c>
      <c r="DG643" s="211">
        <v>1064</v>
      </c>
      <c r="DH643" s="211">
        <v>145</v>
      </c>
      <c r="DI643" s="211">
        <v>1058</v>
      </c>
      <c r="DJ643" s="211">
        <v>503</v>
      </c>
      <c r="DK643" s="211">
        <v>164</v>
      </c>
      <c r="DL643" s="211">
        <v>387</v>
      </c>
      <c r="DM643" s="211">
        <v>619</v>
      </c>
      <c r="DN643" s="211">
        <v>2223</v>
      </c>
      <c r="DO643" s="211">
        <v>758</v>
      </c>
      <c r="DP643" s="211">
        <v>455</v>
      </c>
      <c r="DQ643" s="211">
        <v>402</v>
      </c>
      <c r="DR643" s="211">
        <v>335</v>
      </c>
      <c r="DS643" s="211">
        <v>287</v>
      </c>
      <c r="DT643" s="211">
        <v>782</v>
      </c>
      <c r="DU643" s="211">
        <v>7829</v>
      </c>
      <c r="DV643" s="211">
        <v>3934</v>
      </c>
      <c r="DW643" s="211">
        <v>1368</v>
      </c>
      <c r="DX643" s="211">
        <v>452</v>
      </c>
      <c r="DY643" s="211">
        <v>203</v>
      </c>
      <c r="DZ643" s="211">
        <v>1599</v>
      </c>
      <c r="EA643" s="211">
        <v>70</v>
      </c>
      <c r="EB643" s="211">
        <v>1383</v>
      </c>
      <c r="EC643" s="211">
        <v>1844</v>
      </c>
      <c r="ED643" s="211">
        <v>261</v>
      </c>
      <c r="EE643" s="211">
        <v>1452</v>
      </c>
      <c r="EF643" s="211">
        <v>1975</v>
      </c>
      <c r="EG643" s="211">
        <v>15899</v>
      </c>
      <c r="EH643" s="211">
        <v>2102</v>
      </c>
      <c r="EI643" s="211">
        <v>5627</v>
      </c>
      <c r="EJ643" s="211">
        <v>2202</v>
      </c>
      <c r="EK643" s="211">
        <v>168</v>
      </c>
      <c r="EL643" s="211">
        <v>173</v>
      </c>
      <c r="EM643" s="211">
        <v>357</v>
      </c>
      <c r="EN643" s="211">
        <v>320</v>
      </c>
      <c r="EO643" s="211">
        <v>253</v>
      </c>
      <c r="EP643" s="211">
        <v>710</v>
      </c>
      <c r="EQ643" s="211">
        <v>7059</v>
      </c>
      <c r="ER643" s="211">
        <v>7829</v>
      </c>
      <c r="ES643" s="211">
        <v>427</v>
      </c>
      <c r="ET643" s="211">
        <v>2598</v>
      </c>
      <c r="EU643" s="211">
        <v>2738</v>
      </c>
      <c r="EV643" s="211">
        <v>2066</v>
      </c>
      <c r="EW643" s="211">
        <f t="shared" si="10"/>
        <v>7402</v>
      </c>
      <c r="EX643" s="211">
        <v>7829</v>
      </c>
      <c r="EZ643" s="211"/>
    </row>
    <row r="644" spans="1:156" x14ac:dyDescent="0.25">
      <c r="A644">
        <v>56511</v>
      </c>
      <c r="B644" t="s">
        <v>580</v>
      </c>
      <c r="C644" t="s">
        <v>871</v>
      </c>
      <c r="D644" t="s">
        <v>236</v>
      </c>
      <c r="E644" t="s">
        <v>331</v>
      </c>
      <c r="F644" s="234" t="s">
        <v>342</v>
      </c>
      <c r="G644" s="234" t="s">
        <v>342</v>
      </c>
      <c r="H644" s="211">
        <v>1929</v>
      </c>
      <c r="I644" s="211">
        <v>56</v>
      </c>
      <c r="J644" s="211">
        <v>221</v>
      </c>
      <c r="K644" s="211">
        <v>3</v>
      </c>
      <c r="L644" s="211">
        <v>131</v>
      </c>
      <c r="M644" s="211">
        <v>0</v>
      </c>
      <c r="N644" s="211">
        <v>815</v>
      </c>
      <c r="O644" s="211">
        <v>31</v>
      </c>
      <c r="P644" s="211">
        <v>875</v>
      </c>
      <c r="Q644" s="211">
        <v>22</v>
      </c>
      <c r="R644" s="211">
        <v>1751</v>
      </c>
      <c r="S644" s="211">
        <v>52</v>
      </c>
      <c r="T644" s="211">
        <v>2</v>
      </c>
      <c r="U644" s="211">
        <v>0</v>
      </c>
      <c r="V644" s="211">
        <v>43</v>
      </c>
      <c r="W644" s="211">
        <v>0</v>
      </c>
      <c r="X644" s="211">
        <v>12</v>
      </c>
      <c r="Y644" s="211">
        <v>0</v>
      </c>
      <c r="Z644" s="211">
        <v>0</v>
      </c>
      <c r="AA644" s="211">
        <v>0</v>
      </c>
      <c r="AB644" s="211">
        <v>121</v>
      </c>
      <c r="AC644" s="211">
        <v>4</v>
      </c>
      <c r="AD644" s="211">
        <v>105</v>
      </c>
      <c r="AE644" s="211">
        <v>0</v>
      </c>
      <c r="AF644" s="211">
        <v>1712</v>
      </c>
      <c r="AG644" s="211">
        <v>52</v>
      </c>
      <c r="AH644" s="211">
        <v>1898</v>
      </c>
      <c r="AI644" s="211">
        <v>56</v>
      </c>
      <c r="AJ644" s="211">
        <v>31</v>
      </c>
      <c r="AK644" s="211">
        <v>0</v>
      </c>
      <c r="AL644" s="211">
        <v>31</v>
      </c>
      <c r="AM644" s="211">
        <v>0</v>
      </c>
      <c r="AN644" s="211">
        <v>0</v>
      </c>
      <c r="AO644" s="211">
        <v>0</v>
      </c>
      <c r="AP644" s="211">
        <v>968</v>
      </c>
      <c r="AQ644" s="211">
        <v>34</v>
      </c>
      <c r="AR644" s="211">
        <v>961</v>
      </c>
      <c r="AS644" s="211">
        <v>22</v>
      </c>
      <c r="AT644" s="211">
        <v>184</v>
      </c>
      <c r="AU644" s="211">
        <v>5</v>
      </c>
      <c r="AV644" s="211">
        <v>1745</v>
      </c>
      <c r="AW644" s="211">
        <v>51</v>
      </c>
      <c r="AX644" s="211">
        <v>88</v>
      </c>
      <c r="AY644" s="211">
        <v>2</v>
      </c>
      <c r="AZ644" s="211">
        <v>366</v>
      </c>
      <c r="BA644" s="211">
        <v>18</v>
      </c>
      <c r="BB644" s="211">
        <v>535</v>
      </c>
      <c r="BC644" s="211">
        <v>7</v>
      </c>
      <c r="BD644" s="211">
        <v>371</v>
      </c>
      <c r="BE644" s="211">
        <v>3</v>
      </c>
      <c r="BF644" s="211">
        <v>183</v>
      </c>
      <c r="BG644" s="211">
        <v>10</v>
      </c>
      <c r="BH644" s="211">
        <v>869</v>
      </c>
      <c r="BI644" s="211">
        <v>31</v>
      </c>
      <c r="BJ644" s="211">
        <v>850</v>
      </c>
      <c r="BK644" s="211">
        <v>31</v>
      </c>
      <c r="BL644" s="211">
        <v>19</v>
      </c>
      <c r="BM644" s="211">
        <v>0</v>
      </c>
      <c r="BN644" s="211">
        <v>646</v>
      </c>
      <c r="BO644" s="211">
        <v>20</v>
      </c>
      <c r="BP644" s="211">
        <v>278</v>
      </c>
      <c r="BQ644" s="211">
        <v>14</v>
      </c>
      <c r="BR644" s="211">
        <v>128</v>
      </c>
      <c r="BS644" s="211">
        <v>7</v>
      </c>
      <c r="BT644" s="211">
        <v>466</v>
      </c>
      <c r="BU644" s="211">
        <v>15</v>
      </c>
      <c r="BV644" s="211">
        <v>1052</v>
      </c>
      <c r="BW644" s="211">
        <v>41</v>
      </c>
      <c r="BX644" s="211">
        <v>411</v>
      </c>
      <c r="BY644" s="211">
        <v>0</v>
      </c>
      <c r="BZ644" s="211">
        <v>102</v>
      </c>
      <c r="CA644" s="211">
        <v>0</v>
      </c>
      <c r="CB644" s="211">
        <v>364</v>
      </c>
      <c r="CC644" s="211">
        <v>15</v>
      </c>
      <c r="CD644" s="211">
        <v>103</v>
      </c>
      <c r="CE644" s="211">
        <v>11</v>
      </c>
      <c r="CF644" s="211">
        <v>133</v>
      </c>
      <c r="CG644" s="211">
        <v>5</v>
      </c>
      <c r="CH644" s="211">
        <v>276</v>
      </c>
      <c r="CI644" s="211">
        <v>8</v>
      </c>
      <c r="CJ644" s="211">
        <v>290</v>
      </c>
      <c r="CK644" s="211">
        <v>5</v>
      </c>
      <c r="CL644" s="211">
        <v>250</v>
      </c>
      <c r="CM644" s="211">
        <v>12</v>
      </c>
      <c r="CN644" s="211">
        <v>411</v>
      </c>
      <c r="CO644" s="211">
        <v>0</v>
      </c>
      <c r="CP644" s="211">
        <v>56</v>
      </c>
      <c r="CQ644" s="211">
        <v>1873</v>
      </c>
      <c r="CR644" s="211">
        <v>1442</v>
      </c>
      <c r="CS644" s="211">
        <v>787</v>
      </c>
      <c r="CT644" s="211">
        <v>1819</v>
      </c>
      <c r="CU644" s="211">
        <v>48</v>
      </c>
      <c r="CV644" s="211">
        <v>0</v>
      </c>
      <c r="CW644" s="211">
        <v>21</v>
      </c>
      <c r="CX644" s="211">
        <v>0</v>
      </c>
      <c r="CY644" s="211">
        <v>6</v>
      </c>
      <c r="CZ644" s="211">
        <v>0</v>
      </c>
      <c r="DA644" s="211">
        <v>21</v>
      </c>
      <c r="DB644" s="211">
        <v>0</v>
      </c>
      <c r="DC644" s="211">
        <v>0</v>
      </c>
      <c r="DD644" s="211">
        <v>0</v>
      </c>
      <c r="DE644" s="211">
        <v>25</v>
      </c>
      <c r="DF644" s="211">
        <v>94</v>
      </c>
      <c r="DG644" s="211">
        <v>132</v>
      </c>
      <c r="DH644" s="211">
        <v>23</v>
      </c>
      <c r="DI644" s="211">
        <v>93</v>
      </c>
      <c r="DJ644" s="211">
        <v>67</v>
      </c>
      <c r="DK644" s="211">
        <v>9</v>
      </c>
      <c r="DL644" s="211">
        <v>16</v>
      </c>
      <c r="DM644" s="211">
        <v>109</v>
      </c>
      <c r="DN644" s="211">
        <v>227</v>
      </c>
      <c r="DO644" s="211">
        <v>66</v>
      </c>
      <c r="DP644" s="211">
        <v>46</v>
      </c>
      <c r="DQ644" s="211">
        <v>72</v>
      </c>
      <c r="DR644" s="211">
        <v>19</v>
      </c>
      <c r="DS644" s="211">
        <v>22</v>
      </c>
      <c r="DT644" s="211">
        <v>43</v>
      </c>
      <c r="DU644" s="211">
        <v>782</v>
      </c>
      <c r="DV644" s="211">
        <v>475</v>
      </c>
      <c r="DW644" s="211">
        <v>177</v>
      </c>
      <c r="DX644" s="211">
        <v>43</v>
      </c>
      <c r="DY644" s="211">
        <v>16</v>
      </c>
      <c r="DZ644" s="211">
        <v>170</v>
      </c>
      <c r="EA644" s="211">
        <v>5</v>
      </c>
      <c r="EB644" s="211">
        <v>122</v>
      </c>
      <c r="EC644" s="211">
        <v>94</v>
      </c>
      <c r="ED644" s="211">
        <v>12</v>
      </c>
      <c r="EE644" s="211">
        <v>75</v>
      </c>
      <c r="EF644" s="211">
        <v>230</v>
      </c>
      <c r="EG644" s="211">
        <v>1732</v>
      </c>
      <c r="EH644" s="211">
        <v>202</v>
      </c>
      <c r="EI644" s="211">
        <v>694</v>
      </c>
      <c r="EJ644" s="211">
        <v>88</v>
      </c>
      <c r="EK644" s="211">
        <v>6</v>
      </c>
      <c r="EL644" s="211">
        <v>13</v>
      </c>
      <c r="EM644" s="211">
        <v>3</v>
      </c>
      <c r="EN644" s="211">
        <v>6</v>
      </c>
      <c r="EO644" s="211">
        <v>10</v>
      </c>
      <c r="EP644" s="211">
        <v>36</v>
      </c>
      <c r="EQ644" s="211">
        <v>682</v>
      </c>
      <c r="ER644" s="211">
        <v>782</v>
      </c>
      <c r="ES644" s="211">
        <v>16</v>
      </c>
      <c r="ET644" s="211">
        <v>137</v>
      </c>
      <c r="EU644" s="211">
        <v>293</v>
      </c>
      <c r="EV644" s="211">
        <v>336</v>
      </c>
      <c r="EW644" s="211">
        <f t="shared" si="10"/>
        <v>766</v>
      </c>
      <c r="EX644" s="211">
        <v>782</v>
      </c>
      <c r="EZ644" s="211"/>
    </row>
    <row r="645" spans="1:156" x14ac:dyDescent="0.25">
      <c r="A645">
        <v>56515</v>
      </c>
      <c r="B645" t="s">
        <v>580</v>
      </c>
      <c r="C645" t="s">
        <v>1238</v>
      </c>
      <c r="D645" t="s">
        <v>289</v>
      </c>
      <c r="E645" t="s">
        <v>331</v>
      </c>
      <c r="F645" s="234" t="s">
        <v>342</v>
      </c>
      <c r="G645" s="234" t="s">
        <v>342</v>
      </c>
      <c r="H645" s="211">
        <v>2720</v>
      </c>
      <c r="I645" s="211">
        <v>101</v>
      </c>
      <c r="J645" s="211">
        <v>212</v>
      </c>
      <c r="K645" s="211">
        <v>23</v>
      </c>
      <c r="L645" s="211">
        <v>110</v>
      </c>
      <c r="M645" s="211">
        <v>23</v>
      </c>
      <c r="N645" s="211">
        <v>1220</v>
      </c>
      <c r="O645" s="211">
        <v>35</v>
      </c>
      <c r="P645" s="211">
        <v>1283</v>
      </c>
      <c r="Q645" s="211">
        <v>43</v>
      </c>
      <c r="R645" s="211">
        <v>2590</v>
      </c>
      <c r="S645" s="211">
        <v>98</v>
      </c>
      <c r="T645" s="211">
        <v>2</v>
      </c>
      <c r="U645" s="211">
        <v>1</v>
      </c>
      <c r="V645" s="211">
        <v>9</v>
      </c>
      <c r="W645" s="211">
        <v>0</v>
      </c>
      <c r="X645" s="211">
        <v>6</v>
      </c>
      <c r="Y645" s="211">
        <v>0</v>
      </c>
      <c r="Z645" s="211">
        <v>72</v>
      </c>
      <c r="AA645" s="211">
        <v>0</v>
      </c>
      <c r="AB645" s="211">
        <v>41</v>
      </c>
      <c r="AC645" s="211">
        <v>2</v>
      </c>
      <c r="AD645" s="211">
        <v>105</v>
      </c>
      <c r="AE645" s="211">
        <v>0</v>
      </c>
      <c r="AF645" s="211">
        <v>2574</v>
      </c>
      <c r="AG645" s="211">
        <v>98</v>
      </c>
      <c r="AH645" s="211">
        <v>2694</v>
      </c>
      <c r="AI645" s="211">
        <v>101</v>
      </c>
      <c r="AJ645" s="211">
        <v>26</v>
      </c>
      <c r="AK645" s="211">
        <v>0</v>
      </c>
      <c r="AL645" s="211">
        <v>24</v>
      </c>
      <c r="AM645" s="211">
        <v>0</v>
      </c>
      <c r="AN645" s="211">
        <v>2</v>
      </c>
      <c r="AO645" s="211">
        <v>0</v>
      </c>
      <c r="AP645" s="211">
        <v>1312</v>
      </c>
      <c r="AQ645" s="211">
        <v>48</v>
      </c>
      <c r="AR645" s="211">
        <v>1408</v>
      </c>
      <c r="AS645" s="211">
        <v>53</v>
      </c>
      <c r="AT645" s="211">
        <v>348</v>
      </c>
      <c r="AU645" s="211">
        <v>0</v>
      </c>
      <c r="AV645" s="211">
        <v>2372</v>
      </c>
      <c r="AW645" s="211">
        <v>101</v>
      </c>
      <c r="AX645" s="211">
        <v>48</v>
      </c>
      <c r="AY645" s="211">
        <v>0</v>
      </c>
      <c r="AZ645" s="211">
        <v>494</v>
      </c>
      <c r="BA645" s="211">
        <v>21</v>
      </c>
      <c r="BB645" s="211">
        <v>906</v>
      </c>
      <c r="BC645" s="211">
        <v>36</v>
      </c>
      <c r="BD645" s="211">
        <v>815</v>
      </c>
      <c r="BE645" s="211">
        <v>12</v>
      </c>
      <c r="BF645" s="211">
        <v>278</v>
      </c>
      <c r="BG645" s="211">
        <v>23</v>
      </c>
      <c r="BH645" s="211">
        <v>1019</v>
      </c>
      <c r="BI645" s="211">
        <v>63</v>
      </c>
      <c r="BJ645" s="211">
        <v>967</v>
      </c>
      <c r="BK645" s="211">
        <v>48</v>
      </c>
      <c r="BL645" s="211">
        <v>52</v>
      </c>
      <c r="BM645" s="211">
        <v>15</v>
      </c>
      <c r="BN645" s="211">
        <v>680</v>
      </c>
      <c r="BO645" s="211">
        <v>23</v>
      </c>
      <c r="BP645" s="211">
        <v>370</v>
      </c>
      <c r="BQ645" s="211">
        <v>49</v>
      </c>
      <c r="BR645" s="211">
        <v>247</v>
      </c>
      <c r="BS645" s="211">
        <v>14</v>
      </c>
      <c r="BT645" s="211">
        <v>381</v>
      </c>
      <c r="BU645" s="211">
        <v>15</v>
      </c>
      <c r="BV645" s="211">
        <v>1297</v>
      </c>
      <c r="BW645" s="211">
        <v>86</v>
      </c>
      <c r="BX645" s="211">
        <v>1042</v>
      </c>
      <c r="BY645" s="211">
        <v>0</v>
      </c>
      <c r="BZ645" s="211">
        <v>102</v>
      </c>
      <c r="CA645" s="211">
        <v>10</v>
      </c>
      <c r="CB645" s="211">
        <v>279</v>
      </c>
      <c r="CC645" s="211">
        <v>5</v>
      </c>
      <c r="CD645" s="211">
        <v>76</v>
      </c>
      <c r="CE645" s="211">
        <v>17</v>
      </c>
      <c r="CF645" s="211">
        <v>221</v>
      </c>
      <c r="CG645" s="211">
        <v>18</v>
      </c>
      <c r="CH645" s="211">
        <v>187</v>
      </c>
      <c r="CI645" s="211">
        <v>11</v>
      </c>
      <c r="CJ645" s="211">
        <v>286</v>
      </c>
      <c r="CK645" s="211">
        <v>20</v>
      </c>
      <c r="CL645" s="211">
        <v>527</v>
      </c>
      <c r="CM645" s="211">
        <v>20</v>
      </c>
      <c r="CN645" s="211">
        <v>1042</v>
      </c>
      <c r="CO645" s="211">
        <v>0</v>
      </c>
      <c r="CP645" s="211">
        <v>101</v>
      </c>
      <c r="CQ645" s="211">
        <v>2619</v>
      </c>
      <c r="CR645" s="211">
        <v>1949</v>
      </c>
      <c r="CS645" s="211">
        <v>1384</v>
      </c>
      <c r="CT645" s="211">
        <v>2642</v>
      </c>
      <c r="CU645" s="211">
        <v>64</v>
      </c>
      <c r="CV645" s="211">
        <v>2</v>
      </c>
      <c r="CW645" s="211">
        <v>38</v>
      </c>
      <c r="CX645" s="211">
        <v>2</v>
      </c>
      <c r="CY645" s="211">
        <v>26</v>
      </c>
      <c r="CZ645" s="211">
        <v>0</v>
      </c>
      <c r="DA645" s="211">
        <v>0</v>
      </c>
      <c r="DB645" s="211">
        <v>0</v>
      </c>
      <c r="DC645" s="211">
        <v>0</v>
      </c>
      <c r="DD645" s="211">
        <v>0</v>
      </c>
      <c r="DE645" s="211">
        <v>44</v>
      </c>
      <c r="DF645" s="211">
        <v>85</v>
      </c>
      <c r="DG645" s="211">
        <v>80</v>
      </c>
      <c r="DH645" s="211">
        <v>18</v>
      </c>
      <c r="DI645" s="211">
        <v>144</v>
      </c>
      <c r="DJ645" s="211">
        <v>57</v>
      </c>
      <c r="DK645" s="211">
        <v>25</v>
      </c>
      <c r="DL645" s="211">
        <v>78</v>
      </c>
      <c r="DM645" s="211">
        <v>91</v>
      </c>
      <c r="DN645" s="211">
        <v>339</v>
      </c>
      <c r="DO645" s="211">
        <v>101</v>
      </c>
      <c r="DP645" s="211">
        <v>50</v>
      </c>
      <c r="DQ645" s="211">
        <v>54</v>
      </c>
      <c r="DR645" s="211">
        <v>64</v>
      </c>
      <c r="DS645" s="211">
        <v>22</v>
      </c>
      <c r="DT645" s="211">
        <v>50</v>
      </c>
      <c r="DU645" s="211">
        <v>1318</v>
      </c>
      <c r="DV645" s="211">
        <v>848</v>
      </c>
      <c r="DW645" s="211">
        <v>127</v>
      </c>
      <c r="DX645" s="211">
        <v>48</v>
      </c>
      <c r="DY645" s="211">
        <v>10</v>
      </c>
      <c r="DZ645" s="211">
        <v>158</v>
      </c>
      <c r="EA645" s="211">
        <v>10</v>
      </c>
      <c r="EB645" s="211">
        <v>142</v>
      </c>
      <c r="EC645" s="211">
        <v>264</v>
      </c>
      <c r="ED645" s="211">
        <v>5</v>
      </c>
      <c r="EE645" s="211">
        <v>241</v>
      </c>
      <c r="EF645" s="211">
        <v>162</v>
      </c>
      <c r="EG645" s="211">
        <v>2352</v>
      </c>
      <c r="EH645" s="211">
        <v>422</v>
      </c>
      <c r="EI645" s="211">
        <v>1093</v>
      </c>
      <c r="EJ645" s="211">
        <v>225</v>
      </c>
      <c r="EK645" s="211">
        <v>48</v>
      </c>
      <c r="EL645" s="211">
        <v>12</v>
      </c>
      <c r="EM645" s="211">
        <v>10</v>
      </c>
      <c r="EN645" s="211">
        <v>41</v>
      </c>
      <c r="EO645" s="211">
        <v>13</v>
      </c>
      <c r="EP645" s="211">
        <v>66</v>
      </c>
      <c r="EQ645" s="211">
        <v>1082</v>
      </c>
      <c r="ER645" s="211">
        <v>1318</v>
      </c>
      <c r="ES645" s="211">
        <v>68</v>
      </c>
      <c r="ET645" s="211">
        <v>264</v>
      </c>
      <c r="EU645" s="211">
        <v>557</v>
      </c>
      <c r="EV645" s="211">
        <v>429</v>
      </c>
      <c r="EW645" s="211">
        <f t="shared" si="10"/>
        <v>1250</v>
      </c>
      <c r="EX645" s="211">
        <v>1318</v>
      </c>
      <c r="EZ645" s="211"/>
    </row>
    <row r="646" spans="1:156" x14ac:dyDescent="0.25">
      <c r="A646">
        <v>56521</v>
      </c>
      <c r="B646" t="s">
        <v>580</v>
      </c>
      <c r="C646" t="s">
        <v>872</v>
      </c>
      <c r="D646" t="s">
        <v>236</v>
      </c>
      <c r="E646" t="s">
        <v>331</v>
      </c>
      <c r="F646" s="234" t="s">
        <v>342</v>
      </c>
      <c r="G646" s="234" t="s">
        <v>343</v>
      </c>
      <c r="H646" s="211">
        <v>718</v>
      </c>
      <c r="I646" s="211">
        <v>126</v>
      </c>
      <c r="J646" s="211">
        <v>99</v>
      </c>
      <c r="K646" s="211">
        <v>17</v>
      </c>
      <c r="L646" s="211">
        <v>53</v>
      </c>
      <c r="M646" s="211">
        <v>9</v>
      </c>
      <c r="N646" s="211">
        <v>355</v>
      </c>
      <c r="O646" s="211">
        <v>60</v>
      </c>
      <c r="P646" s="211">
        <v>260</v>
      </c>
      <c r="Q646" s="211">
        <v>49</v>
      </c>
      <c r="R646" s="211">
        <v>546</v>
      </c>
      <c r="S646" s="211">
        <v>73</v>
      </c>
      <c r="T646" s="211">
        <v>0</v>
      </c>
      <c r="U646" s="211">
        <v>0</v>
      </c>
      <c r="V646" s="211">
        <v>79</v>
      </c>
      <c r="W646" s="211">
        <v>16</v>
      </c>
      <c r="X646" s="211">
        <v>0</v>
      </c>
      <c r="Y646" s="211">
        <v>0</v>
      </c>
      <c r="Z646" s="211">
        <v>0</v>
      </c>
      <c r="AA646" s="211">
        <v>0</v>
      </c>
      <c r="AB646" s="211">
        <v>93</v>
      </c>
      <c r="AC646" s="211">
        <v>37</v>
      </c>
      <c r="AD646" s="211">
        <v>11</v>
      </c>
      <c r="AE646" s="211">
        <v>0</v>
      </c>
      <c r="AF646" s="211">
        <v>540</v>
      </c>
      <c r="AG646" s="211">
        <v>73</v>
      </c>
      <c r="AH646" s="211">
        <v>716</v>
      </c>
      <c r="AI646" s="211">
        <v>126</v>
      </c>
      <c r="AJ646" s="211">
        <v>2</v>
      </c>
      <c r="AK646" s="211">
        <v>0</v>
      </c>
      <c r="AL646" s="211">
        <v>2</v>
      </c>
      <c r="AM646" s="211">
        <v>0</v>
      </c>
      <c r="AN646" s="211">
        <v>0</v>
      </c>
      <c r="AO646" s="211">
        <v>0</v>
      </c>
      <c r="AP646" s="211">
        <v>374</v>
      </c>
      <c r="AQ646" s="211">
        <v>79</v>
      </c>
      <c r="AR646" s="211">
        <v>344</v>
      </c>
      <c r="AS646" s="211">
        <v>47</v>
      </c>
      <c r="AT646" s="211">
        <v>108</v>
      </c>
      <c r="AU646" s="211">
        <v>15</v>
      </c>
      <c r="AV646" s="211">
        <v>610</v>
      </c>
      <c r="AW646" s="211">
        <v>111</v>
      </c>
      <c r="AX646" s="211">
        <v>47</v>
      </c>
      <c r="AY646" s="211">
        <v>21</v>
      </c>
      <c r="AZ646" s="211">
        <v>217</v>
      </c>
      <c r="BA646" s="211">
        <v>44</v>
      </c>
      <c r="BB646" s="211">
        <v>147</v>
      </c>
      <c r="BC646" s="211">
        <v>17</v>
      </c>
      <c r="BD646" s="211">
        <v>105</v>
      </c>
      <c r="BE646" s="211">
        <v>6</v>
      </c>
      <c r="BF646" s="211">
        <v>71</v>
      </c>
      <c r="BG646" s="211">
        <v>11</v>
      </c>
      <c r="BH646" s="211">
        <v>367</v>
      </c>
      <c r="BI646" s="211">
        <v>90</v>
      </c>
      <c r="BJ646" s="211">
        <v>354</v>
      </c>
      <c r="BK646" s="211">
        <v>87</v>
      </c>
      <c r="BL646" s="211">
        <v>13</v>
      </c>
      <c r="BM646" s="211">
        <v>3</v>
      </c>
      <c r="BN646" s="211">
        <v>258</v>
      </c>
      <c r="BO646" s="211">
        <v>58</v>
      </c>
      <c r="BP646" s="211">
        <v>117</v>
      </c>
      <c r="BQ646" s="211">
        <v>32</v>
      </c>
      <c r="BR646" s="211">
        <v>63</v>
      </c>
      <c r="BS646" s="211">
        <v>11</v>
      </c>
      <c r="BT646" s="211">
        <v>137</v>
      </c>
      <c r="BU646" s="211">
        <v>25</v>
      </c>
      <c r="BV646" s="211">
        <v>438</v>
      </c>
      <c r="BW646" s="211">
        <v>101</v>
      </c>
      <c r="BX646" s="211">
        <v>143</v>
      </c>
      <c r="BY646" s="211">
        <v>0</v>
      </c>
      <c r="BZ646" s="211">
        <v>24</v>
      </c>
      <c r="CA646" s="211">
        <v>8</v>
      </c>
      <c r="CB646" s="211">
        <v>113</v>
      </c>
      <c r="CC646" s="211">
        <v>17</v>
      </c>
      <c r="CD646" s="211">
        <v>65</v>
      </c>
      <c r="CE646" s="211">
        <v>13</v>
      </c>
      <c r="CF646" s="211">
        <v>81</v>
      </c>
      <c r="CG646" s="211">
        <v>15</v>
      </c>
      <c r="CH646" s="211">
        <v>80</v>
      </c>
      <c r="CI646" s="211">
        <v>23</v>
      </c>
      <c r="CJ646" s="211">
        <v>127</v>
      </c>
      <c r="CK646" s="211">
        <v>33</v>
      </c>
      <c r="CL646" s="211">
        <v>85</v>
      </c>
      <c r="CM646" s="211">
        <v>17</v>
      </c>
      <c r="CN646" s="211">
        <v>143</v>
      </c>
      <c r="CO646" s="211">
        <v>0</v>
      </c>
      <c r="CP646" s="211">
        <v>126</v>
      </c>
      <c r="CQ646" s="211">
        <v>592</v>
      </c>
      <c r="CR646" s="211">
        <v>388</v>
      </c>
      <c r="CS646" s="211">
        <v>315</v>
      </c>
      <c r="CT646" s="211">
        <v>691</v>
      </c>
      <c r="CU646" s="211">
        <v>10</v>
      </c>
      <c r="CV646" s="211">
        <v>0</v>
      </c>
      <c r="CW646" s="211">
        <v>4</v>
      </c>
      <c r="CX646" s="211">
        <v>0</v>
      </c>
      <c r="CY646" s="211">
        <v>3</v>
      </c>
      <c r="CZ646" s="211">
        <v>0</v>
      </c>
      <c r="DA646" s="211">
        <v>0</v>
      </c>
      <c r="DB646" s="211">
        <v>0</v>
      </c>
      <c r="DC646" s="211">
        <v>3</v>
      </c>
      <c r="DD646" s="211">
        <v>0</v>
      </c>
      <c r="DE646" s="211">
        <v>47</v>
      </c>
      <c r="DF646" s="211">
        <v>29</v>
      </c>
      <c r="DG646" s="211">
        <v>19</v>
      </c>
      <c r="DH646" s="211">
        <v>4</v>
      </c>
      <c r="DI646" s="211">
        <v>62</v>
      </c>
      <c r="DJ646" s="211">
        <v>27</v>
      </c>
      <c r="DK646" s="211">
        <v>3</v>
      </c>
      <c r="DL646" s="211">
        <v>19</v>
      </c>
      <c r="DM646" s="211">
        <v>32</v>
      </c>
      <c r="DN646" s="211">
        <v>88</v>
      </c>
      <c r="DO646" s="211">
        <v>39</v>
      </c>
      <c r="DP646" s="211">
        <v>15</v>
      </c>
      <c r="DQ646" s="211">
        <v>35</v>
      </c>
      <c r="DR646" s="211">
        <v>28</v>
      </c>
      <c r="DS646" s="211">
        <v>7</v>
      </c>
      <c r="DT646" s="211">
        <v>28</v>
      </c>
      <c r="DU646" s="211">
        <v>315</v>
      </c>
      <c r="DV646" s="211">
        <v>148</v>
      </c>
      <c r="DW646" s="211">
        <v>45</v>
      </c>
      <c r="DX646" s="211">
        <v>35</v>
      </c>
      <c r="DY646" s="211">
        <v>20</v>
      </c>
      <c r="DZ646" s="211">
        <v>71</v>
      </c>
      <c r="EA646" s="211">
        <v>2</v>
      </c>
      <c r="EB646" s="211">
        <v>63</v>
      </c>
      <c r="EC646" s="211">
        <v>61</v>
      </c>
      <c r="ED646" s="211">
        <v>4</v>
      </c>
      <c r="EE646" s="211">
        <v>48</v>
      </c>
      <c r="EF646" s="211">
        <v>74</v>
      </c>
      <c r="EG646" s="211">
        <v>661</v>
      </c>
      <c r="EH646" s="211">
        <v>51</v>
      </c>
      <c r="EI646" s="211">
        <v>263</v>
      </c>
      <c r="EJ646" s="211">
        <v>52</v>
      </c>
      <c r="EK646" s="211">
        <v>20</v>
      </c>
      <c r="EL646" s="211">
        <v>6</v>
      </c>
      <c r="EM646" s="211">
        <v>6</v>
      </c>
      <c r="EN646" s="211">
        <v>2</v>
      </c>
      <c r="EO646" s="211">
        <v>3</v>
      </c>
      <c r="EP646" s="211">
        <v>2</v>
      </c>
      <c r="EQ646" s="211">
        <v>256</v>
      </c>
      <c r="ER646" s="211">
        <v>315</v>
      </c>
      <c r="ES646" s="211">
        <v>7</v>
      </c>
      <c r="ET646" s="211">
        <v>94</v>
      </c>
      <c r="EU646" s="211">
        <v>120</v>
      </c>
      <c r="EV646" s="211">
        <v>94</v>
      </c>
      <c r="EW646" s="211">
        <f t="shared" si="10"/>
        <v>308</v>
      </c>
      <c r="EX646" s="211">
        <v>315</v>
      </c>
      <c r="EZ646" s="211"/>
    </row>
    <row r="647" spans="1:156" x14ac:dyDescent="0.25">
      <c r="A647">
        <v>56527</v>
      </c>
      <c r="B647" t="s">
        <v>580</v>
      </c>
      <c r="C647" t="s">
        <v>1247</v>
      </c>
      <c r="D647" t="s">
        <v>289</v>
      </c>
      <c r="E647" t="s">
        <v>331</v>
      </c>
      <c r="F647" s="234" t="s">
        <v>342</v>
      </c>
      <c r="G647" s="234" t="s">
        <v>342</v>
      </c>
      <c r="H647" s="211">
        <v>875</v>
      </c>
      <c r="I647" s="211">
        <v>64</v>
      </c>
      <c r="J647" s="211">
        <v>162</v>
      </c>
      <c r="K647" s="211">
        <v>33</v>
      </c>
      <c r="L647" s="211">
        <v>93</v>
      </c>
      <c r="M647" s="211">
        <v>20</v>
      </c>
      <c r="N647" s="211">
        <v>441</v>
      </c>
      <c r="O647" s="211">
        <v>30</v>
      </c>
      <c r="P647" s="211">
        <v>272</v>
      </c>
      <c r="Q647" s="211">
        <v>1</v>
      </c>
      <c r="R647" s="211">
        <v>854</v>
      </c>
      <c r="S647" s="211">
        <v>64</v>
      </c>
      <c r="T647" s="211">
        <v>0</v>
      </c>
      <c r="U647" s="211">
        <v>0</v>
      </c>
      <c r="V647" s="211">
        <v>0</v>
      </c>
      <c r="W647" s="211">
        <v>0</v>
      </c>
      <c r="X647" s="211">
        <v>1</v>
      </c>
      <c r="Y647" s="211">
        <v>0</v>
      </c>
      <c r="Z647" s="211">
        <v>5</v>
      </c>
      <c r="AA647" s="211">
        <v>0</v>
      </c>
      <c r="AB647" s="211">
        <v>15</v>
      </c>
      <c r="AC647" s="211">
        <v>0</v>
      </c>
      <c r="AD647" s="211">
        <v>24</v>
      </c>
      <c r="AE647" s="211">
        <v>0</v>
      </c>
      <c r="AF647" s="211">
        <v>831</v>
      </c>
      <c r="AG647" s="211">
        <v>64</v>
      </c>
      <c r="AH647" s="211">
        <v>861</v>
      </c>
      <c r="AI647" s="211">
        <v>63</v>
      </c>
      <c r="AJ647" s="211">
        <v>14</v>
      </c>
      <c r="AK647" s="211">
        <v>1</v>
      </c>
      <c r="AL647" s="211">
        <v>12</v>
      </c>
      <c r="AM647" s="211">
        <v>0</v>
      </c>
      <c r="AN647" s="211">
        <v>2</v>
      </c>
      <c r="AO647" s="211">
        <v>1</v>
      </c>
      <c r="AP647" s="211">
        <v>439</v>
      </c>
      <c r="AQ647" s="211">
        <v>38</v>
      </c>
      <c r="AR647" s="211">
        <v>436</v>
      </c>
      <c r="AS647" s="211">
        <v>26</v>
      </c>
      <c r="AT647" s="211">
        <v>90</v>
      </c>
      <c r="AU647" s="211">
        <v>2</v>
      </c>
      <c r="AV647" s="211">
        <v>785</v>
      </c>
      <c r="AW647" s="211">
        <v>62</v>
      </c>
      <c r="AX647" s="211">
        <v>49</v>
      </c>
      <c r="AY647" s="211">
        <v>13</v>
      </c>
      <c r="AZ647" s="211">
        <v>179</v>
      </c>
      <c r="BA647" s="211">
        <v>14</v>
      </c>
      <c r="BB647" s="211">
        <v>252</v>
      </c>
      <c r="BC647" s="211">
        <v>4</v>
      </c>
      <c r="BD647" s="211">
        <v>69</v>
      </c>
      <c r="BE647" s="211">
        <v>7</v>
      </c>
      <c r="BF647" s="211">
        <v>77</v>
      </c>
      <c r="BG647" s="211">
        <v>13</v>
      </c>
      <c r="BH647" s="211">
        <v>396</v>
      </c>
      <c r="BI647" s="211">
        <v>29</v>
      </c>
      <c r="BJ647" s="211">
        <v>381</v>
      </c>
      <c r="BK647" s="211">
        <v>27</v>
      </c>
      <c r="BL647" s="211">
        <v>15</v>
      </c>
      <c r="BM647" s="211">
        <v>2</v>
      </c>
      <c r="BN647" s="211">
        <v>289</v>
      </c>
      <c r="BO647" s="211">
        <v>21</v>
      </c>
      <c r="BP647" s="211">
        <v>122</v>
      </c>
      <c r="BQ647" s="211">
        <v>10</v>
      </c>
      <c r="BR647" s="211">
        <v>62</v>
      </c>
      <c r="BS647" s="211">
        <v>11</v>
      </c>
      <c r="BT647" s="211">
        <v>258</v>
      </c>
      <c r="BU647" s="211">
        <v>22</v>
      </c>
      <c r="BV647" s="211">
        <v>473</v>
      </c>
      <c r="BW647" s="211">
        <v>42</v>
      </c>
      <c r="BX647" s="211">
        <v>144</v>
      </c>
      <c r="BY647" s="211">
        <v>0</v>
      </c>
      <c r="BZ647" s="211">
        <v>86</v>
      </c>
      <c r="CA647" s="211">
        <v>14</v>
      </c>
      <c r="CB647" s="211">
        <v>172</v>
      </c>
      <c r="CC647" s="211">
        <v>8</v>
      </c>
      <c r="CD647" s="211">
        <v>68</v>
      </c>
      <c r="CE647" s="211">
        <v>4</v>
      </c>
      <c r="CF647" s="211">
        <v>75</v>
      </c>
      <c r="CG647" s="211">
        <v>14</v>
      </c>
      <c r="CH647" s="211">
        <v>100</v>
      </c>
      <c r="CI647" s="211">
        <v>7</v>
      </c>
      <c r="CJ647" s="211">
        <v>105</v>
      </c>
      <c r="CK647" s="211">
        <v>6</v>
      </c>
      <c r="CL647" s="211">
        <v>125</v>
      </c>
      <c r="CM647" s="211">
        <v>11</v>
      </c>
      <c r="CN647" s="211">
        <v>144</v>
      </c>
      <c r="CO647" s="211">
        <v>0</v>
      </c>
      <c r="CP647" s="211">
        <v>64</v>
      </c>
      <c r="CQ647" s="211">
        <v>811</v>
      </c>
      <c r="CR647" s="211">
        <v>556</v>
      </c>
      <c r="CS647" s="211">
        <v>417</v>
      </c>
      <c r="CT647" s="211">
        <v>769</v>
      </c>
      <c r="CU647" s="211">
        <v>31</v>
      </c>
      <c r="CV647" s="211">
        <v>18</v>
      </c>
      <c r="CW647" s="211">
        <v>4</v>
      </c>
      <c r="CX647" s="211">
        <v>0</v>
      </c>
      <c r="CY647" s="211">
        <v>26</v>
      </c>
      <c r="CZ647" s="211">
        <v>18</v>
      </c>
      <c r="DA647" s="211">
        <v>1</v>
      </c>
      <c r="DB647" s="211">
        <v>0</v>
      </c>
      <c r="DC647" s="211">
        <v>0</v>
      </c>
      <c r="DD647" s="211">
        <v>0</v>
      </c>
      <c r="DE647" s="211">
        <v>27</v>
      </c>
      <c r="DF647" s="211">
        <v>43</v>
      </c>
      <c r="DG647" s="211">
        <v>65</v>
      </c>
      <c r="DH647" s="211">
        <v>26</v>
      </c>
      <c r="DI647" s="211">
        <v>58</v>
      </c>
      <c r="DJ647" s="211">
        <v>21</v>
      </c>
      <c r="DK647" s="211">
        <v>5</v>
      </c>
      <c r="DL647" s="211">
        <v>11</v>
      </c>
      <c r="DM647" s="211">
        <v>17</v>
      </c>
      <c r="DN647" s="211">
        <v>100</v>
      </c>
      <c r="DO647" s="211">
        <v>49</v>
      </c>
      <c r="DP647" s="211">
        <v>13</v>
      </c>
      <c r="DQ647" s="211">
        <v>22</v>
      </c>
      <c r="DR647" s="211">
        <v>13</v>
      </c>
      <c r="DS647" s="211">
        <v>12</v>
      </c>
      <c r="DT647" s="211">
        <v>23</v>
      </c>
      <c r="DU647" s="211">
        <v>329</v>
      </c>
      <c r="DV647" s="211">
        <v>193</v>
      </c>
      <c r="DW647" s="211">
        <v>72</v>
      </c>
      <c r="DX647" s="211">
        <v>28</v>
      </c>
      <c r="DY647" s="211">
        <v>9</v>
      </c>
      <c r="DZ647" s="211">
        <v>51</v>
      </c>
      <c r="EA647" s="211">
        <v>7</v>
      </c>
      <c r="EB647" s="211">
        <v>36</v>
      </c>
      <c r="EC647" s="211">
        <v>57</v>
      </c>
      <c r="ED647" s="211">
        <v>5</v>
      </c>
      <c r="EE647" s="211">
        <v>34</v>
      </c>
      <c r="EF647" s="211">
        <v>105</v>
      </c>
      <c r="EG647" s="211">
        <v>768</v>
      </c>
      <c r="EH647" s="211">
        <v>83</v>
      </c>
      <c r="EI647" s="211">
        <v>288</v>
      </c>
      <c r="EJ647" s="211">
        <v>41</v>
      </c>
      <c r="EK647" s="211">
        <v>4</v>
      </c>
      <c r="EL647" s="211">
        <v>0</v>
      </c>
      <c r="EM647" s="211">
        <v>0</v>
      </c>
      <c r="EN647" s="211">
        <v>1</v>
      </c>
      <c r="EO647" s="211">
        <v>4</v>
      </c>
      <c r="EP647" s="211">
        <v>7</v>
      </c>
      <c r="EQ647" s="211">
        <v>272</v>
      </c>
      <c r="ER647" s="211">
        <v>329</v>
      </c>
      <c r="ES647" s="211">
        <v>13</v>
      </c>
      <c r="ET647" s="211">
        <v>66</v>
      </c>
      <c r="EU647" s="211">
        <v>117</v>
      </c>
      <c r="EV647" s="211">
        <v>133</v>
      </c>
      <c r="EW647" s="211">
        <f t="shared" si="10"/>
        <v>316</v>
      </c>
      <c r="EX647" s="211">
        <v>329</v>
      </c>
      <c r="EZ647" s="211"/>
    </row>
    <row r="648" spans="1:156" x14ac:dyDescent="0.25">
      <c r="A648">
        <v>56528</v>
      </c>
      <c r="B648" t="s">
        <v>580</v>
      </c>
      <c r="C648" t="s">
        <v>873</v>
      </c>
      <c r="D648" t="s">
        <v>289</v>
      </c>
      <c r="E648" t="s">
        <v>331</v>
      </c>
      <c r="F648" s="234" t="s">
        <v>342</v>
      </c>
      <c r="G648" s="234" t="s">
        <v>342</v>
      </c>
      <c r="H648" s="211">
        <v>1655</v>
      </c>
      <c r="I648" s="211">
        <v>76</v>
      </c>
      <c r="J648" s="211">
        <v>249</v>
      </c>
      <c r="K648" s="211">
        <v>12</v>
      </c>
      <c r="L648" s="211">
        <v>198</v>
      </c>
      <c r="M648" s="211">
        <v>9</v>
      </c>
      <c r="N648" s="211">
        <v>668</v>
      </c>
      <c r="O648" s="211">
        <v>46</v>
      </c>
      <c r="P648" s="211">
        <v>738</v>
      </c>
      <c r="Q648" s="211">
        <v>18</v>
      </c>
      <c r="R648" s="211">
        <v>1611</v>
      </c>
      <c r="S648" s="211">
        <v>71</v>
      </c>
      <c r="T648" s="211">
        <v>0</v>
      </c>
      <c r="U648" s="211">
        <v>0</v>
      </c>
      <c r="V648" s="211">
        <v>1</v>
      </c>
      <c r="W648" s="211">
        <v>0</v>
      </c>
      <c r="X648" s="211">
        <v>2</v>
      </c>
      <c r="Y648" s="211">
        <v>0</v>
      </c>
      <c r="Z648" s="211">
        <v>5</v>
      </c>
      <c r="AA648" s="211">
        <v>0</v>
      </c>
      <c r="AB648" s="211">
        <v>36</v>
      </c>
      <c r="AC648" s="211">
        <v>5</v>
      </c>
      <c r="AD648" s="211">
        <v>35</v>
      </c>
      <c r="AE648" s="211">
        <v>0</v>
      </c>
      <c r="AF648" s="211">
        <v>1594</v>
      </c>
      <c r="AG648" s="211">
        <v>71</v>
      </c>
      <c r="AH648" s="211">
        <v>1651</v>
      </c>
      <c r="AI648" s="211">
        <v>76</v>
      </c>
      <c r="AJ648" s="211">
        <v>4</v>
      </c>
      <c r="AK648" s="211">
        <v>0</v>
      </c>
      <c r="AL648" s="211">
        <v>2</v>
      </c>
      <c r="AM648" s="211">
        <v>0</v>
      </c>
      <c r="AN648" s="211">
        <v>2</v>
      </c>
      <c r="AO648" s="211">
        <v>0</v>
      </c>
      <c r="AP648" s="211">
        <v>870</v>
      </c>
      <c r="AQ648" s="211">
        <v>39</v>
      </c>
      <c r="AR648" s="211">
        <v>785</v>
      </c>
      <c r="AS648" s="211">
        <v>37</v>
      </c>
      <c r="AT648" s="211">
        <v>198</v>
      </c>
      <c r="AU648" s="211">
        <v>8</v>
      </c>
      <c r="AV648" s="211">
        <v>1457</v>
      </c>
      <c r="AW648" s="211">
        <v>68</v>
      </c>
      <c r="AX648" s="211">
        <v>32</v>
      </c>
      <c r="AY648" s="211">
        <v>5</v>
      </c>
      <c r="AZ648" s="211">
        <v>415</v>
      </c>
      <c r="BA648" s="211">
        <v>11</v>
      </c>
      <c r="BB648" s="211">
        <v>459</v>
      </c>
      <c r="BC648" s="211">
        <v>31</v>
      </c>
      <c r="BD648" s="211">
        <v>377</v>
      </c>
      <c r="BE648" s="211">
        <v>12</v>
      </c>
      <c r="BF648" s="211">
        <v>174</v>
      </c>
      <c r="BG648" s="211">
        <v>22</v>
      </c>
      <c r="BH648" s="211">
        <v>657</v>
      </c>
      <c r="BI648" s="211">
        <v>37</v>
      </c>
      <c r="BJ648" s="211">
        <v>605</v>
      </c>
      <c r="BK648" s="211">
        <v>32</v>
      </c>
      <c r="BL648" s="211">
        <v>52</v>
      </c>
      <c r="BM648" s="211">
        <v>5</v>
      </c>
      <c r="BN648" s="211">
        <v>465</v>
      </c>
      <c r="BO648" s="211">
        <v>12</v>
      </c>
      <c r="BP648" s="211">
        <v>235</v>
      </c>
      <c r="BQ648" s="211">
        <v>26</v>
      </c>
      <c r="BR648" s="211">
        <v>131</v>
      </c>
      <c r="BS648" s="211">
        <v>21</v>
      </c>
      <c r="BT648" s="211">
        <v>304</v>
      </c>
      <c r="BU648" s="211">
        <v>17</v>
      </c>
      <c r="BV648" s="211">
        <v>831</v>
      </c>
      <c r="BW648" s="211">
        <v>59</v>
      </c>
      <c r="BX648" s="211">
        <v>520</v>
      </c>
      <c r="BY648" s="211">
        <v>0</v>
      </c>
      <c r="BZ648" s="211">
        <v>85</v>
      </c>
      <c r="CA648" s="211">
        <v>4</v>
      </c>
      <c r="CB648" s="211">
        <v>219</v>
      </c>
      <c r="CC648" s="211">
        <v>13</v>
      </c>
      <c r="CD648" s="211">
        <v>68</v>
      </c>
      <c r="CE648" s="211">
        <v>0</v>
      </c>
      <c r="CF648" s="211">
        <v>150</v>
      </c>
      <c r="CG648" s="211">
        <v>20</v>
      </c>
      <c r="CH648" s="211">
        <v>124</v>
      </c>
      <c r="CI648" s="211">
        <v>12</v>
      </c>
      <c r="CJ648" s="211">
        <v>154</v>
      </c>
      <c r="CK648" s="211">
        <v>17</v>
      </c>
      <c r="CL648" s="211">
        <v>335</v>
      </c>
      <c r="CM648" s="211">
        <v>10</v>
      </c>
      <c r="CN648" s="211">
        <v>520</v>
      </c>
      <c r="CO648" s="211">
        <v>0</v>
      </c>
      <c r="CP648" s="211">
        <v>76</v>
      </c>
      <c r="CQ648" s="211">
        <v>1579</v>
      </c>
      <c r="CR648" s="211">
        <v>1174</v>
      </c>
      <c r="CS648" s="211">
        <v>832</v>
      </c>
      <c r="CT648" s="211">
        <v>1579</v>
      </c>
      <c r="CU648" s="211">
        <v>6</v>
      </c>
      <c r="CV648" s="211">
        <v>4</v>
      </c>
      <c r="CW648" s="211">
        <v>4</v>
      </c>
      <c r="CX648" s="211">
        <v>2</v>
      </c>
      <c r="CY648" s="211">
        <v>0</v>
      </c>
      <c r="CZ648" s="211">
        <v>0</v>
      </c>
      <c r="DA648" s="211">
        <v>2</v>
      </c>
      <c r="DB648" s="211">
        <v>2</v>
      </c>
      <c r="DC648" s="211">
        <v>0</v>
      </c>
      <c r="DD648" s="211">
        <v>0</v>
      </c>
      <c r="DE648" s="211">
        <v>15</v>
      </c>
      <c r="DF648" s="211">
        <v>66</v>
      </c>
      <c r="DG648" s="211">
        <v>117</v>
      </c>
      <c r="DH648" s="211">
        <v>9</v>
      </c>
      <c r="DI648" s="211">
        <v>96</v>
      </c>
      <c r="DJ648" s="211">
        <v>47</v>
      </c>
      <c r="DK648" s="211">
        <v>25</v>
      </c>
      <c r="DL648" s="211">
        <v>10</v>
      </c>
      <c r="DM648" s="211">
        <v>54</v>
      </c>
      <c r="DN648" s="211">
        <v>178</v>
      </c>
      <c r="DO648" s="211">
        <v>54</v>
      </c>
      <c r="DP648" s="211">
        <v>26</v>
      </c>
      <c r="DQ648" s="211">
        <v>12</v>
      </c>
      <c r="DR648" s="211">
        <v>27</v>
      </c>
      <c r="DS648" s="211">
        <v>18</v>
      </c>
      <c r="DT648" s="211">
        <v>27</v>
      </c>
      <c r="DU648" s="211">
        <v>726</v>
      </c>
      <c r="DV648" s="211">
        <v>451</v>
      </c>
      <c r="DW648" s="211">
        <v>83</v>
      </c>
      <c r="DX648" s="211">
        <v>54</v>
      </c>
      <c r="DY648" s="211">
        <v>18</v>
      </c>
      <c r="DZ648" s="211">
        <v>117</v>
      </c>
      <c r="EA648" s="211">
        <v>4</v>
      </c>
      <c r="EB648" s="211">
        <v>89</v>
      </c>
      <c r="EC648" s="211">
        <v>104</v>
      </c>
      <c r="ED648" s="211">
        <v>18</v>
      </c>
      <c r="EE648" s="211">
        <v>71</v>
      </c>
      <c r="EF648" s="211">
        <v>129</v>
      </c>
      <c r="EG648" s="211">
        <v>1503</v>
      </c>
      <c r="EH648" s="211">
        <v>140</v>
      </c>
      <c r="EI648" s="211">
        <v>630</v>
      </c>
      <c r="EJ648" s="211">
        <v>96</v>
      </c>
      <c r="EK648" s="211">
        <v>6</v>
      </c>
      <c r="EL648" s="211">
        <v>27</v>
      </c>
      <c r="EM648" s="211">
        <v>6</v>
      </c>
      <c r="EN648" s="211">
        <v>2</v>
      </c>
      <c r="EO648" s="211">
        <v>0</v>
      </c>
      <c r="EP648" s="211">
        <v>11</v>
      </c>
      <c r="EQ648" s="211">
        <v>657</v>
      </c>
      <c r="ER648" s="211">
        <v>726</v>
      </c>
      <c r="ES648" s="211">
        <v>15</v>
      </c>
      <c r="ET648" s="211">
        <v>150</v>
      </c>
      <c r="EU648" s="211">
        <v>313</v>
      </c>
      <c r="EV648" s="211">
        <v>248</v>
      </c>
      <c r="EW648" s="211">
        <f t="shared" si="10"/>
        <v>711</v>
      </c>
      <c r="EX648" s="211">
        <v>726</v>
      </c>
      <c r="EZ648" s="211"/>
    </row>
    <row r="649" spans="1:156" x14ac:dyDescent="0.25">
      <c r="A649">
        <v>56534</v>
      </c>
      <c r="B649" t="s">
        <v>580</v>
      </c>
      <c r="C649" t="s">
        <v>875</v>
      </c>
      <c r="D649" t="s">
        <v>289</v>
      </c>
      <c r="E649" t="s">
        <v>331</v>
      </c>
      <c r="F649" s="234" t="s">
        <v>342</v>
      </c>
      <c r="G649" s="234" t="s">
        <v>342</v>
      </c>
      <c r="H649" s="211">
        <v>1287</v>
      </c>
      <c r="I649" s="211">
        <v>66</v>
      </c>
      <c r="J649" s="211">
        <v>170</v>
      </c>
      <c r="K649" s="211">
        <v>15</v>
      </c>
      <c r="L649" s="211">
        <v>122</v>
      </c>
      <c r="M649" s="211">
        <v>15</v>
      </c>
      <c r="N649" s="211">
        <v>617</v>
      </c>
      <c r="O649" s="211">
        <v>27</v>
      </c>
      <c r="P649" s="211">
        <v>500</v>
      </c>
      <c r="Q649" s="211">
        <v>24</v>
      </c>
      <c r="R649" s="211">
        <v>1238</v>
      </c>
      <c r="S649" s="211">
        <v>59</v>
      </c>
      <c r="T649" s="211">
        <v>1</v>
      </c>
      <c r="U649" s="211">
        <v>0</v>
      </c>
      <c r="V649" s="211">
        <v>1</v>
      </c>
      <c r="W649" s="211">
        <v>0</v>
      </c>
      <c r="X649" s="211">
        <v>4</v>
      </c>
      <c r="Y649" s="211">
        <v>2</v>
      </c>
      <c r="Z649" s="211">
        <v>2</v>
      </c>
      <c r="AA649" s="211">
        <v>0</v>
      </c>
      <c r="AB649" s="211">
        <v>41</v>
      </c>
      <c r="AC649" s="211">
        <v>5</v>
      </c>
      <c r="AD649" s="211">
        <v>55</v>
      </c>
      <c r="AE649" s="211">
        <v>0</v>
      </c>
      <c r="AF649" s="211">
        <v>1192</v>
      </c>
      <c r="AG649" s="211">
        <v>59</v>
      </c>
      <c r="AH649" s="211">
        <v>1271</v>
      </c>
      <c r="AI649" s="211">
        <v>64</v>
      </c>
      <c r="AJ649" s="211">
        <v>16</v>
      </c>
      <c r="AK649" s="211">
        <v>2</v>
      </c>
      <c r="AL649" s="211">
        <v>16</v>
      </c>
      <c r="AM649" s="211">
        <v>2</v>
      </c>
      <c r="AN649" s="211">
        <v>0</v>
      </c>
      <c r="AO649" s="211">
        <v>0</v>
      </c>
      <c r="AP649" s="211">
        <v>711</v>
      </c>
      <c r="AQ649" s="211">
        <v>46</v>
      </c>
      <c r="AR649" s="211">
        <v>576</v>
      </c>
      <c r="AS649" s="211">
        <v>20</v>
      </c>
      <c r="AT649" s="211">
        <v>115</v>
      </c>
      <c r="AU649" s="211">
        <v>15</v>
      </c>
      <c r="AV649" s="211">
        <v>1172</v>
      </c>
      <c r="AW649" s="211">
        <v>51</v>
      </c>
      <c r="AX649" s="211">
        <v>97</v>
      </c>
      <c r="AY649" s="211">
        <v>15</v>
      </c>
      <c r="AZ649" s="211">
        <v>263</v>
      </c>
      <c r="BA649" s="211">
        <v>32</v>
      </c>
      <c r="BB649" s="211">
        <v>385</v>
      </c>
      <c r="BC649" s="211">
        <v>10</v>
      </c>
      <c r="BD649" s="211">
        <v>194</v>
      </c>
      <c r="BE649" s="211">
        <v>3</v>
      </c>
      <c r="BF649" s="211">
        <v>138</v>
      </c>
      <c r="BG649" s="211">
        <v>11</v>
      </c>
      <c r="BH649" s="211">
        <v>555</v>
      </c>
      <c r="BI649" s="211">
        <v>49</v>
      </c>
      <c r="BJ649" s="211">
        <v>547</v>
      </c>
      <c r="BK649" s="211">
        <v>49</v>
      </c>
      <c r="BL649" s="211">
        <v>8</v>
      </c>
      <c r="BM649" s="211">
        <v>0</v>
      </c>
      <c r="BN649" s="211">
        <v>405</v>
      </c>
      <c r="BO649" s="211">
        <v>26</v>
      </c>
      <c r="BP649" s="211">
        <v>162</v>
      </c>
      <c r="BQ649" s="211">
        <v>28</v>
      </c>
      <c r="BR649" s="211">
        <v>126</v>
      </c>
      <c r="BS649" s="211">
        <v>6</v>
      </c>
      <c r="BT649" s="211">
        <v>307</v>
      </c>
      <c r="BU649" s="211">
        <v>6</v>
      </c>
      <c r="BV649" s="211">
        <v>693</v>
      </c>
      <c r="BW649" s="211">
        <v>60</v>
      </c>
      <c r="BX649" s="211">
        <v>287</v>
      </c>
      <c r="BY649" s="211">
        <v>0</v>
      </c>
      <c r="BZ649" s="211">
        <v>90</v>
      </c>
      <c r="CA649" s="211">
        <v>2</v>
      </c>
      <c r="CB649" s="211">
        <v>217</v>
      </c>
      <c r="CC649" s="211">
        <v>4</v>
      </c>
      <c r="CD649" s="211">
        <v>41</v>
      </c>
      <c r="CE649" s="211">
        <v>0</v>
      </c>
      <c r="CF649" s="211">
        <v>113</v>
      </c>
      <c r="CG649" s="211">
        <v>18</v>
      </c>
      <c r="CH649" s="211">
        <v>113</v>
      </c>
      <c r="CI649" s="211">
        <v>11</v>
      </c>
      <c r="CJ649" s="211">
        <v>116</v>
      </c>
      <c r="CK649" s="211">
        <v>5</v>
      </c>
      <c r="CL649" s="211">
        <v>310</v>
      </c>
      <c r="CM649" s="211">
        <v>26</v>
      </c>
      <c r="CN649" s="211">
        <v>287</v>
      </c>
      <c r="CO649" s="211">
        <v>0</v>
      </c>
      <c r="CP649" s="211">
        <v>66</v>
      </c>
      <c r="CQ649" s="211">
        <v>1221</v>
      </c>
      <c r="CR649" s="211">
        <v>942</v>
      </c>
      <c r="CS649" s="211">
        <v>593</v>
      </c>
      <c r="CT649" s="211">
        <v>1208</v>
      </c>
      <c r="CU649" s="211">
        <v>27</v>
      </c>
      <c r="CV649" s="211">
        <v>2</v>
      </c>
      <c r="CW649" s="211">
        <v>16</v>
      </c>
      <c r="CX649" s="211">
        <v>0</v>
      </c>
      <c r="CY649" s="211">
        <v>7</v>
      </c>
      <c r="CZ649" s="211">
        <v>2</v>
      </c>
      <c r="DA649" s="211">
        <v>2</v>
      </c>
      <c r="DB649" s="211">
        <v>0</v>
      </c>
      <c r="DC649" s="211">
        <v>2</v>
      </c>
      <c r="DD649" s="211">
        <v>0</v>
      </c>
      <c r="DE649" s="211">
        <v>40</v>
      </c>
      <c r="DF649" s="211">
        <v>77</v>
      </c>
      <c r="DG649" s="211">
        <v>78</v>
      </c>
      <c r="DH649" s="211">
        <v>11</v>
      </c>
      <c r="DI649" s="211">
        <v>52</v>
      </c>
      <c r="DJ649" s="211">
        <v>40</v>
      </c>
      <c r="DK649" s="211">
        <v>8</v>
      </c>
      <c r="DL649" s="211">
        <v>12</v>
      </c>
      <c r="DM649" s="211">
        <v>39</v>
      </c>
      <c r="DN649" s="211">
        <v>162</v>
      </c>
      <c r="DO649" s="211">
        <v>37</v>
      </c>
      <c r="DP649" s="211">
        <v>22</v>
      </c>
      <c r="DQ649" s="211">
        <v>21</v>
      </c>
      <c r="DR649" s="211">
        <v>32</v>
      </c>
      <c r="DS649" s="211">
        <v>13</v>
      </c>
      <c r="DT649" s="211">
        <v>41</v>
      </c>
      <c r="DU649" s="211">
        <v>525</v>
      </c>
      <c r="DV649" s="211">
        <v>325</v>
      </c>
      <c r="DW649" s="211">
        <v>102</v>
      </c>
      <c r="DX649" s="211">
        <v>37</v>
      </c>
      <c r="DY649" s="211">
        <v>2</v>
      </c>
      <c r="DZ649" s="211">
        <v>107</v>
      </c>
      <c r="EA649" s="211">
        <v>0</v>
      </c>
      <c r="EB649" s="211">
        <v>97</v>
      </c>
      <c r="EC649" s="211">
        <v>56</v>
      </c>
      <c r="ED649" s="211">
        <v>6</v>
      </c>
      <c r="EE649" s="211">
        <v>38</v>
      </c>
      <c r="EF649" s="211">
        <v>118</v>
      </c>
      <c r="EG649" s="211">
        <v>1247</v>
      </c>
      <c r="EH649" s="211">
        <v>31</v>
      </c>
      <c r="EI649" s="211">
        <v>489</v>
      </c>
      <c r="EJ649" s="211">
        <v>36</v>
      </c>
      <c r="EK649" s="211">
        <v>16</v>
      </c>
      <c r="EL649" s="211">
        <v>0</v>
      </c>
      <c r="EM649" s="211">
        <v>6</v>
      </c>
      <c r="EN649" s="211">
        <v>2</v>
      </c>
      <c r="EO649" s="211">
        <v>0</v>
      </c>
      <c r="EP649" s="211">
        <v>2</v>
      </c>
      <c r="EQ649" s="211">
        <v>433</v>
      </c>
      <c r="ER649" s="211">
        <v>525</v>
      </c>
      <c r="ES649" s="211">
        <v>30</v>
      </c>
      <c r="ET649" s="211">
        <v>52</v>
      </c>
      <c r="EU649" s="211">
        <v>212</v>
      </c>
      <c r="EV649" s="211">
        <v>231</v>
      </c>
      <c r="EW649" s="211">
        <f t="shared" si="10"/>
        <v>495</v>
      </c>
      <c r="EX649" s="211">
        <v>525</v>
      </c>
      <c r="EZ649" s="211"/>
    </row>
    <row r="650" spans="1:156" x14ac:dyDescent="0.25">
      <c r="A650">
        <v>56537</v>
      </c>
      <c r="B650" t="s">
        <v>580</v>
      </c>
      <c r="C650" t="s">
        <v>876</v>
      </c>
      <c r="D650" t="s">
        <v>289</v>
      </c>
      <c r="E650" t="s">
        <v>331</v>
      </c>
      <c r="F650" s="234" t="s">
        <v>342</v>
      </c>
      <c r="G650" s="234" t="s">
        <v>342</v>
      </c>
      <c r="H650" s="211">
        <v>19277</v>
      </c>
      <c r="I650" s="211">
        <v>937</v>
      </c>
      <c r="J650" s="211">
        <v>3321</v>
      </c>
      <c r="K650" s="211">
        <v>230</v>
      </c>
      <c r="L650" s="211">
        <v>1704</v>
      </c>
      <c r="M650" s="211">
        <v>133</v>
      </c>
      <c r="N650" s="211">
        <v>8603</v>
      </c>
      <c r="O650" s="211">
        <v>450</v>
      </c>
      <c r="P650" s="211">
        <v>7170</v>
      </c>
      <c r="Q650" s="211">
        <v>255</v>
      </c>
      <c r="R650" s="211">
        <v>17599</v>
      </c>
      <c r="S650" s="211">
        <v>873</v>
      </c>
      <c r="T650" s="211">
        <v>214</v>
      </c>
      <c r="U650" s="211">
        <v>0</v>
      </c>
      <c r="V650" s="211">
        <v>36</v>
      </c>
      <c r="W650" s="211">
        <v>10</v>
      </c>
      <c r="X650" s="211">
        <v>308</v>
      </c>
      <c r="Y650" s="211">
        <v>0</v>
      </c>
      <c r="Z650" s="211">
        <v>154</v>
      </c>
      <c r="AA650" s="211">
        <v>13</v>
      </c>
      <c r="AB650" s="211">
        <v>947</v>
      </c>
      <c r="AC650" s="211">
        <v>41</v>
      </c>
      <c r="AD650" s="211">
        <v>332</v>
      </c>
      <c r="AE650" s="211">
        <v>20</v>
      </c>
      <c r="AF650" s="211">
        <v>17516</v>
      </c>
      <c r="AG650" s="211">
        <v>873</v>
      </c>
      <c r="AH650" s="211">
        <v>18969</v>
      </c>
      <c r="AI650" s="211">
        <v>921</v>
      </c>
      <c r="AJ650" s="211">
        <v>308</v>
      </c>
      <c r="AK650" s="211">
        <v>16</v>
      </c>
      <c r="AL650" s="211">
        <v>219</v>
      </c>
      <c r="AM650" s="211">
        <v>2</v>
      </c>
      <c r="AN650" s="211">
        <v>89</v>
      </c>
      <c r="AO650" s="211">
        <v>14</v>
      </c>
      <c r="AP650" s="211">
        <v>9406</v>
      </c>
      <c r="AQ650" s="211">
        <v>569</v>
      </c>
      <c r="AR650" s="211">
        <v>9871</v>
      </c>
      <c r="AS650" s="211">
        <v>368</v>
      </c>
      <c r="AT650" s="211">
        <v>3445</v>
      </c>
      <c r="AU650" s="211">
        <v>92</v>
      </c>
      <c r="AV650" s="211">
        <v>15832</v>
      </c>
      <c r="AW650" s="211">
        <v>845</v>
      </c>
      <c r="AX650" s="211">
        <v>536</v>
      </c>
      <c r="AY650" s="211">
        <v>68</v>
      </c>
      <c r="AZ650" s="211">
        <v>3291</v>
      </c>
      <c r="BA650" s="211">
        <v>129</v>
      </c>
      <c r="BB650" s="211">
        <v>5364</v>
      </c>
      <c r="BC650" s="211">
        <v>402</v>
      </c>
      <c r="BD650" s="211">
        <v>4066</v>
      </c>
      <c r="BE650" s="211">
        <v>128</v>
      </c>
      <c r="BF650" s="211">
        <v>1872</v>
      </c>
      <c r="BG650" s="211">
        <v>86</v>
      </c>
      <c r="BH650" s="211">
        <v>8570</v>
      </c>
      <c r="BI650" s="211">
        <v>710</v>
      </c>
      <c r="BJ650" s="211">
        <v>8024</v>
      </c>
      <c r="BK650" s="211">
        <v>588</v>
      </c>
      <c r="BL650" s="211">
        <v>546</v>
      </c>
      <c r="BM650" s="211">
        <v>122</v>
      </c>
      <c r="BN650" s="211">
        <v>5483</v>
      </c>
      <c r="BO650" s="211">
        <v>433</v>
      </c>
      <c r="BP650" s="211">
        <v>3319</v>
      </c>
      <c r="BQ650" s="211">
        <v>279</v>
      </c>
      <c r="BR650" s="211">
        <v>1640</v>
      </c>
      <c r="BS650" s="211">
        <v>84</v>
      </c>
      <c r="BT650" s="211">
        <v>4776</v>
      </c>
      <c r="BU650" s="211">
        <v>98</v>
      </c>
      <c r="BV650" s="211">
        <v>10442</v>
      </c>
      <c r="BW650" s="211">
        <v>796</v>
      </c>
      <c r="BX650" s="211">
        <v>4059</v>
      </c>
      <c r="BY650" s="211">
        <v>43</v>
      </c>
      <c r="BZ650" s="211">
        <v>1372</v>
      </c>
      <c r="CA650" s="211">
        <v>30</v>
      </c>
      <c r="CB650" s="211">
        <v>3404</v>
      </c>
      <c r="CC650" s="211">
        <v>68</v>
      </c>
      <c r="CD650" s="211">
        <v>1244</v>
      </c>
      <c r="CE650" s="211">
        <v>112</v>
      </c>
      <c r="CF650" s="211">
        <v>1840</v>
      </c>
      <c r="CG650" s="211">
        <v>215</v>
      </c>
      <c r="CH650" s="211">
        <v>2412</v>
      </c>
      <c r="CI650" s="211">
        <v>149</v>
      </c>
      <c r="CJ650" s="211">
        <v>1962</v>
      </c>
      <c r="CK650" s="211">
        <v>149</v>
      </c>
      <c r="CL650" s="211">
        <v>2984</v>
      </c>
      <c r="CM650" s="211">
        <v>171</v>
      </c>
      <c r="CN650" s="211">
        <v>4059</v>
      </c>
      <c r="CO650" s="211">
        <v>43</v>
      </c>
      <c r="CP650" s="211">
        <v>937</v>
      </c>
      <c r="CQ650" s="211">
        <v>18340</v>
      </c>
      <c r="CR650" s="211">
        <v>13225</v>
      </c>
      <c r="CS650" s="211">
        <v>9107</v>
      </c>
      <c r="CT650" s="211">
        <v>18087</v>
      </c>
      <c r="CU650" s="211">
        <v>444</v>
      </c>
      <c r="CV650" s="211">
        <v>78</v>
      </c>
      <c r="CW650" s="211">
        <v>275</v>
      </c>
      <c r="CX650" s="211">
        <v>61</v>
      </c>
      <c r="CY650" s="211">
        <v>109</v>
      </c>
      <c r="CZ650" s="211">
        <v>6</v>
      </c>
      <c r="DA650" s="211">
        <v>45</v>
      </c>
      <c r="DB650" s="211">
        <v>6</v>
      </c>
      <c r="DC650" s="211">
        <v>15</v>
      </c>
      <c r="DD650" s="211">
        <v>5</v>
      </c>
      <c r="DE650" s="211">
        <v>253</v>
      </c>
      <c r="DF650" s="211">
        <v>590</v>
      </c>
      <c r="DG650" s="211">
        <v>927</v>
      </c>
      <c r="DH650" s="211">
        <v>215</v>
      </c>
      <c r="DI650" s="211">
        <v>1188</v>
      </c>
      <c r="DJ650" s="211">
        <v>669</v>
      </c>
      <c r="DK650" s="211">
        <v>112</v>
      </c>
      <c r="DL650" s="211">
        <v>252</v>
      </c>
      <c r="DM650" s="211">
        <v>839</v>
      </c>
      <c r="DN650" s="211">
        <v>2584</v>
      </c>
      <c r="DO650" s="211">
        <v>641</v>
      </c>
      <c r="DP650" s="211">
        <v>507</v>
      </c>
      <c r="DQ650" s="211">
        <v>482</v>
      </c>
      <c r="DR650" s="211">
        <v>464</v>
      </c>
      <c r="DS650" s="211">
        <v>560</v>
      </c>
      <c r="DT650" s="211">
        <v>732</v>
      </c>
      <c r="DU650" s="211">
        <v>8439</v>
      </c>
      <c r="DV650" s="211">
        <v>3821</v>
      </c>
      <c r="DW650" s="211">
        <v>1401</v>
      </c>
      <c r="DX650" s="211">
        <v>522</v>
      </c>
      <c r="DY650" s="211">
        <v>176</v>
      </c>
      <c r="DZ650" s="211">
        <v>1814</v>
      </c>
      <c r="EA650" s="211">
        <v>84</v>
      </c>
      <c r="EB650" s="211">
        <v>1492</v>
      </c>
      <c r="EC650" s="211">
        <v>2282</v>
      </c>
      <c r="ED650" s="211">
        <v>225</v>
      </c>
      <c r="EE650" s="211">
        <v>1635</v>
      </c>
      <c r="EF650" s="211">
        <v>1951</v>
      </c>
      <c r="EG650" s="211">
        <v>16592</v>
      </c>
      <c r="EH650" s="211">
        <v>2858</v>
      </c>
      <c r="EI650" s="211">
        <v>5958</v>
      </c>
      <c r="EJ650" s="211">
        <v>2481</v>
      </c>
      <c r="EK650" s="211">
        <v>343</v>
      </c>
      <c r="EL650" s="211">
        <v>294</v>
      </c>
      <c r="EM650" s="211">
        <v>200</v>
      </c>
      <c r="EN650" s="211">
        <v>288</v>
      </c>
      <c r="EO650" s="211">
        <v>290</v>
      </c>
      <c r="EP650" s="211">
        <v>878</v>
      </c>
      <c r="EQ650" s="211">
        <v>7278</v>
      </c>
      <c r="ER650" s="211">
        <v>8439</v>
      </c>
      <c r="ES650" s="211">
        <v>652</v>
      </c>
      <c r="ET650" s="211">
        <v>3083</v>
      </c>
      <c r="EU650" s="211">
        <v>2743</v>
      </c>
      <c r="EV650" s="211">
        <v>1961</v>
      </c>
      <c r="EW650" s="211">
        <f t="shared" si="10"/>
        <v>7787</v>
      </c>
      <c r="EX650" s="211">
        <v>8439</v>
      </c>
      <c r="EZ650" s="211"/>
    </row>
    <row r="651" spans="1:156" x14ac:dyDescent="0.25">
      <c r="A651">
        <v>56544</v>
      </c>
      <c r="B651" t="s">
        <v>580</v>
      </c>
      <c r="C651" t="s">
        <v>879</v>
      </c>
      <c r="D651" t="s">
        <v>236</v>
      </c>
      <c r="E651" t="s">
        <v>331</v>
      </c>
      <c r="F651" s="234" t="s">
        <v>342</v>
      </c>
      <c r="G651" s="234" t="s">
        <v>342</v>
      </c>
      <c r="H651" s="211">
        <v>5521</v>
      </c>
      <c r="I651" s="211">
        <v>298</v>
      </c>
      <c r="J651" s="211">
        <v>938</v>
      </c>
      <c r="K651" s="211">
        <v>46</v>
      </c>
      <c r="L651" s="211">
        <v>674</v>
      </c>
      <c r="M651" s="211">
        <v>46</v>
      </c>
      <c r="N651" s="211">
        <v>2509</v>
      </c>
      <c r="O651" s="211">
        <v>128</v>
      </c>
      <c r="P651" s="211">
        <v>2047</v>
      </c>
      <c r="Q651" s="211">
        <v>124</v>
      </c>
      <c r="R651" s="211">
        <v>4766</v>
      </c>
      <c r="S651" s="211">
        <v>233</v>
      </c>
      <c r="T651" s="211">
        <v>204</v>
      </c>
      <c r="U651" s="211">
        <v>0</v>
      </c>
      <c r="V651" s="211">
        <v>91</v>
      </c>
      <c r="W651" s="211">
        <v>3</v>
      </c>
      <c r="X651" s="211">
        <v>14</v>
      </c>
      <c r="Y651" s="211">
        <v>0</v>
      </c>
      <c r="Z651" s="211">
        <v>23</v>
      </c>
      <c r="AA651" s="211">
        <v>0</v>
      </c>
      <c r="AB651" s="211">
        <v>423</v>
      </c>
      <c r="AC651" s="211">
        <v>62</v>
      </c>
      <c r="AD651" s="211">
        <v>95</v>
      </c>
      <c r="AE651" s="211">
        <v>0</v>
      </c>
      <c r="AF651" s="211">
        <v>4761</v>
      </c>
      <c r="AG651" s="211">
        <v>233</v>
      </c>
      <c r="AH651" s="211">
        <v>5470</v>
      </c>
      <c r="AI651" s="211">
        <v>293</v>
      </c>
      <c r="AJ651" s="211">
        <v>51</v>
      </c>
      <c r="AK651" s="211">
        <v>5</v>
      </c>
      <c r="AL651" s="211">
        <v>26</v>
      </c>
      <c r="AM651" s="211">
        <v>5</v>
      </c>
      <c r="AN651" s="211">
        <v>25</v>
      </c>
      <c r="AO651" s="211">
        <v>0</v>
      </c>
      <c r="AP651" s="211">
        <v>2746</v>
      </c>
      <c r="AQ651" s="211">
        <v>171</v>
      </c>
      <c r="AR651" s="211">
        <v>2775</v>
      </c>
      <c r="AS651" s="211">
        <v>127</v>
      </c>
      <c r="AT651" s="211">
        <v>712</v>
      </c>
      <c r="AU651" s="211">
        <v>19</v>
      </c>
      <c r="AV651" s="211">
        <v>4809</v>
      </c>
      <c r="AW651" s="211">
        <v>279</v>
      </c>
      <c r="AX651" s="211">
        <v>248</v>
      </c>
      <c r="AY651" s="211">
        <v>17</v>
      </c>
      <c r="AZ651" s="211">
        <v>1268</v>
      </c>
      <c r="BA651" s="211">
        <v>105</v>
      </c>
      <c r="BB651" s="211">
        <v>1322</v>
      </c>
      <c r="BC651" s="211">
        <v>79</v>
      </c>
      <c r="BD651" s="211">
        <v>768</v>
      </c>
      <c r="BE651" s="211">
        <v>20</v>
      </c>
      <c r="BF651" s="211">
        <v>520</v>
      </c>
      <c r="BG651" s="211">
        <v>32</v>
      </c>
      <c r="BH651" s="211">
        <v>2454</v>
      </c>
      <c r="BI651" s="211">
        <v>210</v>
      </c>
      <c r="BJ651" s="211">
        <v>2388</v>
      </c>
      <c r="BK651" s="211">
        <v>204</v>
      </c>
      <c r="BL651" s="211">
        <v>66</v>
      </c>
      <c r="BM651" s="211">
        <v>6</v>
      </c>
      <c r="BN651" s="211">
        <v>1749</v>
      </c>
      <c r="BO651" s="211">
        <v>136</v>
      </c>
      <c r="BP651" s="211">
        <v>827</v>
      </c>
      <c r="BQ651" s="211">
        <v>77</v>
      </c>
      <c r="BR651" s="211">
        <v>398</v>
      </c>
      <c r="BS651" s="211">
        <v>29</v>
      </c>
      <c r="BT651" s="211">
        <v>1544</v>
      </c>
      <c r="BU651" s="211">
        <v>56</v>
      </c>
      <c r="BV651" s="211">
        <v>2974</v>
      </c>
      <c r="BW651" s="211">
        <v>242</v>
      </c>
      <c r="BX651" s="211">
        <v>1003</v>
      </c>
      <c r="BY651" s="211">
        <v>0</v>
      </c>
      <c r="BZ651" s="211">
        <v>411</v>
      </c>
      <c r="CA651" s="211">
        <v>9</v>
      </c>
      <c r="CB651" s="211">
        <v>1133</v>
      </c>
      <c r="CC651" s="211">
        <v>47</v>
      </c>
      <c r="CD651" s="211">
        <v>371</v>
      </c>
      <c r="CE651" s="211">
        <v>21</v>
      </c>
      <c r="CF651" s="211">
        <v>618</v>
      </c>
      <c r="CG651" s="211">
        <v>31</v>
      </c>
      <c r="CH651" s="211">
        <v>516</v>
      </c>
      <c r="CI651" s="211">
        <v>25</v>
      </c>
      <c r="CJ651" s="211">
        <v>671</v>
      </c>
      <c r="CK651" s="211">
        <v>86</v>
      </c>
      <c r="CL651" s="211">
        <v>798</v>
      </c>
      <c r="CM651" s="211">
        <v>79</v>
      </c>
      <c r="CN651" s="211">
        <v>1003</v>
      </c>
      <c r="CO651" s="211">
        <v>0</v>
      </c>
      <c r="CP651" s="211">
        <v>298</v>
      </c>
      <c r="CQ651" s="211">
        <v>5223</v>
      </c>
      <c r="CR651" s="211">
        <v>3566</v>
      </c>
      <c r="CS651" s="211">
        <v>2546</v>
      </c>
      <c r="CT651" s="211">
        <v>5156</v>
      </c>
      <c r="CU651" s="211">
        <v>123</v>
      </c>
      <c r="CV651" s="211">
        <v>65</v>
      </c>
      <c r="CW651" s="211">
        <v>53</v>
      </c>
      <c r="CX651" s="211">
        <v>41</v>
      </c>
      <c r="CY651" s="211">
        <v>41</v>
      </c>
      <c r="CZ651" s="211">
        <v>17</v>
      </c>
      <c r="DA651" s="211">
        <v>10</v>
      </c>
      <c r="DB651" s="211">
        <v>7</v>
      </c>
      <c r="DC651" s="211">
        <v>19</v>
      </c>
      <c r="DD651" s="211">
        <v>0</v>
      </c>
      <c r="DE651" s="211">
        <v>186</v>
      </c>
      <c r="DF651" s="211">
        <v>267</v>
      </c>
      <c r="DG651" s="211">
        <v>442</v>
      </c>
      <c r="DH651" s="211">
        <v>48</v>
      </c>
      <c r="DI651" s="211">
        <v>293</v>
      </c>
      <c r="DJ651" s="211">
        <v>162</v>
      </c>
      <c r="DK651" s="211">
        <v>33</v>
      </c>
      <c r="DL651" s="211">
        <v>111</v>
      </c>
      <c r="DM651" s="211">
        <v>149</v>
      </c>
      <c r="DN651" s="211">
        <v>503</v>
      </c>
      <c r="DO651" s="211">
        <v>238</v>
      </c>
      <c r="DP651" s="211">
        <v>138</v>
      </c>
      <c r="DQ651" s="211">
        <v>108</v>
      </c>
      <c r="DR651" s="211">
        <v>79</v>
      </c>
      <c r="DS651" s="211">
        <v>61</v>
      </c>
      <c r="DT651" s="211">
        <v>186</v>
      </c>
      <c r="DU651" s="211">
        <v>2126</v>
      </c>
      <c r="DV651" s="211">
        <v>1173</v>
      </c>
      <c r="DW651" s="211">
        <v>458</v>
      </c>
      <c r="DX651" s="211">
        <v>183</v>
      </c>
      <c r="DY651" s="211">
        <v>94</v>
      </c>
      <c r="DZ651" s="211">
        <v>386</v>
      </c>
      <c r="EA651" s="211">
        <v>6</v>
      </c>
      <c r="EB651" s="211">
        <v>319</v>
      </c>
      <c r="EC651" s="211">
        <v>384</v>
      </c>
      <c r="ED651" s="211">
        <v>56</v>
      </c>
      <c r="EE651" s="211">
        <v>260</v>
      </c>
      <c r="EF651" s="211">
        <v>645</v>
      </c>
      <c r="EG651" s="211">
        <v>5042</v>
      </c>
      <c r="EH651" s="211">
        <v>514</v>
      </c>
      <c r="EI651" s="211">
        <v>1750</v>
      </c>
      <c r="EJ651" s="211">
        <v>376</v>
      </c>
      <c r="EK651" s="211">
        <v>12</v>
      </c>
      <c r="EL651" s="211">
        <v>83</v>
      </c>
      <c r="EM651" s="211">
        <v>25</v>
      </c>
      <c r="EN651" s="211">
        <v>46</v>
      </c>
      <c r="EO651" s="211">
        <v>9</v>
      </c>
      <c r="EP651" s="211">
        <v>115</v>
      </c>
      <c r="EQ651" s="211">
        <v>1794</v>
      </c>
      <c r="ER651" s="211">
        <v>2126</v>
      </c>
      <c r="ES651" s="211">
        <v>120</v>
      </c>
      <c r="ET651" s="211">
        <v>428</v>
      </c>
      <c r="EU651" s="211">
        <v>769</v>
      </c>
      <c r="EV651" s="211">
        <v>809</v>
      </c>
      <c r="EW651" s="211">
        <f t="shared" si="10"/>
        <v>2006</v>
      </c>
      <c r="EX651" s="211">
        <v>2126</v>
      </c>
      <c r="EZ651" s="211"/>
    </row>
    <row r="652" spans="1:156" x14ac:dyDescent="0.25">
      <c r="A652">
        <v>56549</v>
      </c>
      <c r="B652" t="s">
        <v>580</v>
      </c>
      <c r="C652" t="s">
        <v>880</v>
      </c>
      <c r="D652" t="s">
        <v>247</v>
      </c>
      <c r="E652" t="s">
        <v>331</v>
      </c>
      <c r="F652" s="234" t="s">
        <v>342</v>
      </c>
      <c r="G652" s="234" t="s">
        <v>342</v>
      </c>
      <c r="H652" s="211">
        <v>4645</v>
      </c>
      <c r="I652" s="211">
        <v>140</v>
      </c>
      <c r="J652" s="211">
        <v>409</v>
      </c>
      <c r="K652" s="211">
        <v>20</v>
      </c>
      <c r="L652" s="211">
        <v>195</v>
      </c>
      <c r="M652" s="211">
        <v>13</v>
      </c>
      <c r="N652" s="211">
        <v>1872</v>
      </c>
      <c r="O652" s="211">
        <v>67</v>
      </c>
      <c r="P652" s="211">
        <v>2364</v>
      </c>
      <c r="Q652" s="211">
        <v>53</v>
      </c>
      <c r="R652" s="211">
        <v>4521</v>
      </c>
      <c r="S652" s="211">
        <v>126</v>
      </c>
      <c r="T652" s="211">
        <v>17</v>
      </c>
      <c r="U652" s="211">
        <v>3</v>
      </c>
      <c r="V652" s="211">
        <v>0</v>
      </c>
      <c r="W652" s="211">
        <v>0</v>
      </c>
      <c r="X652" s="211">
        <v>10</v>
      </c>
      <c r="Y652" s="211">
        <v>0</v>
      </c>
      <c r="Z652" s="211">
        <v>8</v>
      </c>
      <c r="AA652" s="211">
        <v>0</v>
      </c>
      <c r="AB652" s="211">
        <v>89</v>
      </c>
      <c r="AC652" s="211">
        <v>11</v>
      </c>
      <c r="AD652" s="211">
        <v>67</v>
      </c>
      <c r="AE652" s="211">
        <v>0</v>
      </c>
      <c r="AF652" s="211">
        <v>4497</v>
      </c>
      <c r="AG652" s="211">
        <v>126</v>
      </c>
      <c r="AH652" s="211">
        <v>4634</v>
      </c>
      <c r="AI652" s="211">
        <v>135</v>
      </c>
      <c r="AJ652" s="211">
        <v>11</v>
      </c>
      <c r="AK652" s="211">
        <v>5</v>
      </c>
      <c r="AL652" s="211">
        <v>7</v>
      </c>
      <c r="AM652" s="211">
        <v>3</v>
      </c>
      <c r="AN652" s="211">
        <v>4</v>
      </c>
      <c r="AO652" s="211">
        <v>2</v>
      </c>
      <c r="AP652" s="211">
        <v>2331</v>
      </c>
      <c r="AQ652" s="211">
        <v>76</v>
      </c>
      <c r="AR652" s="211">
        <v>2314</v>
      </c>
      <c r="AS652" s="211">
        <v>64</v>
      </c>
      <c r="AT652" s="211">
        <v>411</v>
      </c>
      <c r="AU652" s="211">
        <v>13</v>
      </c>
      <c r="AV652" s="211">
        <v>4234</v>
      </c>
      <c r="AW652" s="211">
        <v>127</v>
      </c>
      <c r="AX652" s="211">
        <v>141</v>
      </c>
      <c r="AY652" s="211">
        <v>6</v>
      </c>
      <c r="AZ652" s="211">
        <v>794</v>
      </c>
      <c r="BA652" s="211">
        <v>53</v>
      </c>
      <c r="BB652" s="211">
        <v>1066</v>
      </c>
      <c r="BC652" s="211">
        <v>21</v>
      </c>
      <c r="BD652" s="211">
        <v>1121</v>
      </c>
      <c r="BE652" s="211">
        <v>6</v>
      </c>
      <c r="BF652" s="211">
        <v>316</v>
      </c>
      <c r="BG652" s="211">
        <v>25</v>
      </c>
      <c r="BH652" s="211">
        <v>2106</v>
      </c>
      <c r="BI652" s="211">
        <v>77</v>
      </c>
      <c r="BJ652" s="211">
        <v>2076</v>
      </c>
      <c r="BK652" s="211">
        <v>71</v>
      </c>
      <c r="BL652" s="211">
        <v>30</v>
      </c>
      <c r="BM652" s="211">
        <v>6</v>
      </c>
      <c r="BN652" s="211">
        <v>1603</v>
      </c>
      <c r="BO652" s="211">
        <v>57</v>
      </c>
      <c r="BP652" s="211">
        <v>608</v>
      </c>
      <c r="BQ652" s="211">
        <v>39</v>
      </c>
      <c r="BR652" s="211">
        <v>211</v>
      </c>
      <c r="BS652" s="211">
        <v>6</v>
      </c>
      <c r="BT652" s="211">
        <v>1365</v>
      </c>
      <c r="BU652" s="211">
        <v>38</v>
      </c>
      <c r="BV652" s="211">
        <v>2422</v>
      </c>
      <c r="BW652" s="211">
        <v>102</v>
      </c>
      <c r="BX652" s="211">
        <v>858</v>
      </c>
      <c r="BY652" s="211">
        <v>0</v>
      </c>
      <c r="BZ652" s="211">
        <v>427</v>
      </c>
      <c r="CA652" s="211">
        <v>10</v>
      </c>
      <c r="CB652" s="211">
        <v>938</v>
      </c>
      <c r="CC652" s="211">
        <v>28</v>
      </c>
      <c r="CD652" s="211">
        <v>158</v>
      </c>
      <c r="CE652" s="211">
        <v>16</v>
      </c>
      <c r="CF652" s="211">
        <v>398</v>
      </c>
      <c r="CG652" s="211">
        <v>21</v>
      </c>
      <c r="CH652" s="211">
        <v>753</v>
      </c>
      <c r="CI652" s="211">
        <v>8</v>
      </c>
      <c r="CJ652" s="211">
        <v>510</v>
      </c>
      <c r="CK652" s="211">
        <v>5</v>
      </c>
      <c r="CL652" s="211">
        <v>603</v>
      </c>
      <c r="CM652" s="211">
        <v>52</v>
      </c>
      <c r="CN652" s="211">
        <v>858</v>
      </c>
      <c r="CO652" s="211">
        <v>0</v>
      </c>
      <c r="CP652" s="211">
        <v>140</v>
      </c>
      <c r="CQ652" s="211">
        <v>4505</v>
      </c>
      <c r="CR652" s="211">
        <v>3847</v>
      </c>
      <c r="CS652" s="211">
        <v>1364</v>
      </c>
      <c r="CT652" s="211">
        <v>4305</v>
      </c>
      <c r="CU652" s="211">
        <v>46</v>
      </c>
      <c r="CV652" s="211">
        <v>2</v>
      </c>
      <c r="CW652" s="211">
        <v>20</v>
      </c>
      <c r="CX652" s="211">
        <v>0</v>
      </c>
      <c r="CY652" s="211">
        <v>16</v>
      </c>
      <c r="CZ652" s="211">
        <v>2</v>
      </c>
      <c r="DA652" s="211">
        <v>5</v>
      </c>
      <c r="DB652" s="211">
        <v>0</v>
      </c>
      <c r="DC652" s="211">
        <v>5</v>
      </c>
      <c r="DD652" s="211">
        <v>0</v>
      </c>
      <c r="DE652" s="211">
        <v>128</v>
      </c>
      <c r="DF652" s="211">
        <v>145</v>
      </c>
      <c r="DG652" s="211">
        <v>338</v>
      </c>
      <c r="DH652" s="211">
        <v>81</v>
      </c>
      <c r="DI652" s="211">
        <v>200</v>
      </c>
      <c r="DJ652" s="211">
        <v>104</v>
      </c>
      <c r="DK652" s="211">
        <v>15</v>
      </c>
      <c r="DL652" s="211">
        <v>143</v>
      </c>
      <c r="DM652" s="211">
        <v>184</v>
      </c>
      <c r="DN652" s="211">
        <v>664</v>
      </c>
      <c r="DO652" s="211">
        <v>122</v>
      </c>
      <c r="DP652" s="211">
        <v>140</v>
      </c>
      <c r="DQ652" s="211">
        <v>123</v>
      </c>
      <c r="DR652" s="211">
        <v>45</v>
      </c>
      <c r="DS652" s="211">
        <v>28</v>
      </c>
      <c r="DT652" s="211">
        <v>55</v>
      </c>
      <c r="DU652" s="211">
        <v>1754</v>
      </c>
      <c r="DV652" s="211">
        <v>1165</v>
      </c>
      <c r="DW652" s="211">
        <v>506</v>
      </c>
      <c r="DX652" s="211">
        <v>88</v>
      </c>
      <c r="DY652" s="211">
        <v>61</v>
      </c>
      <c r="DZ652" s="211">
        <v>199</v>
      </c>
      <c r="EA652" s="211">
        <v>14</v>
      </c>
      <c r="EB652" s="211">
        <v>177</v>
      </c>
      <c r="EC652" s="211">
        <v>302</v>
      </c>
      <c r="ED652" s="211">
        <v>69</v>
      </c>
      <c r="EE652" s="211">
        <v>208</v>
      </c>
      <c r="EF652" s="211">
        <v>700</v>
      </c>
      <c r="EG652" s="211">
        <v>4338</v>
      </c>
      <c r="EH652" s="211">
        <v>249</v>
      </c>
      <c r="EI652" s="211">
        <v>1468</v>
      </c>
      <c r="EJ652" s="211">
        <v>286</v>
      </c>
      <c r="EK652" s="211">
        <v>48</v>
      </c>
      <c r="EL652" s="211">
        <v>39</v>
      </c>
      <c r="EM652" s="211">
        <v>41</v>
      </c>
      <c r="EN652" s="211">
        <v>58</v>
      </c>
      <c r="EO652" s="211">
        <v>26</v>
      </c>
      <c r="EP652" s="211">
        <v>68</v>
      </c>
      <c r="EQ652" s="211">
        <v>1554</v>
      </c>
      <c r="ER652" s="211">
        <v>1754</v>
      </c>
      <c r="ES652" s="211">
        <v>62</v>
      </c>
      <c r="ET652" s="211">
        <v>323</v>
      </c>
      <c r="EU652" s="211">
        <v>628</v>
      </c>
      <c r="EV652" s="211">
        <v>741</v>
      </c>
      <c r="EW652" s="211">
        <f t="shared" si="10"/>
        <v>1692</v>
      </c>
      <c r="EX652" s="211">
        <v>1754</v>
      </c>
      <c r="EZ652" s="211"/>
    </row>
    <row r="653" spans="1:156" x14ac:dyDescent="0.25">
      <c r="A653">
        <v>56551</v>
      </c>
      <c r="B653" t="s">
        <v>580</v>
      </c>
      <c r="C653" t="s">
        <v>881</v>
      </c>
      <c r="D653" t="s">
        <v>289</v>
      </c>
      <c r="E653" t="s">
        <v>331</v>
      </c>
      <c r="F653" s="234" t="s">
        <v>342</v>
      </c>
      <c r="G653" s="234" t="s">
        <v>342</v>
      </c>
      <c r="H653" s="211">
        <v>2304</v>
      </c>
      <c r="I653" s="211">
        <v>115</v>
      </c>
      <c r="J653" s="211">
        <v>423</v>
      </c>
      <c r="K653" s="211">
        <v>17</v>
      </c>
      <c r="L653" s="211">
        <v>296</v>
      </c>
      <c r="M653" s="211">
        <v>17</v>
      </c>
      <c r="N653" s="211">
        <v>1132</v>
      </c>
      <c r="O653" s="211">
        <v>75</v>
      </c>
      <c r="P653" s="211">
        <v>735</v>
      </c>
      <c r="Q653" s="211">
        <v>23</v>
      </c>
      <c r="R653" s="211">
        <v>2182</v>
      </c>
      <c r="S653" s="211">
        <v>76</v>
      </c>
      <c r="T653" s="211">
        <v>0</v>
      </c>
      <c r="U653" s="211">
        <v>0</v>
      </c>
      <c r="V653" s="211">
        <v>15</v>
      </c>
      <c r="W653" s="211">
        <v>0</v>
      </c>
      <c r="X653" s="211">
        <v>2</v>
      </c>
      <c r="Y653" s="211">
        <v>0</v>
      </c>
      <c r="Z653" s="211">
        <v>39</v>
      </c>
      <c r="AA653" s="211">
        <v>39</v>
      </c>
      <c r="AB653" s="211">
        <v>66</v>
      </c>
      <c r="AC653" s="211">
        <v>0</v>
      </c>
      <c r="AD653" s="211">
        <v>77</v>
      </c>
      <c r="AE653" s="211">
        <v>39</v>
      </c>
      <c r="AF653" s="211">
        <v>2155</v>
      </c>
      <c r="AG653" s="211">
        <v>76</v>
      </c>
      <c r="AH653" s="211">
        <v>2239</v>
      </c>
      <c r="AI653" s="211">
        <v>76</v>
      </c>
      <c r="AJ653" s="211">
        <v>65</v>
      </c>
      <c r="AK653" s="211">
        <v>39</v>
      </c>
      <c r="AL653" s="211">
        <v>7</v>
      </c>
      <c r="AM653" s="211">
        <v>0</v>
      </c>
      <c r="AN653" s="211">
        <v>58</v>
      </c>
      <c r="AO653" s="211">
        <v>39</v>
      </c>
      <c r="AP653" s="211">
        <v>1197</v>
      </c>
      <c r="AQ653" s="211">
        <v>87</v>
      </c>
      <c r="AR653" s="211">
        <v>1107</v>
      </c>
      <c r="AS653" s="211">
        <v>28</v>
      </c>
      <c r="AT653" s="211">
        <v>380</v>
      </c>
      <c r="AU653" s="211">
        <v>5</v>
      </c>
      <c r="AV653" s="211">
        <v>1924</v>
      </c>
      <c r="AW653" s="211">
        <v>110</v>
      </c>
      <c r="AX653" s="211">
        <v>111</v>
      </c>
      <c r="AY653" s="211">
        <v>12</v>
      </c>
      <c r="AZ653" s="211">
        <v>474</v>
      </c>
      <c r="BA653" s="211">
        <v>11</v>
      </c>
      <c r="BB653" s="211">
        <v>619</v>
      </c>
      <c r="BC653" s="211">
        <v>33</v>
      </c>
      <c r="BD653" s="211">
        <v>414</v>
      </c>
      <c r="BE653" s="211">
        <v>12</v>
      </c>
      <c r="BF653" s="211">
        <v>207</v>
      </c>
      <c r="BG653" s="211">
        <v>8</v>
      </c>
      <c r="BH653" s="211">
        <v>897</v>
      </c>
      <c r="BI653" s="211">
        <v>92</v>
      </c>
      <c r="BJ653" s="211">
        <v>870</v>
      </c>
      <c r="BK653" s="211">
        <v>88</v>
      </c>
      <c r="BL653" s="211">
        <v>27</v>
      </c>
      <c r="BM653" s="211">
        <v>4</v>
      </c>
      <c r="BN653" s="211">
        <v>602</v>
      </c>
      <c r="BO653" s="211">
        <v>36</v>
      </c>
      <c r="BP653" s="211">
        <v>334</v>
      </c>
      <c r="BQ653" s="211">
        <v>60</v>
      </c>
      <c r="BR653" s="211">
        <v>168</v>
      </c>
      <c r="BS653" s="211">
        <v>4</v>
      </c>
      <c r="BT653" s="211">
        <v>518</v>
      </c>
      <c r="BU653" s="211">
        <v>15</v>
      </c>
      <c r="BV653" s="211">
        <v>1104</v>
      </c>
      <c r="BW653" s="211">
        <v>100</v>
      </c>
      <c r="BX653" s="211">
        <v>682</v>
      </c>
      <c r="BY653" s="211">
        <v>0</v>
      </c>
      <c r="BZ653" s="211">
        <v>124</v>
      </c>
      <c r="CA653" s="211">
        <v>0</v>
      </c>
      <c r="CB653" s="211">
        <v>394</v>
      </c>
      <c r="CC653" s="211">
        <v>15</v>
      </c>
      <c r="CD653" s="211">
        <v>168</v>
      </c>
      <c r="CE653" s="211">
        <v>32</v>
      </c>
      <c r="CF653" s="211">
        <v>144</v>
      </c>
      <c r="CG653" s="211">
        <v>13</v>
      </c>
      <c r="CH653" s="211">
        <v>268</v>
      </c>
      <c r="CI653" s="211">
        <v>30</v>
      </c>
      <c r="CJ653" s="211">
        <v>236</v>
      </c>
      <c r="CK653" s="211">
        <v>16</v>
      </c>
      <c r="CL653" s="211">
        <v>288</v>
      </c>
      <c r="CM653" s="211">
        <v>9</v>
      </c>
      <c r="CN653" s="211">
        <v>682</v>
      </c>
      <c r="CO653" s="211">
        <v>0</v>
      </c>
      <c r="CP653" s="211">
        <v>115</v>
      </c>
      <c r="CQ653" s="211">
        <v>2189</v>
      </c>
      <c r="CR653" s="211">
        <v>1597</v>
      </c>
      <c r="CS653" s="211">
        <v>1188</v>
      </c>
      <c r="CT653" s="211">
        <v>2162</v>
      </c>
      <c r="CU653" s="211">
        <v>79</v>
      </c>
      <c r="CV653" s="211">
        <v>58</v>
      </c>
      <c r="CW653" s="211">
        <v>58</v>
      </c>
      <c r="CX653" s="211">
        <v>58</v>
      </c>
      <c r="CY653" s="211">
        <v>21</v>
      </c>
      <c r="CZ653" s="211">
        <v>0</v>
      </c>
      <c r="DA653" s="211">
        <v>0</v>
      </c>
      <c r="DB653" s="211">
        <v>0</v>
      </c>
      <c r="DC653" s="211">
        <v>0</v>
      </c>
      <c r="DD653" s="211">
        <v>0</v>
      </c>
      <c r="DE653" s="211">
        <v>75</v>
      </c>
      <c r="DF653" s="211">
        <v>79</v>
      </c>
      <c r="DG653" s="211">
        <v>82</v>
      </c>
      <c r="DH653" s="211">
        <v>44</v>
      </c>
      <c r="DI653" s="211">
        <v>127</v>
      </c>
      <c r="DJ653" s="211">
        <v>58</v>
      </c>
      <c r="DK653" s="211">
        <v>15</v>
      </c>
      <c r="DL653" s="211">
        <v>43</v>
      </c>
      <c r="DM653" s="211">
        <v>79</v>
      </c>
      <c r="DN653" s="211">
        <v>291</v>
      </c>
      <c r="DO653" s="211">
        <v>53</v>
      </c>
      <c r="DP653" s="211">
        <v>64</v>
      </c>
      <c r="DQ653" s="211">
        <v>46</v>
      </c>
      <c r="DR653" s="211">
        <v>42</v>
      </c>
      <c r="DS653" s="211">
        <v>44</v>
      </c>
      <c r="DT653" s="211">
        <v>70</v>
      </c>
      <c r="DU653" s="211">
        <v>1024</v>
      </c>
      <c r="DV653" s="211">
        <v>494</v>
      </c>
      <c r="DW653" s="211">
        <v>147</v>
      </c>
      <c r="DX653" s="211">
        <v>79</v>
      </c>
      <c r="DY653" s="211">
        <v>33</v>
      </c>
      <c r="DZ653" s="211">
        <v>232</v>
      </c>
      <c r="EA653" s="211">
        <v>3</v>
      </c>
      <c r="EB653" s="211">
        <v>201</v>
      </c>
      <c r="EC653" s="211">
        <v>219</v>
      </c>
      <c r="ED653" s="211">
        <v>10</v>
      </c>
      <c r="EE653" s="211">
        <v>173</v>
      </c>
      <c r="EF653" s="211">
        <v>213</v>
      </c>
      <c r="EG653" s="211">
        <v>2118</v>
      </c>
      <c r="EH653" s="211">
        <v>196</v>
      </c>
      <c r="EI653" s="211">
        <v>800</v>
      </c>
      <c r="EJ653" s="211">
        <v>224</v>
      </c>
      <c r="EK653" s="211">
        <v>27</v>
      </c>
      <c r="EL653" s="211">
        <v>22</v>
      </c>
      <c r="EM653" s="211">
        <v>30</v>
      </c>
      <c r="EN653" s="211">
        <v>19</v>
      </c>
      <c r="EO653" s="211">
        <v>1</v>
      </c>
      <c r="EP653" s="211">
        <v>60</v>
      </c>
      <c r="EQ653" s="211">
        <v>841</v>
      </c>
      <c r="ER653" s="211">
        <v>1024</v>
      </c>
      <c r="ES653" s="211">
        <v>24</v>
      </c>
      <c r="ET653" s="211">
        <v>289</v>
      </c>
      <c r="EU653" s="211">
        <v>353</v>
      </c>
      <c r="EV653" s="211">
        <v>358</v>
      </c>
      <c r="EW653" s="211">
        <f t="shared" si="10"/>
        <v>1000</v>
      </c>
      <c r="EX653" s="211">
        <v>1024</v>
      </c>
      <c r="EZ653" s="211"/>
    </row>
    <row r="654" spans="1:156" x14ac:dyDescent="0.25">
      <c r="A654">
        <v>56554</v>
      </c>
      <c r="B654" t="s">
        <v>580</v>
      </c>
      <c r="C654" t="s">
        <v>882</v>
      </c>
      <c r="D654" t="s">
        <v>236</v>
      </c>
      <c r="E654" t="s">
        <v>331</v>
      </c>
      <c r="F654" s="234" t="s">
        <v>342</v>
      </c>
      <c r="G654" s="234" t="s">
        <v>342</v>
      </c>
      <c r="H654" s="211">
        <v>2648</v>
      </c>
      <c r="I654" s="211">
        <v>110</v>
      </c>
      <c r="J654" s="211">
        <v>197</v>
      </c>
      <c r="K654" s="211">
        <v>22</v>
      </c>
      <c r="L654" s="211">
        <v>130</v>
      </c>
      <c r="M654" s="211">
        <v>22</v>
      </c>
      <c r="N654" s="211">
        <v>1023</v>
      </c>
      <c r="O654" s="211">
        <v>51</v>
      </c>
      <c r="P654" s="211">
        <v>1406</v>
      </c>
      <c r="Q654" s="211">
        <v>37</v>
      </c>
      <c r="R654" s="211">
        <v>2400</v>
      </c>
      <c r="S654" s="211">
        <v>99</v>
      </c>
      <c r="T654" s="211">
        <v>1</v>
      </c>
      <c r="U654" s="211">
        <v>0</v>
      </c>
      <c r="V654" s="211">
        <v>39</v>
      </c>
      <c r="W654" s="211">
        <v>7</v>
      </c>
      <c r="X654" s="211">
        <v>49</v>
      </c>
      <c r="Y654" s="211">
        <v>0</v>
      </c>
      <c r="Z654" s="211">
        <v>91</v>
      </c>
      <c r="AA654" s="211">
        <v>0</v>
      </c>
      <c r="AB654" s="211">
        <v>68</v>
      </c>
      <c r="AC654" s="211">
        <v>4</v>
      </c>
      <c r="AD654" s="211">
        <v>16</v>
      </c>
      <c r="AE654" s="211">
        <v>0</v>
      </c>
      <c r="AF654" s="211">
        <v>2398</v>
      </c>
      <c r="AG654" s="211">
        <v>99</v>
      </c>
      <c r="AH654" s="211">
        <v>2602</v>
      </c>
      <c r="AI654" s="211">
        <v>110</v>
      </c>
      <c r="AJ654" s="211">
        <v>46</v>
      </c>
      <c r="AK654" s="211">
        <v>0</v>
      </c>
      <c r="AL654" s="211">
        <v>11</v>
      </c>
      <c r="AM654" s="211">
        <v>0</v>
      </c>
      <c r="AN654" s="211">
        <v>35</v>
      </c>
      <c r="AO654" s="211">
        <v>0</v>
      </c>
      <c r="AP654" s="211">
        <v>1320</v>
      </c>
      <c r="AQ654" s="211">
        <v>69</v>
      </c>
      <c r="AR654" s="211">
        <v>1328</v>
      </c>
      <c r="AS654" s="211">
        <v>41</v>
      </c>
      <c r="AT654" s="211">
        <v>399</v>
      </c>
      <c r="AU654" s="211">
        <v>7</v>
      </c>
      <c r="AV654" s="211">
        <v>2249</v>
      </c>
      <c r="AW654" s="211">
        <v>103</v>
      </c>
      <c r="AX654" s="211">
        <v>129</v>
      </c>
      <c r="AY654" s="211">
        <v>0</v>
      </c>
      <c r="AZ654" s="211">
        <v>478</v>
      </c>
      <c r="BA654" s="211">
        <v>34</v>
      </c>
      <c r="BB654" s="211">
        <v>635</v>
      </c>
      <c r="BC654" s="211">
        <v>35</v>
      </c>
      <c r="BD654" s="211">
        <v>710</v>
      </c>
      <c r="BE654" s="211">
        <v>7</v>
      </c>
      <c r="BF654" s="211">
        <v>266</v>
      </c>
      <c r="BG654" s="211">
        <v>21</v>
      </c>
      <c r="BH654" s="211">
        <v>1162</v>
      </c>
      <c r="BI654" s="211">
        <v>68</v>
      </c>
      <c r="BJ654" s="211">
        <v>1143</v>
      </c>
      <c r="BK654" s="211">
        <v>66</v>
      </c>
      <c r="BL654" s="211">
        <v>19</v>
      </c>
      <c r="BM654" s="211">
        <v>2</v>
      </c>
      <c r="BN654" s="211">
        <v>862</v>
      </c>
      <c r="BO654" s="211">
        <v>34</v>
      </c>
      <c r="BP654" s="211">
        <v>328</v>
      </c>
      <c r="BQ654" s="211">
        <v>38</v>
      </c>
      <c r="BR654" s="211">
        <v>238</v>
      </c>
      <c r="BS654" s="211">
        <v>17</v>
      </c>
      <c r="BT654" s="211">
        <v>584</v>
      </c>
      <c r="BU654" s="211">
        <v>21</v>
      </c>
      <c r="BV654" s="211">
        <v>1428</v>
      </c>
      <c r="BW654" s="211">
        <v>89</v>
      </c>
      <c r="BX654" s="211">
        <v>636</v>
      </c>
      <c r="BY654" s="211">
        <v>0</v>
      </c>
      <c r="BZ654" s="211">
        <v>136</v>
      </c>
      <c r="CA654" s="211">
        <v>4</v>
      </c>
      <c r="CB654" s="211">
        <v>448</v>
      </c>
      <c r="CC654" s="211">
        <v>17</v>
      </c>
      <c r="CD654" s="211">
        <v>112</v>
      </c>
      <c r="CE654" s="211">
        <v>13</v>
      </c>
      <c r="CF654" s="211">
        <v>170</v>
      </c>
      <c r="CG654" s="211">
        <v>4</v>
      </c>
      <c r="CH654" s="211">
        <v>316</v>
      </c>
      <c r="CI654" s="211">
        <v>31</v>
      </c>
      <c r="CJ654" s="211">
        <v>331</v>
      </c>
      <c r="CK654" s="211">
        <v>21</v>
      </c>
      <c r="CL654" s="211">
        <v>499</v>
      </c>
      <c r="CM654" s="211">
        <v>20</v>
      </c>
      <c r="CN654" s="211">
        <v>636</v>
      </c>
      <c r="CO654" s="211">
        <v>0</v>
      </c>
      <c r="CP654" s="211">
        <v>110</v>
      </c>
      <c r="CQ654" s="211">
        <v>2538</v>
      </c>
      <c r="CR654" s="211">
        <v>1997</v>
      </c>
      <c r="CS654" s="211">
        <v>1055</v>
      </c>
      <c r="CT654" s="211">
        <v>2529</v>
      </c>
      <c r="CU654" s="211">
        <v>54</v>
      </c>
      <c r="CV654" s="211">
        <v>16</v>
      </c>
      <c r="CW654" s="211">
        <v>15</v>
      </c>
      <c r="CX654" s="211">
        <v>0</v>
      </c>
      <c r="CY654" s="211">
        <v>17</v>
      </c>
      <c r="CZ654" s="211">
        <v>9</v>
      </c>
      <c r="DA654" s="211">
        <v>22</v>
      </c>
      <c r="DB654" s="211">
        <v>7</v>
      </c>
      <c r="DC654" s="211">
        <v>0</v>
      </c>
      <c r="DD654" s="211">
        <v>0</v>
      </c>
      <c r="DE654" s="211">
        <v>115</v>
      </c>
      <c r="DF654" s="211">
        <v>108</v>
      </c>
      <c r="DG654" s="211">
        <v>195</v>
      </c>
      <c r="DH654" s="211">
        <v>32</v>
      </c>
      <c r="DI654" s="211">
        <v>120</v>
      </c>
      <c r="DJ654" s="211">
        <v>68</v>
      </c>
      <c r="DK654" s="211">
        <v>15</v>
      </c>
      <c r="DL654" s="211">
        <v>78</v>
      </c>
      <c r="DM654" s="211">
        <v>72</v>
      </c>
      <c r="DN654" s="211">
        <v>301</v>
      </c>
      <c r="DO654" s="211">
        <v>89</v>
      </c>
      <c r="DP654" s="211">
        <v>51</v>
      </c>
      <c r="DQ654" s="211">
        <v>44</v>
      </c>
      <c r="DR654" s="211">
        <v>54</v>
      </c>
      <c r="DS654" s="211">
        <v>15</v>
      </c>
      <c r="DT654" s="211">
        <v>44</v>
      </c>
      <c r="DU654" s="211">
        <v>1092</v>
      </c>
      <c r="DV654" s="211">
        <v>652</v>
      </c>
      <c r="DW654" s="211">
        <v>230</v>
      </c>
      <c r="DX654" s="211">
        <v>45</v>
      </c>
      <c r="DY654" s="211">
        <v>22</v>
      </c>
      <c r="DZ654" s="211">
        <v>255</v>
      </c>
      <c r="EA654" s="211">
        <v>14</v>
      </c>
      <c r="EB654" s="211">
        <v>181</v>
      </c>
      <c r="EC654" s="211">
        <v>140</v>
      </c>
      <c r="ED654" s="211">
        <v>8</v>
      </c>
      <c r="EE654" s="211">
        <v>102</v>
      </c>
      <c r="EF654" s="211">
        <v>318</v>
      </c>
      <c r="EG654" s="211">
        <v>2525</v>
      </c>
      <c r="EH654" s="211">
        <v>144</v>
      </c>
      <c r="EI654" s="211">
        <v>1007</v>
      </c>
      <c r="EJ654" s="211">
        <v>85</v>
      </c>
      <c r="EK654" s="211">
        <v>11</v>
      </c>
      <c r="EL654" s="211">
        <v>9</v>
      </c>
      <c r="EM654" s="211">
        <v>8</v>
      </c>
      <c r="EN654" s="211">
        <v>3</v>
      </c>
      <c r="EO654" s="211">
        <v>10</v>
      </c>
      <c r="EP654" s="211">
        <v>12</v>
      </c>
      <c r="EQ654" s="211">
        <v>983</v>
      </c>
      <c r="ER654" s="211">
        <v>1092</v>
      </c>
      <c r="ES654" s="211">
        <v>26</v>
      </c>
      <c r="ET654" s="211">
        <v>159</v>
      </c>
      <c r="EU654" s="211">
        <v>476</v>
      </c>
      <c r="EV654" s="211">
        <v>431</v>
      </c>
      <c r="EW654" s="211">
        <f t="shared" si="10"/>
        <v>1066</v>
      </c>
      <c r="EX654" s="211">
        <v>1092</v>
      </c>
      <c r="EZ654" s="211"/>
    </row>
    <row r="655" spans="1:156" x14ac:dyDescent="0.25">
      <c r="A655">
        <v>56560</v>
      </c>
      <c r="B655" t="s">
        <v>580</v>
      </c>
      <c r="C655" t="s">
        <v>884</v>
      </c>
      <c r="D655" t="s">
        <v>247</v>
      </c>
      <c r="E655" t="s">
        <v>331</v>
      </c>
      <c r="F655" s="234" t="s">
        <v>343</v>
      </c>
      <c r="G655" s="234" t="s">
        <v>342</v>
      </c>
      <c r="H655" s="211">
        <v>43706</v>
      </c>
      <c r="I655" s="211">
        <v>1627</v>
      </c>
      <c r="J655" s="211">
        <v>9540</v>
      </c>
      <c r="K655" s="211">
        <v>536</v>
      </c>
      <c r="L655" s="211">
        <v>7431</v>
      </c>
      <c r="M655" s="211">
        <v>455</v>
      </c>
      <c r="N655" s="211">
        <v>16525</v>
      </c>
      <c r="O655" s="211">
        <v>770</v>
      </c>
      <c r="P655" s="211">
        <v>16998</v>
      </c>
      <c r="Q655" s="211">
        <v>293</v>
      </c>
      <c r="R655" s="211">
        <v>36629</v>
      </c>
      <c r="S655" s="211">
        <v>1191</v>
      </c>
      <c r="T655" s="211">
        <v>2751</v>
      </c>
      <c r="U655" s="211">
        <v>152</v>
      </c>
      <c r="V655" s="211">
        <v>338</v>
      </c>
      <c r="W655" s="211">
        <v>52</v>
      </c>
      <c r="X655" s="211">
        <v>923</v>
      </c>
      <c r="Y655" s="211">
        <v>29</v>
      </c>
      <c r="Z655" s="211">
        <v>311</v>
      </c>
      <c r="AA655" s="211">
        <v>26</v>
      </c>
      <c r="AB655" s="211">
        <v>2627</v>
      </c>
      <c r="AC655" s="211">
        <v>177</v>
      </c>
      <c r="AD655" s="211">
        <v>2434</v>
      </c>
      <c r="AE655" s="211">
        <v>66</v>
      </c>
      <c r="AF655" s="211">
        <v>35446</v>
      </c>
      <c r="AG655" s="211">
        <v>1167</v>
      </c>
      <c r="AH655" s="211">
        <v>41169</v>
      </c>
      <c r="AI655" s="211">
        <v>1507</v>
      </c>
      <c r="AJ655" s="211">
        <v>2537</v>
      </c>
      <c r="AK655" s="211">
        <v>120</v>
      </c>
      <c r="AL655" s="211">
        <v>1482</v>
      </c>
      <c r="AM655" s="211">
        <v>0</v>
      </c>
      <c r="AN655" s="211">
        <v>1055</v>
      </c>
      <c r="AO655" s="211">
        <v>120</v>
      </c>
      <c r="AP655" s="211">
        <v>22036</v>
      </c>
      <c r="AQ655" s="211">
        <v>1170</v>
      </c>
      <c r="AR655" s="211">
        <v>21670</v>
      </c>
      <c r="AS655" s="211">
        <v>457</v>
      </c>
      <c r="AT655" s="211">
        <v>5697</v>
      </c>
      <c r="AU655" s="211">
        <v>133</v>
      </c>
      <c r="AV655" s="211">
        <v>38009</v>
      </c>
      <c r="AW655" s="211">
        <v>1494</v>
      </c>
      <c r="AX655" s="211">
        <v>1254</v>
      </c>
      <c r="AY655" s="211">
        <v>48</v>
      </c>
      <c r="AZ655" s="211">
        <v>5255</v>
      </c>
      <c r="BA655" s="211">
        <v>370</v>
      </c>
      <c r="BB655" s="211">
        <v>8330</v>
      </c>
      <c r="BC655" s="211">
        <v>317</v>
      </c>
      <c r="BD655" s="211">
        <v>11006</v>
      </c>
      <c r="BE655" s="211">
        <v>369</v>
      </c>
      <c r="BF655" s="211">
        <v>4064</v>
      </c>
      <c r="BG655" s="211">
        <v>279</v>
      </c>
      <c r="BH655" s="211">
        <v>22664</v>
      </c>
      <c r="BI655" s="211">
        <v>1129</v>
      </c>
      <c r="BJ655" s="211">
        <v>21731</v>
      </c>
      <c r="BK655" s="211">
        <v>874</v>
      </c>
      <c r="BL655" s="211">
        <v>933</v>
      </c>
      <c r="BM655" s="211">
        <v>255</v>
      </c>
      <c r="BN655" s="211">
        <v>14972</v>
      </c>
      <c r="BO655" s="211">
        <v>668</v>
      </c>
      <c r="BP655" s="211">
        <v>8490</v>
      </c>
      <c r="BQ655" s="211">
        <v>394</v>
      </c>
      <c r="BR655" s="211">
        <v>3266</v>
      </c>
      <c r="BS655" s="211">
        <v>346</v>
      </c>
      <c r="BT655" s="211">
        <v>11425</v>
      </c>
      <c r="BU655" s="211">
        <v>219</v>
      </c>
      <c r="BV655" s="211">
        <v>26728</v>
      </c>
      <c r="BW655" s="211">
        <v>1408</v>
      </c>
      <c r="BX655" s="211">
        <v>5553</v>
      </c>
      <c r="BY655" s="211">
        <v>0</v>
      </c>
      <c r="BZ655" s="211">
        <v>3598</v>
      </c>
      <c r="CA655" s="211">
        <v>18</v>
      </c>
      <c r="CB655" s="211">
        <v>7827</v>
      </c>
      <c r="CC655" s="211">
        <v>201</v>
      </c>
      <c r="CD655" s="211">
        <v>6436</v>
      </c>
      <c r="CE655" s="211">
        <v>304</v>
      </c>
      <c r="CF655" s="211">
        <v>5595</v>
      </c>
      <c r="CG655" s="211">
        <v>572</v>
      </c>
      <c r="CH655" s="211">
        <v>5874</v>
      </c>
      <c r="CI655" s="211">
        <v>248</v>
      </c>
      <c r="CJ655" s="211">
        <v>4544</v>
      </c>
      <c r="CK655" s="211">
        <v>195</v>
      </c>
      <c r="CL655" s="211">
        <v>4279</v>
      </c>
      <c r="CM655" s="211">
        <v>89</v>
      </c>
      <c r="CN655" s="211">
        <v>5553</v>
      </c>
      <c r="CO655" s="211">
        <v>0</v>
      </c>
      <c r="CP655" s="211">
        <v>1627</v>
      </c>
      <c r="CQ655" s="211">
        <v>42079</v>
      </c>
      <c r="CR655" s="211">
        <v>32669</v>
      </c>
      <c r="CS655" s="211">
        <v>15396</v>
      </c>
      <c r="CT655" s="211">
        <v>37177</v>
      </c>
      <c r="CU655" s="211">
        <v>3845</v>
      </c>
      <c r="CV655" s="211">
        <v>1017</v>
      </c>
      <c r="CW655" s="211">
        <v>800</v>
      </c>
      <c r="CX655" s="211">
        <v>199</v>
      </c>
      <c r="CY655" s="211">
        <v>1138</v>
      </c>
      <c r="CZ655" s="211">
        <v>338</v>
      </c>
      <c r="DA655" s="211">
        <v>490</v>
      </c>
      <c r="DB655" s="211">
        <v>186</v>
      </c>
      <c r="DC655" s="211">
        <v>1417</v>
      </c>
      <c r="DD655" s="211">
        <v>294</v>
      </c>
      <c r="DE655" s="211">
        <v>407</v>
      </c>
      <c r="DF655" s="211">
        <v>1553</v>
      </c>
      <c r="DG655" s="211">
        <v>1719</v>
      </c>
      <c r="DH655" s="211">
        <v>567</v>
      </c>
      <c r="DI655" s="211">
        <v>2361</v>
      </c>
      <c r="DJ655" s="211">
        <v>1003</v>
      </c>
      <c r="DK655" s="211">
        <v>304</v>
      </c>
      <c r="DL655" s="211">
        <v>1675</v>
      </c>
      <c r="DM655" s="211">
        <v>2125</v>
      </c>
      <c r="DN655" s="211">
        <v>7294</v>
      </c>
      <c r="DO655" s="211">
        <v>1840</v>
      </c>
      <c r="DP655" s="211">
        <v>1308</v>
      </c>
      <c r="DQ655" s="211">
        <v>1340</v>
      </c>
      <c r="DR655" s="211">
        <v>750</v>
      </c>
      <c r="DS655" s="211">
        <v>791</v>
      </c>
      <c r="DT655" s="211">
        <v>1828</v>
      </c>
      <c r="DU655" s="211">
        <v>18448</v>
      </c>
      <c r="DV655" s="211">
        <v>7648</v>
      </c>
      <c r="DW655" s="211">
        <v>3600</v>
      </c>
      <c r="DX655" s="211">
        <v>1506</v>
      </c>
      <c r="DY655" s="211">
        <v>534</v>
      </c>
      <c r="DZ655" s="211">
        <v>4245</v>
      </c>
      <c r="EA655" s="211">
        <v>208</v>
      </c>
      <c r="EB655" s="211">
        <v>3220</v>
      </c>
      <c r="EC655" s="211">
        <v>5049</v>
      </c>
      <c r="ED655" s="211">
        <v>800</v>
      </c>
      <c r="EE655" s="211">
        <v>3066</v>
      </c>
      <c r="EF655" s="211">
        <v>5391</v>
      </c>
      <c r="EG655" s="211">
        <v>34786</v>
      </c>
      <c r="EH655" s="211">
        <v>8660</v>
      </c>
      <c r="EI655" s="211">
        <v>11007</v>
      </c>
      <c r="EJ655" s="211">
        <v>7441</v>
      </c>
      <c r="EK655" s="211">
        <v>739</v>
      </c>
      <c r="EL655" s="211">
        <v>678</v>
      </c>
      <c r="EM655" s="211">
        <v>958</v>
      </c>
      <c r="EN655" s="211">
        <v>810</v>
      </c>
      <c r="EO655" s="211">
        <v>574</v>
      </c>
      <c r="EP655" s="211">
        <v>3190</v>
      </c>
      <c r="EQ655" s="211">
        <v>16103</v>
      </c>
      <c r="ER655" s="211">
        <v>18448</v>
      </c>
      <c r="ES655" s="211">
        <v>1840</v>
      </c>
      <c r="ET655" s="211">
        <v>5746</v>
      </c>
      <c r="EU655" s="211">
        <v>7336</v>
      </c>
      <c r="EV655" s="211">
        <v>3526</v>
      </c>
      <c r="EW655" s="211">
        <f t="shared" si="10"/>
        <v>16608</v>
      </c>
      <c r="EX655" s="211">
        <v>18448</v>
      </c>
      <c r="EZ655" s="211"/>
    </row>
    <row r="656" spans="1:156" x14ac:dyDescent="0.25">
      <c r="A656">
        <v>56567</v>
      </c>
      <c r="B656" t="s">
        <v>580</v>
      </c>
      <c r="C656" t="s">
        <v>886</v>
      </c>
      <c r="D656" t="s">
        <v>289</v>
      </c>
      <c r="E656" t="s">
        <v>331</v>
      </c>
      <c r="F656" s="234" t="s">
        <v>342</v>
      </c>
      <c r="G656" s="234" t="s">
        <v>342</v>
      </c>
      <c r="H656" s="211">
        <v>3202</v>
      </c>
      <c r="I656" s="211">
        <v>180</v>
      </c>
      <c r="J656" s="211">
        <v>532</v>
      </c>
      <c r="K656" s="211">
        <v>50</v>
      </c>
      <c r="L656" s="211">
        <v>272</v>
      </c>
      <c r="M656" s="211">
        <v>27</v>
      </c>
      <c r="N656" s="211">
        <v>1526</v>
      </c>
      <c r="O656" s="211">
        <v>90</v>
      </c>
      <c r="P656" s="211">
        <v>1134</v>
      </c>
      <c r="Q656" s="211">
        <v>40</v>
      </c>
      <c r="R656" s="211">
        <v>2983</v>
      </c>
      <c r="S656" s="211">
        <v>175</v>
      </c>
      <c r="T656" s="211">
        <v>15</v>
      </c>
      <c r="U656" s="211">
        <v>0</v>
      </c>
      <c r="V656" s="211">
        <v>17</v>
      </c>
      <c r="W656" s="211">
        <v>0</v>
      </c>
      <c r="X656" s="211">
        <v>1</v>
      </c>
      <c r="Y656" s="211">
        <v>0</v>
      </c>
      <c r="Z656" s="211">
        <v>67</v>
      </c>
      <c r="AA656" s="211">
        <v>1</v>
      </c>
      <c r="AB656" s="211">
        <v>119</v>
      </c>
      <c r="AC656" s="211">
        <v>4</v>
      </c>
      <c r="AD656" s="211">
        <v>41</v>
      </c>
      <c r="AE656" s="211">
        <v>0</v>
      </c>
      <c r="AF656" s="211">
        <v>2971</v>
      </c>
      <c r="AG656" s="211">
        <v>175</v>
      </c>
      <c r="AH656" s="211">
        <v>3164</v>
      </c>
      <c r="AI656" s="211">
        <v>180</v>
      </c>
      <c r="AJ656" s="211">
        <v>38</v>
      </c>
      <c r="AK656" s="211">
        <v>0</v>
      </c>
      <c r="AL656" s="211">
        <v>21</v>
      </c>
      <c r="AM656" s="211">
        <v>0</v>
      </c>
      <c r="AN656" s="211">
        <v>17</v>
      </c>
      <c r="AO656" s="211">
        <v>0</v>
      </c>
      <c r="AP656" s="211">
        <v>1684</v>
      </c>
      <c r="AQ656" s="211">
        <v>98</v>
      </c>
      <c r="AR656" s="211">
        <v>1518</v>
      </c>
      <c r="AS656" s="211">
        <v>82</v>
      </c>
      <c r="AT656" s="211">
        <v>280</v>
      </c>
      <c r="AU656" s="211">
        <v>0</v>
      </c>
      <c r="AV656" s="211">
        <v>2922</v>
      </c>
      <c r="AW656" s="211">
        <v>180</v>
      </c>
      <c r="AX656" s="211">
        <v>136</v>
      </c>
      <c r="AY656" s="211">
        <v>16</v>
      </c>
      <c r="AZ656" s="211">
        <v>718</v>
      </c>
      <c r="BA656" s="211">
        <v>28</v>
      </c>
      <c r="BB656" s="211">
        <v>872</v>
      </c>
      <c r="BC656" s="211">
        <v>51</v>
      </c>
      <c r="BD656" s="211">
        <v>384</v>
      </c>
      <c r="BE656" s="211">
        <v>8</v>
      </c>
      <c r="BF656" s="211">
        <v>225</v>
      </c>
      <c r="BG656" s="211">
        <v>13</v>
      </c>
      <c r="BH656" s="211">
        <v>1474</v>
      </c>
      <c r="BI656" s="211">
        <v>111</v>
      </c>
      <c r="BJ656" s="211">
        <v>1435</v>
      </c>
      <c r="BK656" s="211">
        <v>88</v>
      </c>
      <c r="BL656" s="211">
        <v>39</v>
      </c>
      <c r="BM656" s="211">
        <v>23</v>
      </c>
      <c r="BN656" s="211">
        <v>1054</v>
      </c>
      <c r="BO656" s="211">
        <v>56</v>
      </c>
      <c r="BP656" s="211">
        <v>463</v>
      </c>
      <c r="BQ656" s="211">
        <v>53</v>
      </c>
      <c r="BR656" s="211">
        <v>182</v>
      </c>
      <c r="BS656" s="211">
        <v>15</v>
      </c>
      <c r="BT656" s="211">
        <v>864</v>
      </c>
      <c r="BU656" s="211">
        <v>56</v>
      </c>
      <c r="BV656" s="211">
        <v>1699</v>
      </c>
      <c r="BW656" s="211">
        <v>124</v>
      </c>
      <c r="BX656" s="211">
        <v>639</v>
      </c>
      <c r="BY656" s="211">
        <v>0</v>
      </c>
      <c r="BZ656" s="211">
        <v>282</v>
      </c>
      <c r="CA656" s="211">
        <v>17</v>
      </c>
      <c r="CB656" s="211">
        <v>582</v>
      </c>
      <c r="CC656" s="211">
        <v>39</v>
      </c>
      <c r="CD656" s="211">
        <v>228</v>
      </c>
      <c r="CE656" s="211">
        <v>21</v>
      </c>
      <c r="CF656" s="211">
        <v>347</v>
      </c>
      <c r="CG656" s="211">
        <v>29</v>
      </c>
      <c r="CH656" s="211">
        <v>399</v>
      </c>
      <c r="CI656" s="211">
        <v>31</v>
      </c>
      <c r="CJ656" s="211">
        <v>331</v>
      </c>
      <c r="CK656" s="211">
        <v>20</v>
      </c>
      <c r="CL656" s="211">
        <v>394</v>
      </c>
      <c r="CM656" s="211">
        <v>23</v>
      </c>
      <c r="CN656" s="211">
        <v>639</v>
      </c>
      <c r="CO656" s="211">
        <v>0</v>
      </c>
      <c r="CP656" s="211">
        <v>180</v>
      </c>
      <c r="CQ656" s="211">
        <v>3022</v>
      </c>
      <c r="CR656" s="211">
        <v>2348</v>
      </c>
      <c r="CS656" s="211">
        <v>1319</v>
      </c>
      <c r="CT656" s="211">
        <v>2861</v>
      </c>
      <c r="CU656" s="211">
        <v>170</v>
      </c>
      <c r="CV656" s="211">
        <v>54</v>
      </c>
      <c r="CW656" s="211">
        <v>58</v>
      </c>
      <c r="CX656" s="211">
        <v>6</v>
      </c>
      <c r="CY656" s="211">
        <v>59</v>
      </c>
      <c r="CZ656" s="211">
        <v>41</v>
      </c>
      <c r="DA656" s="211">
        <v>0</v>
      </c>
      <c r="DB656" s="211">
        <v>0</v>
      </c>
      <c r="DC656" s="211">
        <v>53</v>
      </c>
      <c r="DD656" s="211">
        <v>7</v>
      </c>
      <c r="DE656" s="211">
        <v>101</v>
      </c>
      <c r="DF656" s="211">
        <v>135</v>
      </c>
      <c r="DG656" s="211">
        <v>301</v>
      </c>
      <c r="DH656" s="211">
        <v>58</v>
      </c>
      <c r="DI656" s="211">
        <v>150</v>
      </c>
      <c r="DJ656" s="211">
        <v>91</v>
      </c>
      <c r="DK656" s="211">
        <v>64</v>
      </c>
      <c r="DL656" s="211">
        <v>47</v>
      </c>
      <c r="DM656" s="211">
        <v>91</v>
      </c>
      <c r="DN656" s="211">
        <v>421</v>
      </c>
      <c r="DO656" s="211">
        <v>64</v>
      </c>
      <c r="DP656" s="211">
        <v>89</v>
      </c>
      <c r="DQ656" s="211">
        <v>50</v>
      </c>
      <c r="DR656" s="211">
        <v>52</v>
      </c>
      <c r="DS656" s="211">
        <v>55</v>
      </c>
      <c r="DT656" s="211">
        <v>70</v>
      </c>
      <c r="DU656" s="211">
        <v>1318</v>
      </c>
      <c r="DV656" s="211">
        <v>732</v>
      </c>
      <c r="DW656" s="211">
        <v>276</v>
      </c>
      <c r="DX656" s="211">
        <v>98</v>
      </c>
      <c r="DY656" s="211">
        <v>22</v>
      </c>
      <c r="DZ656" s="211">
        <v>259</v>
      </c>
      <c r="EA656" s="211">
        <v>21</v>
      </c>
      <c r="EB656" s="211">
        <v>200</v>
      </c>
      <c r="EC656" s="211">
        <v>229</v>
      </c>
      <c r="ED656" s="211">
        <v>41</v>
      </c>
      <c r="EE656" s="211">
        <v>176</v>
      </c>
      <c r="EF656" s="211">
        <v>378</v>
      </c>
      <c r="EG656" s="211">
        <v>2916</v>
      </c>
      <c r="EH656" s="211">
        <v>298</v>
      </c>
      <c r="EI656" s="211">
        <v>1018</v>
      </c>
      <c r="EJ656" s="211">
        <v>300</v>
      </c>
      <c r="EK656" s="211">
        <v>63</v>
      </c>
      <c r="EL656" s="211">
        <v>23</v>
      </c>
      <c r="EM656" s="211">
        <v>57</v>
      </c>
      <c r="EN656" s="211">
        <v>36</v>
      </c>
      <c r="EO656" s="211">
        <v>38</v>
      </c>
      <c r="EP656" s="211">
        <v>62</v>
      </c>
      <c r="EQ656" s="211">
        <v>1112</v>
      </c>
      <c r="ER656" s="211">
        <v>1318</v>
      </c>
      <c r="ES656" s="211">
        <v>85</v>
      </c>
      <c r="ET656" s="211">
        <v>322</v>
      </c>
      <c r="EU656" s="211">
        <v>479</v>
      </c>
      <c r="EV656" s="211">
        <v>432</v>
      </c>
      <c r="EW656" s="211">
        <f t="shared" si="10"/>
        <v>1233</v>
      </c>
      <c r="EX656" s="211">
        <v>1318</v>
      </c>
      <c r="EZ656" s="211"/>
    </row>
    <row r="657" spans="1:156" x14ac:dyDescent="0.25">
      <c r="A657">
        <v>56569</v>
      </c>
      <c r="B657" t="s">
        <v>580</v>
      </c>
      <c r="C657" t="s">
        <v>887</v>
      </c>
      <c r="D657" t="s">
        <v>236</v>
      </c>
      <c r="E657" t="s">
        <v>331</v>
      </c>
      <c r="F657" s="234" t="s">
        <v>342</v>
      </c>
      <c r="G657" s="234" t="s">
        <v>343</v>
      </c>
      <c r="H657" s="211">
        <v>1268</v>
      </c>
      <c r="I657" s="211">
        <v>193</v>
      </c>
      <c r="J657" s="211">
        <v>348</v>
      </c>
      <c r="K657" s="211">
        <v>39</v>
      </c>
      <c r="L657" s="211">
        <v>261</v>
      </c>
      <c r="M657" s="211">
        <v>37</v>
      </c>
      <c r="N657" s="211">
        <v>600</v>
      </c>
      <c r="O657" s="211">
        <v>133</v>
      </c>
      <c r="P657" s="211">
        <v>303</v>
      </c>
      <c r="Q657" s="211">
        <v>21</v>
      </c>
      <c r="R657" s="211">
        <v>559</v>
      </c>
      <c r="S657" s="211">
        <v>42</v>
      </c>
      <c r="T657" s="211">
        <v>4</v>
      </c>
      <c r="U657" s="211">
        <v>0</v>
      </c>
      <c r="V657" s="211">
        <v>406</v>
      </c>
      <c r="W657" s="211">
        <v>64</v>
      </c>
      <c r="X657" s="211">
        <v>26</v>
      </c>
      <c r="Y657" s="211">
        <v>0</v>
      </c>
      <c r="Z657" s="211">
        <v>6</v>
      </c>
      <c r="AA657" s="211">
        <v>0</v>
      </c>
      <c r="AB657" s="211">
        <v>265</v>
      </c>
      <c r="AC657" s="211">
        <v>86</v>
      </c>
      <c r="AD657" s="211">
        <v>38</v>
      </c>
      <c r="AE657" s="211">
        <v>0</v>
      </c>
      <c r="AF657" s="211">
        <v>555</v>
      </c>
      <c r="AG657" s="211">
        <v>42</v>
      </c>
      <c r="AH657" s="211">
        <v>1254</v>
      </c>
      <c r="AI657" s="211">
        <v>193</v>
      </c>
      <c r="AJ657" s="211">
        <v>14</v>
      </c>
      <c r="AK657" s="211">
        <v>0</v>
      </c>
      <c r="AL657" s="211">
        <v>2</v>
      </c>
      <c r="AM657" s="211">
        <v>0</v>
      </c>
      <c r="AN657" s="211">
        <v>12</v>
      </c>
      <c r="AO657" s="211">
        <v>0</v>
      </c>
      <c r="AP657" s="211">
        <v>617</v>
      </c>
      <c r="AQ657" s="211">
        <v>113</v>
      </c>
      <c r="AR657" s="211">
        <v>651</v>
      </c>
      <c r="AS657" s="211">
        <v>80</v>
      </c>
      <c r="AT657" s="211">
        <v>220</v>
      </c>
      <c r="AU657" s="211">
        <v>16</v>
      </c>
      <c r="AV657" s="211">
        <v>1048</v>
      </c>
      <c r="AW657" s="211">
        <v>177</v>
      </c>
      <c r="AX657" s="211">
        <v>82</v>
      </c>
      <c r="AY657" s="211">
        <v>10</v>
      </c>
      <c r="AZ657" s="211">
        <v>297</v>
      </c>
      <c r="BA657" s="211">
        <v>56</v>
      </c>
      <c r="BB657" s="211">
        <v>249</v>
      </c>
      <c r="BC657" s="211">
        <v>43</v>
      </c>
      <c r="BD657" s="211">
        <v>145</v>
      </c>
      <c r="BE657" s="211">
        <v>6</v>
      </c>
      <c r="BF657" s="211">
        <v>129</v>
      </c>
      <c r="BG657" s="211">
        <v>25</v>
      </c>
      <c r="BH657" s="211">
        <v>454</v>
      </c>
      <c r="BI657" s="211">
        <v>117</v>
      </c>
      <c r="BJ657" s="211">
        <v>432</v>
      </c>
      <c r="BK657" s="211">
        <v>107</v>
      </c>
      <c r="BL657" s="211">
        <v>22</v>
      </c>
      <c r="BM657" s="211">
        <v>10</v>
      </c>
      <c r="BN657" s="211">
        <v>277</v>
      </c>
      <c r="BO657" s="211">
        <v>70</v>
      </c>
      <c r="BP657" s="211">
        <v>203</v>
      </c>
      <c r="BQ657" s="211">
        <v>46</v>
      </c>
      <c r="BR657" s="211">
        <v>103</v>
      </c>
      <c r="BS657" s="211">
        <v>26</v>
      </c>
      <c r="BT657" s="211">
        <v>415</v>
      </c>
      <c r="BU657" s="211">
        <v>51</v>
      </c>
      <c r="BV657" s="211">
        <v>583</v>
      </c>
      <c r="BW657" s="211">
        <v>142</v>
      </c>
      <c r="BX657" s="211">
        <v>270</v>
      </c>
      <c r="BY657" s="211">
        <v>0</v>
      </c>
      <c r="BZ657" s="211">
        <v>118</v>
      </c>
      <c r="CA657" s="211">
        <v>17</v>
      </c>
      <c r="CB657" s="211">
        <v>297</v>
      </c>
      <c r="CC657" s="211">
        <v>34</v>
      </c>
      <c r="CD657" s="211">
        <v>80</v>
      </c>
      <c r="CE657" s="211">
        <v>27</v>
      </c>
      <c r="CF657" s="211">
        <v>114</v>
      </c>
      <c r="CG657" s="211">
        <v>32</v>
      </c>
      <c r="CH657" s="211">
        <v>166</v>
      </c>
      <c r="CI657" s="211">
        <v>37</v>
      </c>
      <c r="CJ657" s="211">
        <v>112</v>
      </c>
      <c r="CK657" s="211">
        <v>22</v>
      </c>
      <c r="CL657" s="211">
        <v>111</v>
      </c>
      <c r="CM657" s="211">
        <v>24</v>
      </c>
      <c r="CN657" s="211">
        <v>270</v>
      </c>
      <c r="CO657" s="211">
        <v>0</v>
      </c>
      <c r="CP657" s="211">
        <v>193</v>
      </c>
      <c r="CQ657" s="211">
        <v>1075</v>
      </c>
      <c r="CR657" s="211">
        <v>557</v>
      </c>
      <c r="CS657" s="211">
        <v>709</v>
      </c>
      <c r="CT657" s="211">
        <v>1030</v>
      </c>
      <c r="CU657" s="211">
        <v>136</v>
      </c>
      <c r="CV657" s="211">
        <v>7</v>
      </c>
      <c r="CW657" s="211">
        <v>5</v>
      </c>
      <c r="CX657" s="211">
        <v>0</v>
      </c>
      <c r="CY657" s="211">
        <v>20</v>
      </c>
      <c r="CZ657" s="211">
        <v>7</v>
      </c>
      <c r="DA657" s="211">
        <v>2</v>
      </c>
      <c r="DB657" s="211">
        <v>0</v>
      </c>
      <c r="DC657" s="211">
        <v>109</v>
      </c>
      <c r="DD657" s="211">
        <v>0</v>
      </c>
      <c r="DE657" s="211">
        <v>24</v>
      </c>
      <c r="DF657" s="211">
        <v>63</v>
      </c>
      <c r="DG657" s="211">
        <v>38</v>
      </c>
      <c r="DH657" s="211">
        <v>4</v>
      </c>
      <c r="DI657" s="211">
        <v>32</v>
      </c>
      <c r="DJ657" s="211">
        <v>31</v>
      </c>
      <c r="DK657" s="211">
        <v>4</v>
      </c>
      <c r="DL657" s="211">
        <v>19</v>
      </c>
      <c r="DM657" s="211">
        <v>24</v>
      </c>
      <c r="DN657" s="211">
        <v>118</v>
      </c>
      <c r="DO657" s="211">
        <v>41</v>
      </c>
      <c r="DP657" s="211">
        <v>20</v>
      </c>
      <c r="DQ657" s="211">
        <v>71</v>
      </c>
      <c r="DR657" s="211">
        <v>35</v>
      </c>
      <c r="DS657" s="211">
        <v>24</v>
      </c>
      <c r="DT657" s="211">
        <v>86</v>
      </c>
      <c r="DU657" s="211">
        <v>460</v>
      </c>
      <c r="DV657" s="211">
        <v>216</v>
      </c>
      <c r="DW657" s="211">
        <v>76</v>
      </c>
      <c r="DX657" s="211">
        <v>64</v>
      </c>
      <c r="DY657" s="211">
        <v>44</v>
      </c>
      <c r="DZ657" s="211">
        <v>80</v>
      </c>
      <c r="EA657" s="211">
        <v>4</v>
      </c>
      <c r="EB657" s="211">
        <v>64</v>
      </c>
      <c r="EC657" s="211">
        <v>100</v>
      </c>
      <c r="ED657" s="211">
        <v>29</v>
      </c>
      <c r="EE657" s="211">
        <v>46</v>
      </c>
      <c r="EF657" s="211">
        <v>181</v>
      </c>
      <c r="EG657" s="211">
        <v>1174</v>
      </c>
      <c r="EH657" s="211">
        <v>84</v>
      </c>
      <c r="EI657" s="211">
        <v>381</v>
      </c>
      <c r="EJ657" s="211">
        <v>79</v>
      </c>
      <c r="EK657" s="211">
        <v>11</v>
      </c>
      <c r="EL657" s="211">
        <v>8</v>
      </c>
      <c r="EM657" s="211">
        <v>9</v>
      </c>
      <c r="EN657" s="211">
        <v>6</v>
      </c>
      <c r="EO657" s="211">
        <v>13</v>
      </c>
      <c r="EP657" s="211">
        <v>21</v>
      </c>
      <c r="EQ657" s="211">
        <v>408</v>
      </c>
      <c r="ER657" s="211">
        <v>460</v>
      </c>
      <c r="ES657" s="211">
        <v>47</v>
      </c>
      <c r="ET657" s="211">
        <v>113</v>
      </c>
      <c r="EU657" s="211">
        <v>129</v>
      </c>
      <c r="EV657" s="211">
        <v>171</v>
      </c>
      <c r="EW657" s="211">
        <f t="shared" si="10"/>
        <v>413</v>
      </c>
      <c r="EX657" s="211">
        <v>460</v>
      </c>
      <c r="EZ657" s="211"/>
    </row>
    <row r="658" spans="1:156" x14ac:dyDescent="0.25">
      <c r="A658">
        <v>56570</v>
      </c>
      <c r="B658" t="s">
        <v>580</v>
      </c>
      <c r="C658" t="s">
        <v>888</v>
      </c>
      <c r="D658" t="s">
        <v>236</v>
      </c>
      <c r="E658" t="s">
        <v>331</v>
      </c>
      <c r="F658" s="234" t="s">
        <v>342</v>
      </c>
      <c r="G658" s="234" t="s">
        <v>342</v>
      </c>
      <c r="H658" s="211">
        <v>1130</v>
      </c>
      <c r="I658" s="211">
        <v>59</v>
      </c>
      <c r="J658" s="211">
        <v>181</v>
      </c>
      <c r="K658" s="211">
        <v>7</v>
      </c>
      <c r="L658" s="211">
        <v>133</v>
      </c>
      <c r="M658" s="211">
        <v>7</v>
      </c>
      <c r="N658" s="211">
        <v>553</v>
      </c>
      <c r="O658" s="211">
        <v>34</v>
      </c>
      <c r="P658" s="211">
        <v>394</v>
      </c>
      <c r="Q658" s="211">
        <v>18</v>
      </c>
      <c r="R658" s="211">
        <v>1008</v>
      </c>
      <c r="S658" s="211">
        <v>55</v>
      </c>
      <c r="T658" s="211">
        <v>2</v>
      </c>
      <c r="U658" s="211">
        <v>0</v>
      </c>
      <c r="V658" s="211">
        <v>6</v>
      </c>
      <c r="W658" s="211">
        <v>4</v>
      </c>
      <c r="X658" s="211">
        <v>13</v>
      </c>
      <c r="Y658" s="211">
        <v>0</v>
      </c>
      <c r="Z658" s="211">
        <v>17</v>
      </c>
      <c r="AA658" s="211">
        <v>0</v>
      </c>
      <c r="AB658" s="211">
        <v>84</v>
      </c>
      <c r="AC658" s="211">
        <v>0</v>
      </c>
      <c r="AD658" s="211">
        <v>50</v>
      </c>
      <c r="AE658" s="211">
        <v>0</v>
      </c>
      <c r="AF658" s="211">
        <v>987</v>
      </c>
      <c r="AG658" s="211">
        <v>55</v>
      </c>
      <c r="AH658" s="211">
        <v>1100</v>
      </c>
      <c r="AI658" s="211">
        <v>59</v>
      </c>
      <c r="AJ658" s="211">
        <v>30</v>
      </c>
      <c r="AK658" s="211">
        <v>0</v>
      </c>
      <c r="AL658" s="211">
        <v>21</v>
      </c>
      <c r="AM658" s="211">
        <v>0</v>
      </c>
      <c r="AN658" s="211">
        <v>9</v>
      </c>
      <c r="AO658" s="211">
        <v>0</v>
      </c>
      <c r="AP658" s="211">
        <v>575</v>
      </c>
      <c r="AQ658" s="211">
        <v>33</v>
      </c>
      <c r="AR658" s="211">
        <v>555</v>
      </c>
      <c r="AS658" s="211">
        <v>26</v>
      </c>
      <c r="AT658" s="211">
        <v>202</v>
      </c>
      <c r="AU658" s="211">
        <v>17</v>
      </c>
      <c r="AV658" s="211">
        <v>928</v>
      </c>
      <c r="AW658" s="211">
        <v>42</v>
      </c>
      <c r="AX658" s="211">
        <v>32</v>
      </c>
      <c r="AY658" s="211">
        <v>1</v>
      </c>
      <c r="AZ658" s="211">
        <v>322</v>
      </c>
      <c r="BA658" s="211">
        <v>28</v>
      </c>
      <c r="BB658" s="211">
        <v>300</v>
      </c>
      <c r="BC658" s="211">
        <v>24</v>
      </c>
      <c r="BD658" s="211">
        <v>158</v>
      </c>
      <c r="BE658" s="211">
        <v>6</v>
      </c>
      <c r="BF658" s="211">
        <v>181</v>
      </c>
      <c r="BG658" s="211">
        <v>22</v>
      </c>
      <c r="BH658" s="211">
        <v>479</v>
      </c>
      <c r="BI658" s="211">
        <v>35</v>
      </c>
      <c r="BJ658" s="211">
        <v>426</v>
      </c>
      <c r="BK658" s="211">
        <v>35</v>
      </c>
      <c r="BL658" s="211">
        <v>53</v>
      </c>
      <c r="BM658" s="211">
        <v>0</v>
      </c>
      <c r="BN658" s="211">
        <v>266</v>
      </c>
      <c r="BO658" s="211">
        <v>27</v>
      </c>
      <c r="BP658" s="211">
        <v>259</v>
      </c>
      <c r="BQ658" s="211">
        <v>14</v>
      </c>
      <c r="BR658" s="211">
        <v>135</v>
      </c>
      <c r="BS658" s="211">
        <v>16</v>
      </c>
      <c r="BT658" s="211">
        <v>187</v>
      </c>
      <c r="BU658" s="211">
        <v>0</v>
      </c>
      <c r="BV658" s="211">
        <v>660</v>
      </c>
      <c r="BW658" s="211">
        <v>57</v>
      </c>
      <c r="BX658" s="211">
        <v>283</v>
      </c>
      <c r="BY658" s="211">
        <v>2</v>
      </c>
      <c r="BZ658" s="211">
        <v>46</v>
      </c>
      <c r="CA658" s="211">
        <v>0</v>
      </c>
      <c r="CB658" s="211">
        <v>141</v>
      </c>
      <c r="CC658" s="211">
        <v>0</v>
      </c>
      <c r="CD658" s="211">
        <v>131</v>
      </c>
      <c r="CE658" s="211">
        <v>0</v>
      </c>
      <c r="CF658" s="211">
        <v>55</v>
      </c>
      <c r="CG658" s="211">
        <v>0</v>
      </c>
      <c r="CH658" s="211">
        <v>114</v>
      </c>
      <c r="CI658" s="211">
        <v>16</v>
      </c>
      <c r="CJ658" s="211">
        <v>168</v>
      </c>
      <c r="CK658" s="211">
        <v>18</v>
      </c>
      <c r="CL658" s="211">
        <v>192</v>
      </c>
      <c r="CM658" s="211">
        <v>23</v>
      </c>
      <c r="CN658" s="211">
        <v>283</v>
      </c>
      <c r="CO658" s="211">
        <v>2</v>
      </c>
      <c r="CP658" s="211">
        <v>59</v>
      </c>
      <c r="CQ658" s="211">
        <v>1071</v>
      </c>
      <c r="CR658" s="211">
        <v>801</v>
      </c>
      <c r="CS658" s="211">
        <v>542</v>
      </c>
      <c r="CT658" s="211">
        <v>1029</v>
      </c>
      <c r="CU658" s="211">
        <v>61</v>
      </c>
      <c r="CV658" s="211">
        <v>1</v>
      </c>
      <c r="CW658" s="211">
        <v>8</v>
      </c>
      <c r="CX658" s="211">
        <v>0</v>
      </c>
      <c r="CY658" s="211">
        <v>1</v>
      </c>
      <c r="CZ658" s="211">
        <v>0</v>
      </c>
      <c r="DA658" s="211">
        <v>40</v>
      </c>
      <c r="DB658" s="211">
        <v>0</v>
      </c>
      <c r="DC658" s="211">
        <v>12</v>
      </c>
      <c r="DD658" s="211">
        <v>1</v>
      </c>
      <c r="DE658" s="211">
        <v>27</v>
      </c>
      <c r="DF658" s="211">
        <v>59</v>
      </c>
      <c r="DG658" s="211">
        <v>75</v>
      </c>
      <c r="DH658" s="211">
        <v>9</v>
      </c>
      <c r="DI658" s="211">
        <v>56</v>
      </c>
      <c r="DJ658" s="211">
        <v>33</v>
      </c>
      <c r="DK658" s="211">
        <v>4</v>
      </c>
      <c r="DL658" s="211">
        <v>9</v>
      </c>
      <c r="DM658" s="211">
        <v>26</v>
      </c>
      <c r="DN658" s="211">
        <v>85</v>
      </c>
      <c r="DO658" s="211">
        <v>44</v>
      </c>
      <c r="DP658" s="211">
        <v>11</v>
      </c>
      <c r="DQ658" s="211">
        <v>35</v>
      </c>
      <c r="DR658" s="211">
        <v>23</v>
      </c>
      <c r="DS658" s="211">
        <v>17</v>
      </c>
      <c r="DT658" s="211">
        <v>25</v>
      </c>
      <c r="DU658" s="211">
        <v>485</v>
      </c>
      <c r="DV658" s="211">
        <v>267</v>
      </c>
      <c r="DW658" s="211">
        <v>66</v>
      </c>
      <c r="DX658" s="211">
        <v>55</v>
      </c>
      <c r="DY658" s="211">
        <v>17</v>
      </c>
      <c r="DZ658" s="211">
        <v>92</v>
      </c>
      <c r="EA658" s="211">
        <v>3</v>
      </c>
      <c r="EB658" s="211">
        <v>87</v>
      </c>
      <c r="EC658" s="211">
        <v>71</v>
      </c>
      <c r="ED658" s="211">
        <v>6</v>
      </c>
      <c r="EE658" s="211">
        <v>53</v>
      </c>
      <c r="EF658" s="211">
        <v>94</v>
      </c>
      <c r="EG658" s="211">
        <v>1004</v>
      </c>
      <c r="EH658" s="211">
        <v>111</v>
      </c>
      <c r="EI658" s="211">
        <v>430</v>
      </c>
      <c r="EJ658" s="211">
        <v>55</v>
      </c>
      <c r="EK658" s="211">
        <v>14</v>
      </c>
      <c r="EL658" s="211">
        <v>2</v>
      </c>
      <c r="EM658" s="211">
        <v>15</v>
      </c>
      <c r="EN658" s="211">
        <v>4</v>
      </c>
      <c r="EO658" s="211">
        <v>0</v>
      </c>
      <c r="EP658" s="211">
        <v>17</v>
      </c>
      <c r="EQ658" s="211">
        <v>421</v>
      </c>
      <c r="ER658" s="211">
        <v>485</v>
      </c>
      <c r="ES658" s="211">
        <v>3</v>
      </c>
      <c r="ET658" s="211">
        <v>99</v>
      </c>
      <c r="EU658" s="211">
        <v>188</v>
      </c>
      <c r="EV658" s="211">
        <v>195</v>
      </c>
      <c r="EW658" s="211">
        <f t="shared" si="10"/>
        <v>482</v>
      </c>
      <c r="EX658" s="211">
        <v>485</v>
      </c>
      <c r="EZ658" s="211"/>
    </row>
    <row r="659" spans="1:156" x14ac:dyDescent="0.25">
      <c r="A659">
        <v>56571</v>
      </c>
      <c r="B659" t="s">
        <v>580</v>
      </c>
      <c r="C659" t="s">
        <v>889</v>
      </c>
      <c r="D659" t="s">
        <v>289</v>
      </c>
      <c r="E659" t="s">
        <v>331</v>
      </c>
      <c r="F659" s="234" t="s">
        <v>342</v>
      </c>
      <c r="G659" s="234" t="s">
        <v>342</v>
      </c>
      <c r="H659" s="211">
        <v>1761</v>
      </c>
      <c r="I659" s="211">
        <v>60</v>
      </c>
      <c r="J659" s="211">
        <v>204</v>
      </c>
      <c r="K659" s="211">
        <v>13</v>
      </c>
      <c r="L659" s="211">
        <v>101</v>
      </c>
      <c r="M659" s="211">
        <v>13</v>
      </c>
      <c r="N659" s="211">
        <v>676</v>
      </c>
      <c r="O659" s="211">
        <v>32</v>
      </c>
      <c r="P659" s="211">
        <v>881</v>
      </c>
      <c r="Q659" s="211">
        <v>15</v>
      </c>
      <c r="R659" s="211">
        <v>1669</v>
      </c>
      <c r="S659" s="211">
        <v>60</v>
      </c>
      <c r="T659" s="211">
        <v>2</v>
      </c>
      <c r="U659" s="211">
        <v>0</v>
      </c>
      <c r="V659" s="211">
        <v>1</v>
      </c>
      <c r="W659" s="211">
        <v>0</v>
      </c>
      <c r="X659" s="211">
        <v>12</v>
      </c>
      <c r="Y659" s="211">
        <v>0</v>
      </c>
      <c r="Z659" s="211">
        <v>38</v>
      </c>
      <c r="AA659" s="211">
        <v>0</v>
      </c>
      <c r="AB659" s="211">
        <v>39</v>
      </c>
      <c r="AC659" s="211">
        <v>0</v>
      </c>
      <c r="AD659" s="211">
        <v>25</v>
      </c>
      <c r="AE659" s="211">
        <v>0</v>
      </c>
      <c r="AF659" s="211">
        <v>1669</v>
      </c>
      <c r="AG659" s="211">
        <v>60</v>
      </c>
      <c r="AH659" s="211">
        <v>1733</v>
      </c>
      <c r="AI659" s="211">
        <v>60</v>
      </c>
      <c r="AJ659" s="211">
        <v>28</v>
      </c>
      <c r="AK659" s="211">
        <v>0</v>
      </c>
      <c r="AL659" s="211">
        <v>16</v>
      </c>
      <c r="AM659" s="211">
        <v>0</v>
      </c>
      <c r="AN659" s="211">
        <v>12</v>
      </c>
      <c r="AO659" s="211">
        <v>0</v>
      </c>
      <c r="AP659" s="211">
        <v>926</v>
      </c>
      <c r="AQ659" s="211">
        <v>34</v>
      </c>
      <c r="AR659" s="211">
        <v>835</v>
      </c>
      <c r="AS659" s="211">
        <v>26</v>
      </c>
      <c r="AT659" s="211">
        <v>230</v>
      </c>
      <c r="AU659" s="211">
        <v>8</v>
      </c>
      <c r="AV659" s="211">
        <v>1531</v>
      </c>
      <c r="AW659" s="211">
        <v>52</v>
      </c>
      <c r="AX659" s="211">
        <v>65</v>
      </c>
      <c r="AY659" s="211">
        <v>3</v>
      </c>
      <c r="AZ659" s="211">
        <v>372</v>
      </c>
      <c r="BA659" s="211">
        <v>20</v>
      </c>
      <c r="BB659" s="211">
        <v>629</v>
      </c>
      <c r="BC659" s="211">
        <v>35</v>
      </c>
      <c r="BD659" s="211">
        <v>388</v>
      </c>
      <c r="BE659" s="211">
        <v>2</v>
      </c>
      <c r="BF659" s="211">
        <v>193</v>
      </c>
      <c r="BG659" s="211">
        <v>8</v>
      </c>
      <c r="BH659" s="211">
        <v>690</v>
      </c>
      <c r="BI659" s="211">
        <v>52</v>
      </c>
      <c r="BJ659" s="211">
        <v>672</v>
      </c>
      <c r="BK659" s="211">
        <v>47</v>
      </c>
      <c r="BL659" s="211">
        <v>18</v>
      </c>
      <c r="BM659" s="211">
        <v>5</v>
      </c>
      <c r="BN659" s="211">
        <v>497</v>
      </c>
      <c r="BO659" s="211">
        <v>27</v>
      </c>
      <c r="BP659" s="211">
        <v>233</v>
      </c>
      <c r="BQ659" s="211">
        <v>30</v>
      </c>
      <c r="BR659" s="211">
        <v>153</v>
      </c>
      <c r="BS659" s="211">
        <v>3</v>
      </c>
      <c r="BT659" s="211">
        <v>255</v>
      </c>
      <c r="BU659" s="211">
        <v>0</v>
      </c>
      <c r="BV659" s="211">
        <v>883</v>
      </c>
      <c r="BW659" s="211">
        <v>60</v>
      </c>
      <c r="BX659" s="211">
        <v>623</v>
      </c>
      <c r="BY659" s="211">
        <v>0</v>
      </c>
      <c r="BZ659" s="211">
        <v>108</v>
      </c>
      <c r="CA659" s="211">
        <v>0</v>
      </c>
      <c r="CB659" s="211">
        <v>147</v>
      </c>
      <c r="CC659" s="211">
        <v>0</v>
      </c>
      <c r="CD659" s="211">
        <v>52</v>
      </c>
      <c r="CE659" s="211">
        <v>0</v>
      </c>
      <c r="CF659" s="211">
        <v>148</v>
      </c>
      <c r="CG659" s="211">
        <v>5</v>
      </c>
      <c r="CH659" s="211">
        <v>139</v>
      </c>
      <c r="CI659" s="211">
        <v>11</v>
      </c>
      <c r="CJ659" s="211">
        <v>154</v>
      </c>
      <c r="CK659" s="211">
        <v>16</v>
      </c>
      <c r="CL659" s="211">
        <v>390</v>
      </c>
      <c r="CM659" s="211">
        <v>28</v>
      </c>
      <c r="CN659" s="211">
        <v>623</v>
      </c>
      <c r="CO659" s="211">
        <v>0</v>
      </c>
      <c r="CP659" s="211">
        <v>60</v>
      </c>
      <c r="CQ659" s="211">
        <v>1701</v>
      </c>
      <c r="CR659" s="211">
        <v>1350</v>
      </c>
      <c r="CS659" s="211">
        <v>849</v>
      </c>
      <c r="CT659" s="211">
        <v>1637</v>
      </c>
      <c r="CU659" s="211">
        <v>34</v>
      </c>
      <c r="CV659" s="211">
        <v>8</v>
      </c>
      <c r="CW659" s="211">
        <v>15</v>
      </c>
      <c r="CX659" s="211">
        <v>6</v>
      </c>
      <c r="CY659" s="211">
        <v>7</v>
      </c>
      <c r="CZ659" s="211">
        <v>2</v>
      </c>
      <c r="DA659" s="211">
        <v>2</v>
      </c>
      <c r="DB659" s="211">
        <v>0</v>
      </c>
      <c r="DC659" s="211">
        <v>10</v>
      </c>
      <c r="DD659" s="211">
        <v>0</v>
      </c>
      <c r="DE659" s="211">
        <v>60</v>
      </c>
      <c r="DF659" s="211">
        <v>53</v>
      </c>
      <c r="DG659" s="211">
        <v>82</v>
      </c>
      <c r="DH659" s="211">
        <v>50</v>
      </c>
      <c r="DI659" s="211">
        <v>119</v>
      </c>
      <c r="DJ659" s="211">
        <v>28</v>
      </c>
      <c r="DK659" s="211">
        <v>17</v>
      </c>
      <c r="DL659" s="211">
        <v>44</v>
      </c>
      <c r="DM659" s="211">
        <v>45</v>
      </c>
      <c r="DN659" s="211">
        <v>205</v>
      </c>
      <c r="DO659" s="211">
        <v>29</v>
      </c>
      <c r="DP659" s="211">
        <v>44</v>
      </c>
      <c r="DQ659" s="211">
        <v>24</v>
      </c>
      <c r="DR659" s="211">
        <v>72</v>
      </c>
      <c r="DS659" s="211">
        <v>34</v>
      </c>
      <c r="DT659" s="211">
        <v>35</v>
      </c>
      <c r="DU659" s="211">
        <v>824</v>
      </c>
      <c r="DV659" s="211">
        <v>558</v>
      </c>
      <c r="DW659" s="211">
        <v>114</v>
      </c>
      <c r="DX659" s="211">
        <v>29</v>
      </c>
      <c r="DY659" s="211">
        <v>5</v>
      </c>
      <c r="DZ659" s="211">
        <v>151</v>
      </c>
      <c r="EA659" s="211">
        <v>13</v>
      </c>
      <c r="EB659" s="211">
        <v>117</v>
      </c>
      <c r="EC659" s="211">
        <v>86</v>
      </c>
      <c r="ED659" s="211">
        <v>4</v>
      </c>
      <c r="EE659" s="211">
        <v>69</v>
      </c>
      <c r="EF659" s="211">
        <v>151</v>
      </c>
      <c r="EG659" s="211">
        <v>1561</v>
      </c>
      <c r="EH659" s="211">
        <v>185</v>
      </c>
      <c r="EI659" s="211">
        <v>732</v>
      </c>
      <c r="EJ659" s="211">
        <v>92</v>
      </c>
      <c r="EK659" s="211">
        <v>6</v>
      </c>
      <c r="EL659" s="211">
        <v>9</v>
      </c>
      <c r="EM659" s="211">
        <v>18</v>
      </c>
      <c r="EN659" s="211">
        <v>1</v>
      </c>
      <c r="EO659" s="211">
        <v>0</v>
      </c>
      <c r="EP659" s="211">
        <v>13</v>
      </c>
      <c r="EQ659" s="211">
        <v>712</v>
      </c>
      <c r="ER659" s="211">
        <v>824</v>
      </c>
      <c r="ES659" s="211">
        <v>13</v>
      </c>
      <c r="ET659" s="211">
        <v>155</v>
      </c>
      <c r="EU659" s="211">
        <v>418</v>
      </c>
      <c r="EV659" s="211">
        <v>238</v>
      </c>
      <c r="EW659" s="211">
        <f t="shared" si="10"/>
        <v>811</v>
      </c>
      <c r="EX659" s="211">
        <v>824</v>
      </c>
      <c r="EZ659" s="211"/>
    </row>
    <row r="660" spans="1:156" x14ac:dyDescent="0.25">
      <c r="A660">
        <v>56572</v>
      </c>
      <c r="B660" t="s">
        <v>580</v>
      </c>
      <c r="C660" t="s">
        <v>890</v>
      </c>
      <c r="D660" t="s">
        <v>289</v>
      </c>
      <c r="E660" t="s">
        <v>331</v>
      </c>
      <c r="F660" s="234" t="s">
        <v>342</v>
      </c>
      <c r="G660" s="234" t="s">
        <v>342</v>
      </c>
      <c r="H660" s="211">
        <v>5839</v>
      </c>
      <c r="I660" s="211">
        <v>552</v>
      </c>
      <c r="J660" s="211">
        <v>892</v>
      </c>
      <c r="K660" s="211">
        <v>107</v>
      </c>
      <c r="L660" s="211">
        <v>506</v>
      </c>
      <c r="M660" s="211">
        <v>68</v>
      </c>
      <c r="N660" s="211">
        <v>2298</v>
      </c>
      <c r="O660" s="211">
        <v>203</v>
      </c>
      <c r="P660" s="211">
        <v>2638</v>
      </c>
      <c r="Q660" s="211">
        <v>242</v>
      </c>
      <c r="R660" s="211">
        <v>4694</v>
      </c>
      <c r="S660" s="211">
        <v>341</v>
      </c>
      <c r="T660" s="211">
        <v>239</v>
      </c>
      <c r="U660" s="211">
        <v>19</v>
      </c>
      <c r="V660" s="211">
        <v>15</v>
      </c>
      <c r="W660" s="211">
        <v>7</v>
      </c>
      <c r="X660" s="211">
        <v>24</v>
      </c>
      <c r="Y660" s="211">
        <v>4</v>
      </c>
      <c r="Z660" s="211">
        <v>412</v>
      </c>
      <c r="AA660" s="211">
        <v>46</v>
      </c>
      <c r="AB660" s="211">
        <v>455</v>
      </c>
      <c r="AC660" s="211">
        <v>135</v>
      </c>
      <c r="AD660" s="211">
        <v>772</v>
      </c>
      <c r="AE660" s="211">
        <v>144</v>
      </c>
      <c r="AF660" s="211">
        <v>4548</v>
      </c>
      <c r="AG660" s="211">
        <v>341</v>
      </c>
      <c r="AH660" s="211">
        <v>5294</v>
      </c>
      <c r="AI660" s="211">
        <v>449</v>
      </c>
      <c r="AJ660" s="211">
        <v>545</v>
      </c>
      <c r="AK660" s="211">
        <v>103</v>
      </c>
      <c r="AL660" s="211">
        <v>360</v>
      </c>
      <c r="AM660" s="211">
        <v>28</v>
      </c>
      <c r="AN660" s="211">
        <v>185</v>
      </c>
      <c r="AO660" s="211">
        <v>75</v>
      </c>
      <c r="AP660" s="211">
        <v>3018</v>
      </c>
      <c r="AQ660" s="211">
        <v>350</v>
      </c>
      <c r="AR660" s="211">
        <v>2821</v>
      </c>
      <c r="AS660" s="211">
        <v>202</v>
      </c>
      <c r="AT660" s="211">
        <v>678</v>
      </c>
      <c r="AU660" s="211">
        <v>43</v>
      </c>
      <c r="AV660" s="211">
        <v>5161</v>
      </c>
      <c r="AW660" s="211">
        <v>509</v>
      </c>
      <c r="AX660" s="211">
        <v>454</v>
      </c>
      <c r="AY660" s="211">
        <v>75</v>
      </c>
      <c r="AZ660" s="211">
        <v>1237</v>
      </c>
      <c r="BA660" s="211">
        <v>124</v>
      </c>
      <c r="BB660" s="211">
        <v>1389</v>
      </c>
      <c r="BC660" s="211">
        <v>198</v>
      </c>
      <c r="BD660" s="211">
        <v>1252</v>
      </c>
      <c r="BE660" s="211">
        <v>7</v>
      </c>
      <c r="BF660" s="211">
        <v>656</v>
      </c>
      <c r="BG660" s="211">
        <v>198</v>
      </c>
      <c r="BH660" s="211">
        <v>2541</v>
      </c>
      <c r="BI660" s="211">
        <v>278</v>
      </c>
      <c r="BJ660" s="211">
        <v>2413</v>
      </c>
      <c r="BK660" s="211">
        <v>213</v>
      </c>
      <c r="BL660" s="211">
        <v>128</v>
      </c>
      <c r="BM660" s="211">
        <v>65</v>
      </c>
      <c r="BN660" s="211">
        <v>1892</v>
      </c>
      <c r="BO660" s="211">
        <v>197</v>
      </c>
      <c r="BP660" s="211">
        <v>766</v>
      </c>
      <c r="BQ660" s="211">
        <v>126</v>
      </c>
      <c r="BR660" s="211">
        <v>539</v>
      </c>
      <c r="BS660" s="211">
        <v>153</v>
      </c>
      <c r="BT660" s="211">
        <v>1170</v>
      </c>
      <c r="BU660" s="211">
        <v>76</v>
      </c>
      <c r="BV660" s="211">
        <v>3197</v>
      </c>
      <c r="BW660" s="211">
        <v>476</v>
      </c>
      <c r="BX660" s="211">
        <v>1472</v>
      </c>
      <c r="BY660" s="211">
        <v>0</v>
      </c>
      <c r="BZ660" s="211">
        <v>414</v>
      </c>
      <c r="CA660" s="211">
        <v>34</v>
      </c>
      <c r="CB660" s="211">
        <v>756</v>
      </c>
      <c r="CC660" s="211">
        <v>42</v>
      </c>
      <c r="CD660" s="211">
        <v>337</v>
      </c>
      <c r="CE660" s="211">
        <v>72</v>
      </c>
      <c r="CF660" s="211">
        <v>394</v>
      </c>
      <c r="CG660" s="211">
        <v>59</v>
      </c>
      <c r="CH660" s="211">
        <v>755</v>
      </c>
      <c r="CI660" s="211">
        <v>155</v>
      </c>
      <c r="CJ660" s="211">
        <v>778</v>
      </c>
      <c r="CK660" s="211">
        <v>140</v>
      </c>
      <c r="CL660" s="211">
        <v>933</v>
      </c>
      <c r="CM660" s="211">
        <v>50</v>
      </c>
      <c r="CN660" s="211">
        <v>1472</v>
      </c>
      <c r="CO660" s="211">
        <v>0</v>
      </c>
      <c r="CP660" s="211">
        <v>552</v>
      </c>
      <c r="CQ660" s="211">
        <v>5287</v>
      </c>
      <c r="CR660" s="211">
        <v>4129</v>
      </c>
      <c r="CS660" s="211">
        <v>2481</v>
      </c>
      <c r="CT660" s="211">
        <v>4851</v>
      </c>
      <c r="CU660" s="211">
        <v>704</v>
      </c>
      <c r="CV660" s="211">
        <v>385</v>
      </c>
      <c r="CW660" s="211">
        <v>387</v>
      </c>
      <c r="CX660" s="211">
        <v>162</v>
      </c>
      <c r="CY660" s="211">
        <v>104</v>
      </c>
      <c r="CZ660" s="211">
        <v>53</v>
      </c>
      <c r="DA660" s="211">
        <v>13</v>
      </c>
      <c r="DB660" s="211">
        <v>8</v>
      </c>
      <c r="DC660" s="211">
        <v>200</v>
      </c>
      <c r="DD660" s="211">
        <v>162</v>
      </c>
      <c r="DE660" s="211">
        <v>97</v>
      </c>
      <c r="DF660" s="211">
        <v>281</v>
      </c>
      <c r="DG660" s="211">
        <v>438</v>
      </c>
      <c r="DH660" s="211">
        <v>78</v>
      </c>
      <c r="DI660" s="211">
        <v>275</v>
      </c>
      <c r="DJ660" s="211">
        <v>144</v>
      </c>
      <c r="DK660" s="211">
        <v>41</v>
      </c>
      <c r="DL660" s="211">
        <v>114</v>
      </c>
      <c r="DM660" s="211">
        <v>262</v>
      </c>
      <c r="DN660" s="211">
        <v>573</v>
      </c>
      <c r="DO660" s="211">
        <v>99</v>
      </c>
      <c r="DP660" s="211">
        <v>119</v>
      </c>
      <c r="DQ660" s="211">
        <v>207</v>
      </c>
      <c r="DR660" s="211">
        <v>133</v>
      </c>
      <c r="DS660" s="211">
        <v>52</v>
      </c>
      <c r="DT660" s="211">
        <v>246</v>
      </c>
      <c r="DU660" s="211">
        <v>2371</v>
      </c>
      <c r="DV660" s="211">
        <v>1532</v>
      </c>
      <c r="DW660" s="211">
        <v>490</v>
      </c>
      <c r="DX660" s="211">
        <v>119</v>
      </c>
      <c r="DY660" s="211">
        <v>27</v>
      </c>
      <c r="DZ660" s="211">
        <v>286</v>
      </c>
      <c r="EA660" s="211">
        <v>5</v>
      </c>
      <c r="EB660" s="211">
        <v>262</v>
      </c>
      <c r="EC660" s="211">
        <v>434</v>
      </c>
      <c r="ED660" s="211">
        <v>72</v>
      </c>
      <c r="EE660" s="211">
        <v>322</v>
      </c>
      <c r="EF660" s="211">
        <v>609</v>
      </c>
      <c r="EG660" s="211">
        <v>5284</v>
      </c>
      <c r="EH660" s="211">
        <v>567</v>
      </c>
      <c r="EI660" s="211">
        <v>1918</v>
      </c>
      <c r="EJ660" s="211">
        <v>453</v>
      </c>
      <c r="EK660" s="211">
        <v>92</v>
      </c>
      <c r="EL660" s="211">
        <v>23</v>
      </c>
      <c r="EM660" s="211">
        <v>44</v>
      </c>
      <c r="EN660" s="211">
        <v>61</v>
      </c>
      <c r="EO660" s="211">
        <v>28</v>
      </c>
      <c r="EP660" s="211">
        <v>121</v>
      </c>
      <c r="EQ660" s="211">
        <v>2094</v>
      </c>
      <c r="ER660" s="211">
        <v>2371</v>
      </c>
      <c r="ES660" s="211">
        <v>213</v>
      </c>
      <c r="ET660" s="211">
        <v>399</v>
      </c>
      <c r="EU660" s="211">
        <v>987</v>
      </c>
      <c r="EV660" s="211">
        <v>772</v>
      </c>
      <c r="EW660" s="211">
        <f t="shared" si="10"/>
        <v>2158</v>
      </c>
      <c r="EX660" s="211">
        <v>2371</v>
      </c>
      <c r="EZ660" s="211"/>
    </row>
    <row r="661" spans="1:156" x14ac:dyDescent="0.25">
      <c r="A661">
        <v>56573</v>
      </c>
      <c r="B661" t="s">
        <v>580</v>
      </c>
      <c r="C661" t="s">
        <v>891</v>
      </c>
      <c r="D661" t="s">
        <v>289</v>
      </c>
      <c r="E661" t="s">
        <v>331</v>
      </c>
      <c r="F661" s="234" t="s">
        <v>342</v>
      </c>
      <c r="G661" s="234" t="s">
        <v>342</v>
      </c>
      <c r="H661" s="211">
        <v>6774</v>
      </c>
      <c r="I661" s="211">
        <v>449</v>
      </c>
      <c r="J661" s="211">
        <v>1047</v>
      </c>
      <c r="K661" s="211">
        <v>238</v>
      </c>
      <c r="L661" s="211">
        <v>818</v>
      </c>
      <c r="M661" s="211">
        <v>238</v>
      </c>
      <c r="N661" s="211">
        <v>2935</v>
      </c>
      <c r="O661" s="211">
        <v>184</v>
      </c>
      <c r="P661" s="211">
        <v>2778</v>
      </c>
      <c r="Q661" s="211">
        <v>27</v>
      </c>
      <c r="R661" s="211">
        <v>5916</v>
      </c>
      <c r="S661" s="211">
        <v>152</v>
      </c>
      <c r="T661" s="211">
        <v>72</v>
      </c>
      <c r="U661" s="211">
        <v>0</v>
      </c>
      <c r="V661" s="211">
        <v>4</v>
      </c>
      <c r="W661" s="211">
        <v>0</v>
      </c>
      <c r="X661" s="211">
        <v>6</v>
      </c>
      <c r="Y661" s="211">
        <v>0</v>
      </c>
      <c r="Z661" s="211">
        <v>338</v>
      </c>
      <c r="AA661" s="211">
        <v>248</v>
      </c>
      <c r="AB661" s="211">
        <v>438</v>
      </c>
      <c r="AC661" s="211">
        <v>49</v>
      </c>
      <c r="AD661" s="211">
        <v>593</v>
      </c>
      <c r="AE661" s="211">
        <v>345</v>
      </c>
      <c r="AF661" s="211">
        <v>5823</v>
      </c>
      <c r="AG661" s="211">
        <v>93</v>
      </c>
      <c r="AH661" s="211">
        <v>6418</v>
      </c>
      <c r="AI661" s="211">
        <v>201</v>
      </c>
      <c r="AJ661" s="211">
        <v>356</v>
      </c>
      <c r="AK661" s="211">
        <v>248</v>
      </c>
      <c r="AL661" s="211">
        <v>97</v>
      </c>
      <c r="AM661" s="211">
        <v>87</v>
      </c>
      <c r="AN661" s="211">
        <v>259</v>
      </c>
      <c r="AO661" s="211">
        <v>161</v>
      </c>
      <c r="AP661" s="211">
        <v>3268</v>
      </c>
      <c r="AQ661" s="211">
        <v>171</v>
      </c>
      <c r="AR661" s="211">
        <v>3506</v>
      </c>
      <c r="AS661" s="211">
        <v>278</v>
      </c>
      <c r="AT661" s="211">
        <v>1046</v>
      </c>
      <c r="AU661" s="211">
        <v>41</v>
      </c>
      <c r="AV661" s="211">
        <v>5728</v>
      </c>
      <c r="AW661" s="211">
        <v>408</v>
      </c>
      <c r="AX661" s="211">
        <v>380</v>
      </c>
      <c r="AY661" s="211">
        <v>157</v>
      </c>
      <c r="AZ661" s="211">
        <v>1294</v>
      </c>
      <c r="BA661" s="211">
        <v>87</v>
      </c>
      <c r="BB661" s="211">
        <v>1487</v>
      </c>
      <c r="BC661" s="211">
        <v>20</v>
      </c>
      <c r="BD661" s="211">
        <v>1314</v>
      </c>
      <c r="BE661" s="211">
        <v>33</v>
      </c>
      <c r="BF661" s="211">
        <v>441</v>
      </c>
      <c r="BG661" s="211">
        <v>69</v>
      </c>
      <c r="BH661" s="211">
        <v>3163</v>
      </c>
      <c r="BI661" s="211">
        <v>282</v>
      </c>
      <c r="BJ661" s="211">
        <v>2873</v>
      </c>
      <c r="BK661" s="211">
        <v>241</v>
      </c>
      <c r="BL661" s="211">
        <v>290</v>
      </c>
      <c r="BM661" s="211">
        <v>41</v>
      </c>
      <c r="BN661" s="211">
        <v>2143</v>
      </c>
      <c r="BO661" s="211">
        <v>205</v>
      </c>
      <c r="BP661" s="211">
        <v>954</v>
      </c>
      <c r="BQ661" s="211">
        <v>43</v>
      </c>
      <c r="BR661" s="211">
        <v>507</v>
      </c>
      <c r="BS661" s="211">
        <v>103</v>
      </c>
      <c r="BT661" s="211">
        <v>1741</v>
      </c>
      <c r="BU661" s="211">
        <v>98</v>
      </c>
      <c r="BV661" s="211">
        <v>3604</v>
      </c>
      <c r="BW661" s="211">
        <v>351</v>
      </c>
      <c r="BX661" s="211">
        <v>1429</v>
      </c>
      <c r="BY661" s="211">
        <v>0</v>
      </c>
      <c r="BZ661" s="211">
        <v>548</v>
      </c>
      <c r="CA661" s="211">
        <v>0</v>
      </c>
      <c r="CB661" s="211">
        <v>1193</v>
      </c>
      <c r="CC661" s="211">
        <v>98</v>
      </c>
      <c r="CD661" s="211">
        <v>558</v>
      </c>
      <c r="CE661" s="211">
        <v>54</v>
      </c>
      <c r="CF661" s="211">
        <v>754</v>
      </c>
      <c r="CG661" s="211">
        <v>133</v>
      </c>
      <c r="CH661" s="211">
        <v>771</v>
      </c>
      <c r="CI661" s="211">
        <v>86</v>
      </c>
      <c r="CJ661" s="211">
        <v>618</v>
      </c>
      <c r="CK661" s="211">
        <v>39</v>
      </c>
      <c r="CL661" s="211">
        <v>903</v>
      </c>
      <c r="CM661" s="211">
        <v>39</v>
      </c>
      <c r="CN661" s="211">
        <v>1429</v>
      </c>
      <c r="CO661" s="211">
        <v>0</v>
      </c>
      <c r="CP661" s="211">
        <v>449</v>
      </c>
      <c r="CQ661" s="211">
        <v>6325</v>
      </c>
      <c r="CR661" s="211">
        <v>5070</v>
      </c>
      <c r="CS661" s="211">
        <v>2616</v>
      </c>
      <c r="CT661" s="211">
        <v>5930</v>
      </c>
      <c r="CU661" s="211">
        <v>509</v>
      </c>
      <c r="CV661" s="211">
        <v>391</v>
      </c>
      <c r="CW661" s="211">
        <v>477</v>
      </c>
      <c r="CX661" s="211">
        <v>390</v>
      </c>
      <c r="CY661" s="211">
        <v>19</v>
      </c>
      <c r="CZ661" s="211">
        <v>1</v>
      </c>
      <c r="DA661" s="211">
        <v>1</v>
      </c>
      <c r="DB661" s="211">
        <v>0</v>
      </c>
      <c r="DC661" s="211">
        <v>12</v>
      </c>
      <c r="DD661" s="211">
        <v>0</v>
      </c>
      <c r="DE661" s="211">
        <v>83</v>
      </c>
      <c r="DF661" s="211">
        <v>192</v>
      </c>
      <c r="DG661" s="211">
        <v>610</v>
      </c>
      <c r="DH661" s="211">
        <v>90</v>
      </c>
      <c r="DI661" s="211">
        <v>420</v>
      </c>
      <c r="DJ661" s="211">
        <v>117</v>
      </c>
      <c r="DK661" s="211">
        <v>110</v>
      </c>
      <c r="DL661" s="211">
        <v>218</v>
      </c>
      <c r="DM661" s="211">
        <v>189</v>
      </c>
      <c r="DN661" s="211">
        <v>839</v>
      </c>
      <c r="DO661" s="211">
        <v>114</v>
      </c>
      <c r="DP661" s="211">
        <v>133</v>
      </c>
      <c r="DQ661" s="211">
        <v>63</v>
      </c>
      <c r="DR661" s="211">
        <v>118</v>
      </c>
      <c r="DS661" s="211">
        <v>59</v>
      </c>
      <c r="DT661" s="211">
        <v>215</v>
      </c>
      <c r="DU661" s="211">
        <v>2694</v>
      </c>
      <c r="DV661" s="211">
        <v>1447</v>
      </c>
      <c r="DW661" s="211">
        <v>527</v>
      </c>
      <c r="DX661" s="211">
        <v>84</v>
      </c>
      <c r="DY661" s="211">
        <v>46</v>
      </c>
      <c r="DZ661" s="211">
        <v>481</v>
      </c>
      <c r="EA661" s="211">
        <v>56</v>
      </c>
      <c r="EB661" s="211">
        <v>352</v>
      </c>
      <c r="EC661" s="211">
        <v>682</v>
      </c>
      <c r="ED661" s="211">
        <v>210</v>
      </c>
      <c r="EE661" s="211">
        <v>378</v>
      </c>
      <c r="EF661" s="211">
        <v>852</v>
      </c>
      <c r="EG661" s="211">
        <v>6125</v>
      </c>
      <c r="EH661" s="211">
        <v>662</v>
      </c>
      <c r="EI661" s="211">
        <v>1969</v>
      </c>
      <c r="EJ661" s="211">
        <v>725</v>
      </c>
      <c r="EK661" s="211">
        <v>135</v>
      </c>
      <c r="EL661" s="211">
        <v>36</v>
      </c>
      <c r="EM661" s="211">
        <v>45</v>
      </c>
      <c r="EN661" s="211">
        <v>158</v>
      </c>
      <c r="EO661" s="211">
        <v>52</v>
      </c>
      <c r="EP661" s="211">
        <v>206</v>
      </c>
      <c r="EQ661" s="211">
        <v>2304</v>
      </c>
      <c r="ER661" s="211">
        <v>2694</v>
      </c>
      <c r="ES661" s="211">
        <v>153</v>
      </c>
      <c r="ET661" s="211">
        <v>695</v>
      </c>
      <c r="EU661" s="211">
        <v>1136</v>
      </c>
      <c r="EV661" s="211">
        <v>710</v>
      </c>
      <c r="EW661" s="211">
        <f t="shared" si="10"/>
        <v>2541</v>
      </c>
      <c r="EX661" s="211">
        <v>2694</v>
      </c>
      <c r="EZ661" s="211"/>
    </row>
    <row r="662" spans="1:156" x14ac:dyDescent="0.25">
      <c r="A662">
        <v>56575</v>
      </c>
      <c r="B662" t="s">
        <v>580</v>
      </c>
      <c r="C662" t="s">
        <v>892</v>
      </c>
      <c r="D662" t="s">
        <v>236</v>
      </c>
      <c r="E662" t="s">
        <v>331</v>
      </c>
      <c r="F662" s="234" t="s">
        <v>342</v>
      </c>
      <c r="G662" s="234" t="s">
        <v>342</v>
      </c>
      <c r="H662" s="211">
        <v>647</v>
      </c>
      <c r="I662" s="211">
        <v>65</v>
      </c>
      <c r="J662" s="211">
        <v>219</v>
      </c>
      <c r="K662" s="211">
        <v>27</v>
      </c>
      <c r="L662" s="211">
        <v>163</v>
      </c>
      <c r="M662" s="211">
        <v>21</v>
      </c>
      <c r="N662" s="211">
        <v>235</v>
      </c>
      <c r="O662" s="211">
        <v>27</v>
      </c>
      <c r="P662" s="211">
        <v>187</v>
      </c>
      <c r="Q662" s="211">
        <v>11</v>
      </c>
      <c r="R662" s="211">
        <v>272</v>
      </c>
      <c r="S662" s="211">
        <v>9</v>
      </c>
      <c r="T662" s="211">
        <v>0</v>
      </c>
      <c r="U662" s="211">
        <v>0</v>
      </c>
      <c r="V662" s="211">
        <v>209</v>
      </c>
      <c r="W662" s="211">
        <v>41</v>
      </c>
      <c r="X662" s="211">
        <v>0</v>
      </c>
      <c r="Y662" s="211">
        <v>0</v>
      </c>
      <c r="Z662" s="211">
        <v>27</v>
      </c>
      <c r="AA662" s="211">
        <v>0</v>
      </c>
      <c r="AB662" s="211">
        <v>139</v>
      </c>
      <c r="AC662" s="211">
        <v>15</v>
      </c>
      <c r="AD662" s="211">
        <v>90</v>
      </c>
      <c r="AE662" s="211">
        <v>10</v>
      </c>
      <c r="AF662" s="211">
        <v>267</v>
      </c>
      <c r="AG662" s="211">
        <v>4</v>
      </c>
      <c r="AH662" s="211">
        <v>636</v>
      </c>
      <c r="AI662" s="211">
        <v>60</v>
      </c>
      <c r="AJ662" s="211">
        <v>11</v>
      </c>
      <c r="AK662" s="211">
        <v>5</v>
      </c>
      <c r="AL662" s="211">
        <v>5</v>
      </c>
      <c r="AM662" s="211">
        <v>0</v>
      </c>
      <c r="AN662" s="211">
        <v>6</v>
      </c>
      <c r="AO662" s="211">
        <v>5</v>
      </c>
      <c r="AP662" s="211">
        <v>319</v>
      </c>
      <c r="AQ662" s="211">
        <v>42</v>
      </c>
      <c r="AR662" s="211">
        <v>328</v>
      </c>
      <c r="AS662" s="211">
        <v>23</v>
      </c>
      <c r="AT662" s="211">
        <v>150</v>
      </c>
      <c r="AU662" s="211">
        <v>12</v>
      </c>
      <c r="AV662" s="211">
        <v>497</v>
      </c>
      <c r="AW662" s="211">
        <v>53</v>
      </c>
      <c r="AX662" s="211">
        <v>38</v>
      </c>
      <c r="AY662" s="211">
        <v>11</v>
      </c>
      <c r="AZ662" s="211">
        <v>154</v>
      </c>
      <c r="BA662" s="211">
        <v>12</v>
      </c>
      <c r="BB662" s="211">
        <v>160</v>
      </c>
      <c r="BC662" s="211">
        <v>25</v>
      </c>
      <c r="BD662" s="211">
        <v>130</v>
      </c>
      <c r="BE662" s="211">
        <v>1</v>
      </c>
      <c r="BF662" s="211">
        <v>100</v>
      </c>
      <c r="BG662" s="211">
        <v>28</v>
      </c>
      <c r="BH662" s="211">
        <v>166</v>
      </c>
      <c r="BI662" s="211">
        <v>24</v>
      </c>
      <c r="BJ662" s="211">
        <v>143</v>
      </c>
      <c r="BK662" s="211">
        <v>22</v>
      </c>
      <c r="BL662" s="211">
        <v>23</v>
      </c>
      <c r="BM662" s="211">
        <v>2</v>
      </c>
      <c r="BN662" s="211">
        <v>95</v>
      </c>
      <c r="BO662" s="211">
        <v>8</v>
      </c>
      <c r="BP662" s="211">
        <v>70</v>
      </c>
      <c r="BQ662" s="211">
        <v>18</v>
      </c>
      <c r="BR662" s="211">
        <v>101</v>
      </c>
      <c r="BS662" s="211">
        <v>26</v>
      </c>
      <c r="BT662" s="211">
        <v>142</v>
      </c>
      <c r="BU662" s="211">
        <v>13</v>
      </c>
      <c r="BV662" s="211">
        <v>266</v>
      </c>
      <c r="BW662" s="211">
        <v>52</v>
      </c>
      <c r="BX662" s="211">
        <v>239</v>
      </c>
      <c r="BY662" s="211">
        <v>0</v>
      </c>
      <c r="BZ662" s="211">
        <v>29</v>
      </c>
      <c r="CA662" s="211">
        <v>2</v>
      </c>
      <c r="CB662" s="211">
        <v>113</v>
      </c>
      <c r="CC662" s="211">
        <v>11</v>
      </c>
      <c r="CD662" s="211">
        <v>23</v>
      </c>
      <c r="CE662" s="211">
        <v>3</v>
      </c>
      <c r="CF662" s="211">
        <v>31</v>
      </c>
      <c r="CG662" s="211">
        <v>6</v>
      </c>
      <c r="CH662" s="211">
        <v>55</v>
      </c>
      <c r="CI662" s="211">
        <v>23</v>
      </c>
      <c r="CJ662" s="211">
        <v>53</v>
      </c>
      <c r="CK662" s="211">
        <v>11</v>
      </c>
      <c r="CL662" s="211">
        <v>104</v>
      </c>
      <c r="CM662" s="211">
        <v>9</v>
      </c>
      <c r="CN662" s="211">
        <v>239</v>
      </c>
      <c r="CO662" s="211">
        <v>0</v>
      </c>
      <c r="CP662" s="211">
        <v>65</v>
      </c>
      <c r="CQ662" s="211">
        <v>582</v>
      </c>
      <c r="CR662" s="211">
        <v>257</v>
      </c>
      <c r="CS662" s="211">
        <v>459</v>
      </c>
      <c r="CT662" s="211">
        <v>577</v>
      </c>
      <c r="CU662" s="211">
        <v>46</v>
      </c>
      <c r="CV662" s="211">
        <v>4</v>
      </c>
      <c r="CW662" s="211">
        <v>10</v>
      </c>
      <c r="CX662" s="211">
        <v>0</v>
      </c>
      <c r="CY662" s="211">
        <v>5</v>
      </c>
      <c r="CZ662" s="211">
        <v>4</v>
      </c>
      <c r="DA662" s="211">
        <v>0</v>
      </c>
      <c r="DB662" s="211">
        <v>0</v>
      </c>
      <c r="DC662" s="211">
        <v>31</v>
      </c>
      <c r="DD662" s="211">
        <v>0</v>
      </c>
      <c r="DE662" s="211">
        <v>5</v>
      </c>
      <c r="DF662" s="211">
        <v>16</v>
      </c>
      <c r="DG662" s="211">
        <v>24</v>
      </c>
      <c r="DH662" s="211">
        <v>1</v>
      </c>
      <c r="DI662" s="211">
        <v>21</v>
      </c>
      <c r="DJ662" s="211">
        <v>16</v>
      </c>
      <c r="DK662" s="211">
        <v>2</v>
      </c>
      <c r="DL662" s="211">
        <v>15</v>
      </c>
      <c r="DM662" s="211">
        <v>15</v>
      </c>
      <c r="DN662" s="211">
        <v>42</v>
      </c>
      <c r="DO662" s="211">
        <v>15</v>
      </c>
      <c r="DP662" s="211">
        <v>5</v>
      </c>
      <c r="DQ662" s="211">
        <v>20</v>
      </c>
      <c r="DR662" s="211">
        <v>39</v>
      </c>
      <c r="DS662" s="211">
        <v>24</v>
      </c>
      <c r="DT662" s="211">
        <v>58</v>
      </c>
      <c r="DU662" s="211">
        <v>282</v>
      </c>
      <c r="DV662" s="211">
        <v>138</v>
      </c>
      <c r="DW662" s="211">
        <v>10</v>
      </c>
      <c r="DX662" s="211">
        <v>9</v>
      </c>
      <c r="DY662" s="211">
        <v>2</v>
      </c>
      <c r="DZ662" s="211">
        <v>66</v>
      </c>
      <c r="EA662" s="211">
        <v>5</v>
      </c>
      <c r="EB662" s="211">
        <v>50</v>
      </c>
      <c r="EC662" s="211">
        <v>69</v>
      </c>
      <c r="ED662" s="211">
        <v>12</v>
      </c>
      <c r="EE662" s="211">
        <v>16</v>
      </c>
      <c r="EF662" s="211">
        <v>60</v>
      </c>
      <c r="EG662" s="211">
        <v>579</v>
      </c>
      <c r="EH662" s="211">
        <v>65</v>
      </c>
      <c r="EI662" s="211">
        <v>224</v>
      </c>
      <c r="EJ662" s="211">
        <v>58</v>
      </c>
      <c r="EK662" s="211">
        <v>7</v>
      </c>
      <c r="EL662" s="211">
        <v>4</v>
      </c>
      <c r="EM662" s="211">
        <v>2</v>
      </c>
      <c r="EN662" s="211">
        <v>1</v>
      </c>
      <c r="EO662" s="211">
        <v>4</v>
      </c>
      <c r="EP662" s="211">
        <v>31</v>
      </c>
      <c r="EQ662" s="211">
        <v>242</v>
      </c>
      <c r="ER662" s="211">
        <v>282</v>
      </c>
      <c r="ES662" s="211">
        <v>19</v>
      </c>
      <c r="ET662" s="211">
        <v>73</v>
      </c>
      <c r="EU662" s="211">
        <v>136</v>
      </c>
      <c r="EV662" s="211">
        <v>54</v>
      </c>
      <c r="EW662" s="211">
        <f t="shared" si="10"/>
        <v>263</v>
      </c>
      <c r="EX662" s="211">
        <v>282</v>
      </c>
      <c r="EZ662" s="211"/>
    </row>
    <row r="663" spans="1:156" x14ac:dyDescent="0.25">
      <c r="A663">
        <v>56591</v>
      </c>
      <c r="B663" t="s">
        <v>580</v>
      </c>
      <c r="C663" t="s">
        <v>1350</v>
      </c>
      <c r="D663" t="s">
        <v>236</v>
      </c>
      <c r="E663" t="s">
        <v>331</v>
      </c>
      <c r="F663" s="266" t="s">
        <v>342</v>
      </c>
      <c r="G663" s="266" t="s">
        <v>343</v>
      </c>
      <c r="H663" s="211">
        <v>474</v>
      </c>
      <c r="I663" s="211">
        <v>102</v>
      </c>
      <c r="J663" s="211">
        <v>356</v>
      </c>
      <c r="K663" s="211">
        <v>57</v>
      </c>
      <c r="L663" s="211">
        <v>311</v>
      </c>
      <c r="M663" s="211">
        <v>48</v>
      </c>
      <c r="N663" s="211">
        <v>68</v>
      </c>
      <c r="O663" s="211">
        <v>30</v>
      </c>
      <c r="P663" s="211">
        <v>49</v>
      </c>
      <c r="Q663" s="211">
        <v>15</v>
      </c>
      <c r="R663" s="211">
        <v>12</v>
      </c>
      <c r="S663" s="211">
        <v>0</v>
      </c>
      <c r="T663" s="211">
        <v>0</v>
      </c>
      <c r="U663" s="211">
        <v>0</v>
      </c>
      <c r="V663" s="211">
        <v>344</v>
      </c>
      <c r="W663" s="211">
        <v>44</v>
      </c>
      <c r="X663" s="211">
        <v>9</v>
      </c>
      <c r="Y663" s="211">
        <v>7</v>
      </c>
      <c r="Z663" s="211">
        <v>0</v>
      </c>
      <c r="AA663" s="211">
        <v>0</v>
      </c>
      <c r="AB663" s="211">
        <v>109</v>
      </c>
      <c r="AC663" s="211">
        <v>51</v>
      </c>
      <c r="AD663" s="211">
        <v>78</v>
      </c>
      <c r="AE663" s="211">
        <v>47</v>
      </c>
      <c r="AF663" s="211">
        <v>12</v>
      </c>
      <c r="AG663" s="211">
        <v>0</v>
      </c>
      <c r="AH663" s="211">
        <v>465</v>
      </c>
      <c r="AI663" s="211">
        <v>95</v>
      </c>
      <c r="AJ663" s="211">
        <v>9</v>
      </c>
      <c r="AK663" s="211">
        <v>7</v>
      </c>
      <c r="AL663" s="211">
        <v>0</v>
      </c>
      <c r="AM663" s="211">
        <v>0</v>
      </c>
      <c r="AN663" s="211">
        <v>9</v>
      </c>
      <c r="AO663" s="211">
        <v>7</v>
      </c>
      <c r="AP663" s="211">
        <v>206</v>
      </c>
      <c r="AQ663" s="211">
        <v>44</v>
      </c>
      <c r="AR663" s="211">
        <v>268</v>
      </c>
      <c r="AS663" s="211">
        <v>58</v>
      </c>
      <c r="AT663" s="211">
        <v>172</v>
      </c>
      <c r="AU663" s="211">
        <v>30</v>
      </c>
      <c r="AV663" s="211">
        <v>302</v>
      </c>
      <c r="AW663" s="211">
        <v>72</v>
      </c>
      <c r="AX663" s="211">
        <v>50</v>
      </c>
      <c r="AY663" s="211">
        <v>20</v>
      </c>
      <c r="AZ663" s="211">
        <v>120</v>
      </c>
      <c r="BA663" s="211">
        <v>31</v>
      </c>
      <c r="BB663" s="211">
        <v>65</v>
      </c>
      <c r="BC663" s="211">
        <v>5</v>
      </c>
      <c r="BD663" s="211">
        <v>0</v>
      </c>
      <c r="BE663" s="211">
        <v>0</v>
      </c>
      <c r="BF663" s="211">
        <v>116</v>
      </c>
      <c r="BG663" s="211">
        <v>18</v>
      </c>
      <c r="BH663" s="211">
        <v>116</v>
      </c>
      <c r="BI663" s="211">
        <v>55</v>
      </c>
      <c r="BJ663" s="211">
        <v>89</v>
      </c>
      <c r="BK663" s="211">
        <v>33</v>
      </c>
      <c r="BL663" s="211">
        <v>27</v>
      </c>
      <c r="BM663" s="211">
        <v>22</v>
      </c>
      <c r="BN663" s="211">
        <v>59</v>
      </c>
      <c r="BO663" s="211">
        <v>16</v>
      </c>
      <c r="BP663" s="211">
        <v>61</v>
      </c>
      <c r="BQ663" s="211">
        <v>38</v>
      </c>
      <c r="BR663" s="211">
        <v>112</v>
      </c>
      <c r="BS663" s="211">
        <v>19</v>
      </c>
      <c r="BT663" s="211">
        <v>197</v>
      </c>
      <c r="BU663" s="211">
        <v>29</v>
      </c>
      <c r="BV663" s="211">
        <v>232</v>
      </c>
      <c r="BW663" s="211">
        <v>73</v>
      </c>
      <c r="BX663" s="211">
        <v>45</v>
      </c>
      <c r="BY663" s="211">
        <v>0</v>
      </c>
      <c r="BZ663" s="211">
        <v>63</v>
      </c>
      <c r="CA663" s="211">
        <v>8</v>
      </c>
      <c r="CB663" s="211">
        <v>134</v>
      </c>
      <c r="CC663" s="211">
        <v>21</v>
      </c>
      <c r="CD663" s="211">
        <v>42</v>
      </c>
      <c r="CE663" s="211">
        <v>17</v>
      </c>
      <c r="CF663" s="211">
        <v>57</v>
      </c>
      <c r="CG663" s="211">
        <v>32</v>
      </c>
      <c r="CH663" s="211">
        <v>69</v>
      </c>
      <c r="CI663" s="211">
        <v>4</v>
      </c>
      <c r="CJ663" s="211">
        <v>22</v>
      </c>
      <c r="CK663" s="211">
        <v>2</v>
      </c>
      <c r="CL663" s="211">
        <v>42</v>
      </c>
      <c r="CM663" s="211">
        <v>18</v>
      </c>
      <c r="CN663" s="211">
        <v>45</v>
      </c>
      <c r="CO663" s="211">
        <v>0</v>
      </c>
      <c r="CP663" s="211">
        <v>102</v>
      </c>
      <c r="CQ663" s="211">
        <v>372</v>
      </c>
      <c r="CR663" s="211">
        <v>46</v>
      </c>
      <c r="CS663" s="211">
        <v>333</v>
      </c>
      <c r="CT663" s="211">
        <v>346</v>
      </c>
      <c r="CU663" s="211">
        <v>65</v>
      </c>
      <c r="CV663" s="211">
        <v>20</v>
      </c>
      <c r="CW663" s="211">
        <v>20</v>
      </c>
      <c r="CX663" s="211">
        <v>11</v>
      </c>
      <c r="CY663" s="211">
        <v>0</v>
      </c>
      <c r="CZ663" s="211">
        <v>0</v>
      </c>
      <c r="DA663" s="211">
        <v>9</v>
      </c>
      <c r="DB663" s="211">
        <v>9</v>
      </c>
      <c r="DC663" s="211">
        <v>36</v>
      </c>
      <c r="DD663" s="211">
        <v>0</v>
      </c>
      <c r="DE663" s="211">
        <v>2</v>
      </c>
      <c r="DF663" s="211">
        <v>18</v>
      </c>
      <c r="DG663" s="211">
        <v>4</v>
      </c>
      <c r="DH663" s="211">
        <v>0</v>
      </c>
      <c r="DI663" s="211">
        <v>10</v>
      </c>
      <c r="DJ663" s="211">
        <v>0</v>
      </c>
      <c r="DK663" s="211">
        <v>0</v>
      </c>
      <c r="DL663" s="211">
        <v>0</v>
      </c>
      <c r="DM663" s="211">
        <v>0</v>
      </c>
      <c r="DN663" s="211">
        <v>18</v>
      </c>
      <c r="DO663" s="211">
        <v>27</v>
      </c>
      <c r="DP663" s="211">
        <v>3</v>
      </c>
      <c r="DQ663" s="211">
        <v>30</v>
      </c>
      <c r="DR663" s="211">
        <v>65</v>
      </c>
      <c r="DS663" s="211">
        <v>45</v>
      </c>
      <c r="DT663" s="211">
        <v>109</v>
      </c>
      <c r="DU663" s="211">
        <v>166</v>
      </c>
      <c r="DV663" s="211">
        <v>8</v>
      </c>
      <c r="DW663" s="211">
        <v>0</v>
      </c>
      <c r="DX663" s="211">
        <v>19</v>
      </c>
      <c r="DY663" s="211">
        <v>17</v>
      </c>
      <c r="DZ663" s="211">
        <v>42</v>
      </c>
      <c r="EA663" s="211">
        <v>2</v>
      </c>
      <c r="EB663" s="211">
        <v>21</v>
      </c>
      <c r="EC663" s="211">
        <v>97</v>
      </c>
      <c r="ED663" s="211">
        <v>15</v>
      </c>
      <c r="EE663" s="211">
        <v>57</v>
      </c>
      <c r="EF663" s="211">
        <v>62</v>
      </c>
      <c r="EG663" s="211">
        <v>316</v>
      </c>
      <c r="EH663" s="211">
        <v>138</v>
      </c>
      <c r="EI663" s="211">
        <v>31</v>
      </c>
      <c r="EJ663" s="211">
        <v>135</v>
      </c>
      <c r="EK663" s="211">
        <v>42</v>
      </c>
      <c r="EL663" s="211">
        <v>60</v>
      </c>
      <c r="EM663" s="211">
        <v>3</v>
      </c>
      <c r="EN663" s="211">
        <v>14</v>
      </c>
      <c r="EO663" s="211">
        <v>3</v>
      </c>
      <c r="EP663" s="211">
        <v>10</v>
      </c>
      <c r="EQ663" s="211">
        <v>99</v>
      </c>
      <c r="ER663" s="211">
        <v>166</v>
      </c>
      <c r="ES663" s="211">
        <v>80</v>
      </c>
      <c r="ET663" s="211">
        <v>56</v>
      </c>
      <c r="EU663" s="211">
        <v>13</v>
      </c>
      <c r="EV663" s="211">
        <v>17</v>
      </c>
      <c r="EW663" s="211">
        <f t="shared" si="10"/>
        <v>86</v>
      </c>
      <c r="EX663" s="211">
        <v>166</v>
      </c>
      <c r="EZ663" s="211"/>
    </row>
    <row r="664" spans="1:156" x14ac:dyDescent="0.25">
      <c r="B664" s="254"/>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M664" s="211"/>
      <c r="EN664" s="211"/>
      <c r="EO664" s="211"/>
      <c r="EP664" s="211"/>
      <c r="EQ664" s="211"/>
      <c r="ER664" s="211"/>
      <c r="ES664" s="211"/>
      <c r="ET664" s="211"/>
      <c r="EU664" s="211"/>
      <c r="EV664" s="211"/>
      <c r="EW664" s="211"/>
      <c r="EX664" s="211"/>
      <c r="EZ664" s="211"/>
    </row>
    <row r="665" spans="1:156" x14ac:dyDescent="0.25">
      <c r="A665" s="254"/>
      <c r="B665" s="254"/>
      <c r="D665" s="254"/>
      <c r="E665" s="254"/>
      <c r="F665" s="254"/>
      <c r="G665" s="254"/>
      <c r="H665" s="253"/>
      <c r="I665" s="253"/>
      <c r="J665" s="253"/>
      <c r="K665" s="253"/>
      <c r="L665" s="253"/>
      <c r="M665" s="253"/>
      <c r="N665" s="253"/>
      <c r="O665" s="253"/>
      <c r="P665" s="253"/>
      <c r="Q665" s="253"/>
      <c r="R665" s="253"/>
      <c r="S665" s="253"/>
      <c r="T665" s="253"/>
      <c r="U665" s="253"/>
      <c r="V665" s="253"/>
      <c r="W665" s="253"/>
      <c r="X665" s="253"/>
      <c r="Y665" s="253"/>
      <c r="Z665" s="253"/>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53"/>
      <c r="DV665" s="253"/>
      <c r="DW665" s="253"/>
      <c r="DX665" s="253"/>
      <c r="DY665" s="253"/>
      <c r="DZ665" s="253"/>
      <c r="EA665" s="253"/>
      <c r="EB665" s="253"/>
      <c r="EC665" s="253"/>
      <c r="ED665" s="253"/>
      <c r="EE665" s="253"/>
      <c r="EF665" s="253"/>
      <c r="EG665" s="253"/>
      <c r="EH665" s="253"/>
      <c r="EI665" s="253"/>
      <c r="EJ665" s="253"/>
      <c r="EK665" s="253"/>
      <c r="EL665" s="253"/>
      <c r="EM665" s="253"/>
      <c r="EN665" s="253"/>
      <c r="EO665" s="253"/>
      <c r="EP665" s="253"/>
      <c r="EQ665" s="253"/>
      <c r="ER665" s="253"/>
      <c r="ES665" s="253"/>
      <c r="ET665" s="253"/>
      <c r="EU665" s="253"/>
      <c r="EV665" s="253"/>
      <c r="EW665" s="253"/>
      <c r="EX665" s="253"/>
      <c r="EZ665" s="211"/>
    </row>
    <row r="666" spans="1:156" x14ac:dyDescent="0.25">
      <c r="A666" s="214" t="s">
        <v>555</v>
      </c>
      <c r="B666" s="214" t="s">
        <v>1339</v>
      </c>
      <c r="C666" s="214" t="s">
        <v>232</v>
      </c>
      <c r="D666" s="214" t="s">
        <v>232</v>
      </c>
      <c r="E666" s="214" t="s">
        <v>232</v>
      </c>
      <c r="F666" s="214" t="s">
        <v>232</v>
      </c>
      <c r="G666" s="214" t="s">
        <v>232</v>
      </c>
      <c r="H666" s="211">
        <v>199437</v>
      </c>
      <c r="I666" s="211">
        <v>11342</v>
      </c>
      <c r="J666" s="211">
        <v>31220</v>
      </c>
      <c r="K666" s="211">
        <v>3451</v>
      </c>
      <c r="L666" s="211">
        <v>19714</v>
      </c>
      <c r="M666" s="211">
        <v>2301</v>
      </c>
      <c r="N666" s="211">
        <v>90215</v>
      </c>
      <c r="O666" s="211">
        <v>5553</v>
      </c>
      <c r="P666" s="211">
        <v>76674</v>
      </c>
      <c r="Q666" s="211">
        <v>2242</v>
      </c>
      <c r="R666" s="211">
        <v>174794</v>
      </c>
      <c r="S666" s="211">
        <v>7083</v>
      </c>
      <c r="T666" s="211">
        <v>3745</v>
      </c>
      <c r="U666" s="211">
        <v>282</v>
      </c>
      <c r="V666" s="211">
        <v>1185</v>
      </c>
      <c r="W666" s="211">
        <v>214</v>
      </c>
      <c r="X666" s="211">
        <v>2484</v>
      </c>
      <c r="Y666" s="211">
        <v>221</v>
      </c>
      <c r="Z666" s="211">
        <v>7563</v>
      </c>
      <c r="AA666" s="211">
        <v>2032</v>
      </c>
      <c r="AB666" s="211">
        <v>9271</v>
      </c>
      <c r="AC666" s="211">
        <v>1408</v>
      </c>
      <c r="AD666" s="211">
        <v>17070</v>
      </c>
      <c r="AE666" s="211">
        <v>3897</v>
      </c>
      <c r="AF666" s="211">
        <v>169928</v>
      </c>
      <c r="AG666" s="211">
        <v>6302</v>
      </c>
      <c r="AH666" s="211">
        <v>189649</v>
      </c>
      <c r="AI666" s="211">
        <v>8348</v>
      </c>
      <c r="AJ666" s="211">
        <v>9788</v>
      </c>
      <c r="AK666" s="211">
        <v>2994</v>
      </c>
      <c r="AL666" s="211">
        <v>3510</v>
      </c>
      <c r="AM666" s="211">
        <v>314</v>
      </c>
      <c r="AN666" s="211">
        <v>6278</v>
      </c>
      <c r="AO666" s="211">
        <v>2680</v>
      </c>
      <c r="AP666" s="211">
        <v>101019</v>
      </c>
      <c r="AQ666" s="211">
        <v>6511</v>
      </c>
      <c r="AR666" s="211">
        <v>98418</v>
      </c>
      <c r="AS666" s="211">
        <v>4831</v>
      </c>
      <c r="AT666" s="211">
        <v>27146</v>
      </c>
      <c r="AU666" s="211">
        <v>1210</v>
      </c>
      <c r="AV666" s="211">
        <v>172291</v>
      </c>
      <c r="AW666" s="211">
        <v>10132</v>
      </c>
      <c r="AX666" s="211">
        <v>9844</v>
      </c>
      <c r="AY666" s="211">
        <v>1475</v>
      </c>
      <c r="AZ666" s="211">
        <v>42673</v>
      </c>
      <c r="BA666" s="211">
        <v>3027</v>
      </c>
      <c r="BB666" s="211">
        <v>50893</v>
      </c>
      <c r="BC666" s="211">
        <v>2207</v>
      </c>
      <c r="BD666" s="211">
        <v>30376</v>
      </c>
      <c r="BE666" s="211">
        <v>777</v>
      </c>
      <c r="BF666" s="211">
        <v>17720</v>
      </c>
      <c r="BG666" s="211">
        <v>2043</v>
      </c>
      <c r="BH666" s="211">
        <v>92495</v>
      </c>
      <c r="BI666" s="211">
        <v>6756</v>
      </c>
      <c r="BJ666" s="211">
        <v>89550</v>
      </c>
      <c r="BK666" s="211">
        <v>6088</v>
      </c>
      <c r="BL666" s="211">
        <v>2945</v>
      </c>
      <c r="BM666" s="211">
        <v>668</v>
      </c>
      <c r="BN666" s="211">
        <v>67232</v>
      </c>
      <c r="BO666" s="211">
        <v>4110</v>
      </c>
      <c r="BP666" s="211">
        <v>28403</v>
      </c>
      <c r="BQ666" s="211">
        <v>3015</v>
      </c>
      <c r="BR666" s="211">
        <v>14580</v>
      </c>
      <c r="BS666" s="211">
        <v>1674</v>
      </c>
      <c r="BT666" s="211">
        <v>50184</v>
      </c>
      <c r="BU666" s="211">
        <v>2436</v>
      </c>
      <c r="BV666" s="211">
        <v>110215</v>
      </c>
      <c r="BW666" s="211">
        <v>8799</v>
      </c>
      <c r="BX666" s="211">
        <v>637</v>
      </c>
      <c r="BY666" s="211">
        <v>136</v>
      </c>
      <c r="BZ666" s="211">
        <v>14786</v>
      </c>
      <c r="CA666" s="211">
        <v>557</v>
      </c>
      <c r="CB666" s="211">
        <v>35398</v>
      </c>
      <c r="CC666" s="211">
        <v>1879</v>
      </c>
      <c r="CD666" s="211">
        <v>15467</v>
      </c>
      <c r="CE666" s="211">
        <v>1420</v>
      </c>
      <c r="CF666" s="211">
        <v>20362</v>
      </c>
      <c r="CG666" s="211">
        <v>2592</v>
      </c>
      <c r="CH666" s="211">
        <v>23889</v>
      </c>
      <c r="CI666" s="211">
        <v>2230</v>
      </c>
      <c r="CJ666" s="211">
        <v>22328</v>
      </c>
      <c r="CK666" s="211">
        <v>1241</v>
      </c>
      <c r="CL666" s="211">
        <v>28169</v>
      </c>
      <c r="CM666" s="211">
        <v>1316</v>
      </c>
      <c r="CN666" s="211">
        <v>637</v>
      </c>
      <c r="CO666" s="211">
        <v>136</v>
      </c>
      <c r="CP666" s="211">
        <v>11342</v>
      </c>
      <c r="CQ666" s="211">
        <v>188095</v>
      </c>
      <c r="CR666" s="211">
        <v>141054</v>
      </c>
      <c r="CS666" s="211">
        <v>81460</v>
      </c>
      <c r="CT666" s="211">
        <v>175116</v>
      </c>
      <c r="CU666" s="211">
        <v>15069</v>
      </c>
      <c r="CV666" s="211">
        <v>6819</v>
      </c>
      <c r="CW666" s="211">
        <v>10263</v>
      </c>
      <c r="CX666" s="211">
        <v>4686</v>
      </c>
      <c r="CY666" s="211">
        <v>1399</v>
      </c>
      <c r="CZ666" s="211">
        <v>252</v>
      </c>
      <c r="DA666" s="211">
        <v>1931</v>
      </c>
      <c r="DB666" s="211">
        <v>941</v>
      </c>
      <c r="DC666" s="211">
        <v>1476</v>
      </c>
      <c r="DD666" s="211">
        <v>940</v>
      </c>
      <c r="DE666" s="211">
        <v>7238</v>
      </c>
      <c r="DF666" s="211">
        <v>7968</v>
      </c>
      <c r="DG666" s="211">
        <v>17168</v>
      </c>
      <c r="DH666" s="211">
        <v>2283</v>
      </c>
      <c r="DI666" s="211">
        <v>10695</v>
      </c>
      <c r="DJ666" s="211">
        <v>5468</v>
      </c>
      <c r="DK666" s="211">
        <v>897</v>
      </c>
      <c r="DL666" s="211">
        <v>5127</v>
      </c>
      <c r="DM666" s="211">
        <v>5741</v>
      </c>
      <c r="DN666" s="211">
        <v>24953</v>
      </c>
      <c r="DO666" s="211">
        <v>5900</v>
      </c>
      <c r="DP666" s="211">
        <v>4651</v>
      </c>
      <c r="DQ666" s="211">
        <v>3448</v>
      </c>
      <c r="DR666" s="211">
        <v>3337</v>
      </c>
      <c r="DS666" s="211">
        <v>2118</v>
      </c>
      <c r="DT666" s="211">
        <v>6902</v>
      </c>
      <c r="DU666" s="211">
        <v>1758</v>
      </c>
      <c r="DV666" s="211">
        <v>42525</v>
      </c>
      <c r="DW666" s="211">
        <v>15040</v>
      </c>
      <c r="DX666" s="211">
        <v>5684</v>
      </c>
      <c r="DY666" s="211">
        <v>2351</v>
      </c>
      <c r="DZ666" s="211">
        <v>15612</v>
      </c>
      <c r="EA666" s="211">
        <v>1081</v>
      </c>
      <c r="EB666" s="211">
        <v>11999</v>
      </c>
      <c r="EC666" s="211">
        <v>17976</v>
      </c>
      <c r="ED666" s="211">
        <v>2677</v>
      </c>
      <c r="EE666" s="211">
        <v>12434</v>
      </c>
      <c r="EF666" s="211">
        <v>22761</v>
      </c>
      <c r="EG666" s="211">
        <v>181688</v>
      </c>
      <c r="EH666" s="211">
        <v>18469</v>
      </c>
      <c r="EI666" s="211">
        <v>62484</v>
      </c>
      <c r="EJ666" s="211">
        <v>19313</v>
      </c>
      <c r="EK666" s="211">
        <v>3668</v>
      </c>
      <c r="EL666" s="211">
        <v>2444</v>
      </c>
      <c r="EM666" s="211">
        <v>2249</v>
      </c>
      <c r="EN666" s="211">
        <v>1802</v>
      </c>
      <c r="EO666" s="211">
        <v>1455</v>
      </c>
      <c r="EP666" s="211">
        <v>5669</v>
      </c>
      <c r="EQ666" s="211">
        <v>70973</v>
      </c>
      <c r="ER666" s="211">
        <v>81797</v>
      </c>
      <c r="ES666" s="211">
        <v>4443</v>
      </c>
      <c r="ET666" s="211">
        <v>22388</v>
      </c>
      <c r="EU666" s="211">
        <v>30929</v>
      </c>
      <c r="EV666" s="211">
        <v>24037</v>
      </c>
      <c r="EW666" s="211">
        <f>ET666+EU666+EV666</f>
        <v>77354</v>
      </c>
      <c r="EX666" s="211">
        <v>1758</v>
      </c>
      <c r="EZ666" s="211"/>
    </row>
    <row r="667" spans="1:156" x14ac:dyDescent="0.25">
      <c r="A667" s="214" t="s">
        <v>556</v>
      </c>
      <c r="B667" s="214" t="s">
        <v>1339</v>
      </c>
      <c r="C667" s="214" t="s">
        <v>232</v>
      </c>
      <c r="D667" s="214" t="s">
        <v>232</v>
      </c>
      <c r="E667" s="214" t="s">
        <v>232</v>
      </c>
      <c r="F667" s="214" t="s">
        <v>232</v>
      </c>
      <c r="G667" s="214" t="s">
        <v>232</v>
      </c>
      <c r="H667" s="211">
        <v>446273</v>
      </c>
      <c r="I667" s="211">
        <v>20973</v>
      </c>
      <c r="J667" s="211">
        <v>60652</v>
      </c>
      <c r="K667" s="211">
        <v>6042</v>
      </c>
      <c r="L667" s="211">
        <v>39779</v>
      </c>
      <c r="M667" s="211">
        <v>4146</v>
      </c>
      <c r="N667" s="211">
        <v>178877</v>
      </c>
      <c r="O667" s="211">
        <v>10504</v>
      </c>
      <c r="P667" s="211">
        <v>202068</v>
      </c>
      <c r="Q667" s="211">
        <v>4339</v>
      </c>
      <c r="R667" s="211">
        <v>379943</v>
      </c>
      <c r="S667" s="211">
        <v>14479</v>
      </c>
      <c r="T667" s="211">
        <v>16662</v>
      </c>
      <c r="U667" s="211">
        <v>1425</v>
      </c>
      <c r="V667" s="211">
        <v>1321</v>
      </c>
      <c r="W667" s="211">
        <v>187</v>
      </c>
      <c r="X667" s="211">
        <v>15927</v>
      </c>
      <c r="Y667" s="211">
        <v>1109</v>
      </c>
      <c r="Z667" s="211">
        <v>9625</v>
      </c>
      <c r="AA667" s="211">
        <v>1772</v>
      </c>
      <c r="AB667" s="211">
        <v>22387</v>
      </c>
      <c r="AC667" s="211">
        <v>1949</v>
      </c>
      <c r="AD667" s="211">
        <v>27139</v>
      </c>
      <c r="AE667" s="211">
        <v>4197</v>
      </c>
      <c r="AF667" s="211">
        <v>370591</v>
      </c>
      <c r="AG667" s="211">
        <v>13398</v>
      </c>
      <c r="AH667" s="211">
        <v>415541</v>
      </c>
      <c r="AI667" s="211">
        <v>16592</v>
      </c>
      <c r="AJ667" s="211">
        <v>30732</v>
      </c>
      <c r="AK667" s="211">
        <v>4381</v>
      </c>
      <c r="AL667" s="211">
        <v>16399</v>
      </c>
      <c r="AM667" s="211">
        <v>1235</v>
      </c>
      <c r="AN667" s="211">
        <v>14333</v>
      </c>
      <c r="AO667" s="211">
        <v>3146</v>
      </c>
      <c r="AP667" s="211">
        <v>222299</v>
      </c>
      <c r="AQ667" s="211">
        <v>11925</v>
      </c>
      <c r="AR667" s="211">
        <v>223974</v>
      </c>
      <c r="AS667" s="211">
        <v>9048</v>
      </c>
      <c r="AT667" s="211">
        <v>48029</v>
      </c>
      <c r="AU667" s="211">
        <v>1463</v>
      </c>
      <c r="AV667" s="211">
        <v>398244</v>
      </c>
      <c r="AW667" s="211">
        <v>19510</v>
      </c>
      <c r="AX667" s="211">
        <v>18098</v>
      </c>
      <c r="AY667" s="211">
        <v>2983</v>
      </c>
      <c r="AZ667" s="211">
        <v>79089</v>
      </c>
      <c r="BA667" s="211">
        <v>5015</v>
      </c>
      <c r="BB667" s="211">
        <v>96460</v>
      </c>
      <c r="BC667" s="211">
        <v>4019</v>
      </c>
      <c r="BD667" s="211">
        <v>104250</v>
      </c>
      <c r="BE667" s="211">
        <v>1881</v>
      </c>
      <c r="BF667" s="211">
        <v>38034</v>
      </c>
      <c r="BG667" s="211">
        <v>3582</v>
      </c>
      <c r="BH667" s="211">
        <v>217808</v>
      </c>
      <c r="BI667" s="211">
        <v>12788</v>
      </c>
      <c r="BJ667" s="211">
        <v>210916</v>
      </c>
      <c r="BK667" s="211">
        <v>11746</v>
      </c>
      <c r="BL667" s="211">
        <v>6892</v>
      </c>
      <c r="BM667" s="211">
        <v>1042</v>
      </c>
      <c r="BN667" s="211">
        <v>155308</v>
      </c>
      <c r="BO667" s="211">
        <v>7456</v>
      </c>
      <c r="BP667" s="211">
        <v>69940</v>
      </c>
      <c r="BQ667" s="211">
        <v>5644</v>
      </c>
      <c r="BR667" s="211">
        <v>30594</v>
      </c>
      <c r="BS667" s="211">
        <v>3270</v>
      </c>
      <c r="BT667" s="211">
        <v>110349</v>
      </c>
      <c r="BU667" s="211">
        <v>4366</v>
      </c>
      <c r="BV667" s="211">
        <v>255842</v>
      </c>
      <c r="BW667" s="211">
        <v>16370</v>
      </c>
      <c r="BX667" s="211">
        <v>721</v>
      </c>
      <c r="BY667" s="211">
        <v>194</v>
      </c>
      <c r="BZ667" s="211">
        <v>31285</v>
      </c>
      <c r="CA667" s="211">
        <v>1015</v>
      </c>
      <c r="CB667" s="211">
        <v>79064</v>
      </c>
      <c r="CC667" s="211">
        <v>3351</v>
      </c>
      <c r="CD667" s="211">
        <v>38027</v>
      </c>
      <c r="CE667" s="211">
        <v>2709</v>
      </c>
      <c r="CF667" s="211">
        <v>50533</v>
      </c>
      <c r="CG667" s="211">
        <v>4592</v>
      </c>
      <c r="CH667" s="211">
        <v>57755</v>
      </c>
      <c r="CI667" s="211">
        <v>3372</v>
      </c>
      <c r="CJ667" s="211">
        <v>49632</v>
      </c>
      <c r="CK667" s="211">
        <v>2773</v>
      </c>
      <c r="CL667" s="211">
        <v>59895</v>
      </c>
      <c r="CM667" s="211">
        <v>2924</v>
      </c>
      <c r="CN667" s="211">
        <v>721</v>
      </c>
      <c r="CO667" s="211">
        <v>194</v>
      </c>
      <c r="CP667" s="211">
        <v>20973</v>
      </c>
      <c r="CQ667" s="211">
        <v>425300</v>
      </c>
      <c r="CR667" s="211">
        <v>342376</v>
      </c>
      <c r="CS667" s="211">
        <v>153125</v>
      </c>
      <c r="CT667" s="211">
        <v>383278</v>
      </c>
      <c r="CU667" s="211">
        <v>42295</v>
      </c>
      <c r="CV667" s="211">
        <v>16138</v>
      </c>
      <c r="CW667" s="211">
        <v>16152</v>
      </c>
      <c r="CX667" s="211">
        <v>6062</v>
      </c>
      <c r="CY667" s="211">
        <v>7084</v>
      </c>
      <c r="CZ667" s="211">
        <v>1722</v>
      </c>
      <c r="DA667" s="211">
        <v>10900</v>
      </c>
      <c r="DB667" s="211">
        <v>5176</v>
      </c>
      <c r="DC667" s="211">
        <v>8159</v>
      </c>
      <c r="DD667" s="211">
        <v>3178</v>
      </c>
      <c r="DE667" s="211">
        <v>7381</v>
      </c>
      <c r="DF667" s="211">
        <v>15447</v>
      </c>
      <c r="DG667" s="211">
        <v>33719</v>
      </c>
      <c r="DH667" s="211">
        <v>4997</v>
      </c>
      <c r="DI667" s="211">
        <v>22649</v>
      </c>
      <c r="DJ667" s="211">
        <v>9383</v>
      </c>
      <c r="DK667" s="211">
        <v>2798</v>
      </c>
      <c r="DL667" s="211">
        <v>9367</v>
      </c>
      <c r="DM667" s="211">
        <v>14913</v>
      </c>
      <c r="DN667" s="211">
        <v>82349</v>
      </c>
      <c r="DO667" s="211">
        <v>14687</v>
      </c>
      <c r="DP667" s="211">
        <v>9513</v>
      </c>
      <c r="DQ667" s="211">
        <v>7712</v>
      </c>
      <c r="DR667" s="211">
        <v>6721</v>
      </c>
      <c r="DS667" s="211">
        <v>4636</v>
      </c>
      <c r="DT667" s="211">
        <v>13059</v>
      </c>
      <c r="DU667" s="211">
        <v>2493</v>
      </c>
      <c r="DV667" s="211">
        <v>94874</v>
      </c>
      <c r="DW667" s="211">
        <v>35824</v>
      </c>
      <c r="DX667" s="211">
        <v>13835</v>
      </c>
      <c r="DY667" s="211">
        <v>5008</v>
      </c>
      <c r="DZ667" s="211">
        <v>32571</v>
      </c>
      <c r="EA667" s="211">
        <v>2471</v>
      </c>
      <c r="EB667" s="211">
        <v>24879</v>
      </c>
      <c r="EC667" s="211">
        <v>42571</v>
      </c>
      <c r="ED667" s="211">
        <v>5808</v>
      </c>
      <c r="EE667" s="211">
        <v>29050</v>
      </c>
      <c r="EF667" s="211">
        <v>52650</v>
      </c>
      <c r="EG667" s="211">
        <v>390432</v>
      </c>
      <c r="EH667" s="211">
        <v>56267</v>
      </c>
      <c r="EI667" s="211">
        <v>138798</v>
      </c>
      <c r="EJ667" s="211">
        <v>45053</v>
      </c>
      <c r="EK667" s="211">
        <v>6519</v>
      </c>
      <c r="EL667" s="211">
        <v>5235</v>
      </c>
      <c r="EM667" s="211">
        <v>5497</v>
      </c>
      <c r="EN667" s="211">
        <v>4893</v>
      </c>
      <c r="EO667" s="211">
        <v>4267</v>
      </c>
      <c r="EP667" s="211">
        <v>15442</v>
      </c>
      <c r="EQ667" s="211">
        <v>164216</v>
      </c>
      <c r="ER667" s="211">
        <v>183851</v>
      </c>
      <c r="ES667" s="211">
        <v>11415</v>
      </c>
      <c r="ET667" s="211">
        <v>53768</v>
      </c>
      <c r="EU667" s="211">
        <v>72304</v>
      </c>
      <c r="EV667" s="211">
        <v>46364</v>
      </c>
      <c r="EW667" s="211">
        <f t="shared" ref="EW667:EW689" si="11">ET667+EU667+EV667</f>
        <v>172436</v>
      </c>
      <c r="EX667" s="211">
        <v>2493</v>
      </c>
      <c r="EZ667" s="211"/>
    </row>
    <row r="668" spans="1:156" x14ac:dyDescent="0.25">
      <c r="A668" s="214" t="s">
        <v>557</v>
      </c>
      <c r="B668" s="214" t="s">
        <v>1339</v>
      </c>
      <c r="C668" s="214" t="s">
        <v>232</v>
      </c>
      <c r="D668" s="214" t="s">
        <v>232</v>
      </c>
      <c r="E668" s="214" t="s">
        <v>232</v>
      </c>
      <c r="F668" s="214" t="s">
        <v>232</v>
      </c>
      <c r="G668" s="214" t="s">
        <v>232</v>
      </c>
      <c r="H668" s="211">
        <v>307923</v>
      </c>
      <c r="I668" s="211">
        <v>12507</v>
      </c>
      <c r="J668" s="211">
        <v>54572</v>
      </c>
      <c r="K668" s="211">
        <v>3494</v>
      </c>
      <c r="L668" s="211">
        <v>38362</v>
      </c>
      <c r="M668" s="211">
        <v>2496</v>
      </c>
      <c r="N668" s="211">
        <v>128229</v>
      </c>
      <c r="O668" s="211">
        <v>6617</v>
      </c>
      <c r="P668" s="211">
        <v>120035</v>
      </c>
      <c r="Q668" s="211">
        <v>2224</v>
      </c>
      <c r="R668" s="211">
        <v>278330</v>
      </c>
      <c r="S668" s="211">
        <v>10306</v>
      </c>
      <c r="T668" s="211">
        <v>3610</v>
      </c>
      <c r="U668" s="211">
        <v>345</v>
      </c>
      <c r="V668" s="211">
        <v>6227</v>
      </c>
      <c r="W668" s="211">
        <v>605</v>
      </c>
      <c r="X668" s="211">
        <v>2497</v>
      </c>
      <c r="Y668" s="211">
        <v>82</v>
      </c>
      <c r="Z668" s="211">
        <v>1938</v>
      </c>
      <c r="AA668" s="211">
        <v>218</v>
      </c>
      <c r="AB668" s="211">
        <v>15268</v>
      </c>
      <c r="AC668" s="211">
        <v>949</v>
      </c>
      <c r="AD668" s="211">
        <v>5372</v>
      </c>
      <c r="AE668" s="211">
        <v>534</v>
      </c>
      <c r="AF668" s="211">
        <v>276554</v>
      </c>
      <c r="AG668" s="211">
        <v>10156</v>
      </c>
      <c r="AH668" s="211">
        <v>302413</v>
      </c>
      <c r="AI668" s="211">
        <v>12196</v>
      </c>
      <c r="AJ668" s="211">
        <v>5510</v>
      </c>
      <c r="AK668" s="211">
        <v>311</v>
      </c>
      <c r="AL668" s="211">
        <v>3148</v>
      </c>
      <c r="AM668" s="211">
        <v>49</v>
      </c>
      <c r="AN668" s="211">
        <v>2362</v>
      </c>
      <c r="AO668" s="211">
        <v>262</v>
      </c>
      <c r="AP668" s="211">
        <v>155753</v>
      </c>
      <c r="AQ668" s="211">
        <v>7924</v>
      </c>
      <c r="AR668" s="211">
        <v>152170</v>
      </c>
      <c r="AS668" s="211">
        <v>4583</v>
      </c>
      <c r="AT668" s="211">
        <v>48139</v>
      </c>
      <c r="AU668" s="211">
        <v>1697</v>
      </c>
      <c r="AV668" s="211">
        <v>259784</v>
      </c>
      <c r="AW668" s="211">
        <v>10810</v>
      </c>
      <c r="AX668" s="211">
        <v>10615</v>
      </c>
      <c r="AY668" s="211">
        <v>1035</v>
      </c>
      <c r="AZ668" s="211">
        <v>56957</v>
      </c>
      <c r="BA668" s="211">
        <v>3282</v>
      </c>
      <c r="BB668" s="211">
        <v>80595</v>
      </c>
      <c r="BC668" s="211">
        <v>3358</v>
      </c>
      <c r="BD668" s="211">
        <v>64752</v>
      </c>
      <c r="BE668" s="211">
        <v>1154</v>
      </c>
      <c r="BF668" s="211">
        <v>36529</v>
      </c>
      <c r="BG668" s="211">
        <v>2612</v>
      </c>
      <c r="BH668" s="211">
        <v>140885</v>
      </c>
      <c r="BI668" s="211">
        <v>8320</v>
      </c>
      <c r="BJ668" s="211">
        <v>134823</v>
      </c>
      <c r="BK668" s="211">
        <v>7433</v>
      </c>
      <c r="BL668" s="211">
        <v>6062</v>
      </c>
      <c r="BM668" s="211">
        <v>887</v>
      </c>
      <c r="BN668" s="211">
        <v>90706</v>
      </c>
      <c r="BO668" s="211">
        <v>4373</v>
      </c>
      <c r="BP668" s="211">
        <v>57406</v>
      </c>
      <c r="BQ668" s="211">
        <v>4432</v>
      </c>
      <c r="BR668" s="211">
        <v>29302</v>
      </c>
      <c r="BS668" s="211">
        <v>2127</v>
      </c>
      <c r="BT668" s="211">
        <v>64729</v>
      </c>
      <c r="BU668" s="211">
        <v>1505</v>
      </c>
      <c r="BV668" s="211">
        <v>177414</v>
      </c>
      <c r="BW668" s="211">
        <v>10932</v>
      </c>
      <c r="BX668" s="211">
        <v>465</v>
      </c>
      <c r="BY668" s="211">
        <v>100</v>
      </c>
      <c r="BZ668" s="211">
        <v>18213</v>
      </c>
      <c r="CA668" s="211">
        <v>308</v>
      </c>
      <c r="CB668" s="211">
        <v>46516</v>
      </c>
      <c r="CC668" s="211">
        <v>1197</v>
      </c>
      <c r="CD668" s="211">
        <v>30275</v>
      </c>
      <c r="CE668" s="211">
        <v>2173</v>
      </c>
      <c r="CF668" s="211">
        <v>30796</v>
      </c>
      <c r="CG668" s="211">
        <v>2362</v>
      </c>
      <c r="CH668" s="211">
        <v>36398</v>
      </c>
      <c r="CI668" s="211">
        <v>2214</v>
      </c>
      <c r="CJ668" s="211">
        <v>34822</v>
      </c>
      <c r="CK668" s="211">
        <v>1506</v>
      </c>
      <c r="CL668" s="211">
        <v>45123</v>
      </c>
      <c r="CM668" s="211">
        <v>2677</v>
      </c>
      <c r="CN668" s="211">
        <v>465</v>
      </c>
      <c r="CO668" s="211">
        <v>100</v>
      </c>
      <c r="CP668" s="211">
        <v>12507</v>
      </c>
      <c r="CQ668" s="211">
        <v>295416</v>
      </c>
      <c r="CR668" s="211">
        <v>225329</v>
      </c>
      <c r="CS668" s="211">
        <v>129225</v>
      </c>
      <c r="CT668" s="211">
        <v>289443</v>
      </c>
      <c r="CU668" s="211">
        <v>9506</v>
      </c>
      <c r="CV668" s="211">
        <v>2290</v>
      </c>
      <c r="CW668" s="211">
        <v>3005</v>
      </c>
      <c r="CX668" s="211">
        <v>903</v>
      </c>
      <c r="CY668" s="211">
        <v>3065</v>
      </c>
      <c r="CZ668" s="211">
        <v>551</v>
      </c>
      <c r="DA668" s="211">
        <v>1193</v>
      </c>
      <c r="DB668" s="211">
        <v>459</v>
      </c>
      <c r="DC668" s="211">
        <v>2243</v>
      </c>
      <c r="DD668" s="211">
        <v>377</v>
      </c>
      <c r="DE668" s="211">
        <v>4717</v>
      </c>
      <c r="DF668" s="211">
        <v>10663</v>
      </c>
      <c r="DG668" s="211">
        <v>13186</v>
      </c>
      <c r="DH668" s="211">
        <v>2663</v>
      </c>
      <c r="DI668" s="211">
        <v>18029</v>
      </c>
      <c r="DJ668" s="211">
        <v>8553</v>
      </c>
      <c r="DK668" s="211">
        <v>1830</v>
      </c>
      <c r="DL668" s="211">
        <v>7669</v>
      </c>
      <c r="DM668" s="211">
        <v>10508</v>
      </c>
      <c r="DN668" s="211">
        <v>42138</v>
      </c>
      <c r="DO668" s="211">
        <v>14573</v>
      </c>
      <c r="DP668" s="211">
        <v>6801</v>
      </c>
      <c r="DQ668" s="211">
        <v>8015</v>
      </c>
      <c r="DR668" s="211">
        <v>7242</v>
      </c>
      <c r="DS668" s="211">
        <v>4505</v>
      </c>
      <c r="DT668" s="211">
        <v>12542</v>
      </c>
      <c r="DU668" s="211">
        <v>2166</v>
      </c>
      <c r="DV668" s="211">
        <v>61083</v>
      </c>
      <c r="DW668" s="211">
        <v>19647</v>
      </c>
      <c r="DX668" s="211">
        <v>11310</v>
      </c>
      <c r="DY668" s="211">
        <v>3317</v>
      </c>
      <c r="DZ668" s="211">
        <v>28967</v>
      </c>
      <c r="EA668" s="211">
        <v>1760</v>
      </c>
      <c r="EB668" s="211">
        <v>22389</v>
      </c>
      <c r="EC668" s="211">
        <v>32491</v>
      </c>
      <c r="ED668" s="211">
        <v>4455</v>
      </c>
      <c r="EE668" s="211">
        <v>21152</v>
      </c>
      <c r="EF668" s="211">
        <v>31827</v>
      </c>
      <c r="EG668" s="211">
        <v>272912</v>
      </c>
      <c r="EH668" s="211">
        <v>38421</v>
      </c>
      <c r="EI668" s="211">
        <v>100801</v>
      </c>
      <c r="EJ668" s="211">
        <v>33050</v>
      </c>
      <c r="EK668" s="211">
        <v>4508</v>
      </c>
      <c r="EL668" s="211">
        <v>3301</v>
      </c>
      <c r="EM668" s="211">
        <v>3360</v>
      </c>
      <c r="EN668" s="211">
        <v>3365</v>
      </c>
      <c r="EO668" s="211">
        <v>3185</v>
      </c>
      <c r="EP668" s="211">
        <v>12583</v>
      </c>
      <c r="EQ668" s="211">
        <v>116858</v>
      </c>
      <c r="ER668" s="211">
        <v>133851</v>
      </c>
      <c r="ES668" s="211">
        <v>9500</v>
      </c>
      <c r="ET668" s="211">
        <v>39409</v>
      </c>
      <c r="EU668" s="211">
        <v>51916</v>
      </c>
      <c r="EV668" s="211">
        <v>33026</v>
      </c>
      <c r="EW668" s="211">
        <f t="shared" si="11"/>
        <v>124351</v>
      </c>
      <c r="EX668" s="211">
        <v>2166</v>
      </c>
      <c r="EZ668" s="211"/>
    </row>
    <row r="669" spans="1:156" x14ac:dyDescent="0.25">
      <c r="A669" s="214" t="s">
        <v>558</v>
      </c>
      <c r="B669" s="214" t="s">
        <v>1339</v>
      </c>
      <c r="C669" s="214" t="s">
        <v>232</v>
      </c>
      <c r="D669" s="214" t="s">
        <v>232</v>
      </c>
      <c r="E669" s="214" t="s">
        <v>232</v>
      </c>
      <c r="F669" s="214" t="s">
        <v>232</v>
      </c>
      <c r="G669" s="214" t="s">
        <v>232</v>
      </c>
      <c r="H669" s="211">
        <v>258795</v>
      </c>
      <c r="I669" s="211">
        <v>13855</v>
      </c>
      <c r="J669" s="211">
        <v>41920</v>
      </c>
      <c r="K669" s="211">
        <v>3516</v>
      </c>
      <c r="L669" s="211">
        <v>27861</v>
      </c>
      <c r="M669" s="211">
        <v>2830</v>
      </c>
      <c r="N669" s="211">
        <v>105570</v>
      </c>
      <c r="O669" s="211">
        <v>7685</v>
      </c>
      <c r="P669" s="211">
        <v>100606</v>
      </c>
      <c r="Q669" s="211">
        <v>2408</v>
      </c>
      <c r="R669" s="211">
        <v>223799</v>
      </c>
      <c r="S669" s="211">
        <v>8276</v>
      </c>
      <c r="T669" s="211">
        <v>8576</v>
      </c>
      <c r="U669" s="211">
        <v>1007</v>
      </c>
      <c r="V669" s="211">
        <v>753</v>
      </c>
      <c r="W669" s="211">
        <v>119</v>
      </c>
      <c r="X669" s="211">
        <v>4046</v>
      </c>
      <c r="Y669" s="211">
        <v>180</v>
      </c>
      <c r="Z669" s="211">
        <v>7634</v>
      </c>
      <c r="AA669" s="211">
        <v>2242</v>
      </c>
      <c r="AB669" s="211">
        <v>13983</v>
      </c>
      <c r="AC669" s="211">
        <v>2031</v>
      </c>
      <c r="AD669" s="211">
        <v>20584</v>
      </c>
      <c r="AE669" s="211">
        <v>4690</v>
      </c>
      <c r="AF669" s="211">
        <v>217975</v>
      </c>
      <c r="AG669" s="211">
        <v>7585</v>
      </c>
      <c r="AH669" s="211">
        <v>244152</v>
      </c>
      <c r="AI669" s="211">
        <v>10000</v>
      </c>
      <c r="AJ669" s="211">
        <v>14643</v>
      </c>
      <c r="AK669" s="211">
        <v>3855</v>
      </c>
      <c r="AL669" s="211">
        <v>5462</v>
      </c>
      <c r="AM669" s="211">
        <v>478</v>
      </c>
      <c r="AN669" s="211">
        <v>9181</v>
      </c>
      <c r="AO669" s="211">
        <v>3377</v>
      </c>
      <c r="AP669" s="211">
        <v>130377</v>
      </c>
      <c r="AQ669" s="211">
        <v>8071</v>
      </c>
      <c r="AR669" s="211">
        <v>128418</v>
      </c>
      <c r="AS669" s="211">
        <v>5784</v>
      </c>
      <c r="AT669" s="211">
        <v>30059</v>
      </c>
      <c r="AU669" s="211">
        <v>807</v>
      </c>
      <c r="AV669" s="211">
        <v>228736</v>
      </c>
      <c r="AW669" s="211">
        <v>13048</v>
      </c>
      <c r="AX669" s="211">
        <v>9922</v>
      </c>
      <c r="AY669" s="211">
        <v>1958</v>
      </c>
      <c r="AZ669" s="211">
        <v>47920</v>
      </c>
      <c r="BA669" s="211">
        <v>3253</v>
      </c>
      <c r="BB669" s="211">
        <v>57258</v>
      </c>
      <c r="BC669" s="211">
        <v>2532</v>
      </c>
      <c r="BD669" s="211">
        <v>48178</v>
      </c>
      <c r="BE669" s="211">
        <v>1152</v>
      </c>
      <c r="BF669" s="211">
        <v>24214</v>
      </c>
      <c r="BG669" s="211">
        <v>2374</v>
      </c>
      <c r="BH669" s="211">
        <v>127312</v>
      </c>
      <c r="BI669" s="211">
        <v>8613</v>
      </c>
      <c r="BJ669" s="211">
        <v>122440</v>
      </c>
      <c r="BK669" s="211">
        <v>7772</v>
      </c>
      <c r="BL669" s="211">
        <v>4872</v>
      </c>
      <c r="BM669" s="211">
        <v>841</v>
      </c>
      <c r="BN669" s="211">
        <v>85885</v>
      </c>
      <c r="BO669" s="211">
        <v>5276</v>
      </c>
      <c r="BP669" s="211">
        <v>47026</v>
      </c>
      <c r="BQ669" s="211">
        <v>4055</v>
      </c>
      <c r="BR669" s="211">
        <v>18615</v>
      </c>
      <c r="BS669" s="211">
        <v>1656</v>
      </c>
      <c r="BT669" s="211">
        <v>63073</v>
      </c>
      <c r="BU669" s="211">
        <v>2689</v>
      </c>
      <c r="BV669" s="211">
        <v>151526</v>
      </c>
      <c r="BW669" s="211">
        <v>10987</v>
      </c>
      <c r="BX669" s="211">
        <v>562</v>
      </c>
      <c r="BY669" s="211">
        <v>193</v>
      </c>
      <c r="BZ669" s="211">
        <v>17768</v>
      </c>
      <c r="CA669" s="211">
        <v>629</v>
      </c>
      <c r="CB669" s="211">
        <v>45305</v>
      </c>
      <c r="CC669" s="211">
        <v>2060</v>
      </c>
      <c r="CD669" s="211">
        <v>32444</v>
      </c>
      <c r="CE669" s="211">
        <v>2271</v>
      </c>
      <c r="CF669" s="211">
        <v>27020</v>
      </c>
      <c r="CG669" s="211">
        <v>2921</v>
      </c>
      <c r="CH669" s="211">
        <v>31396</v>
      </c>
      <c r="CI669" s="211">
        <v>2851</v>
      </c>
      <c r="CJ669" s="211">
        <v>28273</v>
      </c>
      <c r="CK669" s="211">
        <v>1518</v>
      </c>
      <c r="CL669" s="211">
        <v>32393</v>
      </c>
      <c r="CM669" s="211">
        <v>1426</v>
      </c>
      <c r="CN669" s="211">
        <v>562</v>
      </c>
      <c r="CO669" s="211">
        <v>193</v>
      </c>
      <c r="CP669" s="211">
        <v>13855</v>
      </c>
      <c r="CQ669" s="211">
        <v>244940</v>
      </c>
      <c r="CR669" s="211">
        <v>191568</v>
      </c>
      <c r="CS669" s="211">
        <v>92674</v>
      </c>
      <c r="CT669" s="211">
        <v>226181</v>
      </c>
      <c r="CU669" s="211">
        <v>23279</v>
      </c>
      <c r="CV669" s="211">
        <v>9744</v>
      </c>
      <c r="CW669" s="211">
        <v>13613</v>
      </c>
      <c r="CX669" s="211">
        <v>6022</v>
      </c>
      <c r="CY669" s="211">
        <v>2721</v>
      </c>
      <c r="CZ669" s="211">
        <v>656</v>
      </c>
      <c r="DA669" s="211">
        <v>2596</v>
      </c>
      <c r="DB669" s="211">
        <v>853</v>
      </c>
      <c r="DC669" s="211">
        <v>4349</v>
      </c>
      <c r="DD669" s="211">
        <v>2213</v>
      </c>
      <c r="DE669" s="211">
        <v>6158</v>
      </c>
      <c r="DF669" s="211">
        <v>9872</v>
      </c>
      <c r="DG669" s="211">
        <v>22182</v>
      </c>
      <c r="DH669" s="211">
        <v>3284</v>
      </c>
      <c r="DI669" s="211">
        <v>15263</v>
      </c>
      <c r="DJ669" s="211">
        <v>6118</v>
      </c>
      <c r="DK669" s="211">
        <v>1676</v>
      </c>
      <c r="DL669" s="211">
        <v>5715</v>
      </c>
      <c r="DM669" s="211">
        <v>8261</v>
      </c>
      <c r="DN669" s="211">
        <v>38099</v>
      </c>
      <c r="DO669" s="211">
        <v>9630</v>
      </c>
      <c r="DP669" s="211">
        <v>5881</v>
      </c>
      <c r="DQ669" s="211">
        <v>5083</v>
      </c>
      <c r="DR669" s="211">
        <v>4235</v>
      </c>
      <c r="DS669" s="211">
        <v>2967</v>
      </c>
      <c r="DT669" s="211">
        <v>8008</v>
      </c>
      <c r="DU669" s="211">
        <v>1722</v>
      </c>
      <c r="DV669" s="211">
        <v>50501</v>
      </c>
      <c r="DW669" s="211">
        <v>19019</v>
      </c>
      <c r="DX669" s="211">
        <v>9004</v>
      </c>
      <c r="DY669" s="211">
        <v>2980</v>
      </c>
      <c r="DZ669" s="211">
        <v>20017</v>
      </c>
      <c r="EA669" s="211">
        <v>1465</v>
      </c>
      <c r="EB669" s="211">
        <v>14702</v>
      </c>
      <c r="EC669" s="211">
        <v>22318</v>
      </c>
      <c r="ED669" s="211">
        <v>4101</v>
      </c>
      <c r="EE669" s="211">
        <v>14112</v>
      </c>
      <c r="EF669" s="211">
        <v>29125</v>
      </c>
      <c r="EG669" s="211">
        <v>224093</v>
      </c>
      <c r="EH669" s="211">
        <v>36673</v>
      </c>
      <c r="EI669" s="211">
        <v>73727</v>
      </c>
      <c r="EJ669" s="211">
        <v>28113</v>
      </c>
      <c r="EK669" s="211">
        <v>3716</v>
      </c>
      <c r="EL669" s="211">
        <v>3420</v>
      </c>
      <c r="EM669" s="211">
        <v>3552</v>
      </c>
      <c r="EN669" s="211">
        <v>3408</v>
      </c>
      <c r="EO669" s="211">
        <v>2304</v>
      </c>
      <c r="EP669" s="211">
        <v>9470</v>
      </c>
      <c r="EQ669" s="211">
        <v>89735</v>
      </c>
      <c r="ER669" s="211">
        <v>101840</v>
      </c>
      <c r="ES669" s="211">
        <v>5997</v>
      </c>
      <c r="ET669" s="211">
        <v>27219</v>
      </c>
      <c r="EU669" s="211">
        <v>40500</v>
      </c>
      <c r="EV669" s="211">
        <v>28124</v>
      </c>
      <c r="EW669" s="211">
        <f t="shared" si="11"/>
        <v>95843</v>
      </c>
      <c r="EX669" s="211">
        <v>1722</v>
      </c>
      <c r="EZ669" s="211"/>
    </row>
    <row r="670" spans="1:156" x14ac:dyDescent="0.25">
      <c r="A670" s="214" t="s">
        <v>559</v>
      </c>
      <c r="B670" s="214" t="s">
        <v>1339</v>
      </c>
      <c r="C670" s="214" t="s">
        <v>232</v>
      </c>
      <c r="D670" s="214" t="s">
        <v>232</v>
      </c>
      <c r="E670" s="214" t="s">
        <v>232</v>
      </c>
      <c r="F670" s="214" t="s">
        <v>232</v>
      </c>
      <c r="G670" s="214" t="s">
        <v>232</v>
      </c>
      <c r="H670" s="211">
        <v>115416</v>
      </c>
      <c r="I670" s="211">
        <v>7641</v>
      </c>
      <c r="J670" s="211">
        <v>20191</v>
      </c>
      <c r="K670" s="211">
        <v>2635</v>
      </c>
      <c r="L670" s="211">
        <v>12014</v>
      </c>
      <c r="M670" s="211">
        <v>1501</v>
      </c>
      <c r="N670" s="211">
        <v>52703</v>
      </c>
      <c r="O670" s="211">
        <v>3462</v>
      </c>
      <c r="P670" s="211">
        <v>41543</v>
      </c>
      <c r="Q670" s="211">
        <v>1530</v>
      </c>
      <c r="R670" s="211">
        <v>97809</v>
      </c>
      <c r="S670" s="211">
        <v>4724</v>
      </c>
      <c r="T670" s="211">
        <v>1930</v>
      </c>
      <c r="U670" s="211">
        <v>129</v>
      </c>
      <c r="V670" s="211">
        <v>1559</v>
      </c>
      <c r="W670" s="211">
        <v>401</v>
      </c>
      <c r="X670" s="211">
        <v>2448</v>
      </c>
      <c r="Y670" s="211">
        <v>299</v>
      </c>
      <c r="Z670" s="211">
        <v>5096</v>
      </c>
      <c r="AA670" s="211">
        <v>1015</v>
      </c>
      <c r="AB670" s="211">
        <v>6425</v>
      </c>
      <c r="AC670" s="211">
        <v>1003</v>
      </c>
      <c r="AD670" s="211">
        <v>12471</v>
      </c>
      <c r="AE670" s="211">
        <v>2942</v>
      </c>
      <c r="AF670" s="211">
        <v>94458</v>
      </c>
      <c r="AG670" s="211">
        <v>3906</v>
      </c>
      <c r="AH670" s="211">
        <v>107469</v>
      </c>
      <c r="AI670" s="211">
        <v>5247</v>
      </c>
      <c r="AJ670" s="211">
        <v>7947</v>
      </c>
      <c r="AK670" s="211">
        <v>2394</v>
      </c>
      <c r="AL670" s="211">
        <v>3064</v>
      </c>
      <c r="AM670" s="211">
        <v>187</v>
      </c>
      <c r="AN670" s="211">
        <v>4883</v>
      </c>
      <c r="AO670" s="211">
        <v>2207</v>
      </c>
      <c r="AP670" s="211">
        <v>58307</v>
      </c>
      <c r="AQ670" s="211">
        <v>4187</v>
      </c>
      <c r="AR670" s="211">
        <v>57109</v>
      </c>
      <c r="AS670" s="211">
        <v>3454</v>
      </c>
      <c r="AT670" s="211">
        <v>14242</v>
      </c>
      <c r="AU670" s="211">
        <v>590</v>
      </c>
      <c r="AV670" s="211">
        <v>101174</v>
      </c>
      <c r="AW670" s="211">
        <v>7051</v>
      </c>
      <c r="AX670" s="211">
        <v>7375</v>
      </c>
      <c r="AY670" s="211">
        <v>1461</v>
      </c>
      <c r="AZ670" s="211">
        <v>25535</v>
      </c>
      <c r="BA670" s="211">
        <v>1471</v>
      </c>
      <c r="BB670" s="211">
        <v>26236</v>
      </c>
      <c r="BC670" s="211">
        <v>1544</v>
      </c>
      <c r="BD670" s="211">
        <v>17345</v>
      </c>
      <c r="BE670" s="211">
        <v>708</v>
      </c>
      <c r="BF670" s="211">
        <v>9662</v>
      </c>
      <c r="BG670" s="211">
        <v>1439</v>
      </c>
      <c r="BH670" s="211">
        <v>51840</v>
      </c>
      <c r="BI670" s="211">
        <v>4572</v>
      </c>
      <c r="BJ670" s="211">
        <v>50553</v>
      </c>
      <c r="BK670" s="211">
        <v>4209</v>
      </c>
      <c r="BL670" s="211">
        <v>1287</v>
      </c>
      <c r="BM670" s="211">
        <v>363</v>
      </c>
      <c r="BN670" s="211">
        <v>38089</v>
      </c>
      <c r="BO670" s="211">
        <v>2833</v>
      </c>
      <c r="BP670" s="211">
        <v>16044</v>
      </c>
      <c r="BQ670" s="211">
        <v>2046</v>
      </c>
      <c r="BR670" s="211">
        <v>7369</v>
      </c>
      <c r="BS670" s="211">
        <v>1132</v>
      </c>
      <c r="BT670" s="211">
        <v>30469</v>
      </c>
      <c r="BU670" s="211">
        <v>1586</v>
      </c>
      <c r="BV670" s="211">
        <v>61502</v>
      </c>
      <c r="BW670" s="211">
        <v>6011</v>
      </c>
      <c r="BX670" s="211">
        <v>496</v>
      </c>
      <c r="BY670" s="211">
        <v>59</v>
      </c>
      <c r="BZ670" s="211">
        <v>9045</v>
      </c>
      <c r="CA670" s="211">
        <v>432</v>
      </c>
      <c r="CB670" s="211">
        <v>21424</v>
      </c>
      <c r="CC670" s="211">
        <v>1154</v>
      </c>
      <c r="CD670" s="211">
        <v>8456</v>
      </c>
      <c r="CE670" s="211">
        <v>871</v>
      </c>
      <c r="CF670" s="211">
        <v>11377</v>
      </c>
      <c r="CG670" s="211">
        <v>1667</v>
      </c>
      <c r="CH670" s="211">
        <v>13485</v>
      </c>
      <c r="CI670" s="211">
        <v>1506</v>
      </c>
      <c r="CJ670" s="211">
        <v>12417</v>
      </c>
      <c r="CK670" s="211">
        <v>1037</v>
      </c>
      <c r="CL670" s="211">
        <v>15767</v>
      </c>
      <c r="CM670" s="211">
        <v>930</v>
      </c>
      <c r="CN670" s="211">
        <v>496</v>
      </c>
      <c r="CO670" s="211">
        <v>59</v>
      </c>
      <c r="CP670" s="211">
        <v>7641</v>
      </c>
      <c r="CQ670" s="211">
        <v>107775</v>
      </c>
      <c r="CR670" s="211">
        <v>82667</v>
      </c>
      <c r="CS670" s="211">
        <v>44921</v>
      </c>
      <c r="CT670" s="211">
        <v>97926</v>
      </c>
      <c r="CU670" s="211">
        <v>11928</v>
      </c>
      <c r="CV670" s="211">
        <v>5895</v>
      </c>
      <c r="CW670" s="211">
        <v>8205</v>
      </c>
      <c r="CX670" s="211">
        <v>4179</v>
      </c>
      <c r="CY670" s="211">
        <v>737</v>
      </c>
      <c r="CZ670" s="211">
        <v>133</v>
      </c>
      <c r="DA670" s="211">
        <v>2009</v>
      </c>
      <c r="DB670" s="211">
        <v>1123</v>
      </c>
      <c r="DC670" s="211">
        <v>977</v>
      </c>
      <c r="DD670" s="211">
        <v>460</v>
      </c>
      <c r="DE670" s="211">
        <v>5304</v>
      </c>
      <c r="DF670" s="211">
        <v>4008</v>
      </c>
      <c r="DG670" s="211">
        <v>8962</v>
      </c>
      <c r="DH670" s="211">
        <v>1864</v>
      </c>
      <c r="DI670" s="211">
        <v>5557</v>
      </c>
      <c r="DJ670" s="211">
        <v>3041</v>
      </c>
      <c r="DK670" s="211">
        <v>693</v>
      </c>
      <c r="DL670" s="211">
        <v>2644</v>
      </c>
      <c r="DM670" s="211">
        <v>3207</v>
      </c>
      <c r="DN670" s="211">
        <v>14392</v>
      </c>
      <c r="DO670" s="211">
        <v>3360</v>
      </c>
      <c r="DP670" s="211">
        <v>2550</v>
      </c>
      <c r="DQ670" s="211">
        <v>2215</v>
      </c>
      <c r="DR670" s="211">
        <v>1742</v>
      </c>
      <c r="DS670" s="211">
        <v>1116</v>
      </c>
      <c r="DT670" s="211">
        <v>3432</v>
      </c>
      <c r="DU670" s="211">
        <v>1176</v>
      </c>
      <c r="DV670" s="211">
        <v>24328</v>
      </c>
      <c r="DW670" s="211">
        <v>8751</v>
      </c>
      <c r="DX670" s="211">
        <v>3240</v>
      </c>
      <c r="DY670" s="211">
        <v>1236</v>
      </c>
      <c r="DZ670" s="211">
        <v>9327</v>
      </c>
      <c r="EA670" s="211">
        <v>626</v>
      </c>
      <c r="EB670" s="211">
        <v>7459</v>
      </c>
      <c r="EC670" s="211">
        <v>10939</v>
      </c>
      <c r="ED670" s="211">
        <v>1819</v>
      </c>
      <c r="EE670" s="211">
        <v>7648</v>
      </c>
      <c r="EF670" s="211">
        <v>13152</v>
      </c>
      <c r="EG670" s="211">
        <v>104452</v>
      </c>
      <c r="EH670" s="211">
        <v>11547</v>
      </c>
      <c r="EI670" s="211">
        <v>37454</v>
      </c>
      <c r="EJ670" s="211">
        <v>10380</v>
      </c>
      <c r="EK670" s="211">
        <v>2185</v>
      </c>
      <c r="EL670" s="211">
        <v>1320</v>
      </c>
      <c r="EM670" s="211">
        <v>1121</v>
      </c>
      <c r="EN670" s="211">
        <v>638</v>
      </c>
      <c r="EO670" s="211">
        <v>805</v>
      </c>
      <c r="EP670" s="211">
        <v>2892</v>
      </c>
      <c r="EQ670" s="211">
        <v>41083</v>
      </c>
      <c r="ER670" s="211">
        <v>47834</v>
      </c>
      <c r="ES670" s="211">
        <v>2469</v>
      </c>
      <c r="ET670" s="211">
        <v>13072</v>
      </c>
      <c r="EU670" s="211">
        <v>18316</v>
      </c>
      <c r="EV670" s="211">
        <v>13977</v>
      </c>
      <c r="EW670" s="211">
        <f t="shared" si="11"/>
        <v>45365</v>
      </c>
      <c r="EX670" s="211">
        <v>1176</v>
      </c>
      <c r="EZ670" s="211"/>
    </row>
    <row r="671" spans="1:156" x14ac:dyDescent="0.25">
      <c r="A671" s="214" t="s">
        <v>560</v>
      </c>
      <c r="B671" s="214" t="s">
        <v>1339</v>
      </c>
      <c r="C671" s="214" t="s">
        <v>232</v>
      </c>
      <c r="D671" s="214" t="s">
        <v>232</v>
      </c>
      <c r="E671" s="214" t="s">
        <v>232</v>
      </c>
      <c r="F671" s="214" t="s">
        <v>232</v>
      </c>
      <c r="G671" s="214" t="s">
        <v>232</v>
      </c>
      <c r="H671" s="211">
        <v>234562</v>
      </c>
      <c r="I671" s="211">
        <v>10935</v>
      </c>
      <c r="J671" s="211">
        <v>37976</v>
      </c>
      <c r="K671" s="211">
        <v>2610</v>
      </c>
      <c r="L671" s="211">
        <v>25230</v>
      </c>
      <c r="M671" s="211">
        <v>1964</v>
      </c>
      <c r="N671" s="211">
        <v>98228</v>
      </c>
      <c r="O671" s="211">
        <v>5260</v>
      </c>
      <c r="P671" s="211">
        <v>94707</v>
      </c>
      <c r="Q671" s="211">
        <v>2911</v>
      </c>
      <c r="R671" s="211">
        <v>210616</v>
      </c>
      <c r="S671" s="211">
        <v>8503</v>
      </c>
      <c r="T671" s="211">
        <v>4465</v>
      </c>
      <c r="U671" s="211">
        <v>255</v>
      </c>
      <c r="V671" s="211">
        <v>2926</v>
      </c>
      <c r="W671" s="211">
        <v>410</v>
      </c>
      <c r="X671" s="211">
        <v>2138</v>
      </c>
      <c r="Y671" s="211">
        <v>81</v>
      </c>
      <c r="Z671" s="211">
        <v>3199</v>
      </c>
      <c r="AA671" s="211">
        <v>542</v>
      </c>
      <c r="AB671" s="211">
        <v>10873</v>
      </c>
      <c r="AC671" s="211">
        <v>1143</v>
      </c>
      <c r="AD671" s="211">
        <v>8764</v>
      </c>
      <c r="AE671" s="211">
        <v>1016</v>
      </c>
      <c r="AF671" s="211">
        <v>207741</v>
      </c>
      <c r="AG671" s="211">
        <v>8353</v>
      </c>
      <c r="AH671" s="211">
        <v>228236</v>
      </c>
      <c r="AI671" s="211">
        <v>10128</v>
      </c>
      <c r="AJ671" s="211">
        <v>6326</v>
      </c>
      <c r="AK671" s="211">
        <v>807</v>
      </c>
      <c r="AL671" s="211">
        <v>3335</v>
      </c>
      <c r="AM671" s="211">
        <v>178</v>
      </c>
      <c r="AN671" s="211">
        <v>2991</v>
      </c>
      <c r="AO671" s="211">
        <v>629</v>
      </c>
      <c r="AP671" s="211">
        <v>118596</v>
      </c>
      <c r="AQ671" s="211">
        <v>6519</v>
      </c>
      <c r="AR671" s="211">
        <v>115966</v>
      </c>
      <c r="AS671" s="211">
        <v>4416</v>
      </c>
      <c r="AT671" s="211">
        <v>31024</v>
      </c>
      <c r="AU671" s="211">
        <v>858</v>
      </c>
      <c r="AV671" s="211">
        <v>203538</v>
      </c>
      <c r="AW671" s="211">
        <v>10077</v>
      </c>
      <c r="AX671" s="211">
        <v>8260</v>
      </c>
      <c r="AY671" s="211">
        <v>1077</v>
      </c>
      <c r="AZ671" s="211">
        <v>42199</v>
      </c>
      <c r="BA671" s="211">
        <v>2360</v>
      </c>
      <c r="BB671" s="211">
        <v>58276</v>
      </c>
      <c r="BC671" s="211">
        <v>2877</v>
      </c>
      <c r="BD671" s="211">
        <v>47263</v>
      </c>
      <c r="BE671" s="211">
        <v>1161</v>
      </c>
      <c r="BF671" s="211">
        <v>22007</v>
      </c>
      <c r="BG671" s="211">
        <v>1869</v>
      </c>
      <c r="BH671" s="211">
        <v>107507</v>
      </c>
      <c r="BI671" s="211">
        <v>7135</v>
      </c>
      <c r="BJ671" s="211">
        <v>103593</v>
      </c>
      <c r="BK671" s="211">
        <v>6422</v>
      </c>
      <c r="BL671" s="211">
        <v>3914</v>
      </c>
      <c r="BM671" s="211">
        <v>713</v>
      </c>
      <c r="BN671" s="211">
        <v>75053</v>
      </c>
      <c r="BO671" s="211">
        <v>4374</v>
      </c>
      <c r="BP671" s="211">
        <v>36747</v>
      </c>
      <c r="BQ671" s="211">
        <v>3020</v>
      </c>
      <c r="BR671" s="211">
        <v>17714</v>
      </c>
      <c r="BS671" s="211">
        <v>1610</v>
      </c>
      <c r="BT671" s="211">
        <v>57984</v>
      </c>
      <c r="BU671" s="211">
        <v>1854</v>
      </c>
      <c r="BV671" s="211">
        <v>129514</v>
      </c>
      <c r="BW671" s="211">
        <v>9004</v>
      </c>
      <c r="BX671" s="211">
        <v>373</v>
      </c>
      <c r="BY671" s="211">
        <v>141</v>
      </c>
      <c r="BZ671" s="211">
        <v>17210</v>
      </c>
      <c r="CA671" s="211">
        <v>398</v>
      </c>
      <c r="CB671" s="211">
        <v>40774</v>
      </c>
      <c r="CC671" s="211">
        <v>1456</v>
      </c>
      <c r="CD671" s="211">
        <v>20580</v>
      </c>
      <c r="CE671" s="211">
        <v>1606</v>
      </c>
      <c r="CF671" s="211">
        <v>23606</v>
      </c>
      <c r="CG671" s="211">
        <v>2389</v>
      </c>
      <c r="CH671" s="211">
        <v>28399</v>
      </c>
      <c r="CI671" s="211">
        <v>1652</v>
      </c>
      <c r="CJ671" s="211">
        <v>24909</v>
      </c>
      <c r="CK671" s="211">
        <v>1772</v>
      </c>
      <c r="CL671" s="211">
        <v>32020</v>
      </c>
      <c r="CM671" s="211">
        <v>1585</v>
      </c>
      <c r="CN671" s="211">
        <v>373</v>
      </c>
      <c r="CO671" s="211">
        <v>141</v>
      </c>
      <c r="CP671" s="211">
        <v>10935</v>
      </c>
      <c r="CQ671" s="211">
        <v>223627</v>
      </c>
      <c r="CR671" s="211">
        <v>172333</v>
      </c>
      <c r="CS671" s="211">
        <v>93309</v>
      </c>
      <c r="CT671" s="211">
        <v>212500</v>
      </c>
      <c r="CU671" s="211">
        <v>10938</v>
      </c>
      <c r="CV671" s="211">
        <v>3664</v>
      </c>
      <c r="CW671" s="211">
        <v>4579</v>
      </c>
      <c r="CX671" s="211">
        <v>1862</v>
      </c>
      <c r="CY671" s="211">
        <v>2678</v>
      </c>
      <c r="CZ671" s="211">
        <v>717</v>
      </c>
      <c r="DA671" s="211">
        <v>1222</v>
      </c>
      <c r="DB671" s="211">
        <v>529</v>
      </c>
      <c r="DC671" s="211">
        <v>2459</v>
      </c>
      <c r="DD671" s="211">
        <v>556</v>
      </c>
      <c r="DE671" s="211">
        <v>5940</v>
      </c>
      <c r="DF671" s="211">
        <v>8854</v>
      </c>
      <c r="DG671" s="211">
        <v>14808</v>
      </c>
      <c r="DH671" s="211">
        <v>3212</v>
      </c>
      <c r="DI671" s="211">
        <v>12682</v>
      </c>
      <c r="DJ671" s="211">
        <v>5673</v>
      </c>
      <c r="DK671" s="211">
        <v>1613</v>
      </c>
      <c r="DL671" s="211">
        <v>6129</v>
      </c>
      <c r="DM671" s="211">
        <v>8885</v>
      </c>
      <c r="DN671" s="211">
        <v>30629</v>
      </c>
      <c r="DO671" s="211">
        <v>7896</v>
      </c>
      <c r="DP671" s="211">
        <v>5629</v>
      </c>
      <c r="DQ671" s="211">
        <v>5172</v>
      </c>
      <c r="DR671" s="211">
        <v>4154</v>
      </c>
      <c r="DS671" s="211">
        <v>3850</v>
      </c>
      <c r="DT671" s="211">
        <v>7870</v>
      </c>
      <c r="DU671" s="211">
        <v>1751</v>
      </c>
      <c r="DV671" s="211">
        <v>50658</v>
      </c>
      <c r="DW671" s="211">
        <v>18756</v>
      </c>
      <c r="DX671" s="211">
        <v>6768</v>
      </c>
      <c r="DY671" s="211">
        <v>2505</v>
      </c>
      <c r="DZ671" s="211">
        <v>19320</v>
      </c>
      <c r="EA671" s="211">
        <v>1010</v>
      </c>
      <c r="EB671" s="211">
        <v>15527</v>
      </c>
      <c r="EC671" s="211">
        <v>21638</v>
      </c>
      <c r="ED671" s="211">
        <v>3261</v>
      </c>
      <c r="EE671" s="211">
        <v>14623</v>
      </c>
      <c r="EF671" s="211">
        <v>26995</v>
      </c>
      <c r="EG671" s="211">
        <v>205520</v>
      </c>
      <c r="EH671" s="211">
        <v>28838</v>
      </c>
      <c r="EI671" s="211">
        <v>73678</v>
      </c>
      <c r="EJ671" s="211">
        <v>24706</v>
      </c>
      <c r="EK671" s="211">
        <v>3210</v>
      </c>
      <c r="EL671" s="211">
        <v>2667</v>
      </c>
      <c r="EM671" s="211">
        <v>3306</v>
      </c>
      <c r="EN671" s="211">
        <v>2741</v>
      </c>
      <c r="EO671" s="211">
        <v>2126</v>
      </c>
      <c r="EP671" s="211">
        <v>8186</v>
      </c>
      <c r="EQ671" s="211">
        <v>85589</v>
      </c>
      <c r="ER671" s="211">
        <v>98384</v>
      </c>
      <c r="ES671" s="211">
        <v>6047</v>
      </c>
      <c r="ET671" s="211">
        <v>26471</v>
      </c>
      <c r="EU671" s="211">
        <v>38446</v>
      </c>
      <c r="EV671" s="211">
        <v>27420</v>
      </c>
      <c r="EW671" s="211">
        <f t="shared" si="11"/>
        <v>92337</v>
      </c>
      <c r="EX671" s="211">
        <v>1751</v>
      </c>
      <c r="EZ671" s="211"/>
    </row>
    <row r="672" spans="1:156" x14ac:dyDescent="0.25">
      <c r="A672" s="214" t="s">
        <v>561</v>
      </c>
      <c r="B672" s="214" t="s">
        <v>1339</v>
      </c>
      <c r="C672" s="214" t="s">
        <v>232</v>
      </c>
      <c r="D672" s="214" t="s">
        <v>232</v>
      </c>
      <c r="E672" s="214" t="s">
        <v>232</v>
      </c>
      <c r="F672" s="214" t="s">
        <v>232</v>
      </c>
      <c r="G672" s="214" t="s">
        <v>232</v>
      </c>
      <c r="H672" s="211">
        <v>436183</v>
      </c>
      <c r="I672" s="211">
        <v>24830</v>
      </c>
      <c r="J672" s="211">
        <v>70056</v>
      </c>
      <c r="K672" s="211">
        <v>6087</v>
      </c>
      <c r="L672" s="211">
        <v>44685</v>
      </c>
      <c r="M672" s="211">
        <v>4305</v>
      </c>
      <c r="N672" s="211">
        <v>198128</v>
      </c>
      <c r="O672" s="211">
        <v>12695</v>
      </c>
      <c r="P672" s="211">
        <v>164481</v>
      </c>
      <c r="Q672" s="211">
        <v>5964</v>
      </c>
      <c r="R672" s="211">
        <v>389442</v>
      </c>
      <c r="S672" s="211">
        <v>20016</v>
      </c>
      <c r="T672" s="211">
        <v>2949</v>
      </c>
      <c r="U672" s="211">
        <v>167</v>
      </c>
      <c r="V672" s="211">
        <v>15071</v>
      </c>
      <c r="W672" s="211">
        <v>2548</v>
      </c>
      <c r="X672" s="211">
        <v>3732</v>
      </c>
      <c r="Y672" s="211">
        <v>264</v>
      </c>
      <c r="Z672" s="211">
        <v>3441</v>
      </c>
      <c r="AA672" s="211">
        <v>461</v>
      </c>
      <c r="AB672" s="211">
        <v>21382</v>
      </c>
      <c r="AC672" s="211">
        <v>1359</v>
      </c>
      <c r="AD672" s="211">
        <v>11009</v>
      </c>
      <c r="AE672" s="211">
        <v>989</v>
      </c>
      <c r="AF672" s="211">
        <v>385647</v>
      </c>
      <c r="AG672" s="211">
        <v>19875</v>
      </c>
      <c r="AH672" s="211">
        <v>428512</v>
      </c>
      <c r="AI672" s="211">
        <v>23995</v>
      </c>
      <c r="AJ672" s="211">
        <v>7671</v>
      </c>
      <c r="AK672" s="211">
        <v>835</v>
      </c>
      <c r="AL672" s="211">
        <v>4395</v>
      </c>
      <c r="AM672" s="211">
        <v>182</v>
      </c>
      <c r="AN672" s="211">
        <v>3276</v>
      </c>
      <c r="AO672" s="211">
        <v>653</v>
      </c>
      <c r="AP672" s="211">
        <v>221858</v>
      </c>
      <c r="AQ672" s="211">
        <v>14560</v>
      </c>
      <c r="AR672" s="211">
        <v>214325</v>
      </c>
      <c r="AS672" s="211">
        <v>10270</v>
      </c>
      <c r="AT672" s="211">
        <v>62832</v>
      </c>
      <c r="AU672" s="211">
        <v>2247</v>
      </c>
      <c r="AV672" s="211">
        <v>373351</v>
      </c>
      <c r="AW672" s="211">
        <v>22583</v>
      </c>
      <c r="AX672" s="211">
        <v>20049</v>
      </c>
      <c r="AY672" s="211">
        <v>2518</v>
      </c>
      <c r="AZ672" s="211">
        <v>99334</v>
      </c>
      <c r="BA672" s="211">
        <v>6737</v>
      </c>
      <c r="BB672" s="211">
        <v>112197</v>
      </c>
      <c r="BC672" s="211">
        <v>5295</v>
      </c>
      <c r="BD672" s="211">
        <v>69992</v>
      </c>
      <c r="BE672" s="211">
        <v>2054</v>
      </c>
      <c r="BF672" s="211">
        <v>46358</v>
      </c>
      <c r="BG672" s="211">
        <v>4374</v>
      </c>
      <c r="BH672" s="211">
        <v>196692</v>
      </c>
      <c r="BI672" s="211">
        <v>15227</v>
      </c>
      <c r="BJ672" s="211">
        <v>187514</v>
      </c>
      <c r="BK672" s="211">
        <v>13892</v>
      </c>
      <c r="BL672" s="211">
        <v>9178</v>
      </c>
      <c r="BM672" s="211">
        <v>1335</v>
      </c>
      <c r="BN672" s="211">
        <v>135904</v>
      </c>
      <c r="BO672" s="211">
        <v>8841</v>
      </c>
      <c r="BP672" s="211">
        <v>67357</v>
      </c>
      <c r="BQ672" s="211">
        <v>6996</v>
      </c>
      <c r="BR672" s="211">
        <v>39789</v>
      </c>
      <c r="BS672" s="211">
        <v>3764</v>
      </c>
      <c r="BT672" s="211">
        <v>103282</v>
      </c>
      <c r="BU672" s="211">
        <v>4976</v>
      </c>
      <c r="BV672" s="211">
        <v>243050</v>
      </c>
      <c r="BW672" s="211">
        <v>19601</v>
      </c>
      <c r="BX672" s="211">
        <v>715</v>
      </c>
      <c r="BY672" s="211">
        <v>221</v>
      </c>
      <c r="BZ672" s="211">
        <v>29483</v>
      </c>
      <c r="CA672" s="211">
        <v>1406</v>
      </c>
      <c r="CB672" s="211">
        <v>73799</v>
      </c>
      <c r="CC672" s="211">
        <v>3570</v>
      </c>
      <c r="CD672" s="211">
        <v>31329</v>
      </c>
      <c r="CE672" s="211">
        <v>3250</v>
      </c>
      <c r="CF672" s="211">
        <v>42628</v>
      </c>
      <c r="CG672" s="211">
        <v>4456</v>
      </c>
      <c r="CH672" s="211">
        <v>51846</v>
      </c>
      <c r="CI672" s="211">
        <v>4311</v>
      </c>
      <c r="CJ672" s="211">
        <v>50456</v>
      </c>
      <c r="CK672" s="211">
        <v>3418</v>
      </c>
      <c r="CL672" s="211">
        <v>66791</v>
      </c>
      <c r="CM672" s="211">
        <v>4166</v>
      </c>
      <c r="CN672" s="211">
        <v>715</v>
      </c>
      <c r="CO672" s="211">
        <v>221</v>
      </c>
      <c r="CP672" s="211">
        <v>24830</v>
      </c>
      <c r="CQ672" s="211">
        <v>411353</v>
      </c>
      <c r="CR672" s="211">
        <v>300298</v>
      </c>
      <c r="CS672" s="211">
        <v>190032</v>
      </c>
      <c r="CT672" s="211">
        <v>402932</v>
      </c>
      <c r="CU672" s="211">
        <v>15573</v>
      </c>
      <c r="CV672" s="211">
        <v>4218</v>
      </c>
      <c r="CW672" s="211">
        <v>5631</v>
      </c>
      <c r="CX672" s="211">
        <v>1897</v>
      </c>
      <c r="CY672" s="211">
        <v>4295</v>
      </c>
      <c r="CZ672" s="211">
        <v>938</v>
      </c>
      <c r="DA672" s="211">
        <v>2448</v>
      </c>
      <c r="DB672" s="211">
        <v>891</v>
      </c>
      <c r="DC672" s="211">
        <v>3199</v>
      </c>
      <c r="DD672" s="211">
        <v>492</v>
      </c>
      <c r="DE672" s="211">
        <v>6103</v>
      </c>
      <c r="DF672" s="211">
        <v>21882</v>
      </c>
      <c r="DG672" s="211">
        <v>29453</v>
      </c>
      <c r="DH672" s="211">
        <v>4326</v>
      </c>
      <c r="DI672" s="211">
        <v>22801</v>
      </c>
      <c r="DJ672" s="211">
        <v>10342</v>
      </c>
      <c r="DK672" s="211">
        <v>2141</v>
      </c>
      <c r="DL672" s="211">
        <v>9465</v>
      </c>
      <c r="DM672" s="211">
        <v>14400</v>
      </c>
      <c r="DN672" s="211">
        <v>51671</v>
      </c>
      <c r="DO672" s="211">
        <v>16523</v>
      </c>
      <c r="DP672" s="211">
        <v>9906</v>
      </c>
      <c r="DQ672" s="211">
        <v>10754</v>
      </c>
      <c r="DR672" s="211">
        <v>8476</v>
      </c>
      <c r="DS672" s="211">
        <v>6091</v>
      </c>
      <c r="DT672" s="211">
        <v>15558</v>
      </c>
      <c r="DU672" s="211">
        <v>2965</v>
      </c>
      <c r="DV672" s="211">
        <v>92510</v>
      </c>
      <c r="DW672" s="211">
        <v>29760</v>
      </c>
      <c r="DX672" s="211">
        <v>14713</v>
      </c>
      <c r="DY672" s="211">
        <v>5635</v>
      </c>
      <c r="DZ672" s="211">
        <v>32997</v>
      </c>
      <c r="EA672" s="211">
        <v>2843</v>
      </c>
      <c r="EB672" s="211">
        <v>24723</v>
      </c>
      <c r="EC672" s="211">
        <v>37164</v>
      </c>
      <c r="ED672" s="211">
        <v>5777</v>
      </c>
      <c r="EE672" s="211">
        <v>24322</v>
      </c>
      <c r="EF672" s="211">
        <v>48407</v>
      </c>
      <c r="EG672" s="211">
        <v>392619</v>
      </c>
      <c r="EH672" s="211">
        <v>45827</v>
      </c>
      <c r="EI672" s="211">
        <v>142653</v>
      </c>
      <c r="EJ672" s="211">
        <v>34731</v>
      </c>
      <c r="EK672" s="211">
        <v>5090</v>
      </c>
      <c r="EL672" s="211">
        <v>4169</v>
      </c>
      <c r="EM672" s="211">
        <v>4268</v>
      </c>
      <c r="EN672" s="211">
        <v>3940</v>
      </c>
      <c r="EO672" s="211">
        <v>3006</v>
      </c>
      <c r="EP672" s="211">
        <v>10613</v>
      </c>
      <c r="EQ672" s="211">
        <v>154346</v>
      </c>
      <c r="ER672" s="211">
        <v>177384</v>
      </c>
      <c r="ES672" s="211">
        <v>9034</v>
      </c>
      <c r="ET672" s="211">
        <v>45534</v>
      </c>
      <c r="EU672" s="211">
        <v>66033</v>
      </c>
      <c r="EV672" s="211">
        <v>56783</v>
      </c>
      <c r="EW672" s="211">
        <f t="shared" si="11"/>
        <v>168350</v>
      </c>
      <c r="EX672" s="211">
        <v>2965</v>
      </c>
      <c r="EZ672" s="211"/>
    </row>
    <row r="673" spans="1:156" x14ac:dyDescent="0.25">
      <c r="A673" s="214" t="s">
        <v>562</v>
      </c>
      <c r="B673" s="214" t="s">
        <v>1339</v>
      </c>
      <c r="C673" s="214" t="s">
        <v>232</v>
      </c>
      <c r="D673" s="214" t="s">
        <v>232</v>
      </c>
      <c r="E673" s="214" t="s">
        <v>232</v>
      </c>
      <c r="F673" s="214" t="s">
        <v>232</v>
      </c>
      <c r="G673" s="214" t="s">
        <v>232</v>
      </c>
      <c r="H673" s="211">
        <v>3573503</v>
      </c>
      <c r="I673" s="211">
        <v>153459</v>
      </c>
      <c r="J673" s="211">
        <v>442219</v>
      </c>
      <c r="K673" s="211">
        <v>38332</v>
      </c>
      <c r="L673" s="211">
        <v>297758</v>
      </c>
      <c r="M673" s="211">
        <v>26166</v>
      </c>
      <c r="N673" s="211">
        <v>1202064</v>
      </c>
      <c r="O673" s="211">
        <v>77085</v>
      </c>
      <c r="P673" s="211">
        <v>1894915</v>
      </c>
      <c r="Q673" s="211">
        <v>36718</v>
      </c>
      <c r="R673" s="211">
        <v>2604385</v>
      </c>
      <c r="S673" s="211">
        <v>77469</v>
      </c>
      <c r="T673" s="211">
        <v>337820</v>
      </c>
      <c r="U673" s="211">
        <v>24401</v>
      </c>
      <c r="V673" s="211">
        <v>16604</v>
      </c>
      <c r="W673" s="211">
        <v>2267</v>
      </c>
      <c r="X673" s="211">
        <v>254480</v>
      </c>
      <c r="Y673" s="211">
        <v>12275</v>
      </c>
      <c r="Z673" s="211">
        <v>111513</v>
      </c>
      <c r="AA673" s="211">
        <v>22701</v>
      </c>
      <c r="AB673" s="211">
        <v>247893</v>
      </c>
      <c r="AC673" s="211">
        <v>14203</v>
      </c>
      <c r="AD673" s="211">
        <v>245146</v>
      </c>
      <c r="AE673" s="211">
        <v>37005</v>
      </c>
      <c r="AF673" s="211">
        <v>2545651</v>
      </c>
      <c r="AG673" s="211">
        <v>71320</v>
      </c>
      <c r="AH673" s="211">
        <v>3172226</v>
      </c>
      <c r="AI673" s="211">
        <v>107287</v>
      </c>
      <c r="AJ673" s="211">
        <v>401277</v>
      </c>
      <c r="AK673" s="211">
        <v>46172</v>
      </c>
      <c r="AL673" s="211">
        <v>242247</v>
      </c>
      <c r="AM673" s="211">
        <v>14240</v>
      </c>
      <c r="AN673" s="211">
        <v>159030</v>
      </c>
      <c r="AO673" s="211">
        <v>31932</v>
      </c>
      <c r="AP673" s="211">
        <v>1778865</v>
      </c>
      <c r="AQ673" s="211">
        <v>85825</v>
      </c>
      <c r="AR673" s="211">
        <v>1794638</v>
      </c>
      <c r="AS673" s="211">
        <v>67634</v>
      </c>
      <c r="AT673" s="211">
        <v>370533</v>
      </c>
      <c r="AU673" s="211">
        <v>13661</v>
      </c>
      <c r="AV673" s="211">
        <v>3202970</v>
      </c>
      <c r="AW673" s="211">
        <v>139798</v>
      </c>
      <c r="AX673" s="211">
        <v>139276</v>
      </c>
      <c r="AY673" s="211">
        <v>21084</v>
      </c>
      <c r="AZ673" s="211">
        <v>461872</v>
      </c>
      <c r="BA673" s="211">
        <v>33119</v>
      </c>
      <c r="BB673" s="211">
        <v>692040</v>
      </c>
      <c r="BC673" s="211">
        <v>32544</v>
      </c>
      <c r="BD673" s="211">
        <v>1080295</v>
      </c>
      <c r="BE673" s="211">
        <v>20384</v>
      </c>
      <c r="BF673" s="211">
        <v>313781</v>
      </c>
      <c r="BG673" s="211">
        <v>27034</v>
      </c>
      <c r="BH673" s="211">
        <v>1844853</v>
      </c>
      <c r="BI673" s="211">
        <v>100573</v>
      </c>
      <c r="BJ673" s="211">
        <v>1776516</v>
      </c>
      <c r="BK673" s="211">
        <v>90084</v>
      </c>
      <c r="BL673" s="211">
        <v>68337</v>
      </c>
      <c r="BM673" s="211">
        <v>10489</v>
      </c>
      <c r="BN673" s="211">
        <v>1316951</v>
      </c>
      <c r="BO673" s="211">
        <v>53747</v>
      </c>
      <c r="BP673" s="211">
        <v>580876</v>
      </c>
      <c r="BQ673" s="211">
        <v>51033</v>
      </c>
      <c r="BR673" s="211">
        <v>260807</v>
      </c>
      <c r="BS673" s="211">
        <v>22827</v>
      </c>
      <c r="BT673" s="211">
        <v>891961</v>
      </c>
      <c r="BU673" s="211">
        <v>23673</v>
      </c>
      <c r="BV673" s="211">
        <v>2158634</v>
      </c>
      <c r="BW673" s="211">
        <v>127607</v>
      </c>
      <c r="BX673" s="211">
        <v>1398</v>
      </c>
      <c r="BY673" s="211">
        <v>958</v>
      </c>
      <c r="BZ673" s="211">
        <v>265465</v>
      </c>
      <c r="CA673" s="211">
        <v>5387</v>
      </c>
      <c r="CB673" s="211">
        <v>626496</v>
      </c>
      <c r="CC673" s="211">
        <v>18286</v>
      </c>
      <c r="CD673" s="211">
        <v>308059</v>
      </c>
      <c r="CE673" s="211">
        <v>22655</v>
      </c>
      <c r="CF673" s="211">
        <v>457383</v>
      </c>
      <c r="CG673" s="211">
        <v>34222</v>
      </c>
      <c r="CH673" s="211">
        <v>505142</v>
      </c>
      <c r="CI673" s="211">
        <v>30273</v>
      </c>
      <c r="CJ673" s="211">
        <v>433653</v>
      </c>
      <c r="CK673" s="211">
        <v>21322</v>
      </c>
      <c r="CL673" s="211">
        <v>454397</v>
      </c>
      <c r="CM673" s="211">
        <v>19135</v>
      </c>
      <c r="CN673" s="211">
        <v>1398</v>
      </c>
      <c r="CO673" s="211">
        <v>958</v>
      </c>
      <c r="CP673" s="211">
        <v>153459</v>
      </c>
      <c r="CQ673" s="211">
        <v>3420044</v>
      </c>
      <c r="CR673" s="211">
        <v>2749777</v>
      </c>
      <c r="CS673" s="211">
        <v>1113192</v>
      </c>
      <c r="CT673" s="211">
        <v>2856600</v>
      </c>
      <c r="CU673" s="211">
        <v>524907</v>
      </c>
      <c r="CV673" s="211">
        <v>196500</v>
      </c>
      <c r="CW673" s="211">
        <v>158528</v>
      </c>
      <c r="CX673" s="211">
        <v>58261</v>
      </c>
      <c r="CY673" s="211">
        <v>79121</v>
      </c>
      <c r="CZ673" s="211">
        <v>21546</v>
      </c>
      <c r="DA673" s="211">
        <v>161565</v>
      </c>
      <c r="DB673" s="211">
        <v>68672</v>
      </c>
      <c r="DC673" s="211">
        <v>125693</v>
      </c>
      <c r="DD673" s="211">
        <v>48021</v>
      </c>
      <c r="DE673" s="211">
        <v>16557</v>
      </c>
      <c r="DF673" s="211">
        <v>107195</v>
      </c>
      <c r="DG673" s="211">
        <v>258888</v>
      </c>
      <c r="DH673" s="211">
        <v>53230</v>
      </c>
      <c r="DI673" s="211">
        <v>205775</v>
      </c>
      <c r="DJ673" s="211">
        <v>95672</v>
      </c>
      <c r="DK673" s="211">
        <v>29948</v>
      </c>
      <c r="DL673" s="211">
        <v>166373</v>
      </c>
      <c r="DM673" s="211">
        <v>244955</v>
      </c>
      <c r="DN673" s="211">
        <v>471125</v>
      </c>
      <c r="DO673" s="211">
        <v>142168</v>
      </c>
      <c r="DP673" s="211">
        <v>82748</v>
      </c>
      <c r="DQ673" s="211">
        <v>67135</v>
      </c>
      <c r="DR673" s="211">
        <v>53479</v>
      </c>
      <c r="DS673" s="211">
        <v>47969</v>
      </c>
      <c r="DT673" s="211">
        <v>102736</v>
      </c>
      <c r="DU673" s="211">
        <v>6703</v>
      </c>
      <c r="DV673" s="211">
        <v>692477</v>
      </c>
      <c r="DW673" s="211">
        <v>292997</v>
      </c>
      <c r="DX673" s="211">
        <v>114223</v>
      </c>
      <c r="DY673" s="211">
        <v>32059</v>
      </c>
      <c r="DZ673" s="211">
        <v>258549</v>
      </c>
      <c r="EA673" s="211">
        <v>18223</v>
      </c>
      <c r="EB673" s="211">
        <v>187815</v>
      </c>
      <c r="EC673" s="211">
        <v>359219</v>
      </c>
      <c r="ED673" s="211">
        <v>59993</v>
      </c>
      <c r="EE673" s="211">
        <v>227680</v>
      </c>
      <c r="EF673" s="211">
        <v>430312</v>
      </c>
      <c r="EG673" s="211">
        <v>3090446</v>
      </c>
      <c r="EH673" s="211">
        <v>470021</v>
      </c>
      <c r="EI673" s="211">
        <v>997369</v>
      </c>
      <c r="EJ673" s="211">
        <v>427099</v>
      </c>
      <c r="EK673" s="211">
        <v>49648</v>
      </c>
      <c r="EL673" s="211">
        <v>55027</v>
      </c>
      <c r="EM673" s="211">
        <v>58678</v>
      </c>
      <c r="EN673" s="211">
        <v>52141</v>
      </c>
      <c r="EO673" s="211">
        <v>39188</v>
      </c>
      <c r="EP673" s="211">
        <v>156743</v>
      </c>
      <c r="EQ673" s="211">
        <v>1319219</v>
      </c>
      <c r="ER673" s="211">
        <v>1424468</v>
      </c>
      <c r="ES673" s="211">
        <v>98222</v>
      </c>
      <c r="ET673" s="211">
        <v>457019</v>
      </c>
      <c r="EU673" s="211">
        <v>576648</v>
      </c>
      <c r="EV673" s="211">
        <v>292579</v>
      </c>
      <c r="EW673" s="211">
        <f t="shared" si="11"/>
        <v>1326246</v>
      </c>
      <c r="EX673" s="211">
        <v>6703</v>
      </c>
      <c r="EZ673" s="211"/>
    </row>
    <row r="674" spans="1:156" x14ac:dyDescent="0.25">
      <c r="A674" s="214" t="s">
        <v>563</v>
      </c>
      <c r="B674" s="214" t="s">
        <v>1339</v>
      </c>
      <c r="C674" s="214" t="s">
        <v>232</v>
      </c>
      <c r="D674" s="214" t="s">
        <v>232</v>
      </c>
      <c r="E674" s="214" t="s">
        <v>232</v>
      </c>
      <c r="F674" s="214" t="s">
        <v>232</v>
      </c>
      <c r="G674" s="214" t="s">
        <v>232</v>
      </c>
      <c r="H674" s="211">
        <v>80796</v>
      </c>
      <c r="I674" s="211">
        <v>4712</v>
      </c>
      <c r="J674" s="211">
        <v>13800</v>
      </c>
      <c r="K674" s="211">
        <v>1432</v>
      </c>
      <c r="L674" s="211">
        <v>8850</v>
      </c>
      <c r="M674" s="211">
        <v>1113</v>
      </c>
      <c r="N674" s="211">
        <v>35790</v>
      </c>
      <c r="O674" s="211">
        <v>2178</v>
      </c>
      <c r="P674" s="211">
        <v>30354</v>
      </c>
      <c r="Q674" s="211">
        <v>1083</v>
      </c>
      <c r="R674" s="211">
        <v>69627</v>
      </c>
      <c r="S674" s="211">
        <v>3251</v>
      </c>
      <c r="T674" s="211">
        <v>934</v>
      </c>
      <c r="U674" s="211">
        <v>18</v>
      </c>
      <c r="V674" s="211">
        <v>3120</v>
      </c>
      <c r="W674" s="211">
        <v>558</v>
      </c>
      <c r="X674" s="211">
        <v>599</v>
      </c>
      <c r="Y674" s="211">
        <v>13</v>
      </c>
      <c r="Z674" s="211">
        <v>1050</v>
      </c>
      <c r="AA674" s="211">
        <v>77</v>
      </c>
      <c r="AB674" s="211">
        <v>5456</v>
      </c>
      <c r="AC674" s="211">
        <v>795</v>
      </c>
      <c r="AD674" s="211">
        <v>3942</v>
      </c>
      <c r="AE674" s="211">
        <v>521</v>
      </c>
      <c r="AF674" s="211">
        <v>68203</v>
      </c>
      <c r="AG674" s="211">
        <v>3219</v>
      </c>
      <c r="AH674" s="211">
        <v>79012</v>
      </c>
      <c r="AI674" s="211">
        <v>4584</v>
      </c>
      <c r="AJ674" s="211">
        <v>1784</v>
      </c>
      <c r="AK674" s="211">
        <v>128</v>
      </c>
      <c r="AL674" s="211">
        <v>994</v>
      </c>
      <c r="AM674" s="211">
        <v>49</v>
      </c>
      <c r="AN674" s="211">
        <v>790</v>
      </c>
      <c r="AO674" s="211">
        <v>79</v>
      </c>
      <c r="AP674" s="211">
        <v>41182</v>
      </c>
      <c r="AQ674" s="211">
        <v>2809</v>
      </c>
      <c r="AR674" s="211">
        <v>39614</v>
      </c>
      <c r="AS674" s="211">
        <v>1903</v>
      </c>
      <c r="AT674" s="211">
        <v>10872</v>
      </c>
      <c r="AU674" s="211">
        <v>321</v>
      </c>
      <c r="AV674" s="211">
        <v>69924</v>
      </c>
      <c r="AW674" s="211">
        <v>4391</v>
      </c>
      <c r="AX674" s="211">
        <v>3771</v>
      </c>
      <c r="AY674" s="211">
        <v>581</v>
      </c>
      <c r="AZ674" s="211">
        <v>16946</v>
      </c>
      <c r="BA674" s="211">
        <v>1056</v>
      </c>
      <c r="BB674" s="211">
        <v>20756</v>
      </c>
      <c r="BC674" s="211">
        <v>867</v>
      </c>
      <c r="BD674" s="211">
        <v>12350</v>
      </c>
      <c r="BE674" s="211">
        <v>305</v>
      </c>
      <c r="BF674" s="211">
        <v>7481</v>
      </c>
      <c r="BG674" s="211">
        <v>726</v>
      </c>
      <c r="BH674" s="211">
        <v>36880</v>
      </c>
      <c r="BI674" s="211">
        <v>2569</v>
      </c>
      <c r="BJ674" s="211">
        <v>35398</v>
      </c>
      <c r="BK674" s="211">
        <v>2243</v>
      </c>
      <c r="BL674" s="211">
        <v>1482</v>
      </c>
      <c r="BM674" s="211">
        <v>326</v>
      </c>
      <c r="BN674" s="211">
        <v>26281</v>
      </c>
      <c r="BO674" s="211">
        <v>1446</v>
      </c>
      <c r="BP674" s="211">
        <v>11962</v>
      </c>
      <c r="BQ674" s="211">
        <v>1301</v>
      </c>
      <c r="BR674" s="211">
        <v>6118</v>
      </c>
      <c r="BS674" s="211">
        <v>548</v>
      </c>
      <c r="BT674" s="211">
        <v>20903</v>
      </c>
      <c r="BU674" s="211">
        <v>1340</v>
      </c>
      <c r="BV674" s="211">
        <v>44361</v>
      </c>
      <c r="BW674" s="211">
        <v>3295</v>
      </c>
      <c r="BX674" s="211">
        <v>258</v>
      </c>
      <c r="BY674" s="211">
        <v>100</v>
      </c>
      <c r="BZ674" s="211">
        <v>6237</v>
      </c>
      <c r="CA674" s="211">
        <v>342</v>
      </c>
      <c r="CB674" s="211">
        <v>14666</v>
      </c>
      <c r="CC674" s="211">
        <v>998</v>
      </c>
      <c r="CD674" s="211">
        <v>6070</v>
      </c>
      <c r="CE674" s="211">
        <v>563</v>
      </c>
      <c r="CF674" s="211">
        <v>8031</v>
      </c>
      <c r="CG674" s="211">
        <v>788</v>
      </c>
      <c r="CH674" s="211">
        <v>9780</v>
      </c>
      <c r="CI674" s="211">
        <v>784</v>
      </c>
      <c r="CJ674" s="211">
        <v>8949</v>
      </c>
      <c r="CK674" s="211">
        <v>547</v>
      </c>
      <c r="CL674" s="211">
        <v>11531</v>
      </c>
      <c r="CM674" s="211">
        <v>613</v>
      </c>
      <c r="CN674" s="211">
        <v>258</v>
      </c>
      <c r="CO674" s="211">
        <v>100</v>
      </c>
      <c r="CP674" s="211">
        <v>4712</v>
      </c>
      <c r="CQ674" s="211">
        <v>76084</v>
      </c>
      <c r="CR674" s="211">
        <v>56582</v>
      </c>
      <c r="CS674" s="211">
        <v>32503</v>
      </c>
      <c r="CT674" s="211">
        <v>72591</v>
      </c>
      <c r="CU674" s="211">
        <v>4549</v>
      </c>
      <c r="CV674" s="211">
        <v>972</v>
      </c>
      <c r="CW674" s="211">
        <v>1824</v>
      </c>
      <c r="CX674" s="211">
        <v>396</v>
      </c>
      <c r="CY674" s="211">
        <v>1457</v>
      </c>
      <c r="CZ674" s="211">
        <v>255</v>
      </c>
      <c r="DA674" s="211">
        <v>289</v>
      </c>
      <c r="DB674" s="211">
        <v>90</v>
      </c>
      <c r="DC674" s="211">
        <v>979</v>
      </c>
      <c r="DD674" s="211">
        <v>231</v>
      </c>
      <c r="DE674" s="211">
        <v>3142</v>
      </c>
      <c r="DF674" s="211">
        <v>3101</v>
      </c>
      <c r="DG674" s="211">
        <v>4739</v>
      </c>
      <c r="DH674" s="211">
        <v>2765</v>
      </c>
      <c r="DI674" s="211">
        <v>4754</v>
      </c>
      <c r="DJ674" s="211">
        <v>1847</v>
      </c>
      <c r="DK674" s="211">
        <v>365</v>
      </c>
      <c r="DL674" s="211">
        <v>1472</v>
      </c>
      <c r="DM674" s="211">
        <v>2053</v>
      </c>
      <c r="DN674" s="211">
        <v>9677</v>
      </c>
      <c r="DO674" s="211">
        <v>2639</v>
      </c>
      <c r="DP674" s="211">
        <v>1793</v>
      </c>
      <c r="DQ674" s="211">
        <v>1536</v>
      </c>
      <c r="DR674" s="211">
        <v>1463</v>
      </c>
      <c r="DS674" s="211">
        <v>1284</v>
      </c>
      <c r="DT674" s="211">
        <v>3400</v>
      </c>
      <c r="DU674" s="211">
        <v>922</v>
      </c>
      <c r="DV674" s="211">
        <v>16532</v>
      </c>
      <c r="DW674" s="211">
        <v>6077</v>
      </c>
      <c r="DX674" s="211">
        <v>2402</v>
      </c>
      <c r="DY674" s="211">
        <v>976</v>
      </c>
      <c r="DZ674" s="211">
        <v>7022</v>
      </c>
      <c r="EA674" s="211">
        <v>467</v>
      </c>
      <c r="EB674" s="211">
        <v>5781</v>
      </c>
      <c r="EC674" s="211">
        <v>7602</v>
      </c>
      <c r="ED674" s="211">
        <v>1462</v>
      </c>
      <c r="EE674" s="211">
        <v>4964</v>
      </c>
      <c r="EF674" s="211">
        <v>9714</v>
      </c>
      <c r="EG674" s="211">
        <v>72695</v>
      </c>
      <c r="EH674" s="211">
        <v>8546</v>
      </c>
      <c r="EI674" s="211">
        <v>25570</v>
      </c>
      <c r="EJ674" s="211">
        <v>7988</v>
      </c>
      <c r="EK674" s="211">
        <v>1187</v>
      </c>
      <c r="EL674" s="211">
        <v>935</v>
      </c>
      <c r="EM674" s="211">
        <v>1034</v>
      </c>
      <c r="EN674" s="211">
        <v>674</v>
      </c>
      <c r="EO674" s="211">
        <v>666</v>
      </c>
      <c r="EP674" s="211">
        <v>2484</v>
      </c>
      <c r="EQ674" s="211">
        <v>29392</v>
      </c>
      <c r="ER674" s="211">
        <v>33558</v>
      </c>
      <c r="ES674" s="211">
        <v>1967</v>
      </c>
      <c r="ET674" s="211">
        <v>8834</v>
      </c>
      <c r="EU674" s="211">
        <v>12527</v>
      </c>
      <c r="EV674" s="211">
        <v>10230</v>
      </c>
      <c r="EW674" s="211">
        <f t="shared" si="11"/>
        <v>31591</v>
      </c>
      <c r="EX674" s="211">
        <v>922</v>
      </c>
      <c r="EZ674" s="211"/>
    </row>
    <row r="675" spans="1:156" x14ac:dyDescent="0.25">
      <c r="F675" s="218"/>
      <c r="G675" s="218"/>
      <c r="EW675" s="211"/>
      <c r="EZ675" s="211"/>
    </row>
    <row r="676" spans="1:156" x14ac:dyDescent="0.25">
      <c r="F676" s="218"/>
      <c r="G676" s="218"/>
      <c r="EW676" s="211"/>
      <c r="EZ676" s="211"/>
    </row>
    <row r="677" spans="1:156" x14ac:dyDescent="0.25">
      <c r="A677" s="214" t="s">
        <v>321</v>
      </c>
      <c r="B677" s="214" t="s">
        <v>335</v>
      </c>
      <c r="C677" s="214" t="s">
        <v>232</v>
      </c>
      <c r="D677" s="214" t="s">
        <v>232</v>
      </c>
      <c r="E677" s="214" t="s">
        <v>321</v>
      </c>
      <c r="F677" s="214" t="s">
        <v>232</v>
      </c>
      <c r="G677" s="214" t="s">
        <v>232</v>
      </c>
      <c r="H677" s="211">
        <v>319905</v>
      </c>
      <c r="I677" s="211">
        <v>13202</v>
      </c>
      <c r="J677" s="211">
        <v>57102</v>
      </c>
      <c r="K677" s="211">
        <v>3663</v>
      </c>
      <c r="L677" s="211">
        <v>39993</v>
      </c>
      <c r="M677" s="211">
        <v>2613</v>
      </c>
      <c r="N677" s="211">
        <v>133732</v>
      </c>
      <c r="O677" s="211">
        <v>6981</v>
      </c>
      <c r="P677" s="211">
        <v>123936</v>
      </c>
      <c r="Q677" s="211">
        <v>2386</v>
      </c>
      <c r="R677" s="211">
        <v>289632</v>
      </c>
      <c r="S677" s="211">
        <v>10966</v>
      </c>
      <c r="T677" s="211">
        <v>3710</v>
      </c>
      <c r="U677" s="211">
        <v>350</v>
      </c>
      <c r="V677" s="211">
        <v>6390</v>
      </c>
      <c r="W677" s="211">
        <v>620</v>
      </c>
      <c r="X677" s="211">
        <v>2512</v>
      </c>
      <c r="Y677" s="211">
        <v>82</v>
      </c>
      <c r="Z677" s="211">
        <v>2031</v>
      </c>
      <c r="AA677" s="211">
        <v>223</v>
      </c>
      <c r="AB677" s="211">
        <v>15574</v>
      </c>
      <c r="AC677" s="211">
        <v>959</v>
      </c>
      <c r="AD677" s="211">
        <v>5578</v>
      </c>
      <c r="AE677" s="211">
        <v>543</v>
      </c>
      <c r="AF677" s="211">
        <v>287750</v>
      </c>
      <c r="AG677" s="211">
        <v>10812</v>
      </c>
      <c r="AH677" s="211">
        <v>314338</v>
      </c>
      <c r="AI677" s="211">
        <v>12891</v>
      </c>
      <c r="AJ677" s="211">
        <v>5567</v>
      </c>
      <c r="AK677" s="211">
        <v>311</v>
      </c>
      <c r="AL677" s="211">
        <v>3210</v>
      </c>
      <c r="AM677" s="211">
        <v>49</v>
      </c>
      <c r="AN677" s="211">
        <v>2357</v>
      </c>
      <c r="AO677" s="211">
        <v>262</v>
      </c>
      <c r="AP677" s="211">
        <v>161686</v>
      </c>
      <c r="AQ677" s="211">
        <v>8359</v>
      </c>
      <c r="AR677" s="211">
        <v>158219</v>
      </c>
      <c r="AS677" s="211">
        <v>4843</v>
      </c>
      <c r="AT677" s="211">
        <v>50824</v>
      </c>
      <c r="AU677" s="211">
        <v>1788</v>
      </c>
      <c r="AV677" s="211">
        <v>269081</v>
      </c>
      <c r="AW677" s="211">
        <v>11414</v>
      </c>
      <c r="AX677" s="211">
        <v>11270</v>
      </c>
      <c r="AY677" s="211">
        <v>1118</v>
      </c>
      <c r="AZ677" s="211">
        <v>60581</v>
      </c>
      <c r="BA677" s="211">
        <v>3513</v>
      </c>
      <c r="BB677" s="211">
        <v>84070</v>
      </c>
      <c r="BC677" s="211">
        <v>3537</v>
      </c>
      <c r="BD677" s="211">
        <v>66501</v>
      </c>
      <c r="BE677" s="211">
        <v>1217</v>
      </c>
      <c r="BF677" s="211">
        <v>38298</v>
      </c>
      <c r="BG677" s="211">
        <v>2762</v>
      </c>
      <c r="BH677" s="211">
        <v>144865</v>
      </c>
      <c r="BI677" s="211">
        <v>8820</v>
      </c>
      <c r="BJ677" s="211">
        <v>138480</v>
      </c>
      <c r="BK677" s="211">
        <v>7862</v>
      </c>
      <c r="BL677" s="211">
        <v>6385</v>
      </c>
      <c r="BM677" s="211">
        <v>958</v>
      </c>
      <c r="BN677" s="211">
        <v>93050</v>
      </c>
      <c r="BO677" s="211">
        <v>4649</v>
      </c>
      <c r="BP677" s="211">
        <v>59312</v>
      </c>
      <c r="BQ677" s="211">
        <v>4682</v>
      </c>
      <c r="BR677" s="211">
        <v>30801</v>
      </c>
      <c r="BS677" s="211">
        <v>2251</v>
      </c>
      <c r="BT677" s="211">
        <v>66629</v>
      </c>
      <c r="BU677" s="211">
        <v>1543</v>
      </c>
      <c r="BV677" s="211">
        <v>183163</v>
      </c>
      <c r="BW677" s="211">
        <v>11582</v>
      </c>
      <c r="BX677" s="211">
        <v>468</v>
      </c>
      <c r="BY677" s="211">
        <v>97</v>
      </c>
      <c r="BZ677" s="211">
        <v>18572</v>
      </c>
      <c r="CA677" s="211">
        <v>323</v>
      </c>
      <c r="CB677" s="211">
        <v>48057</v>
      </c>
      <c r="CC677" s="211">
        <v>1220</v>
      </c>
      <c r="CD677" s="211">
        <v>30854</v>
      </c>
      <c r="CE677" s="211">
        <v>2274</v>
      </c>
      <c r="CF677" s="211">
        <v>31543</v>
      </c>
      <c r="CG677" s="211">
        <v>2423</v>
      </c>
      <c r="CH677" s="211">
        <v>37373</v>
      </c>
      <c r="CI677" s="211">
        <v>2317</v>
      </c>
      <c r="CJ677" s="211">
        <v>36046</v>
      </c>
      <c r="CK677" s="211">
        <v>1695</v>
      </c>
      <c r="CL677" s="211">
        <v>47347</v>
      </c>
      <c r="CM677" s="211">
        <v>2873</v>
      </c>
      <c r="CN677" s="211">
        <v>468</v>
      </c>
      <c r="CO677" s="211">
        <v>97</v>
      </c>
      <c r="CP677" s="211">
        <v>13202</v>
      </c>
      <c r="CQ677" s="211">
        <v>306703</v>
      </c>
      <c r="CR677" s="211">
        <v>232633</v>
      </c>
      <c r="CS677" s="211">
        <v>136420</v>
      </c>
      <c r="CT677" s="211">
        <v>301025</v>
      </c>
      <c r="CU677" s="211">
        <v>9673</v>
      </c>
      <c r="CV677" s="211">
        <v>2306</v>
      </c>
      <c r="CW677" s="211">
        <v>3023</v>
      </c>
      <c r="CX677" s="211">
        <v>895</v>
      </c>
      <c r="CY677" s="211">
        <v>3126</v>
      </c>
      <c r="CZ677" s="211">
        <v>559</v>
      </c>
      <c r="DA677" s="211">
        <v>1203</v>
      </c>
      <c r="DB677" s="211">
        <v>465</v>
      </c>
      <c r="DC677" s="211">
        <v>2321</v>
      </c>
      <c r="DD677" s="211">
        <v>387</v>
      </c>
      <c r="DE677" s="211">
        <v>4901</v>
      </c>
      <c r="DF677" s="211">
        <v>11390</v>
      </c>
      <c r="DG677" s="211">
        <v>13162</v>
      </c>
      <c r="DH677" s="211">
        <v>2764</v>
      </c>
      <c r="DI677" s="211">
        <v>18560</v>
      </c>
      <c r="DJ677" s="211">
        <v>8737</v>
      </c>
      <c r="DK677" s="211">
        <v>1852</v>
      </c>
      <c r="DL677" s="211">
        <v>7871</v>
      </c>
      <c r="DM677" s="211">
        <v>10854</v>
      </c>
      <c r="DN677" s="211">
        <v>43234</v>
      </c>
      <c r="DO677" s="211">
        <v>15045</v>
      </c>
      <c r="DP677" s="211">
        <v>6953</v>
      </c>
      <c r="DQ677" s="211">
        <v>8213</v>
      </c>
      <c r="DR677" s="211">
        <v>7533</v>
      </c>
      <c r="DS677" s="211">
        <v>4692</v>
      </c>
      <c r="DT677" s="211">
        <v>13014</v>
      </c>
      <c r="DU677" s="211">
        <v>2215</v>
      </c>
      <c r="DV677" s="211">
        <v>63832</v>
      </c>
      <c r="DW677" s="211">
        <v>20188</v>
      </c>
      <c r="DX677" s="211">
        <v>11666</v>
      </c>
      <c r="DY677" s="211">
        <v>3397</v>
      </c>
      <c r="DZ677" s="211">
        <v>29975</v>
      </c>
      <c r="EA677" s="211">
        <v>1783</v>
      </c>
      <c r="EB677" s="211">
        <v>23258</v>
      </c>
      <c r="EC677" s="211">
        <v>33648</v>
      </c>
      <c r="ED677" s="211">
        <v>4654</v>
      </c>
      <c r="EE677" s="211">
        <v>21982</v>
      </c>
      <c r="EF677" s="211">
        <v>32780</v>
      </c>
      <c r="EG677" s="211">
        <v>283734</v>
      </c>
      <c r="EH677" s="211">
        <v>39664</v>
      </c>
      <c r="EI677" s="211">
        <v>105314</v>
      </c>
      <c r="EJ677" s="211">
        <v>33807</v>
      </c>
      <c r="EK677" s="211">
        <v>4579</v>
      </c>
      <c r="EL677" s="211">
        <v>3373</v>
      </c>
      <c r="EM677" s="211">
        <v>3451</v>
      </c>
      <c r="EN677" s="211">
        <v>3468</v>
      </c>
      <c r="EO677" s="211">
        <v>3177</v>
      </c>
      <c r="EP677" s="211">
        <v>12823</v>
      </c>
      <c r="EQ677" s="211">
        <v>121172</v>
      </c>
      <c r="ER677" s="211">
        <v>139121</v>
      </c>
      <c r="ES677" s="211">
        <v>9783</v>
      </c>
      <c r="ET677" s="211">
        <v>41036</v>
      </c>
      <c r="EU677" s="211">
        <v>54046</v>
      </c>
      <c r="EV677" s="211">
        <v>34256</v>
      </c>
      <c r="EW677" s="211">
        <f t="shared" si="11"/>
        <v>129338</v>
      </c>
      <c r="EX677" s="211">
        <v>2215</v>
      </c>
      <c r="EZ677" s="211"/>
    </row>
    <row r="678" spans="1:156" x14ac:dyDescent="0.25">
      <c r="A678" s="214" t="s">
        <v>322</v>
      </c>
      <c r="B678" s="214" t="s">
        <v>335</v>
      </c>
      <c r="C678" s="214" t="s">
        <v>232</v>
      </c>
      <c r="D678" s="214" t="s">
        <v>232</v>
      </c>
      <c r="E678" s="214" t="s">
        <v>322</v>
      </c>
      <c r="F678" s="214" t="s">
        <v>232</v>
      </c>
      <c r="G678" s="214" t="s">
        <v>232</v>
      </c>
      <c r="H678" s="211">
        <v>440587</v>
      </c>
      <c r="I678" s="211">
        <v>19012</v>
      </c>
      <c r="J678" s="211">
        <v>52321</v>
      </c>
      <c r="K678" s="211">
        <v>4659</v>
      </c>
      <c r="L678" s="211">
        <v>34360</v>
      </c>
      <c r="M678" s="211">
        <v>3403</v>
      </c>
      <c r="N678" s="211">
        <v>174295</v>
      </c>
      <c r="O678" s="211">
        <v>9479</v>
      </c>
      <c r="P678" s="211">
        <v>207694</v>
      </c>
      <c r="Q678" s="211">
        <v>4678</v>
      </c>
      <c r="R678" s="211">
        <v>381677</v>
      </c>
      <c r="S678" s="211">
        <v>14662</v>
      </c>
      <c r="T678" s="211">
        <v>20881</v>
      </c>
      <c r="U678" s="211">
        <v>1086</v>
      </c>
      <c r="V678" s="211">
        <v>1148</v>
      </c>
      <c r="W678" s="211">
        <v>55</v>
      </c>
      <c r="X678" s="211">
        <v>7209</v>
      </c>
      <c r="Y678" s="211">
        <v>549</v>
      </c>
      <c r="Z678" s="211">
        <v>7996</v>
      </c>
      <c r="AA678" s="211">
        <v>1298</v>
      </c>
      <c r="AB678" s="211">
        <v>21598</v>
      </c>
      <c r="AC678" s="211">
        <v>1345</v>
      </c>
      <c r="AD678" s="211">
        <v>16532</v>
      </c>
      <c r="AE678" s="211">
        <v>2210</v>
      </c>
      <c r="AF678" s="211">
        <v>377312</v>
      </c>
      <c r="AG678" s="211">
        <v>14354</v>
      </c>
      <c r="AH678" s="211">
        <v>418331</v>
      </c>
      <c r="AI678" s="211">
        <v>16630</v>
      </c>
      <c r="AJ678" s="211">
        <v>22256</v>
      </c>
      <c r="AK678" s="211">
        <v>2382</v>
      </c>
      <c r="AL678" s="211">
        <v>13003</v>
      </c>
      <c r="AM678" s="211">
        <v>780</v>
      </c>
      <c r="AN678" s="211">
        <v>9253</v>
      </c>
      <c r="AO678" s="211">
        <v>1602</v>
      </c>
      <c r="AP678" s="211">
        <v>223060</v>
      </c>
      <c r="AQ678" s="211">
        <v>10604</v>
      </c>
      <c r="AR678" s="211">
        <v>217527</v>
      </c>
      <c r="AS678" s="211">
        <v>8408</v>
      </c>
      <c r="AT678" s="211">
        <v>45273</v>
      </c>
      <c r="AU678" s="211">
        <v>1651</v>
      </c>
      <c r="AV678" s="211">
        <v>395314</v>
      </c>
      <c r="AW678" s="211">
        <v>17361</v>
      </c>
      <c r="AX678" s="211">
        <v>16748</v>
      </c>
      <c r="AY678" s="211">
        <v>2203</v>
      </c>
      <c r="AZ678" s="211">
        <v>75650</v>
      </c>
      <c r="BA678" s="211">
        <v>4161</v>
      </c>
      <c r="BB678" s="211">
        <v>100758</v>
      </c>
      <c r="BC678" s="211">
        <v>4218</v>
      </c>
      <c r="BD678" s="211">
        <v>83782</v>
      </c>
      <c r="BE678" s="211">
        <v>1512</v>
      </c>
      <c r="BF678" s="211">
        <v>36569</v>
      </c>
      <c r="BG678" s="211">
        <v>3235</v>
      </c>
      <c r="BH678" s="211">
        <v>223744</v>
      </c>
      <c r="BI678" s="211">
        <v>12181</v>
      </c>
      <c r="BJ678" s="211">
        <v>216514</v>
      </c>
      <c r="BK678" s="211">
        <v>11075</v>
      </c>
      <c r="BL678" s="211">
        <v>7230</v>
      </c>
      <c r="BM678" s="211">
        <v>1106</v>
      </c>
      <c r="BN678" s="211">
        <v>159234</v>
      </c>
      <c r="BO678" s="211">
        <v>6346</v>
      </c>
      <c r="BP678" s="211">
        <v>71682</v>
      </c>
      <c r="BQ678" s="211">
        <v>6606</v>
      </c>
      <c r="BR678" s="211">
        <v>29397</v>
      </c>
      <c r="BS678" s="211">
        <v>2464</v>
      </c>
      <c r="BT678" s="211">
        <v>120361</v>
      </c>
      <c r="BU678" s="211">
        <v>3440</v>
      </c>
      <c r="BV678" s="211">
        <v>260313</v>
      </c>
      <c r="BW678" s="211">
        <v>15416</v>
      </c>
      <c r="BX678" s="211">
        <v>434</v>
      </c>
      <c r="BY678" s="211">
        <v>162</v>
      </c>
      <c r="BZ678" s="211">
        <v>35529</v>
      </c>
      <c r="CA678" s="211">
        <v>1156</v>
      </c>
      <c r="CB678" s="211">
        <v>84832</v>
      </c>
      <c r="CC678" s="211">
        <v>2284</v>
      </c>
      <c r="CD678" s="211">
        <v>43288</v>
      </c>
      <c r="CE678" s="211">
        <v>3478</v>
      </c>
      <c r="CF678" s="211">
        <v>48531</v>
      </c>
      <c r="CG678" s="211">
        <v>3381</v>
      </c>
      <c r="CH678" s="211">
        <v>59777</v>
      </c>
      <c r="CI678" s="211">
        <v>3466</v>
      </c>
      <c r="CJ678" s="211">
        <v>53957</v>
      </c>
      <c r="CK678" s="211">
        <v>2456</v>
      </c>
      <c r="CL678" s="211">
        <v>54760</v>
      </c>
      <c r="CM678" s="211">
        <v>2635</v>
      </c>
      <c r="CN678" s="211">
        <v>434</v>
      </c>
      <c r="CO678" s="211">
        <v>162</v>
      </c>
      <c r="CP678" s="211">
        <v>19012</v>
      </c>
      <c r="CQ678" s="211">
        <v>421575</v>
      </c>
      <c r="CR678" s="211">
        <v>347369</v>
      </c>
      <c r="CS678" s="211">
        <v>131963</v>
      </c>
      <c r="CT678" s="211">
        <v>385317</v>
      </c>
      <c r="CU678" s="211">
        <v>30863</v>
      </c>
      <c r="CV678" s="211">
        <v>11015</v>
      </c>
      <c r="CW678" s="211">
        <v>10702</v>
      </c>
      <c r="CX678" s="211">
        <v>3029</v>
      </c>
      <c r="CY678" s="211">
        <v>4794</v>
      </c>
      <c r="CZ678" s="211">
        <v>1243</v>
      </c>
      <c r="DA678" s="211">
        <v>4472</v>
      </c>
      <c r="DB678" s="211">
        <v>2234</v>
      </c>
      <c r="DC678" s="211">
        <v>10895</v>
      </c>
      <c r="DD678" s="211">
        <v>4509</v>
      </c>
      <c r="DE678" s="211">
        <v>5135</v>
      </c>
      <c r="DF678" s="211">
        <v>23242</v>
      </c>
      <c r="DG678" s="211">
        <v>34713</v>
      </c>
      <c r="DH678" s="211">
        <v>6777</v>
      </c>
      <c r="DI678" s="211">
        <v>26810</v>
      </c>
      <c r="DJ678" s="211">
        <v>13463</v>
      </c>
      <c r="DK678" s="211">
        <v>1768</v>
      </c>
      <c r="DL678" s="211">
        <v>14199</v>
      </c>
      <c r="DM678" s="211">
        <v>18449</v>
      </c>
      <c r="DN678" s="211">
        <v>59845</v>
      </c>
      <c r="DO678" s="211">
        <v>15770</v>
      </c>
      <c r="DP678" s="211">
        <v>11131</v>
      </c>
      <c r="DQ678" s="211">
        <v>6542</v>
      </c>
      <c r="DR678" s="211">
        <v>5349</v>
      </c>
      <c r="DS678" s="211">
        <v>4502</v>
      </c>
      <c r="DT678" s="211">
        <v>10723</v>
      </c>
      <c r="DU678" s="211">
        <v>1518</v>
      </c>
      <c r="DV678" s="211">
        <v>89595</v>
      </c>
      <c r="DW678" s="211">
        <v>39494</v>
      </c>
      <c r="DX678" s="211">
        <v>14217</v>
      </c>
      <c r="DY678" s="211">
        <v>4644</v>
      </c>
      <c r="DZ678" s="211">
        <v>27173</v>
      </c>
      <c r="EA678" s="211">
        <v>2468</v>
      </c>
      <c r="EB678" s="211">
        <v>19407</v>
      </c>
      <c r="EC678" s="211">
        <v>34154</v>
      </c>
      <c r="ED678" s="211">
        <v>6340</v>
      </c>
      <c r="EE678" s="211">
        <v>21131</v>
      </c>
      <c r="EF678" s="211">
        <v>56171</v>
      </c>
      <c r="EG678" s="211">
        <v>388454</v>
      </c>
      <c r="EH678" s="211">
        <v>51562</v>
      </c>
      <c r="EI678" s="211">
        <v>126412</v>
      </c>
      <c r="EJ678" s="211">
        <v>38727</v>
      </c>
      <c r="EK678" s="211">
        <v>5765</v>
      </c>
      <c r="EL678" s="211">
        <v>4887</v>
      </c>
      <c r="EM678" s="211">
        <v>5008</v>
      </c>
      <c r="EN678" s="211">
        <v>5100</v>
      </c>
      <c r="EO678" s="211">
        <v>2780</v>
      </c>
      <c r="EP678" s="211">
        <v>13199</v>
      </c>
      <c r="EQ678" s="211">
        <v>150265</v>
      </c>
      <c r="ER678" s="211">
        <v>165139</v>
      </c>
      <c r="ES678" s="211">
        <v>7303</v>
      </c>
      <c r="ET678" s="211">
        <v>41092</v>
      </c>
      <c r="EU678" s="211">
        <v>66598</v>
      </c>
      <c r="EV678" s="211">
        <v>50146</v>
      </c>
      <c r="EW678" s="211">
        <f t="shared" si="11"/>
        <v>157836</v>
      </c>
      <c r="EX678" s="211">
        <v>1518</v>
      </c>
      <c r="EZ678" s="211"/>
    </row>
    <row r="679" spans="1:156" x14ac:dyDescent="0.25">
      <c r="A679" s="214" t="s">
        <v>323</v>
      </c>
      <c r="B679" s="214" t="s">
        <v>335</v>
      </c>
      <c r="C679" s="214" t="s">
        <v>232</v>
      </c>
      <c r="D679" s="214" t="s">
        <v>232</v>
      </c>
      <c r="E679" s="214" t="s">
        <v>323</v>
      </c>
      <c r="F679" s="214" t="s">
        <v>232</v>
      </c>
      <c r="G679" s="214" t="s">
        <v>232</v>
      </c>
      <c r="H679" s="211">
        <v>168664</v>
      </c>
      <c r="I679" s="211">
        <v>8213</v>
      </c>
      <c r="J679" s="211">
        <v>22578</v>
      </c>
      <c r="K679" s="211">
        <v>1611</v>
      </c>
      <c r="L679" s="211">
        <v>13836</v>
      </c>
      <c r="M679" s="211">
        <v>1228</v>
      </c>
      <c r="N679" s="211">
        <v>74050</v>
      </c>
      <c r="O679" s="211">
        <v>4300</v>
      </c>
      <c r="P679" s="211">
        <v>71082</v>
      </c>
      <c r="Q679" s="211">
        <v>2287</v>
      </c>
      <c r="R679" s="211">
        <v>155007</v>
      </c>
      <c r="S679" s="211">
        <v>7035</v>
      </c>
      <c r="T679" s="211">
        <v>1202</v>
      </c>
      <c r="U679" s="211">
        <v>28</v>
      </c>
      <c r="V679" s="211">
        <v>2033</v>
      </c>
      <c r="W679" s="211">
        <v>276</v>
      </c>
      <c r="X679" s="211">
        <v>2180</v>
      </c>
      <c r="Y679" s="211">
        <v>169</v>
      </c>
      <c r="Z679" s="211">
        <v>1151</v>
      </c>
      <c r="AA679" s="211">
        <v>263</v>
      </c>
      <c r="AB679" s="211">
        <v>7051</v>
      </c>
      <c r="AC679" s="211">
        <v>442</v>
      </c>
      <c r="AD679" s="211">
        <v>3982</v>
      </c>
      <c r="AE679" s="211">
        <v>429</v>
      </c>
      <c r="AF679" s="211">
        <v>153357</v>
      </c>
      <c r="AG679" s="211">
        <v>6948</v>
      </c>
      <c r="AH679" s="211">
        <v>165773</v>
      </c>
      <c r="AI679" s="211">
        <v>7846</v>
      </c>
      <c r="AJ679" s="211">
        <v>2891</v>
      </c>
      <c r="AK679" s="211">
        <v>367</v>
      </c>
      <c r="AL679" s="211">
        <v>1667</v>
      </c>
      <c r="AM679" s="211">
        <v>79</v>
      </c>
      <c r="AN679" s="211">
        <v>1224</v>
      </c>
      <c r="AO679" s="211">
        <v>288</v>
      </c>
      <c r="AP679" s="211">
        <v>86098</v>
      </c>
      <c r="AQ679" s="211">
        <v>4844</v>
      </c>
      <c r="AR679" s="211">
        <v>82566</v>
      </c>
      <c r="AS679" s="211">
        <v>3369</v>
      </c>
      <c r="AT679" s="211">
        <v>23377</v>
      </c>
      <c r="AU679" s="211">
        <v>922</v>
      </c>
      <c r="AV679" s="211">
        <v>145287</v>
      </c>
      <c r="AW679" s="211">
        <v>7291</v>
      </c>
      <c r="AX679" s="211">
        <v>7892</v>
      </c>
      <c r="AY679" s="211">
        <v>786</v>
      </c>
      <c r="AZ679" s="211">
        <v>40635</v>
      </c>
      <c r="BA679" s="211">
        <v>2719</v>
      </c>
      <c r="BB679" s="211">
        <v>44763</v>
      </c>
      <c r="BC679" s="211">
        <v>1826</v>
      </c>
      <c r="BD679" s="211">
        <v>23693</v>
      </c>
      <c r="BE679" s="211">
        <v>584</v>
      </c>
      <c r="BF679" s="211">
        <v>17494</v>
      </c>
      <c r="BG679" s="211">
        <v>1681</v>
      </c>
      <c r="BH679" s="211">
        <v>80692</v>
      </c>
      <c r="BI679" s="211">
        <v>5077</v>
      </c>
      <c r="BJ679" s="211">
        <v>77102</v>
      </c>
      <c r="BK679" s="211">
        <v>4730</v>
      </c>
      <c r="BL679" s="211">
        <v>3590</v>
      </c>
      <c r="BM679" s="211">
        <v>347</v>
      </c>
      <c r="BN679" s="211">
        <v>56738</v>
      </c>
      <c r="BO679" s="211">
        <v>3106</v>
      </c>
      <c r="BP679" s="211">
        <v>25989</v>
      </c>
      <c r="BQ679" s="211">
        <v>2209</v>
      </c>
      <c r="BR679" s="211">
        <v>15459</v>
      </c>
      <c r="BS679" s="211">
        <v>1443</v>
      </c>
      <c r="BT679" s="211">
        <v>39946</v>
      </c>
      <c r="BU679" s="211">
        <v>1403</v>
      </c>
      <c r="BV679" s="211">
        <v>98186</v>
      </c>
      <c r="BW679" s="211">
        <v>6758</v>
      </c>
      <c r="BX679" s="211">
        <v>301</v>
      </c>
      <c r="BY679" s="211">
        <v>49</v>
      </c>
      <c r="BZ679" s="211">
        <v>11398</v>
      </c>
      <c r="CA679" s="211">
        <v>351</v>
      </c>
      <c r="CB679" s="211">
        <v>28548</v>
      </c>
      <c r="CC679" s="211">
        <v>1052</v>
      </c>
      <c r="CD679" s="211">
        <v>11735</v>
      </c>
      <c r="CE679" s="211">
        <v>895</v>
      </c>
      <c r="CF679" s="211">
        <v>17471</v>
      </c>
      <c r="CG679" s="211">
        <v>1602</v>
      </c>
      <c r="CH679" s="211">
        <v>21743</v>
      </c>
      <c r="CI679" s="211">
        <v>1494</v>
      </c>
      <c r="CJ679" s="211">
        <v>21277</v>
      </c>
      <c r="CK679" s="211">
        <v>1269</v>
      </c>
      <c r="CL679" s="211">
        <v>25960</v>
      </c>
      <c r="CM679" s="211">
        <v>1498</v>
      </c>
      <c r="CN679" s="211">
        <v>301</v>
      </c>
      <c r="CO679" s="211">
        <v>49</v>
      </c>
      <c r="CP679" s="211">
        <v>8213</v>
      </c>
      <c r="CQ679" s="211">
        <v>160451</v>
      </c>
      <c r="CR679" s="211">
        <v>123413</v>
      </c>
      <c r="CS679" s="211">
        <v>63978</v>
      </c>
      <c r="CT679" s="211">
        <v>157031</v>
      </c>
      <c r="CU679" s="211">
        <v>5518</v>
      </c>
      <c r="CV679" s="211">
        <v>1370</v>
      </c>
      <c r="CW679" s="211">
        <v>2362</v>
      </c>
      <c r="CX679" s="211">
        <v>634</v>
      </c>
      <c r="CY679" s="211">
        <v>1188</v>
      </c>
      <c r="CZ679" s="211">
        <v>231</v>
      </c>
      <c r="DA679" s="211">
        <v>1337</v>
      </c>
      <c r="DB679" s="211">
        <v>445</v>
      </c>
      <c r="DC679" s="211">
        <v>631</v>
      </c>
      <c r="DD679" s="211">
        <v>60</v>
      </c>
      <c r="DE679" s="211">
        <v>1339</v>
      </c>
      <c r="DF679" s="211">
        <v>10812</v>
      </c>
      <c r="DG679" s="211">
        <v>12995</v>
      </c>
      <c r="DH679" s="211">
        <v>1681</v>
      </c>
      <c r="DI679" s="211">
        <v>8893</v>
      </c>
      <c r="DJ679" s="211">
        <v>4443</v>
      </c>
      <c r="DK679" s="211">
        <v>719</v>
      </c>
      <c r="DL679" s="211">
        <v>3512</v>
      </c>
      <c r="DM679" s="211">
        <v>6235</v>
      </c>
      <c r="DN679" s="211">
        <v>19929</v>
      </c>
      <c r="DO679" s="211">
        <v>6118</v>
      </c>
      <c r="DP679" s="211">
        <v>4174</v>
      </c>
      <c r="DQ679" s="211">
        <v>4456</v>
      </c>
      <c r="DR679" s="211">
        <v>2702</v>
      </c>
      <c r="DS679" s="211">
        <v>1808</v>
      </c>
      <c r="DT679" s="211">
        <v>5038</v>
      </c>
      <c r="DU679" s="211">
        <v>992</v>
      </c>
      <c r="DV679" s="211">
        <v>35873</v>
      </c>
      <c r="DW679" s="211">
        <v>12215</v>
      </c>
      <c r="DX679" s="211">
        <v>5570</v>
      </c>
      <c r="DY679" s="211">
        <v>2190</v>
      </c>
      <c r="DZ679" s="211">
        <v>11793</v>
      </c>
      <c r="EA679" s="211">
        <v>1051</v>
      </c>
      <c r="EB679" s="211">
        <v>8422</v>
      </c>
      <c r="EC679" s="211">
        <v>13018</v>
      </c>
      <c r="ED679" s="211">
        <v>1960</v>
      </c>
      <c r="EE679" s="211">
        <v>8539</v>
      </c>
      <c r="EF679" s="211">
        <v>19275</v>
      </c>
      <c r="EG679" s="211">
        <v>152204</v>
      </c>
      <c r="EH679" s="211">
        <v>17972</v>
      </c>
      <c r="EI679" s="211">
        <v>55120</v>
      </c>
      <c r="EJ679" s="211">
        <v>11134</v>
      </c>
      <c r="EK679" s="211">
        <v>1350</v>
      </c>
      <c r="EL679" s="211">
        <v>1133</v>
      </c>
      <c r="EM679" s="211">
        <v>1438</v>
      </c>
      <c r="EN679" s="211">
        <v>1282</v>
      </c>
      <c r="EO679" s="211">
        <v>865</v>
      </c>
      <c r="EP679" s="211">
        <v>3902</v>
      </c>
      <c r="EQ679" s="211">
        <v>58708</v>
      </c>
      <c r="ER679" s="211">
        <v>66254</v>
      </c>
      <c r="ES679" s="211">
        <v>3004</v>
      </c>
      <c r="ET679" s="211">
        <v>15509</v>
      </c>
      <c r="EU679" s="211">
        <v>23481</v>
      </c>
      <c r="EV679" s="211">
        <v>24260</v>
      </c>
      <c r="EW679" s="211">
        <f t="shared" si="11"/>
        <v>63250</v>
      </c>
      <c r="EX679" s="211">
        <v>992</v>
      </c>
      <c r="EZ679" s="211"/>
    </row>
    <row r="680" spans="1:156" x14ac:dyDescent="0.25">
      <c r="A680" s="214" t="s">
        <v>324</v>
      </c>
      <c r="B680" s="214" t="s">
        <v>335</v>
      </c>
      <c r="C680" s="214" t="s">
        <v>232</v>
      </c>
      <c r="D680" s="214" t="s">
        <v>232</v>
      </c>
      <c r="E680" s="214" t="s">
        <v>324</v>
      </c>
      <c r="F680" s="214" t="s">
        <v>232</v>
      </c>
      <c r="G680" s="214" t="s">
        <v>232</v>
      </c>
      <c r="H680" s="211">
        <v>84815</v>
      </c>
      <c r="I680" s="211">
        <v>6547</v>
      </c>
      <c r="J680" s="211">
        <v>17518</v>
      </c>
      <c r="K680" s="211">
        <v>1761</v>
      </c>
      <c r="L680" s="211">
        <v>11503</v>
      </c>
      <c r="M680" s="211">
        <v>1353</v>
      </c>
      <c r="N680" s="211">
        <v>37446</v>
      </c>
      <c r="O680" s="211">
        <v>3300</v>
      </c>
      <c r="P680" s="211">
        <v>28176</v>
      </c>
      <c r="Q680" s="211">
        <v>1457</v>
      </c>
      <c r="R680" s="211">
        <v>64958</v>
      </c>
      <c r="S680" s="211">
        <v>3685</v>
      </c>
      <c r="T680" s="211">
        <v>700</v>
      </c>
      <c r="U680" s="211">
        <v>29</v>
      </c>
      <c r="V680" s="211">
        <v>11910</v>
      </c>
      <c r="W680" s="211">
        <v>2247</v>
      </c>
      <c r="X680" s="211">
        <v>447</v>
      </c>
      <c r="Y680" s="211">
        <v>23</v>
      </c>
      <c r="Z680" s="211">
        <v>719</v>
      </c>
      <c r="AA680" s="211">
        <v>21</v>
      </c>
      <c r="AB680" s="211">
        <v>6039</v>
      </c>
      <c r="AC680" s="211">
        <v>542</v>
      </c>
      <c r="AD680" s="211">
        <v>2014</v>
      </c>
      <c r="AE680" s="211">
        <v>116</v>
      </c>
      <c r="AF680" s="211">
        <v>64465</v>
      </c>
      <c r="AG680" s="211">
        <v>3665</v>
      </c>
      <c r="AH680" s="211">
        <v>83544</v>
      </c>
      <c r="AI680" s="211">
        <v>6456</v>
      </c>
      <c r="AJ680" s="211">
        <v>1271</v>
      </c>
      <c r="AK680" s="211">
        <v>91</v>
      </c>
      <c r="AL680" s="211">
        <v>802</v>
      </c>
      <c r="AM680" s="211">
        <v>42</v>
      </c>
      <c r="AN680" s="211">
        <v>469</v>
      </c>
      <c r="AO680" s="211">
        <v>49</v>
      </c>
      <c r="AP680" s="211">
        <v>43159</v>
      </c>
      <c r="AQ680" s="211">
        <v>3824</v>
      </c>
      <c r="AR680" s="211">
        <v>41656</v>
      </c>
      <c r="AS680" s="211">
        <v>2723</v>
      </c>
      <c r="AT680" s="211">
        <v>12772</v>
      </c>
      <c r="AU680" s="211">
        <v>516</v>
      </c>
      <c r="AV680" s="211">
        <v>72043</v>
      </c>
      <c r="AW680" s="211">
        <v>6031</v>
      </c>
      <c r="AX680" s="211">
        <v>3879</v>
      </c>
      <c r="AY680" s="211">
        <v>602</v>
      </c>
      <c r="AZ680" s="211">
        <v>15715</v>
      </c>
      <c r="BA680" s="211">
        <v>1492</v>
      </c>
      <c r="BB680" s="211">
        <v>19340</v>
      </c>
      <c r="BC680" s="211">
        <v>1288</v>
      </c>
      <c r="BD680" s="211">
        <v>15957</v>
      </c>
      <c r="BE680" s="211">
        <v>366</v>
      </c>
      <c r="BF680" s="211">
        <v>9504</v>
      </c>
      <c r="BG680" s="211">
        <v>1123</v>
      </c>
      <c r="BH680" s="211">
        <v>36798</v>
      </c>
      <c r="BI680" s="211">
        <v>3654</v>
      </c>
      <c r="BJ680" s="211">
        <v>34919</v>
      </c>
      <c r="BK680" s="211">
        <v>3273</v>
      </c>
      <c r="BL680" s="211">
        <v>1879</v>
      </c>
      <c r="BM680" s="211">
        <v>381</v>
      </c>
      <c r="BN680" s="211">
        <v>23648</v>
      </c>
      <c r="BO680" s="211">
        <v>1794</v>
      </c>
      <c r="BP680" s="211">
        <v>14747</v>
      </c>
      <c r="BQ680" s="211">
        <v>2057</v>
      </c>
      <c r="BR680" s="211">
        <v>7907</v>
      </c>
      <c r="BS680" s="211">
        <v>926</v>
      </c>
      <c r="BT680" s="211">
        <v>21924</v>
      </c>
      <c r="BU680" s="211">
        <v>1700</v>
      </c>
      <c r="BV680" s="211">
        <v>46302</v>
      </c>
      <c r="BW680" s="211">
        <v>4777</v>
      </c>
      <c r="BX680" s="211">
        <v>140</v>
      </c>
      <c r="BY680" s="211">
        <v>68</v>
      </c>
      <c r="BZ680" s="211">
        <v>6529</v>
      </c>
      <c r="CA680" s="211">
        <v>473</v>
      </c>
      <c r="CB680" s="211">
        <v>15395</v>
      </c>
      <c r="CC680" s="211">
        <v>1227</v>
      </c>
      <c r="CD680" s="211">
        <v>8000</v>
      </c>
      <c r="CE680" s="211">
        <v>1099</v>
      </c>
      <c r="CF680" s="211">
        <v>8348</v>
      </c>
      <c r="CG680" s="211">
        <v>1095</v>
      </c>
      <c r="CH680" s="211">
        <v>9634</v>
      </c>
      <c r="CI680" s="211">
        <v>924</v>
      </c>
      <c r="CJ680" s="211">
        <v>8628</v>
      </c>
      <c r="CK680" s="211">
        <v>795</v>
      </c>
      <c r="CL680" s="211">
        <v>11692</v>
      </c>
      <c r="CM680" s="211">
        <v>864</v>
      </c>
      <c r="CN680" s="211">
        <v>140</v>
      </c>
      <c r="CO680" s="211">
        <v>68</v>
      </c>
      <c r="CP680" s="211">
        <v>6547</v>
      </c>
      <c r="CQ680" s="211">
        <v>78268</v>
      </c>
      <c r="CR680" s="211">
        <v>52456</v>
      </c>
      <c r="CS680" s="211">
        <v>40347</v>
      </c>
      <c r="CT680" s="211">
        <v>76758</v>
      </c>
      <c r="CU680" s="211">
        <v>3789</v>
      </c>
      <c r="CV680" s="211">
        <v>602</v>
      </c>
      <c r="CW680" s="211">
        <v>653</v>
      </c>
      <c r="CX680" s="211">
        <v>112</v>
      </c>
      <c r="CY680" s="211">
        <v>856</v>
      </c>
      <c r="CZ680" s="211">
        <v>172</v>
      </c>
      <c r="DA680" s="211">
        <v>278</v>
      </c>
      <c r="DB680" s="211">
        <v>123</v>
      </c>
      <c r="DC680" s="211">
        <v>2002</v>
      </c>
      <c r="DD680" s="211">
        <v>195</v>
      </c>
      <c r="DE680" s="211">
        <v>1140</v>
      </c>
      <c r="DF680" s="211">
        <v>3407</v>
      </c>
      <c r="DG680" s="211">
        <v>3435</v>
      </c>
      <c r="DH680" s="211">
        <v>691</v>
      </c>
      <c r="DI680" s="211">
        <v>4350</v>
      </c>
      <c r="DJ680" s="211">
        <v>1733</v>
      </c>
      <c r="DK680" s="211">
        <v>480</v>
      </c>
      <c r="DL680" s="211">
        <v>1528</v>
      </c>
      <c r="DM680" s="211">
        <v>2343</v>
      </c>
      <c r="DN680" s="211">
        <v>11438</v>
      </c>
      <c r="DO680" s="211">
        <v>3662</v>
      </c>
      <c r="DP680" s="211">
        <v>1817</v>
      </c>
      <c r="DQ680" s="211">
        <v>3008</v>
      </c>
      <c r="DR680" s="211">
        <v>1792</v>
      </c>
      <c r="DS680" s="211">
        <v>1298</v>
      </c>
      <c r="DT680" s="211">
        <v>4180</v>
      </c>
      <c r="DU680" s="211">
        <v>740</v>
      </c>
      <c r="DV680" s="211">
        <v>16002</v>
      </c>
      <c r="DW680" s="211">
        <v>5255</v>
      </c>
      <c r="DX680" s="211">
        <v>3107</v>
      </c>
      <c r="DY680" s="211">
        <v>1198</v>
      </c>
      <c r="DZ680" s="211">
        <v>6490</v>
      </c>
      <c r="EA680" s="211">
        <v>565</v>
      </c>
      <c r="EB680" s="211">
        <v>4968</v>
      </c>
      <c r="EC680" s="211">
        <v>7975</v>
      </c>
      <c r="ED680" s="211">
        <v>1458</v>
      </c>
      <c r="EE680" s="211">
        <v>4729</v>
      </c>
      <c r="EF680" s="211">
        <v>9447</v>
      </c>
      <c r="EG680" s="211">
        <v>74774</v>
      </c>
      <c r="EH680" s="211">
        <v>10158</v>
      </c>
      <c r="EI680" s="211">
        <v>25173</v>
      </c>
      <c r="EJ680" s="211">
        <v>8401</v>
      </c>
      <c r="EK680" s="211">
        <v>1201</v>
      </c>
      <c r="EL680" s="211">
        <v>1139</v>
      </c>
      <c r="EM680" s="211">
        <v>1001</v>
      </c>
      <c r="EN680" s="211">
        <v>1087</v>
      </c>
      <c r="EO680" s="211">
        <v>742</v>
      </c>
      <c r="EP680" s="211">
        <v>2447</v>
      </c>
      <c r="EQ680" s="211">
        <v>29653</v>
      </c>
      <c r="ER680" s="211">
        <v>33574</v>
      </c>
      <c r="ES680" s="211">
        <v>2087</v>
      </c>
      <c r="ET680" s="211">
        <v>9155</v>
      </c>
      <c r="EU680" s="211">
        <v>12108</v>
      </c>
      <c r="EV680" s="211">
        <v>10224</v>
      </c>
      <c r="EW680" s="211">
        <f t="shared" si="11"/>
        <v>31487</v>
      </c>
      <c r="EX680" s="211">
        <v>740</v>
      </c>
      <c r="EZ680" s="211"/>
    </row>
    <row r="681" spans="1:156" x14ac:dyDescent="0.25">
      <c r="A681" s="214" t="s">
        <v>325</v>
      </c>
      <c r="B681" s="214" t="s">
        <v>335</v>
      </c>
      <c r="C681" s="214" t="s">
        <v>232</v>
      </c>
      <c r="D681" s="214" t="s">
        <v>232</v>
      </c>
      <c r="E681" s="214" t="s">
        <v>325</v>
      </c>
      <c r="F681" s="214" t="s">
        <v>232</v>
      </c>
      <c r="G681" s="214" t="s">
        <v>232</v>
      </c>
      <c r="H681" s="211">
        <v>169388</v>
      </c>
      <c r="I681" s="211">
        <v>10426</v>
      </c>
      <c r="J681" s="211">
        <v>28443</v>
      </c>
      <c r="K681" s="211">
        <v>2844</v>
      </c>
      <c r="L681" s="211">
        <v>18102</v>
      </c>
      <c r="M681" s="211">
        <v>1827</v>
      </c>
      <c r="N681" s="211">
        <v>80464</v>
      </c>
      <c r="O681" s="211">
        <v>5409</v>
      </c>
      <c r="P681" s="211">
        <v>59575</v>
      </c>
      <c r="Q681" s="211">
        <v>2124</v>
      </c>
      <c r="R681" s="211">
        <v>154194</v>
      </c>
      <c r="S681" s="211">
        <v>9055</v>
      </c>
      <c r="T681" s="211">
        <v>806</v>
      </c>
      <c r="U681" s="211">
        <v>60</v>
      </c>
      <c r="V681" s="211">
        <v>3308</v>
      </c>
      <c r="W681" s="211">
        <v>487</v>
      </c>
      <c r="X681" s="211">
        <v>747</v>
      </c>
      <c r="Y681" s="211">
        <v>12</v>
      </c>
      <c r="Z681" s="211">
        <v>1452</v>
      </c>
      <c r="AA681" s="211">
        <v>159</v>
      </c>
      <c r="AB681" s="211">
        <v>8794</v>
      </c>
      <c r="AC681" s="211">
        <v>638</v>
      </c>
      <c r="AD681" s="211">
        <v>4812</v>
      </c>
      <c r="AE681" s="211">
        <v>434</v>
      </c>
      <c r="AF681" s="211">
        <v>152673</v>
      </c>
      <c r="AG681" s="211">
        <v>9020</v>
      </c>
      <c r="AH681" s="211">
        <v>166350</v>
      </c>
      <c r="AI681" s="211">
        <v>10059</v>
      </c>
      <c r="AJ681" s="211">
        <v>3038</v>
      </c>
      <c r="AK681" s="211">
        <v>367</v>
      </c>
      <c r="AL681" s="211">
        <v>1613</v>
      </c>
      <c r="AM681" s="211">
        <v>60</v>
      </c>
      <c r="AN681" s="211">
        <v>1425</v>
      </c>
      <c r="AO681" s="211">
        <v>307</v>
      </c>
      <c r="AP681" s="211">
        <v>85789</v>
      </c>
      <c r="AQ681" s="211">
        <v>5969</v>
      </c>
      <c r="AR681" s="211">
        <v>83599</v>
      </c>
      <c r="AS681" s="211">
        <v>4457</v>
      </c>
      <c r="AT681" s="211">
        <v>24611</v>
      </c>
      <c r="AU681" s="211">
        <v>802</v>
      </c>
      <c r="AV681" s="211">
        <v>144777</v>
      </c>
      <c r="AW681" s="211">
        <v>9624</v>
      </c>
      <c r="AX681" s="211">
        <v>7934</v>
      </c>
      <c r="AY681" s="211">
        <v>1141</v>
      </c>
      <c r="AZ681" s="211">
        <v>38882</v>
      </c>
      <c r="BA681" s="211">
        <v>2482</v>
      </c>
      <c r="BB681" s="211">
        <v>43948</v>
      </c>
      <c r="BC681" s="211">
        <v>2187</v>
      </c>
      <c r="BD681" s="211">
        <v>27983</v>
      </c>
      <c r="BE681" s="211">
        <v>1045</v>
      </c>
      <c r="BF681" s="211">
        <v>17991</v>
      </c>
      <c r="BG681" s="211">
        <v>1605</v>
      </c>
      <c r="BH681" s="211">
        <v>73413</v>
      </c>
      <c r="BI681" s="211">
        <v>6416</v>
      </c>
      <c r="BJ681" s="211">
        <v>69885</v>
      </c>
      <c r="BK681" s="211">
        <v>5841</v>
      </c>
      <c r="BL681" s="211">
        <v>3528</v>
      </c>
      <c r="BM681" s="211">
        <v>575</v>
      </c>
      <c r="BN681" s="211">
        <v>51106</v>
      </c>
      <c r="BO681" s="211">
        <v>3877</v>
      </c>
      <c r="BP681" s="211">
        <v>24944</v>
      </c>
      <c r="BQ681" s="211">
        <v>2683</v>
      </c>
      <c r="BR681" s="211">
        <v>15354</v>
      </c>
      <c r="BS681" s="211">
        <v>1461</v>
      </c>
      <c r="BT681" s="211">
        <v>39663</v>
      </c>
      <c r="BU681" s="211">
        <v>2248</v>
      </c>
      <c r="BV681" s="211">
        <v>91404</v>
      </c>
      <c r="BW681" s="211">
        <v>8021</v>
      </c>
      <c r="BX681" s="211">
        <v>258</v>
      </c>
      <c r="BY681" s="211">
        <v>118</v>
      </c>
      <c r="BZ681" s="211">
        <v>11342</v>
      </c>
      <c r="CA681" s="211">
        <v>672</v>
      </c>
      <c r="CB681" s="211">
        <v>28321</v>
      </c>
      <c r="CC681" s="211">
        <v>1576</v>
      </c>
      <c r="CD681" s="211">
        <v>10978</v>
      </c>
      <c r="CE681" s="211">
        <v>1323</v>
      </c>
      <c r="CF681" s="211">
        <v>15930</v>
      </c>
      <c r="CG681" s="211">
        <v>1806</v>
      </c>
      <c r="CH681" s="211">
        <v>19269</v>
      </c>
      <c r="CI681" s="211">
        <v>1845</v>
      </c>
      <c r="CJ681" s="211">
        <v>18814</v>
      </c>
      <c r="CK681" s="211">
        <v>1339</v>
      </c>
      <c r="CL681" s="211">
        <v>26413</v>
      </c>
      <c r="CM681" s="211">
        <v>1708</v>
      </c>
      <c r="CN681" s="211">
        <v>258</v>
      </c>
      <c r="CO681" s="211">
        <v>118</v>
      </c>
      <c r="CP681" s="211">
        <v>10426</v>
      </c>
      <c r="CQ681" s="211">
        <v>158962</v>
      </c>
      <c r="CR681" s="211">
        <v>112690</v>
      </c>
      <c r="CS681" s="211">
        <v>80191</v>
      </c>
      <c r="CT681" s="211">
        <v>155655</v>
      </c>
      <c r="CU681" s="211">
        <v>6523</v>
      </c>
      <c r="CV681" s="211">
        <v>2164</v>
      </c>
      <c r="CW681" s="211">
        <v>2548</v>
      </c>
      <c r="CX681" s="211">
        <v>1081</v>
      </c>
      <c r="CY681" s="211">
        <v>2443</v>
      </c>
      <c r="CZ681" s="211">
        <v>637</v>
      </c>
      <c r="DA681" s="211">
        <v>612</v>
      </c>
      <c r="DB681" s="211">
        <v>205</v>
      </c>
      <c r="DC681" s="211">
        <v>920</v>
      </c>
      <c r="DD681" s="211">
        <v>241</v>
      </c>
      <c r="DE681" s="211">
        <v>3307</v>
      </c>
      <c r="DF681" s="211">
        <v>7303</v>
      </c>
      <c r="DG681" s="211">
        <v>10456</v>
      </c>
      <c r="DH681" s="211">
        <v>1821</v>
      </c>
      <c r="DI681" s="211">
        <v>9000</v>
      </c>
      <c r="DJ681" s="211">
        <v>3942</v>
      </c>
      <c r="DK681" s="211">
        <v>934</v>
      </c>
      <c r="DL681" s="211">
        <v>4039</v>
      </c>
      <c r="DM681" s="211">
        <v>5423</v>
      </c>
      <c r="DN681" s="211">
        <v>19431</v>
      </c>
      <c r="DO681" s="211">
        <v>6437</v>
      </c>
      <c r="DP681" s="211">
        <v>3748</v>
      </c>
      <c r="DQ681" s="211">
        <v>3235</v>
      </c>
      <c r="DR681" s="211">
        <v>3774</v>
      </c>
      <c r="DS681" s="211">
        <v>2891</v>
      </c>
      <c r="DT681" s="211">
        <v>6371</v>
      </c>
      <c r="DU681" s="211">
        <v>1188</v>
      </c>
      <c r="DV681" s="211">
        <v>37003</v>
      </c>
      <c r="DW681" s="211">
        <v>11449</v>
      </c>
      <c r="DX681" s="211">
        <v>5742</v>
      </c>
      <c r="DY681" s="211">
        <v>2209</v>
      </c>
      <c r="DZ681" s="211">
        <v>13515</v>
      </c>
      <c r="EA681" s="211">
        <v>1181</v>
      </c>
      <c r="EB681" s="211">
        <v>10264</v>
      </c>
      <c r="EC681" s="211">
        <v>15084</v>
      </c>
      <c r="ED681" s="211">
        <v>2193</v>
      </c>
      <c r="EE681" s="211">
        <v>10140</v>
      </c>
      <c r="EF681" s="211">
        <v>18537</v>
      </c>
      <c r="EG681" s="211">
        <v>153493</v>
      </c>
      <c r="EH681" s="211">
        <v>16400</v>
      </c>
      <c r="EI681" s="211">
        <v>56939</v>
      </c>
      <c r="EJ681" s="211">
        <v>14405</v>
      </c>
      <c r="EK681" s="211">
        <v>2356</v>
      </c>
      <c r="EL681" s="211">
        <v>1864</v>
      </c>
      <c r="EM681" s="211">
        <v>1745</v>
      </c>
      <c r="EN681" s="211">
        <v>1482</v>
      </c>
      <c r="EO681" s="211">
        <v>1483</v>
      </c>
      <c r="EP681" s="211">
        <v>3918</v>
      </c>
      <c r="EQ681" s="211">
        <v>60884</v>
      </c>
      <c r="ER681" s="211">
        <v>71344</v>
      </c>
      <c r="ES681" s="211">
        <v>3749</v>
      </c>
      <c r="ET681" s="211">
        <v>19133</v>
      </c>
      <c r="EU681" s="211">
        <v>27654</v>
      </c>
      <c r="EV681" s="211">
        <v>20808</v>
      </c>
      <c r="EW681" s="211">
        <f t="shared" si="11"/>
        <v>67595</v>
      </c>
      <c r="EX681" s="211">
        <v>1188</v>
      </c>
      <c r="EZ681" s="211"/>
    </row>
    <row r="682" spans="1:156" x14ac:dyDescent="0.25">
      <c r="A682" s="214" t="s">
        <v>326</v>
      </c>
      <c r="B682" s="214" t="s">
        <v>335</v>
      </c>
      <c r="C682" s="214" t="s">
        <v>232</v>
      </c>
      <c r="D682" s="214" t="s">
        <v>232</v>
      </c>
      <c r="E682" s="214" t="s">
        <v>326</v>
      </c>
      <c r="F682" s="214" t="s">
        <v>232</v>
      </c>
      <c r="G682" s="214" t="s">
        <v>232</v>
      </c>
      <c r="H682" s="211">
        <v>82130</v>
      </c>
      <c r="I682" s="211">
        <v>3661</v>
      </c>
      <c r="J682" s="211">
        <v>12787</v>
      </c>
      <c r="K682" s="211">
        <v>1134</v>
      </c>
      <c r="L682" s="211">
        <v>8463</v>
      </c>
      <c r="M682" s="211">
        <v>893</v>
      </c>
      <c r="N682" s="211">
        <v>36455</v>
      </c>
      <c r="O682" s="211">
        <v>1500</v>
      </c>
      <c r="P682" s="211">
        <v>32101</v>
      </c>
      <c r="Q682" s="211">
        <v>1017</v>
      </c>
      <c r="R682" s="211">
        <v>73608</v>
      </c>
      <c r="S682" s="211">
        <v>2832</v>
      </c>
      <c r="T682" s="211">
        <v>1075</v>
      </c>
      <c r="U682" s="211">
        <v>63</v>
      </c>
      <c r="V682" s="211">
        <v>777</v>
      </c>
      <c r="W682" s="211">
        <v>81</v>
      </c>
      <c r="X682" s="211">
        <v>942</v>
      </c>
      <c r="Y682" s="211">
        <v>73</v>
      </c>
      <c r="Z682" s="211">
        <v>1076</v>
      </c>
      <c r="AA682" s="211">
        <v>90</v>
      </c>
      <c r="AB682" s="211">
        <v>4648</v>
      </c>
      <c r="AC682" s="211">
        <v>522</v>
      </c>
      <c r="AD682" s="211">
        <v>3937</v>
      </c>
      <c r="AE682" s="211">
        <v>522</v>
      </c>
      <c r="AF682" s="211">
        <v>72159</v>
      </c>
      <c r="AG682" s="211">
        <v>2805</v>
      </c>
      <c r="AH682" s="211">
        <v>79932</v>
      </c>
      <c r="AI682" s="211">
        <v>3523</v>
      </c>
      <c r="AJ682" s="211">
        <v>2198</v>
      </c>
      <c r="AK682" s="211">
        <v>138</v>
      </c>
      <c r="AL682" s="211">
        <v>1245</v>
      </c>
      <c r="AM682" s="211">
        <v>50</v>
      </c>
      <c r="AN682" s="211">
        <v>953</v>
      </c>
      <c r="AO682" s="211">
        <v>88</v>
      </c>
      <c r="AP682" s="211">
        <v>42061</v>
      </c>
      <c r="AQ682" s="211">
        <v>2297</v>
      </c>
      <c r="AR682" s="211">
        <v>40069</v>
      </c>
      <c r="AS682" s="211">
        <v>1364</v>
      </c>
      <c r="AT682" s="211">
        <v>10259</v>
      </c>
      <c r="AU682" s="211">
        <v>237</v>
      </c>
      <c r="AV682" s="211">
        <v>71871</v>
      </c>
      <c r="AW682" s="211">
        <v>3424</v>
      </c>
      <c r="AX682" s="211">
        <v>3460</v>
      </c>
      <c r="AY682" s="211">
        <v>487</v>
      </c>
      <c r="AZ682" s="211">
        <v>17424</v>
      </c>
      <c r="BA682" s="211">
        <v>869</v>
      </c>
      <c r="BB682" s="211">
        <v>21427</v>
      </c>
      <c r="BC682" s="211">
        <v>682</v>
      </c>
      <c r="BD682" s="211">
        <v>12960</v>
      </c>
      <c r="BE682" s="211">
        <v>301</v>
      </c>
      <c r="BF682" s="211">
        <v>7081</v>
      </c>
      <c r="BG682" s="211">
        <v>541</v>
      </c>
      <c r="BH682" s="211">
        <v>38689</v>
      </c>
      <c r="BI682" s="211">
        <v>2149</v>
      </c>
      <c r="BJ682" s="211">
        <v>37349</v>
      </c>
      <c r="BK682" s="211">
        <v>1862</v>
      </c>
      <c r="BL682" s="211">
        <v>1340</v>
      </c>
      <c r="BM682" s="211">
        <v>287</v>
      </c>
      <c r="BN682" s="211">
        <v>28349</v>
      </c>
      <c r="BO682" s="211">
        <v>1234</v>
      </c>
      <c r="BP682" s="211">
        <v>11733</v>
      </c>
      <c r="BQ682" s="211">
        <v>1098</v>
      </c>
      <c r="BR682" s="211">
        <v>5688</v>
      </c>
      <c r="BS682" s="211">
        <v>358</v>
      </c>
      <c r="BT682" s="211">
        <v>20752</v>
      </c>
      <c r="BU682" s="211">
        <v>927</v>
      </c>
      <c r="BV682" s="211">
        <v>45770</v>
      </c>
      <c r="BW682" s="211">
        <v>2690</v>
      </c>
      <c r="BX682" s="211">
        <v>271</v>
      </c>
      <c r="BY682" s="211">
        <v>89</v>
      </c>
      <c r="BZ682" s="211">
        <v>6092</v>
      </c>
      <c r="CA682" s="211">
        <v>237</v>
      </c>
      <c r="CB682" s="211">
        <v>14660</v>
      </c>
      <c r="CC682" s="211">
        <v>690</v>
      </c>
      <c r="CD682" s="211">
        <v>6107</v>
      </c>
      <c r="CE682" s="211">
        <v>395</v>
      </c>
      <c r="CF682" s="211">
        <v>8163</v>
      </c>
      <c r="CG682" s="211">
        <v>680</v>
      </c>
      <c r="CH682" s="211">
        <v>10005</v>
      </c>
      <c r="CI682" s="211">
        <v>729</v>
      </c>
      <c r="CJ682" s="211">
        <v>9462</v>
      </c>
      <c r="CK682" s="211">
        <v>373</v>
      </c>
      <c r="CL682" s="211">
        <v>12033</v>
      </c>
      <c r="CM682" s="211">
        <v>513</v>
      </c>
      <c r="CN682" s="211">
        <v>271</v>
      </c>
      <c r="CO682" s="211">
        <v>89</v>
      </c>
      <c r="CP682" s="211">
        <v>3661</v>
      </c>
      <c r="CQ682" s="211">
        <v>78469</v>
      </c>
      <c r="CR682" s="211">
        <v>61017</v>
      </c>
      <c r="CS682" s="211">
        <v>30824</v>
      </c>
      <c r="CT682" s="211">
        <v>74497</v>
      </c>
      <c r="CU682" s="211">
        <v>4125</v>
      </c>
      <c r="CV682" s="211">
        <v>1038</v>
      </c>
      <c r="CW682" s="211">
        <v>1874</v>
      </c>
      <c r="CX682" s="211">
        <v>474</v>
      </c>
      <c r="CY682" s="211">
        <v>1204</v>
      </c>
      <c r="CZ682" s="211">
        <v>145</v>
      </c>
      <c r="DA682" s="211">
        <v>500</v>
      </c>
      <c r="DB682" s="211">
        <v>202</v>
      </c>
      <c r="DC682" s="211">
        <v>547</v>
      </c>
      <c r="DD682" s="211">
        <v>217</v>
      </c>
      <c r="DE682" s="211">
        <v>3275</v>
      </c>
      <c r="DF682" s="211">
        <v>2734</v>
      </c>
      <c r="DG682" s="211">
        <v>7330</v>
      </c>
      <c r="DH682" s="211">
        <v>2797</v>
      </c>
      <c r="DI682" s="211">
        <v>4781</v>
      </c>
      <c r="DJ682" s="211">
        <v>1887</v>
      </c>
      <c r="DK682" s="211">
        <v>351</v>
      </c>
      <c r="DL682" s="211">
        <v>1656</v>
      </c>
      <c r="DM682" s="211">
        <v>2106</v>
      </c>
      <c r="DN682" s="211">
        <v>9454</v>
      </c>
      <c r="DO682" s="211">
        <v>2473</v>
      </c>
      <c r="DP682" s="211">
        <v>1808</v>
      </c>
      <c r="DQ682" s="211">
        <v>1393</v>
      </c>
      <c r="DR682" s="211">
        <v>1380</v>
      </c>
      <c r="DS682" s="211">
        <v>1191</v>
      </c>
      <c r="DT682" s="211">
        <v>2897</v>
      </c>
      <c r="DU682" s="211">
        <v>918</v>
      </c>
      <c r="DV682" s="211">
        <v>17415</v>
      </c>
      <c r="DW682" s="211">
        <v>6377</v>
      </c>
      <c r="DX682" s="211">
        <v>2340</v>
      </c>
      <c r="DY682" s="211">
        <v>934</v>
      </c>
      <c r="DZ682" s="211">
        <v>7213</v>
      </c>
      <c r="EA682" s="211">
        <v>490</v>
      </c>
      <c r="EB682" s="211">
        <v>5981</v>
      </c>
      <c r="EC682" s="211">
        <v>7532</v>
      </c>
      <c r="ED682" s="211">
        <v>1429</v>
      </c>
      <c r="EE682" s="211">
        <v>5048</v>
      </c>
      <c r="EF682" s="211">
        <v>9909</v>
      </c>
      <c r="EG682" s="211">
        <v>74021</v>
      </c>
      <c r="EH682" s="211">
        <v>8600</v>
      </c>
      <c r="EI682" s="211">
        <v>26478</v>
      </c>
      <c r="EJ682" s="211">
        <v>8022</v>
      </c>
      <c r="EK682" s="211">
        <v>1299</v>
      </c>
      <c r="EL682" s="211">
        <v>896</v>
      </c>
      <c r="EM682" s="211">
        <v>1027</v>
      </c>
      <c r="EN682" s="211">
        <v>660</v>
      </c>
      <c r="EO682" s="211">
        <v>590</v>
      </c>
      <c r="EP682" s="211">
        <v>2590</v>
      </c>
      <c r="EQ682" s="211">
        <v>30179</v>
      </c>
      <c r="ER682" s="211">
        <v>34500</v>
      </c>
      <c r="ES682" s="211">
        <v>1878</v>
      </c>
      <c r="ET682" s="211">
        <v>8944</v>
      </c>
      <c r="EU682" s="211">
        <v>13187</v>
      </c>
      <c r="EV682" s="211">
        <v>10491</v>
      </c>
      <c r="EW682" s="211">
        <f t="shared" si="11"/>
        <v>32622</v>
      </c>
      <c r="EX682" s="211">
        <v>918</v>
      </c>
      <c r="EZ682" s="211"/>
    </row>
    <row r="683" spans="1:156" x14ac:dyDescent="0.25">
      <c r="A683" s="214" t="s">
        <v>327</v>
      </c>
      <c r="B683" s="214" t="s">
        <v>335</v>
      </c>
      <c r="C683" s="214" t="s">
        <v>232</v>
      </c>
      <c r="D683" s="214" t="s">
        <v>232</v>
      </c>
      <c r="E683" s="214" t="s">
        <v>327</v>
      </c>
      <c r="F683" s="214" t="s">
        <v>232</v>
      </c>
      <c r="G683" s="214" t="s">
        <v>232</v>
      </c>
      <c r="H683" s="211">
        <v>234137</v>
      </c>
      <c r="I683" s="211">
        <v>11298</v>
      </c>
      <c r="J683" s="211">
        <v>39026</v>
      </c>
      <c r="K683" s="211">
        <v>3096</v>
      </c>
      <c r="L683" s="211">
        <v>25682</v>
      </c>
      <c r="M683" s="211">
        <v>2482</v>
      </c>
      <c r="N683" s="211">
        <v>97666</v>
      </c>
      <c r="O683" s="211">
        <v>6071</v>
      </c>
      <c r="P683" s="211">
        <v>91285</v>
      </c>
      <c r="Q683" s="211">
        <v>1909</v>
      </c>
      <c r="R683" s="211">
        <v>208375</v>
      </c>
      <c r="S683" s="211">
        <v>8026</v>
      </c>
      <c r="T683" s="211">
        <v>5269</v>
      </c>
      <c r="U683" s="211">
        <v>453</v>
      </c>
      <c r="V683" s="211">
        <v>636</v>
      </c>
      <c r="W683" s="211">
        <v>61</v>
      </c>
      <c r="X683" s="211">
        <v>2898</v>
      </c>
      <c r="Y683" s="211">
        <v>151</v>
      </c>
      <c r="Z683" s="211">
        <v>5812</v>
      </c>
      <c r="AA683" s="211">
        <v>1389</v>
      </c>
      <c r="AB683" s="211">
        <v>11134</v>
      </c>
      <c r="AC683" s="211">
        <v>1218</v>
      </c>
      <c r="AD683" s="211">
        <v>16440</v>
      </c>
      <c r="AE683" s="211">
        <v>3032</v>
      </c>
      <c r="AF683" s="211">
        <v>203066</v>
      </c>
      <c r="AG683" s="211">
        <v>7336</v>
      </c>
      <c r="AH683" s="211">
        <v>223815</v>
      </c>
      <c r="AI683" s="211">
        <v>9236</v>
      </c>
      <c r="AJ683" s="211">
        <v>10322</v>
      </c>
      <c r="AK683" s="211">
        <v>2062</v>
      </c>
      <c r="AL683" s="211">
        <v>4177</v>
      </c>
      <c r="AM683" s="211">
        <v>307</v>
      </c>
      <c r="AN683" s="211">
        <v>6145</v>
      </c>
      <c r="AO683" s="211">
        <v>1755</v>
      </c>
      <c r="AP683" s="211">
        <v>118488</v>
      </c>
      <c r="AQ683" s="211">
        <v>6593</v>
      </c>
      <c r="AR683" s="211">
        <v>115649</v>
      </c>
      <c r="AS683" s="211">
        <v>4705</v>
      </c>
      <c r="AT683" s="211">
        <v>28389</v>
      </c>
      <c r="AU683" s="211">
        <v>854</v>
      </c>
      <c r="AV683" s="211">
        <v>205748</v>
      </c>
      <c r="AW683" s="211">
        <v>10444</v>
      </c>
      <c r="AX683" s="211">
        <v>8955</v>
      </c>
      <c r="AY683" s="211">
        <v>1434</v>
      </c>
      <c r="AZ683" s="211">
        <v>45313</v>
      </c>
      <c r="BA683" s="211">
        <v>2565</v>
      </c>
      <c r="BB683" s="211">
        <v>54482</v>
      </c>
      <c r="BC683" s="211">
        <v>2205</v>
      </c>
      <c r="BD683" s="211">
        <v>41700</v>
      </c>
      <c r="BE683" s="211">
        <v>1060</v>
      </c>
      <c r="BF683" s="211">
        <v>20976</v>
      </c>
      <c r="BG683" s="211">
        <v>1848</v>
      </c>
      <c r="BH683" s="211">
        <v>115198</v>
      </c>
      <c r="BI683" s="211">
        <v>7145</v>
      </c>
      <c r="BJ683" s="211">
        <v>111187</v>
      </c>
      <c r="BK683" s="211">
        <v>6398</v>
      </c>
      <c r="BL683" s="211">
        <v>4011</v>
      </c>
      <c r="BM683" s="211">
        <v>747</v>
      </c>
      <c r="BN683" s="211">
        <v>79884</v>
      </c>
      <c r="BO683" s="211">
        <v>4403</v>
      </c>
      <c r="BP683" s="211">
        <v>40018</v>
      </c>
      <c r="BQ683" s="211">
        <v>3294</v>
      </c>
      <c r="BR683" s="211">
        <v>16272</v>
      </c>
      <c r="BS683" s="211">
        <v>1296</v>
      </c>
      <c r="BT683" s="211">
        <v>56243</v>
      </c>
      <c r="BU683" s="211">
        <v>2262</v>
      </c>
      <c r="BV683" s="211">
        <v>136174</v>
      </c>
      <c r="BW683" s="211">
        <v>8993</v>
      </c>
      <c r="BX683" s="211">
        <v>533</v>
      </c>
      <c r="BY683" s="211">
        <v>86</v>
      </c>
      <c r="BZ683" s="211">
        <v>16145</v>
      </c>
      <c r="CA683" s="211">
        <v>616</v>
      </c>
      <c r="CB683" s="211">
        <v>40098</v>
      </c>
      <c r="CC683" s="211">
        <v>1646</v>
      </c>
      <c r="CD683" s="211">
        <v>27444</v>
      </c>
      <c r="CE683" s="211">
        <v>1772</v>
      </c>
      <c r="CF683" s="211">
        <v>24662</v>
      </c>
      <c r="CG683" s="211">
        <v>2450</v>
      </c>
      <c r="CH683" s="211">
        <v>28302</v>
      </c>
      <c r="CI683" s="211">
        <v>2175</v>
      </c>
      <c r="CJ683" s="211">
        <v>25387</v>
      </c>
      <c r="CK683" s="211">
        <v>1237</v>
      </c>
      <c r="CL683" s="211">
        <v>30379</v>
      </c>
      <c r="CM683" s="211">
        <v>1359</v>
      </c>
      <c r="CN683" s="211">
        <v>533</v>
      </c>
      <c r="CO683" s="211">
        <v>86</v>
      </c>
      <c r="CP683" s="211">
        <v>11298</v>
      </c>
      <c r="CQ683" s="211">
        <v>222839</v>
      </c>
      <c r="CR683" s="211">
        <v>175800</v>
      </c>
      <c r="CS683" s="211">
        <v>84522</v>
      </c>
      <c r="CT683" s="211">
        <v>207406</v>
      </c>
      <c r="CU683" s="211">
        <v>16824</v>
      </c>
      <c r="CV683" s="211">
        <v>6463</v>
      </c>
      <c r="CW683" s="211">
        <v>10275</v>
      </c>
      <c r="CX683" s="211">
        <v>4310</v>
      </c>
      <c r="CY683" s="211">
        <v>2392</v>
      </c>
      <c r="CZ683" s="211">
        <v>610</v>
      </c>
      <c r="DA683" s="211">
        <v>1758</v>
      </c>
      <c r="DB683" s="211">
        <v>626</v>
      </c>
      <c r="DC683" s="211">
        <v>2399</v>
      </c>
      <c r="DD683" s="211">
        <v>917</v>
      </c>
      <c r="DE683" s="211">
        <v>6765</v>
      </c>
      <c r="DF683" s="211">
        <v>8585</v>
      </c>
      <c r="DG683" s="211">
        <v>20795</v>
      </c>
      <c r="DH683" s="211">
        <v>2830</v>
      </c>
      <c r="DI683" s="211">
        <v>14038</v>
      </c>
      <c r="DJ683" s="211">
        <v>5683</v>
      </c>
      <c r="DK683" s="211">
        <v>1755</v>
      </c>
      <c r="DL683" s="211">
        <v>5213</v>
      </c>
      <c r="DM683" s="211">
        <v>7786</v>
      </c>
      <c r="DN683" s="211">
        <v>33245</v>
      </c>
      <c r="DO683" s="211">
        <v>8244</v>
      </c>
      <c r="DP683" s="211">
        <v>5284</v>
      </c>
      <c r="DQ683" s="211">
        <v>4446</v>
      </c>
      <c r="DR683" s="211">
        <v>4142</v>
      </c>
      <c r="DS683" s="211">
        <v>2887</v>
      </c>
      <c r="DT683" s="211">
        <v>7363</v>
      </c>
      <c r="DU683" s="211">
        <v>1716</v>
      </c>
      <c r="DV683" s="211">
        <v>47089</v>
      </c>
      <c r="DW683" s="211">
        <v>17204</v>
      </c>
      <c r="DX683" s="211">
        <v>8455</v>
      </c>
      <c r="DY683" s="211">
        <v>2911</v>
      </c>
      <c r="DZ683" s="211">
        <v>18955</v>
      </c>
      <c r="EA683" s="211">
        <v>1413</v>
      </c>
      <c r="EB683" s="211">
        <v>14130</v>
      </c>
      <c r="EC683" s="211">
        <v>20826</v>
      </c>
      <c r="ED683" s="211">
        <v>3487</v>
      </c>
      <c r="EE683" s="211">
        <v>13428</v>
      </c>
      <c r="EF683" s="211">
        <v>26349</v>
      </c>
      <c r="EG683" s="211">
        <v>203309</v>
      </c>
      <c r="EH683" s="211">
        <v>31178</v>
      </c>
      <c r="EI683" s="211">
        <v>69490</v>
      </c>
      <c r="EJ683" s="211">
        <v>25835</v>
      </c>
      <c r="EK683" s="211">
        <v>3733</v>
      </c>
      <c r="EL683" s="211">
        <v>3182</v>
      </c>
      <c r="EM683" s="211">
        <v>3160</v>
      </c>
      <c r="EN683" s="211">
        <v>2861</v>
      </c>
      <c r="EO683" s="211">
        <v>2186</v>
      </c>
      <c r="EP683" s="211">
        <v>8463</v>
      </c>
      <c r="EQ683" s="211">
        <v>82769</v>
      </c>
      <c r="ER683" s="211">
        <v>95325</v>
      </c>
      <c r="ES683" s="211">
        <v>5549</v>
      </c>
      <c r="ET683" s="211">
        <v>25288</v>
      </c>
      <c r="EU683" s="211">
        <v>37766</v>
      </c>
      <c r="EV683" s="211">
        <v>26722</v>
      </c>
      <c r="EW683" s="211">
        <f t="shared" si="11"/>
        <v>89776</v>
      </c>
      <c r="EX683" s="211">
        <v>1716</v>
      </c>
      <c r="EZ683" s="211"/>
    </row>
    <row r="684" spans="1:156" x14ac:dyDescent="0.25">
      <c r="A684" s="214" t="s">
        <v>332</v>
      </c>
      <c r="B684" s="214" t="s">
        <v>335</v>
      </c>
      <c r="C684" s="214" t="s">
        <v>232</v>
      </c>
      <c r="D684" s="214" t="s">
        <v>232</v>
      </c>
      <c r="E684" s="214" t="s">
        <v>332</v>
      </c>
      <c r="F684" s="214" t="s">
        <v>232</v>
      </c>
      <c r="G684" s="214" t="s">
        <v>232</v>
      </c>
      <c r="H684" s="211">
        <v>511198</v>
      </c>
      <c r="I684" s="211">
        <v>25153</v>
      </c>
      <c r="J684" s="211">
        <v>69241</v>
      </c>
      <c r="K684" s="211">
        <v>6826</v>
      </c>
      <c r="L684" s="211">
        <v>45326</v>
      </c>
      <c r="M684" s="211">
        <v>4672</v>
      </c>
      <c r="N684" s="211">
        <v>204783</v>
      </c>
      <c r="O684" s="211">
        <v>13056</v>
      </c>
      <c r="P684" s="211">
        <v>227206</v>
      </c>
      <c r="Q684" s="211">
        <v>5153</v>
      </c>
      <c r="R684" s="211">
        <v>432570</v>
      </c>
      <c r="S684" s="211">
        <v>16084</v>
      </c>
      <c r="T684" s="211">
        <v>20319</v>
      </c>
      <c r="U684" s="211">
        <v>2007</v>
      </c>
      <c r="V684" s="211">
        <v>1550</v>
      </c>
      <c r="W684" s="211">
        <v>249</v>
      </c>
      <c r="X684" s="211">
        <v>17287</v>
      </c>
      <c r="Y684" s="211">
        <v>1177</v>
      </c>
      <c r="Z684" s="211">
        <v>12168</v>
      </c>
      <c r="AA684" s="211">
        <v>2722</v>
      </c>
      <c r="AB684" s="211">
        <v>26892</v>
      </c>
      <c r="AC684" s="211">
        <v>2862</v>
      </c>
      <c r="AD684" s="211">
        <v>33879</v>
      </c>
      <c r="AE684" s="211">
        <v>6119</v>
      </c>
      <c r="AF684" s="211">
        <v>421908</v>
      </c>
      <c r="AG684" s="211">
        <v>14928</v>
      </c>
      <c r="AH684" s="211">
        <v>474806</v>
      </c>
      <c r="AI684" s="211">
        <v>18790</v>
      </c>
      <c r="AJ684" s="211">
        <v>36392</v>
      </c>
      <c r="AK684" s="211">
        <v>6363</v>
      </c>
      <c r="AL684" s="211">
        <v>18235</v>
      </c>
      <c r="AM684" s="211">
        <v>1416</v>
      </c>
      <c r="AN684" s="211">
        <v>18157</v>
      </c>
      <c r="AO684" s="211">
        <v>4947</v>
      </c>
      <c r="AP684" s="211">
        <v>254698</v>
      </c>
      <c r="AQ684" s="211">
        <v>14404</v>
      </c>
      <c r="AR684" s="211">
        <v>256500</v>
      </c>
      <c r="AS684" s="211">
        <v>10749</v>
      </c>
      <c r="AT684" s="211">
        <v>54604</v>
      </c>
      <c r="AU684" s="211">
        <v>1508</v>
      </c>
      <c r="AV684" s="211">
        <v>456594</v>
      </c>
      <c r="AW684" s="211">
        <v>23645</v>
      </c>
      <c r="AX684" s="211">
        <v>20953</v>
      </c>
      <c r="AY684" s="211">
        <v>3793</v>
      </c>
      <c r="AZ684" s="211">
        <v>91418</v>
      </c>
      <c r="BA684" s="211">
        <v>6121</v>
      </c>
      <c r="BB684" s="211">
        <v>108886</v>
      </c>
      <c r="BC684" s="211">
        <v>4657</v>
      </c>
      <c r="BD684" s="211">
        <v>116780</v>
      </c>
      <c r="BE684" s="211">
        <v>2160</v>
      </c>
      <c r="BF684" s="211">
        <v>44668</v>
      </c>
      <c r="BG684" s="211">
        <v>4282</v>
      </c>
      <c r="BH684" s="211">
        <v>249039</v>
      </c>
      <c r="BI684" s="211">
        <v>15469</v>
      </c>
      <c r="BJ684" s="211">
        <v>240698</v>
      </c>
      <c r="BK684" s="211">
        <v>14188</v>
      </c>
      <c r="BL684" s="211">
        <v>8341</v>
      </c>
      <c r="BM684" s="211">
        <v>1281</v>
      </c>
      <c r="BN684" s="211">
        <v>175121</v>
      </c>
      <c r="BO684" s="211">
        <v>9056</v>
      </c>
      <c r="BP684" s="211">
        <v>82960</v>
      </c>
      <c r="BQ684" s="211">
        <v>6852</v>
      </c>
      <c r="BR684" s="211">
        <v>35626</v>
      </c>
      <c r="BS684" s="211">
        <v>3843</v>
      </c>
      <c r="BT684" s="211">
        <v>126876</v>
      </c>
      <c r="BU684" s="211">
        <v>5023</v>
      </c>
      <c r="BV684" s="211">
        <v>293707</v>
      </c>
      <c r="BW684" s="211">
        <v>19751</v>
      </c>
      <c r="BX684" s="211">
        <v>831</v>
      </c>
      <c r="BY684" s="211">
        <v>311</v>
      </c>
      <c r="BZ684" s="211">
        <v>35629</v>
      </c>
      <c r="CA684" s="211">
        <v>1080</v>
      </c>
      <c r="CB684" s="211">
        <v>91247</v>
      </c>
      <c r="CC684" s="211">
        <v>3943</v>
      </c>
      <c r="CD684" s="211">
        <v>46285</v>
      </c>
      <c r="CE684" s="211">
        <v>3399</v>
      </c>
      <c r="CF684" s="211">
        <v>56894</v>
      </c>
      <c r="CG684" s="211">
        <v>5417</v>
      </c>
      <c r="CH684" s="211">
        <v>65626</v>
      </c>
      <c r="CI684" s="211">
        <v>4422</v>
      </c>
      <c r="CJ684" s="211">
        <v>56993</v>
      </c>
      <c r="CK684" s="211">
        <v>3276</v>
      </c>
      <c r="CL684" s="211">
        <v>67909</v>
      </c>
      <c r="CM684" s="211">
        <v>3237</v>
      </c>
      <c r="CN684" s="211">
        <v>831</v>
      </c>
      <c r="CO684" s="211">
        <v>311</v>
      </c>
      <c r="CP684" s="211">
        <v>25153</v>
      </c>
      <c r="CQ684" s="211">
        <v>486045</v>
      </c>
      <c r="CR684" s="211">
        <v>389421</v>
      </c>
      <c r="CS684" s="211">
        <v>175528</v>
      </c>
      <c r="CT684" s="211">
        <v>438209</v>
      </c>
      <c r="CU684" s="211">
        <v>51051</v>
      </c>
      <c r="CV684" s="211">
        <v>20422</v>
      </c>
      <c r="CW684" s="211">
        <v>21147</v>
      </c>
      <c r="CX684" s="211">
        <v>8526</v>
      </c>
      <c r="CY684" s="211">
        <v>7846</v>
      </c>
      <c r="CZ684" s="211">
        <v>1862</v>
      </c>
      <c r="DA684" s="211">
        <v>11866</v>
      </c>
      <c r="DB684" s="211">
        <v>5507</v>
      </c>
      <c r="DC684" s="211">
        <v>10192</v>
      </c>
      <c r="DD684" s="211">
        <v>4527</v>
      </c>
      <c r="DE684" s="211">
        <v>8372</v>
      </c>
      <c r="DF684" s="211">
        <v>18208</v>
      </c>
      <c r="DG684" s="211">
        <v>38908</v>
      </c>
      <c r="DH684" s="211">
        <v>6061</v>
      </c>
      <c r="DI684" s="211">
        <v>25731</v>
      </c>
      <c r="DJ684" s="211">
        <v>10904</v>
      </c>
      <c r="DK684" s="211">
        <v>2986</v>
      </c>
      <c r="DL684" s="211">
        <v>10669</v>
      </c>
      <c r="DM684" s="211">
        <v>17030</v>
      </c>
      <c r="DN684" s="211">
        <v>92232</v>
      </c>
      <c r="DO684" s="211">
        <v>17405</v>
      </c>
      <c r="DP684" s="211">
        <v>10970</v>
      </c>
      <c r="DQ684" s="211">
        <v>9027</v>
      </c>
      <c r="DR684" s="211">
        <v>7460</v>
      </c>
      <c r="DS684" s="211">
        <v>5125</v>
      </c>
      <c r="DT684" s="211">
        <v>14766</v>
      </c>
      <c r="DU684" s="211">
        <v>2827</v>
      </c>
      <c r="DV684" s="211">
        <v>107034</v>
      </c>
      <c r="DW684" s="211">
        <v>40666</v>
      </c>
      <c r="DX684" s="211">
        <v>15495</v>
      </c>
      <c r="DY684" s="211">
        <v>5508</v>
      </c>
      <c r="DZ684" s="211">
        <v>36916</v>
      </c>
      <c r="EA684" s="211">
        <v>2718</v>
      </c>
      <c r="EB684" s="211">
        <v>28205</v>
      </c>
      <c r="EC684" s="211">
        <v>47751</v>
      </c>
      <c r="ED684" s="211">
        <v>6886</v>
      </c>
      <c r="EE684" s="211">
        <v>32353</v>
      </c>
      <c r="EF684" s="211">
        <v>59743</v>
      </c>
      <c r="EG684" s="211">
        <v>448210</v>
      </c>
      <c r="EH684" s="211">
        <v>65085</v>
      </c>
      <c r="EI684" s="211">
        <v>156512</v>
      </c>
      <c r="EJ684" s="211">
        <v>50684</v>
      </c>
      <c r="EK684" s="211">
        <v>7247</v>
      </c>
      <c r="EL684" s="211">
        <v>5799</v>
      </c>
      <c r="EM684" s="211">
        <v>6203</v>
      </c>
      <c r="EN684" s="211">
        <v>5710</v>
      </c>
      <c r="EO684" s="211">
        <v>4773</v>
      </c>
      <c r="EP684" s="211">
        <v>17389</v>
      </c>
      <c r="EQ684" s="211">
        <v>185688</v>
      </c>
      <c r="ER684" s="211">
        <v>207196</v>
      </c>
      <c r="ES684" s="211">
        <v>12663</v>
      </c>
      <c r="ET684" s="211">
        <v>60270</v>
      </c>
      <c r="EU684" s="211">
        <v>81620</v>
      </c>
      <c r="EV684" s="211">
        <v>52643</v>
      </c>
      <c r="EW684" s="211">
        <f t="shared" si="11"/>
        <v>194533</v>
      </c>
      <c r="EX684" s="211">
        <v>2827</v>
      </c>
      <c r="EZ684" s="211"/>
    </row>
    <row r="685" spans="1:156" x14ac:dyDescent="0.25">
      <c r="A685" s="214" t="s">
        <v>333</v>
      </c>
      <c r="B685" s="214" t="s">
        <v>335</v>
      </c>
      <c r="C685" s="214" t="s">
        <v>232</v>
      </c>
      <c r="D685" s="214" t="s">
        <v>232</v>
      </c>
      <c r="E685" s="214" t="s">
        <v>333</v>
      </c>
      <c r="F685" s="214" t="s">
        <v>232</v>
      </c>
      <c r="G685" s="214" t="s">
        <v>232</v>
      </c>
      <c r="H685" s="211">
        <v>115181</v>
      </c>
      <c r="I685" s="211">
        <v>8272</v>
      </c>
      <c r="J685" s="211">
        <v>20754</v>
      </c>
      <c r="K685" s="211">
        <v>3030</v>
      </c>
      <c r="L685" s="211">
        <v>13182</v>
      </c>
      <c r="M685" s="211">
        <v>1857</v>
      </c>
      <c r="N685" s="211">
        <v>52754</v>
      </c>
      <c r="O685" s="211">
        <v>3622</v>
      </c>
      <c r="P685" s="211">
        <v>40871</v>
      </c>
      <c r="Q685" s="211">
        <v>1578</v>
      </c>
      <c r="R685" s="211">
        <v>94882</v>
      </c>
      <c r="S685" s="211">
        <v>4696</v>
      </c>
      <c r="T685" s="211">
        <v>2345</v>
      </c>
      <c r="U685" s="211">
        <v>106</v>
      </c>
      <c r="V685" s="211">
        <v>1580</v>
      </c>
      <c r="W685" s="211">
        <v>400</v>
      </c>
      <c r="X685" s="211">
        <v>3490</v>
      </c>
      <c r="Y685" s="211">
        <v>448</v>
      </c>
      <c r="Z685" s="211">
        <v>5865</v>
      </c>
      <c r="AA685" s="211">
        <v>1539</v>
      </c>
      <c r="AB685" s="211">
        <v>6869</v>
      </c>
      <c r="AC685" s="211">
        <v>1013</v>
      </c>
      <c r="AD685" s="211">
        <v>13085</v>
      </c>
      <c r="AE685" s="211">
        <v>3456</v>
      </c>
      <c r="AF685" s="211">
        <v>91673</v>
      </c>
      <c r="AG685" s="211">
        <v>3844</v>
      </c>
      <c r="AH685" s="211">
        <v>106505</v>
      </c>
      <c r="AI685" s="211">
        <v>5352</v>
      </c>
      <c r="AJ685" s="211">
        <v>8676</v>
      </c>
      <c r="AK685" s="211">
        <v>2920</v>
      </c>
      <c r="AL685" s="211">
        <v>3256</v>
      </c>
      <c r="AM685" s="211">
        <v>291</v>
      </c>
      <c r="AN685" s="211">
        <v>5420</v>
      </c>
      <c r="AO685" s="211">
        <v>2629</v>
      </c>
      <c r="AP685" s="211">
        <v>57884</v>
      </c>
      <c r="AQ685" s="211">
        <v>4392</v>
      </c>
      <c r="AR685" s="211">
        <v>57297</v>
      </c>
      <c r="AS685" s="211">
        <v>3880</v>
      </c>
      <c r="AT685" s="211">
        <v>14561</v>
      </c>
      <c r="AU685" s="211">
        <v>612</v>
      </c>
      <c r="AV685" s="211">
        <v>100620</v>
      </c>
      <c r="AW685" s="211">
        <v>7660</v>
      </c>
      <c r="AX685" s="211">
        <v>7510</v>
      </c>
      <c r="AY685" s="211">
        <v>1605</v>
      </c>
      <c r="AZ685" s="211">
        <v>23737</v>
      </c>
      <c r="BA685" s="211">
        <v>1496</v>
      </c>
      <c r="BB685" s="211">
        <v>26280</v>
      </c>
      <c r="BC685" s="211">
        <v>1736</v>
      </c>
      <c r="BD685" s="211">
        <v>17725</v>
      </c>
      <c r="BE685" s="211">
        <v>651</v>
      </c>
      <c r="BF685" s="211">
        <v>9777</v>
      </c>
      <c r="BG685" s="211">
        <v>1590</v>
      </c>
      <c r="BH685" s="211">
        <v>51616</v>
      </c>
      <c r="BI685" s="211">
        <v>4787</v>
      </c>
      <c r="BJ685" s="211">
        <v>50235</v>
      </c>
      <c r="BK685" s="211">
        <v>4388</v>
      </c>
      <c r="BL685" s="211">
        <v>1381</v>
      </c>
      <c r="BM685" s="211">
        <v>399</v>
      </c>
      <c r="BN685" s="211">
        <v>37996</v>
      </c>
      <c r="BO685" s="211">
        <v>2794</v>
      </c>
      <c r="BP685" s="211">
        <v>16003</v>
      </c>
      <c r="BQ685" s="211">
        <v>2379</v>
      </c>
      <c r="BR685" s="211">
        <v>7394</v>
      </c>
      <c r="BS685" s="211">
        <v>1204</v>
      </c>
      <c r="BT685" s="211">
        <v>31463</v>
      </c>
      <c r="BU685" s="211">
        <v>1845</v>
      </c>
      <c r="BV685" s="211">
        <v>61393</v>
      </c>
      <c r="BW685" s="211">
        <v>6377</v>
      </c>
      <c r="BX685" s="211">
        <v>535</v>
      </c>
      <c r="BY685" s="211">
        <v>62</v>
      </c>
      <c r="BZ685" s="211">
        <v>9404</v>
      </c>
      <c r="CA685" s="211">
        <v>492</v>
      </c>
      <c r="CB685" s="211">
        <v>22059</v>
      </c>
      <c r="CC685" s="211">
        <v>1353</v>
      </c>
      <c r="CD685" s="211">
        <v>8466</v>
      </c>
      <c r="CE685" s="211">
        <v>939</v>
      </c>
      <c r="CF685" s="211">
        <v>11691</v>
      </c>
      <c r="CG685" s="211">
        <v>1818</v>
      </c>
      <c r="CH685" s="211">
        <v>13520</v>
      </c>
      <c r="CI685" s="211">
        <v>1527</v>
      </c>
      <c r="CJ685" s="211">
        <v>12539</v>
      </c>
      <c r="CK685" s="211">
        <v>1114</v>
      </c>
      <c r="CL685" s="211">
        <v>15177</v>
      </c>
      <c r="CM685" s="211">
        <v>979</v>
      </c>
      <c r="CN685" s="211">
        <v>535</v>
      </c>
      <c r="CO685" s="211">
        <v>62</v>
      </c>
      <c r="CP685" s="211">
        <v>8272</v>
      </c>
      <c r="CQ685" s="211">
        <v>106909</v>
      </c>
      <c r="CR685" s="211">
        <v>80503</v>
      </c>
      <c r="CS685" s="211">
        <v>45735</v>
      </c>
      <c r="CT685" s="211">
        <v>95951</v>
      </c>
      <c r="CU685" s="211">
        <v>13133</v>
      </c>
      <c r="CV685" s="211">
        <v>6630</v>
      </c>
      <c r="CW685" s="211">
        <v>8692</v>
      </c>
      <c r="CX685" s="211">
        <v>4556</v>
      </c>
      <c r="CY685" s="211">
        <v>726</v>
      </c>
      <c r="CZ685" s="211">
        <v>63</v>
      </c>
      <c r="DA685" s="211">
        <v>2701</v>
      </c>
      <c r="DB685" s="211">
        <v>1535</v>
      </c>
      <c r="DC685" s="211">
        <v>1014</v>
      </c>
      <c r="DD685" s="211">
        <v>476</v>
      </c>
      <c r="DE685" s="211">
        <v>5327</v>
      </c>
      <c r="DF685" s="211">
        <v>4191</v>
      </c>
      <c r="DG685" s="211">
        <v>8366</v>
      </c>
      <c r="DH685" s="211">
        <v>1797</v>
      </c>
      <c r="DI685" s="211">
        <v>5770</v>
      </c>
      <c r="DJ685" s="211">
        <v>2919</v>
      </c>
      <c r="DK685" s="211">
        <v>545</v>
      </c>
      <c r="DL685" s="211">
        <v>3380</v>
      </c>
      <c r="DM685" s="211">
        <v>2767</v>
      </c>
      <c r="DN685" s="211">
        <v>14175</v>
      </c>
      <c r="DO685" s="211">
        <v>3282</v>
      </c>
      <c r="DP685" s="211">
        <v>2448</v>
      </c>
      <c r="DQ685" s="211">
        <v>2277</v>
      </c>
      <c r="DR685" s="211">
        <v>1898</v>
      </c>
      <c r="DS685" s="211">
        <v>1351</v>
      </c>
      <c r="DT685" s="211">
        <v>3727</v>
      </c>
      <c r="DU685" s="211">
        <v>1202</v>
      </c>
      <c r="DV685" s="211">
        <v>23728</v>
      </c>
      <c r="DW685" s="211">
        <v>8892</v>
      </c>
      <c r="DX685" s="211">
        <v>3139</v>
      </c>
      <c r="DY685" s="211">
        <v>1234</v>
      </c>
      <c r="DZ685" s="211">
        <v>9072</v>
      </c>
      <c r="EA685" s="211">
        <v>564</v>
      </c>
      <c r="EB685" s="211">
        <v>7095</v>
      </c>
      <c r="EC685" s="211">
        <v>10952</v>
      </c>
      <c r="ED685" s="211">
        <v>1923</v>
      </c>
      <c r="EE685" s="211">
        <v>7536</v>
      </c>
      <c r="EF685" s="211">
        <v>13308</v>
      </c>
      <c r="EG685" s="211">
        <v>104175</v>
      </c>
      <c r="EH685" s="211">
        <v>11521</v>
      </c>
      <c r="EI685" s="211">
        <v>35816</v>
      </c>
      <c r="EJ685" s="211">
        <v>11075</v>
      </c>
      <c r="EK685" s="211">
        <v>2260</v>
      </c>
      <c r="EL685" s="211">
        <v>1568</v>
      </c>
      <c r="EM685" s="211">
        <v>1143</v>
      </c>
      <c r="EN685" s="211">
        <v>677</v>
      </c>
      <c r="EO685" s="211">
        <v>828</v>
      </c>
      <c r="EP685" s="211">
        <v>3117</v>
      </c>
      <c r="EQ685" s="211">
        <v>40525</v>
      </c>
      <c r="ER685" s="211">
        <v>46891</v>
      </c>
      <c r="ES685" s="211">
        <v>2788</v>
      </c>
      <c r="ET685" s="211">
        <v>12777</v>
      </c>
      <c r="EU685" s="211">
        <v>17449</v>
      </c>
      <c r="EV685" s="211">
        <v>13877</v>
      </c>
      <c r="EW685" s="211">
        <f t="shared" si="11"/>
        <v>44103</v>
      </c>
      <c r="EX685" s="211">
        <v>1202</v>
      </c>
      <c r="EZ685" s="211"/>
    </row>
    <row r="686" spans="1:156" x14ac:dyDescent="0.25">
      <c r="A686" s="214" t="s">
        <v>328</v>
      </c>
      <c r="B686" s="214" t="s">
        <v>335</v>
      </c>
      <c r="C686" s="214" t="s">
        <v>232</v>
      </c>
      <c r="D686" s="214" t="s">
        <v>232</v>
      </c>
      <c r="E686" s="214" t="s">
        <v>328</v>
      </c>
      <c r="F686" s="214" t="s">
        <v>232</v>
      </c>
      <c r="G686" s="214" t="s">
        <v>232</v>
      </c>
      <c r="H686" s="211">
        <v>116688</v>
      </c>
      <c r="I686" s="211">
        <v>6778</v>
      </c>
      <c r="J686" s="211">
        <v>17157</v>
      </c>
      <c r="K686" s="211">
        <v>1904</v>
      </c>
      <c r="L686" s="211">
        <v>10505</v>
      </c>
      <c r="M686" s="211">
        <v>1093</v>
      </c>
      <c r="N686" s="211">
        <v>52788</v>
      </c>
      <c r="O686" s="211">
        <v>3354</v>
      </c>
      <c r="P686" s="211">
        <v>46136</v>
      </c>
      <c r="Q686" s="211">
        <v>1459</v>
      </c>
      <c r="R686" s="211">
        <v>102302</v>
      </c>
      <c r="S686" s="211">
        <v>4491</v>
      </c>
      <c r="T686" s="211">
        <v>2697</v>
      </c>
      <c r="U686" s="211">
        <v>176</v>
      </c>
      <c r="V686" s="211">
        <v>515</v>
      </c>
      <c r="W686" s="211">
        <v>44</v>
      </c>
      <c r="X686" s="211">
        <v>970</v>
      </c>
      <c r="Y686" s="211">
        <v>33</v>
      </c>
      <c r="Z686" s="211">
        <v>4730</v>
      </c>
      <c r="AA686" s="211">
        <v>1048</v>
      </c>
      <c r="AB686" s="211">
        <v>5379</v>
      </c>
      <c r="AC686" s="211">
        <v>986</v>
      </c>
      <c r="AD686" s="211">
        <v>11146</v>
      </c>
      <c r="AE686" s="211">
        <v>2441</v>
      </c>
      <c r="AF686" s="211">
        <v>98753</v>
      </c>
      <c r="AG686" s="211">
        <v>3903</v>
      </c>
      <c r="AH686" s="211">
        <v>110481</v>
      </c>
      <c r="AI686" s="211">
        <v>5096</v>
      </c>
      <c r="AJ686" s="211">
        <v>6207</v>
      </c>
      <c r="AK686" s="211">
        <v>1682</v>
      </c>
      <c r="AL686" s="211">
        <v>2447</v>
      </c>
      <c r="AM686" s="211">
        <v>163</v>
      </c>
      <c r="AN686" s="211">
        <v>3760</v>
      </c>
      <c r="AO686" s="211">
        <v>1519</v>
      </c>
      <c r="AP686" s="211">
        <v>59197</v>
      </c>
      <c r="AQ686" s="211">
        <v>4039</v>
      </c>
      <c r="AR686" s="211">
        <v>57491</v>
      </c>
      <c r="AS686" s="211">
        <v>2739</v>
      </c>
      <c r="AT686" s="211">
        <v>15630</v>
      </c>
      <c r="AU686" s="211">
        <v>885</v>
      </c>
      <c r="AV686" s="211">
        <v>101058</v>
      </c>
      <c r="AW686" s="211">
        <v>5893</v>
      </c>
      <c r="AX686" s="211">
        <v>5847</v>
      </c>
      <c r="AY686" s="211">
        <v>647</v>
      </c>
      <c r="AZ686" s="211">
        <v>25085</v>
      </c>
      <c r="BA686" s="211">
        <v>2055</v>
      </c>
      <c r="BB686" s="211">
        <v>29882</v>
      </c>
      <c r="BC686" s="211">
        <v>1205</v>
      </c>
      <c r="BD686" s="211">
        <v>17751</v>
      </c>
      <c r="BE686" s="211">
        <v>523</v>
      </c>
      <c r="BF686" s="211">
        <v>10078</v>
      </c>
      <c r="BG686" s="211">
        <v>1125</v>
      </c>
      <c r="BH686" s="211">
        <v>54889</v>
      </c>
      <c r="BI686" s="211">
        <v>4019</v>
      </c>
      <c r="BJ686" s="211">
        <v>53233</v>
      </c>
      <c r="BK686" s="211">
        <v>3685</v>
      </c>
      <c r="BL686" s="211">
        <v>1656</v>
      </c>
      <c r="BM686" s="211">
        <v>334</v>
      </c>
      <c r="BN686" s="211">
        <v>40054</v>
      </c>
      <c r="BO686" s="211">
        <v>2659</v>
      </c>
      <c r="BP686" s="211">
        <v>16284</v>
      </c>
      <c r="BQ686" s="211">
        <v>1547</v>
      </c>
      <c r="BR686" s="211">
        <v>8629</v>
      </c>
      <c r="BS686" s="211">
        <v>938</v>
      </c>
      <c r="BT686" s="211">
        <v>29123</v>
      </c>
      <c r="BU686" s="211">
        <v>1569</v>
      </c>
      <c r="BV686" s="211">
        <v>64967</v>
      </c>
      <c r="BW686" s="211">
        <v>5144</v>
      </c>
      <c r="BX686" s="211">
        <v>319</v>
      </c>
      <c r="BY686" s="211">
        <v>79</v>
      </c>
      <c r="BZ686" s="211">
        <v>8682</v>
      </c>
      <c r="CA686" s="211">
        <v>312</v>
      </c>
      <c r="CB686" s="211">
        <v>20441</v>
      </c>
      <c r="CC686" s="211">
        <v>1257</v>
      </c>
      <c r="CD686" s="211">
        <v>9000</v>
      </c>
      <c r="CE686" s="211">
        <v>779</v>
      </c>
      <c r="CF686" s="211">
        <v>11975</v>
      </c>
      <c r="CG686" s="211">
        <v>1485</v>
      </c>
      <c r="CH686" s="211">
        <v>14127</v>
      </c>
      <c r="CI686" s="211">
        <v>1445</v>
      </c>
      <c r="CJ686" s="211">
        <v>13322</v>
      </c>
      <c r="CK686" s="211">
        <v>654</v>
      </c>
      <c r="CL686" s="211">
        <v>16543</v>
      </c>
      <c r="CM686" s="211">
        <v>781</v>
      </c>
      <c r="CN686" s="211">
        <v>319</v>
      </c>
      <c r="CO686" s="211">
        <v>79</v>
      </c>
      <c r="CP686" s="211">
        <v>6778</v>
      </c>
      <c r="CQ686" s="211">
        <v>109910</v>
      </c>
      <c r="CR686" s="211">
        <v>82234</v>
      </c>
      <c r="CS686" s="211">
        <v>47298</v>
      </c>
      <c r="CT686" s="211">
        <v>102345</v>
      </c>
      <c r="CU686" s="211">
        <v>9143</v>
      </c>
      <c r="CV686" s="211">
        <v>3954</v>
      </c>
      <c r="CW686" s="211">
        <v>6517</v>
      </c>
      <c r="CX686" s="211">
        <v>2742</v>
      </c>
      <c r="CY686" s="211">
        <v>635</v>
      </c>
      <c r="CZ686" s="211">
        <v>138</v>
      </c>
      <c r="DA686" s="211">
        <v>697</v>
      </c>
      <c r="DB686" s="211">
        <v>227</v>
      </c>
      <c r="DC686" s="211">
        <v>1294</v>
      </c>
      <c r="DD686" s="211">
        <v>847</v>
      </c>
      <c r="DE686" s="211">
        <v>3078</v>
      </c>
      <c r="DF686" s="211">
        <v>4793</v>
      </c>
      <c r="DG686" s="211">
        <v>11445</v>
      </c>
      <c r="DH686" s="211">
        <v>1199</v>
      </c>
      <c r="DI686" s="211">
        <v>6518</v>
      </c>
      <c r="DJ686" s="211">
        <v>3373</v>
      </c>
      <c r="DK686" s="211">
        <v>605</v>
      </c>
      <c r="DL686" s="211">
        <v>2676</v>
      </c>
      <c r="DM686" s="211">
        <v>3603</v>
      </c>
      <c r="DN686" s="211">
        <v>14461</v>
      </c>
      <c r="DO686" s="211">
        <v>3658</v>
      </c>
      <c r="DP686" s="211">
        <v>3025</v>
      </c>
      <c r="DQ686" s="211">
        <v>1909</v>
      </c>
      <c r="DR686" s="211">
        <v>1871</v>
      </c>
      <c r="DS686" s="211">
        <v>1102</v>
      </c>
      <c r="DT686" s="211">
        <v>4018</v>
      </c>
      <c r="DU686" s="211">
        <v>870</v>
      </c>
      <c r="DV686" s="211">
        <v>25012</v>
      </c>
      <c r="DW686" s="211">
        <v>8612</v>
      </c>
      <c r="DX686" s="211">
        <v>3290</v>
      </c>
      <c r="DY686" s="211">
        <v>1316</v>
      </c>
      <c r="DZ686" s="211">
        <v>8921</v>
      </c>
      <c r="EA686" s="211">
        <v>633</v>
      </c>
      <c r="EB686" s="211">
        <v>6660</v>
      </c>
      <c r="EC686" s="211">
        <v>10304</v>
      </c>
      <c r="ED686" s="211">
        <v>1511</v>
      </c>
      <c r="EE686" s="211">
        <v>7087</v>
      </c>
      <c r="EF686" s="211">
        <v>13245</v>
      </c>
      <c r="EG686" s="211">
        <v>106129</v>
      </c>
      <c r="EH686" s="211">
        <v>11023</v>
      </c>
      <c r="EI686" s="211">
        <v>36377</v>
      </c>
      <c r="EJ686" s="211">
        <v>11150</v>
      </c>
      <c r="EK686" s="211">
        <v>2086</v>
      </c>
      <c r="EL686" s="211">
        <v>1417</v>
      </c>
      <c r="EM686" s="211">
        <v>1501</v>
      </c>
      <c r="EN686" s="211">
        <v>1222</v>
      </c>
      <c r="EO686" s="211">
        <v>813</v>
      </c>
      <c r="EP686" s="211">
        <v>3168</v>
      </c>
      <c r="EQ686" s="211">
        <v>41313</v>
      </c>
      <c r="ER686" s="211">
        <v>47527</v>
      </c>
      <c r="ES686" s="211">
        <v>2354</v>
      </c>
      <c r="ET686" s="211">
        <v>13171</v>
      </c>
      <c r="EU686" s="211">
        <v>18164</v>
      </c>
      <c r="EV686" s="211">
        <v>13838</v>
      </c>
      <c r="EW686" s="211">
        <f t="shared" si="11"/>
        <v>45173</v>
      </c>
      <c r="EX686" s="211">
        <v>870</v>
      </c>
      <c r="EZ686" s="211"/>
    </row>
    <row r="687" spans="1:156" x14ac:dyDescent="0.25">
      <c r="A687" s="214" t="s">
        <v>329</v>
      </c>
      <c r="B687" s="214" t="s">
        <v>335</v>
      </c>
      <c r="C687" s="214" t="s">
        <v>232</v>
      </c>
      <c r="D687" s="214" t="s">
        <v>232</v>
      </c>
      <c r="E687" s="214" t="s">
        <v>329</v>
      </c>
      <c r="F687" s="214" t="s">
        <v>232</v>
      </c>
      <c r="G687" s="214" t="s">
        <v>232</v>
      </c>
      <c r="H687" s="211">
        <v>3132916</v>
      </c>
      <c r="I687" s="211">
        <v>134447</v>
      </c>
      <c r="J687" s="211">
        <v>389898</v>
      </c>
      <c r="K687" s="211">
        <v>33673</v>
      </c>
      <c r="L687" s="211">
        <v>263398</v>
      </c>
      <c r="M687" s="211">
        <v>22763</v>
      </c>
      <c r="N687" s="211">
        <v>1027769</v>
      </c>
      <c r="O687" s="211">
        <v>67606</v>
      </c>
      <c r="P687" s="211">
        <v>1687221</v>
      </c>
      <c r="Q687" s="211">
        <v>32040</v>
      </c>
      <c r="R687" s="211">
        <v>2222708</v>
      </c>
      <c r="S687" s="211">
        <v>62807</v>
      </c>
      <c r="T687" s="211">
        <v>316939</v>
      </c>
      <c r="U687" s="211">
        <v>23315</v>
      </c>
      <c r="V687" s="211">
        <v>15456</v>
      </c>
      <c r="W687" s="211">
        <v>2212</v>
      </c>
      <c r="X687" s="211">
        <v>247271</v>
      </c>
      <c r="Y687" s="211">
        <v>11726</v>
      </c>
      <c r="Z687" s="211">
        <v>103517</v>
      </c>
      <c r="AA687" s="211">
        <v>21403</v>
      </c>
      <c r="AB687" s="211">
        <v>226295</v>
      </c>
      <c r="AC687" s="211">
        <v>12858</v>
      </c>
      <c r="AD687" s="211">
        <v>228614</v>
      </c>
      <c r="AE687" s="211">
        <v>34795</v>
      </c>
      <c r="AF687" s="211">
        <v>2168339</v>
      </c>
      <c r="AG687" s="211">
        <v>56966</v>
      </c>
      <c r="AH687" s="211">
        <v>2753895</v>
      </c>
      <c r="AI687" s="211">
        <v>90657</v>
      </c>
      <c r="AJ687" s="211">
        <v>379021</v>
      </c>
      <c r="AK687" s="211">
        <v>43790</v>
      </c>
      <c r="AL687" s="211">
        <v>229244</v>
      </c>
      <c r="AM687" s="211">
        <v>13460</v>
      </c>
      <c r="AN687" s="211">
        <v>149777</v>
      </c>
      <c r="AO687" s="211">
        <v>30330</v>
      </c>
      <c r="AP687" s="211">
        <v>1555805</v>
      </c>
      <c r="AQ687" s="211">
        <v>75221</v>
      </c>
      <c r="AR687" s="211">
        <v>1577111</v>
      </c>
      <c r="AS687" s="211">
        <v>59226</v>
      </c>
      <c r="AT687" s="211">
        <v>325260</v>
      </c>
      <c r="AU687" s="211">
        <v>12010</v>
      </c>
      <c r="AV687" s="211">
        <v>2807656</v>
      </c>
      <c r="AW687" s="211">
        <v>122437</v>
      </c>
      <c r="AX687" s="211">
        <v>122528</v>
      </c>
      <c r="AY687" s="211">
        <v>18881</v>
      </c>
      <c r="AZ687" s="211">
        <v>386222</v>
      </c>
      <c r="BA687" s="211">
        <v>28958</v>
      </c>
      <c r="BB687" s="211">
        <v>591282</v>
      </c>
      <c r="BC687" s="211">
        <v>28326</v>
      </c>
      <c r="BD687" s="211">
        <v>996513</v>
      </c>
      <c r="BE687" s="211">
        <v>18872</v>
      </c>
      <c r="BF687" s="211">
        <v>277212</v>
      </c>
      <c r="BG687" s="211">
        <v>23799</v>
      </c>
      <c r="BH687" s="211">
        <v>1621109</v>
      </c>
      <c r="BI687" s="211">
        <v>88392</v>
      </c>
      <c r="BJ687" s="211">
        <v>1560002</v>
      </c>
      <c r="BK687" s="211">
        <v>79009</v>
      </c>
      <c r="BL687" s="211">
        <v>61107</v>
      </c>
      <c r="BM687" s="211">
        <v>9383</v>
      </c>
      <c r="BN687" s="211">
        <v>1157717</v>
      </c>
      <c r="BO687" s="211">
        <v>47401</v>
      </c>
      <c r="BP687" s="211">
        <v>509194</v>
      </c>
      <c r="BQ687" s="211">
        <v>44427</v>
      </c>
      <c r="BR687" s="211">
        <v>231410</v>
      </c>
      <c r="BS687" s="211">
        <v>20363</v>
      </c>
      <c r="BT687" s="211">
        <v>771600</v>
      </c>
      <c r="BU687" s="211">
        <v>20233</v>
      </c>
      <c r="BV687" s="211">
        <v>1898321</v>
      </c>
      <c r="BW687" s="211">
        <v>112191</v>
      </c>
      <c r="BX687" s="211">
        <v>964</v>
      </c>
      <c r="BY687" s="211">
        <v>796</v>
      </c>
      <c r="BZ687" s="211">
        <v>229936</v>
      </c>
      <c r="CA687" s="211">
        <v>4231</v>
      </c>
      <c r="CB687" s="211">
        <v>541664</v>
      </c>
      <c r="CC687" s="211">
        <v>16002</v>
      </c>
      <c r="CD687" s="211">
        <v>264771</v>
      </c>
      <c r="CE687" s="211">
        <v>19177</v>
      </c>
      <c r="CF687" s="211">
        <v>408852</v>
      </c>
      <c r="CG687" s="211">
        <v>30841</v>
      </c>
      <c r="CH687" s="211">
        <v>445365</v>
      </c>
      <c r="CI687" s="211">
        <v>26807</v>
      </c>
      <c r="CJ687" s="211">
        <v>379696</v>
      </c>
      <c r="CK687" s="211">
        <v>18866</v>
      </c>
      <c r="CL687" s="211">
        <v>399637</v>
      </c>
      <c r="CM687" s="211">
        <v>16500</v>
      </c>
      <c r="CN687" s="211">
        <v>964</v>
      </c>
      <c r="CO687" s="211">
        <v>796</v>
      </c>
      <c r="CP687" s="211">
        <v>134447</v>
      </c>
      <c r="CQ687" s="211">
        <v>2998469</v>
      </c>
      <c r="CR687" s="211">
        <v>2402408</v>
      </c>
      <c r="CS687" s="211">
        <v>981229</v>
      </c>
      <c r="CT687" s="211">
        <v>2471283</v>
      </c>
      <c r="CU687" s="211">
        <v>494044</v>
      </c>
      <c r="CV687" s="211">
        <v>185485</v>
      </c>
      <c r="CW687" s="211">
        <v>147826</v>
      </c>
      <c r="CX687" s="211">
        <v>55232</v>
      </c>
      <c r="CY687" s="211">
        <v>74327</v>
      </c>
      <c r="CZ687" s="211">
        <v>20303</v>
      </c>
      <c r="DA687" s="211">
        <v>157093</v>
      </c>
      <c r="DB687" s="211">
        <v>66438</v>
      </c>
      <c r="DC687" s="211">
        <v>114798</v>
      </c>
      <c r="DD687" s="211">
        <v>43512</v>
      </c>
      <c r="DE687" s="211">
        <v>11422</v>
      </c>
      <c r="DF687" s="211">
        <v>83953</v>
      </c>
      <c r="DG687" s="211">
        <v>224175</v>
      </c>
      <c r="DH687" s="211">
        <v>46453</v>
      </c>
      <c r="DI687" s="211">
        <v>178965</v>
      </c>
      <c r="DJ687" s="211">
        <v>82209</v>
      </c>
      <c r="DK687" s="211">
        <v>28180</v>
      </c>
      <c r="DL687" s="211">
        <v>152174</v>
      </c>
      <c r="DM687" s="211">
        <v>226506</v>
      </c>
      <c r="DN687" s="211">
        <v>411280</v>
      </c>
      <c r="DO687" s="211">
        <v>126398</v>
      </c>
      <c r="DP687" s="211">
        <v>71617</v>
      </c>
      <c r="DQ687" s="211">
        <v>60593</v>
      </c>
      <c r="DR687" s="211">
        <v>48130</v>
      </c>
      <c r="DS687" s="211">
        <v>43467</v>
      </c>
      <c r="DT687" s="211">
        <v>92013</v>
      </c>
      <c r="DU687" s="211">
        <v>5185</v>
      </c>
      <c r="DV687" s="211">
        <v>602882</v>
      </c>
      <c r="DW687" s="211">
        <v>253503</v>
      </c>
      <c r="DX687" s="211">
        <v>100006</v>
      </c>
      <c r="DY687" s="211">
        <v>27415</v>
      </c>
      <c r="DZ687" s="211">
        <v>231376</v>
      </c>
      <c r="EA687" s="211">
        <v>15755</v>
      </c>
      <c r="EB687" s="211">
        <v>168408</v>
      </c>
      <c r="EC687" s="211">
        <v>325065</v>
      </c>
      <c r="ED687" s="211">
        <v>53653</v>
      </c>
      <c r="EE687" s="211">
        <v>206549</v>
      </c>
      <c r="EF687" s="211">
        <v>374141</v>
      </c>
      <c r="EG687" s="211">
        <v>2701992</v>
      </c>
      <c r="EH687" s="211">
        <v>418459</v>
      </c>
      <c r="EI687" s="211">
        <v>870957</v>
      </c>
      <c r="EJ687" s="211">
        <v>388372</v>
      </c>
      <c r="EK687" s="211">
        <v>43883</v>
      </c>
      <c r="EL687" s="211">
        <v>50140</v>
      </c>
      <c r="EM687" s="211">
        <v>53670</v>
      </c>
      <c r="EN687" s="211">
        <v>47041</v>
      </c>
      <c r="EO687" s="211">
        <v>36408</v>
      </c>
      <c r="EP687" s="211">
        <v>143544</v>
      </c>
      <c r="EQ687" s="211">
        <v>1168954</v>
      </c>
      <c r="ER687" s="211">
        <v>1259329</v>
      </c>
      <c r="ES687" s="211">
        <v>90919</v>
      </c>
      <c r="ET687" s="211">
        <v>415927</v>
      </c>
      <c r="EU687" s="211">
        <v>510050</v>
      </c>
      <c r="EV687" s="211">
        <v>242433</v>
      </c>
      <c r="EW687" s="211">
        <f t="shared" si="11"/>
        <v>1168410</v>
      </c>
      <c r="EX687" s="211">
        <v>5185</v>
      </c>
      <c r="EZ687" s="211"/>
    </row>
    <row r="688" spans="1:156" x14ac:dyDescent="0.25">
      <c r="A688" s="214" t="s">
        <v>330</v>
      </c>
      <c r="B688" s="214" t="s">
        <v>335</v>
      </c>
      <c r="C688" s="214" t="s">
        <v>232</v>
      </c>
      <c r="D688" s="214" t="s">
        <v>232</v>
      </c>
      <c r="E688" s="214" t="s">
        <v>330</v>
      </c>
      <c r="F688" s="214" t="s">
        <v>232</v>
      </c>
      <c r="G688" s="214" t="s">
        <v>232</v>
      </c>
      <c r="H688" s="211">
        <v>42717</v>
      </c>
      <c r="I688" s="211">
        <v>2310</v>
      </c>
      <c r="J688" s="211">
        <v>7805</v>
      </c>
      <c r="K688" s="211">
        <v>788</v>
      </c>
      <c r="L688" s="211">
        <v>4673</v>
      </c>
      <c r="M688" s="211">
        <v>674</v>
      </c>
      <c r="N688" s="211">
        <v>19374</v>
      </c>
      <c r="O688" s="211">
        <v>1101</v>
      </c>
      <c r="P688" s="211">
        <v>15393</v>
      </c>
      <c r="Q688" s="211">
        <v>420</v>
      </c>
      <c r="R688" s="211">
        <v>38216</v>
      </c>
      <c r="S688" s="211">
        <v>1265</v>
      </c>
      <c r="T688" s="211">
        <v>283</v>
      </c>
      <c r="U688" s="211">
        <v>101</v>
      </c>
      <c r="V688" s="211">
        <v>537</v>
      </c>
      <c r="W688" s="211">
        <v>167</v>
      </c>
      <c r="X688" s="211">
        <v>260</v>
      </c>
      <c r="Y688" s="211">
        <v>0</v>
      </c>
      <c r="Z688" s="211">
        <v>1343</v>
      </c>
      <c r="AA688" s="211">
        <v>363</v>
      </c>
      <c r="AB688" s="211">
        <v>1792</v>
      </c>
      <c r="AC688" s="211">
        <v>312</v>
      </c>
      <c r="AD688" s="211">
        <v>2714</v>
      </c>
      <c r="AE688" s="211">
        <v>678</v>
      </c>
      <c r="AF688" s="211">
        <v>37552</v>
      </c>
      <c r="AG688" s="211">
        <v>1180</v>
      </c>
      <c r="AH688" s="211">
        <v>41204</v>
      </c>
      <c r="AI688" s="211">
        <v>1713</v>
      </c>
      <c r="AJ688" s="211">
        <v>1513</v>
      </c>
      <c r="AK688" s="211">
        <v>597</v>
      </c>
      <c r="AL688" s="211">
        <v>320</v>
      </c>
      <c r="AM688" s="211">
        <v>37</v>
      </c>
      <c r="AN688" s="211">
        <v>1193</v>
      </c>
      <c r="AO688" s="211">
        <v>560</v>
      </c>
      <c r="AP688" s="211">
        <v>21735</v>
      </c>
      <c r="AQ688" s="211">
        <v>1266</v>
      </c>
      <c r="AR688" s="211">
        <v>20982</v>
      </c>
      <c r="AS688" s="211">
        <v>1044</v>
      </c>
      <c r="AT688" s="211">
        <v>6292</v>
      </c>
      <c r="AU688" s="211">
        <v>211</v>
      </c>
      <c r="AV688" s="211">
        <v>36425</v>
      </c>
      <c r="AW688" s="211">
        <v>2099</v>
      </c>
      <c r="AX688" s="211">
        <v>1974</v>
      </c>
      <c r="AY688" s="211">
        <v>398</v>
      </c>
      <c r="AZ688" s="211">
        <v>9664</v>
      </c>
      <c r="BA688" s="211">
        <v>529</v>
      </c>
      <c r="BB688" s="211">
        <v>11317</v>
      </c>
      <c r="BC688" s="211">
        <v>499</v>
      </c>
      <c r="BD688" s="211">
        <v>6193</v>
      </c>
      <c r="BE688" s="211">
        <v>124</v>
      </c>
      <c r="BF688" s="211">
        <v>4131</v>
      </c>
      <c r="BG688" s="211">
        <v>593</v>
      </c>
      <c r="BH688" s="211">
        <v>18713</v>
      </c>
      <c r="BI688" s="211">
        <v>1309</v>
      </c>
      <c r="BJ688" s="211">
        <v>18106</v>
      </c>
      <c r="BK688" s="211">
        <v>1156</v>
      </c>
      <c r="BL688" s="211">
        <v>607</v>
      </c>
      <c r="BM688" s="211">
        <v>153</v>
      </c>
      <c r="BN688" s="211">
        <v>13459</v>
      </c>
      <c r="BO688" s="211">
        <v>763</v>
      </c>
      <c r="BP688" s="211">
        <v>6148</v>
      </c>
      <c r="BQ688" s="211">
        <v>688</v>
      </c>
      <c r="BR688" s="211">
        <v>3237</v>
      </c>
      <c r="BS688" s="211">
        <v>451</v>
      </c>
      <c r="BT688" s="211">
        <v>10370</v>
      </c>
      <c r="BU688" s="211">
        <v>378</v>
      </c>
      <c r="BV688" s="211">
        <v>22844</v>
      </c>
      <c r="BW688" s="211">
        <v>1902</v>
      </c>
      <c r="BX688" s="211">
        <v>198</v>
      </c>
      <c r="BY688" s="211">
        <v>44</v>
      </c>
      <c r="BZ688" s="211">
        <v>3024</v>
      </c>
      <c r="CA688" s="211">
        <v>133</v>
      </c>
      <c r="CB688" s="211">
        <v>7346</v>
      </c>
      <c r="CC688" s="211">
        <v>245</v>
      </c>
      <c r="CD688" s="211">
        <v>3199</v>
      </c>
      <c r="CE688" s="211">
        <v>382</v>
      </c>
      <c r="CF688" s="211">
        <v>4070</v>
      </c>
      <c r="CG688" s="211">
        <v>602</v>
      </c>
      <c r="CH688" s="211">
        <v>4950</v>
      </c>
      <c r="CI688" s="211">
        <v>390</v>
      </c>
      <c r="CJ688" s="211">
        <v>4409</v>
      </c>
      <c r="CK688" s="211">
        <v>288</v>
      </c>
      <c r="CL688" s="211">
        <v>6216</v>
      </c>
      <c r="CM688" s="211">
        <v>240</v>
      </c>
      <c r="CN688" s="211">
        <v>198</v>
      </c>
      <c r="CO688" s="211">
        <v>44</v>
      </c>
      <c r="CP688" s="211">
        <v>2310</v>
      </c>
      <c r="CQ688" s="211">
        <v>40407</v>
      </c>
      <c r="CR688" s="211">
        <v>29707</v>
      </c>
      <c r="CS688" s="211">
        <v>19097</v>
      </c>
      <c r="CT688" s="211">
        <v>38590</v>
      </c>
      <c r="CU688" s="211">
        <v>2420</v>
      </c>
      <c r="CV688" s="211">
        <v>1127</v>
      </c>
      <c r="CW688" s="211">
        <v>1602</v>
      </c>
      <c r="CX688" s="211">
        <v>815</v>
      </c>
      <c r="CY688" s="211">
        <v>342</v>
      </c>
      <c r="CZ688" s="211">
        <v>90</v>
      </c>
      <c r="DA688" s="211">
        <v>414</v>
      </c>
      <c r="DB688" s="211">
        <v>198</v>
      </c>
      <c r="DC688" s="211">
        <v>62</v>
      </c>
      <c r="DD688" s="211">
        <v>24</v>
      </c>
      <c r="DE688" s="211">
        <v>2539</v>
      </c>
      <c r="DF688" s="211">
        <v>1518</v>
      </c>
      <c r="DG688" s="211">
        <v>2517</v>
      </c>
      <c r="DH688" s="211">
        <v>541</v>
      </c>
      <c r="DI688" s="211">
        <v>2107</v>
      </c>
      <c r="DJ688" s="211">
        <v>1131</v>
      </c>
      <c r="DK688" s="211">
        <v>173</v>
      </c>
      <c r="DL688" s="211">
        <v>915</v>
      </c>
      <c r="DM688" s="211">
        <v>936</v>
      </c>
      <c r="DN688" s="211">
        <v>5680</v>
      </c>
      <c r="DO688" s="211">
        <v>988</v>
      </c>
      <c r="DP688" s="211">
        <v>868</v>
      </c>
      <c r="DQ688" s="211">
        <v>799</v>
      </c>
      <c r="DR688" s="211">
        <v>664</v>
      </c>
      <c r="DS688" s="211">
        <v>372</v>
      </c>
      <c r="DT688" s="211">
        <v>1527</v>
      </c>
      <c r="DU688" s="211">
        <v>534</v>
      </c>
      <c r="DV688" s="211">
        <v>9365</v>
      </c>
      <c r="DW688" s="211">
        <v>3260</v>
      </c>
      <c r="DX688" s="211">
        <v>1384</v>
      </c>
      <c r="DY688" s="211">
        <v>606</v>
      </c>
      <c r="DZ688" s="211">
        <v>3663</v>
      </c>
      <c r="EA688" s="211">
        <v>315</v>
      </c>
      <c r="EB688" s="211">
        <v>2949</v>
      </c>
      <c r="EC688" s="211">
        <v>3971</v>
      </c>
      <c r="ED688" s="211">
        <v>598</v>
      </c>
      <c r="EE688" s="211">
        <v>2840</v>
      </c>
      <c r="EF688" s="211">
        <v>5043</v>
      </c>
      <c r="EG688" s="211">
        <v>38842</v>
      </c>
      <c r="EH688" s="211">
        <v>4149</v>
      </c>
      <c r="EI688" s="211">
        <v>14268</v>
      </c>
      <c r="EJ688" s="211">
        <v>4115</v>
      </c>
      <c r="EK688" s="211">
        <v>762</v>
      </c>
      <c r="EL688" s="211">
        <v>453</v>
      </c>
      <c r="EM688" s="211">
        <v>412</v>
      </c>
      <c r="EN688" s="211">
        <v>271</v>
      </c>
      <c r="EO688" s="211">
        <v>231</v>
      </c>
      <c r="EP688" s="211">
        <v>1336</v>
      </c>
      <c r="EQ688" s="211">
        <v>15712</v>
      </c>
      <c r="ER688" s="211">
        <v>18383</v>
      </c>
      <c r="ES688" s="211">
        <v>970</v>
      </c>
      <c r="ET688" s="211">
        <v>4941</v>
      </c>
      <c r="EU688" s="211">
        <v>7050</v>
      </c>
      <c r="EV688" s="211">
        <v>5422</v>
      </c>
      <c r="EW688" s="211">
        <f t="shared" si="11"/>
        <v>17413</v>
      </c>
      <c r="EX688" s="211">
        <v>534</v>
      </c>
      <c r="EZ688" s="211"/>
    </row>
    <row r="689" spans="1:156" x14ac:dyDescent="0.25">
      <c r="A689" s="214" t="s">
        <v>331</v>
      </c>
      <c r="B689" s="214" t="s">
        <v>335</v>
      </c>
      <c r="C689" s="214" t="s">
        <v>232</v>
      </c>
      <c r="D689" s="214" t="s">
        <v>232</v>
      </c>
      <c r="E689" s="214" t="s">
        <v>331</v>
      </c>
      <c r="F689" s="214" t="s">
        <v>232</v>
      </c>
      <c r="G689" s="214" t="s">
        <v>232</v>
      </c>
      <c r="H689" s="211">
        <v>234562</v>
      </c>
      <c r="I689" s="211">
        <v>10935</v>
      </c>
      <c r="J689" s="211">
        <v>37976</v>
      </c>
      <c r="K689" s="211">
        <v>2610</v>
      </c>
      <c r="L689" s="211">
        <v>25230</v>
      </c>
      <c r="M689" s="211">
        <v>1964</v>
      </c>
      <c r="N689" s="211">
        <v>98228</v>
      </c>
      <c r="O689" s="211">
        <v>5260</v>
      </c>
      <c r="P689" s="211">
        <v>94707</v>
      </c>
      <c r="Q689" s="211">
        <v>2911</v>
      </c>
      <c r="R689" s="211">
        <v>210616</v>
      </c>
      <c r="S689" s="211">
        <v>8503</v>
      </c>
      <c r="T689" s="211">
        <v>4465</v>
      </c>
      <c r="U689" s="211">
        <v>255</v>
      </c>
      <c r="V689" s="211">
        <v>2926</v>
      </c>
      <c r="W689" s="211">
        <v>410</v>
      </c>
      <c r="X689" s="211">
        <v>2138</v>
      </c>
      <c r="Y689" s="211">
        <v>81</v>
      </c>
      <c r="Z689" s="211">
        <v>3199</v>
      </c>
      <c r="AA689" s="211">
        <v>542</v>
      </c>
      <c r="AB689" s="211">
        <v>10873</v>
      </c>
      <c r="AC689" s="211">
        <v>1143</v>
      </c>
      <c r="AD689" s="211">
        <v>8764</v>
      </c>
      <c r="AE689" s="211">
        <v>1016</v>
      </c>
      <c r="AF689" s="211">
        <v>207741</v>
      </c>
      <c r="AG689" s="211">
        <v>8353</v>
      </c>
      <c r="AH689" s="211">
        <v>228236</v>
      </c>
      <c r="AI689" s="211">
        <v>10128</v>
      </c>
      <c r="AJ689" s="211">
        <v>6326</v>
      </c>
      <c r="AK689" s="211">
        <v>807</v>
      </c>
      <c r="AL689" s="211">
        <v>3335</v>
      </c>
      <c r="AM689" s="211">
        <v>178</v>
      </c>
      <c r="AN689" s="211">
        <v>2991</v>
      </c>
      <c r="AO689" s="211">
        <v>629</v>
      </c>
      <c r="AP689" s="211">
        <v>118596</v>
      </c>
      <c r="AQ689" s="211">
        <v>6519</v>
      </c>
      <c r="AR689" s="211">
        <v>115966</v>
      </c>
      <c r="AS689" s="211">
        <v>4416</v>
      </c>
      <c r="AT689" s="211">
        <v>31024</v>
      </c>
      <c r="AU689" s="211">
        <v>858</v>
      </c>
      <c r="AV689" s="211">
        <v>203538</v>
      </c>
      <c r="AW689" s="211">
        <v>10077</v>
      </c>
      <c r="AX689" s="211">
        <v>8260</v>
      </c>
      <c r="AY689" s="211">
        <v>1077</v>
      </c>
      <c r="AZ689" s="211">
        <v>42199</v>
      </c>
      <c r="BA689" s="211">
        <v>2360</v>
      </c>
      <c r="BB689" s="211">
        <v>58276</v>
      </c>
      <c r="BC689" s="211">
        <v>2877</v>
      </c>
      <c r="BD689" s="211">
        <v>47263</v>
      </c>
      <c r="BE689" s="211">
        <v>1161</v>
      </c>
      <c r="BF689" s="211">
        <v>22007</v>
      </c>
      <c r="BG689" s="211">
        <v>1869</v>
      </c>
      <c r="BH689" s="211">
        <v>107507</v>
      </c>
      <c r="BI689" s="211">
        <v>7135</v>
      </c>
      <c r="BJ689" s="211">
        <v>103593</v>
      </c>
      <c r="BK689" s="211">
        <v>6422</v>
      </c>
      <c r="BL689" s="211">
        <v>3914</v>
      </c>
      <c r="BM689" s="211">
        <v>713</v>
      </c>
      <c r="BN689" s="211">
        <v>75053</v>
      </c>
      <c r="BO689" s="211">
        <v>4374</v>
      </c>
      <c r="BP689" s="211">
        <v>36747</v>
      </c>
      <c r="BQ689" s="211">
        <v>3020</v>
      </c>
      <c r="BR689" s="211">
        <v>17714</v>
      </c>
      <c r="BS689" s="211">
        <v>1610</v>
      </c>
      <c r="BT689" s="211">
        <v>57984</v>
      </c>
      <c r="BU689" s="211">
        <v>1854</v>
      </c>
      <c r="BV689" s="211">
        <v>129514</v>
      </c>
      <c r="BW689" s="211">
        <v>9004</v>
      </c>
      <c r="BX689" s="211">
        <v>373</v>
      </c>
      <c r="BY689" s="211">
        <v>141</v>
      </c>
      <c r="BZ689" s="211">
        <v>17210</v>
      </c>
      <c r="CA689" s="211">
        <v>398</v>
      </c>
      <c r="CB689" s="211">
        <v>40774</v>
      </c>
      <c r="CC689" s="211">
        <v>1456</v>
      </c>
      <c r="CD689" s="211">
        <v>20580</v>
      </c>
      <c r="CE689" s="211">
        <v>1606</v>
      </c>
      <c r="CF689" s="211">
        <v>23606</v>
      </c>
      <c r="CG689" s="211">
        <v>2389</v>
      </c>
      <c r="CH689" s="211">
        <v>28399</v>
      </c>
      <c r="CI689" s="211">
        <v>1652</v>
      </c>
      <c r="CJ689" s="211">
        <v>24909</v>
      </c>
      <c r="CK689" s="211">
        <v>1772</v>
      </c>
      <c r="CL689" s="211">
        <v>32020</v>
      </c>
      <c r="CM689" s="211">
        <v>1585</v>
      </c>
      <c r="CN689" s="211">
        <v>373</v>
      </c>
      <c r="CO689" s="211">
        <v>141</v>
      </c>
      <c r="CP689" s="211">
        <v>10935</v>
      </c>
      <c r="CQ689" s="211">
        <v>223627</v>
      </c>
      <c r="CR689" s="211">
        <v>172333</v>
      </c>
      <c r="CS689" s="211">
        <v>93309</v>
      </c>
      <c r="CT689" s="211">
        <v>212500</v>
      </c>
      <c r="CU689" s="211">
        <v>10938</v>
      </c>
      <c r="CV689" s="211">
        <v>3664</v>
      </c>
      <c r="CW689" s="211">
        <v>4579</v>
      </c>
      <c r="CX689" s="211">
        <v>1862</v>
      </c>
      <c r="CY689" s="211">
        <v>2678</v>
      </c>
      <c r="CZ689" s="211">
        <v>717</v>
      </c>
      <c r="DA689" s="211">
        <v>1222</v>
      </c>
      <c r="DB689" s="211">
        <v>529</v>
      </c>
      <c r="DC689" s="211">
        <v>2459</v>
      </c>
      <c r="DD689" s="211">
        <v>556</v>
      </c>
      <c r="DE689" s="211">
        <v>5940</v>
      </c>
      <c r="DF689" s="211">
        <v>8854</v>
      </c>
      <c r="DG689" s="211">
        <v>14808</v>
      </c>
      <c r="DH689" s="211">
        <v>3212</v>
      </c>
      <c r="DI689" s="211">
        <v>12682</v>
      </c>
      <c r="DJ689" s="211">
        <v>5673</v>
      </c>
      <c r="DK689" s="211">
        <v>1613</v>
      </c>
      <c r="DL689" s="211">
        <v>6129</v>
      </c>
      <c r="DM689" s="211">
        <v>8885</v>
      </c>
      <c r="DN689" s="211">
        <v>30629</v>
      </c>
      <c r="DO689" s="211">
        <v>7896</v>
      </c>
      <c r="DP689" s="211">
        <v>5629</v>
      </c>
      <c r="DQ689" s="211">
        <v>5172</v>
      </c>
      <c r="DR689" s="211">
        <v>4154</v>
      </c>
      <c r="DS689" s="211">
        <v>3850</v>
      </c>
      <c r="DT689" s="211">
        <v>7870</v>
      </c>
      <c r="DU689" s="211">
        <v>1751</v>
      </c>
      <c r="DV689" s="211">
        <v>50658</v>
      </c>
      <c r="DW689" s="211">
        <v>18756</v>
      </c>
      <c r="DX689" s="211">
        <v>6768</v>
      </c>
      <c r="DY689" s="211">
        <v>2505</v>
      </c>
      <c r="DZ689" s="211">
        <v>19320</v>
      </c>
      <c r="EA689" s="211">
        <v>1010</v>
      </c>
      <c r="EB689" s="211">
        <v>15527</v>
      </c>
      <c r="EC689" s="211">
        <v>21638</v>
      </c>
      <c r="ED689" s="211">
        <v>3261</v>
      </c>
      <c r="EE689" s="211">
        <v>14623</v>
      </c>
      <c r="EF689" s="211">
        <v>26995</v>
      </c>
      <c r="EG689" s="211">
        <v>205520</v>
      </c>
      <c r="EH689" s="211">
        <v>28838</v>
      </c>
      <c r="EI689" s="211">
        <v>73678</v>
      </c>
      <c r="EJ689" s="211">
        <v>24706</v>
      </c>
      <c r="EK689" s="211">
        <v>3210</v>
      </c>
      <c r="EL689" s="211">
        <v>2667</v>
      </c>
      <c r="EM689" s="211">
        <v>3306</v>
      </c>
      <c r="EN689" s="211">
        <v>2741</v>
      </c>
      <c r="EO689" s="211">
        <v>2126</v>
      </c>
      <c r="EP689" s="211">
        <v>8186</v>
      </c>
      <c r="EQ689" s="211">
        <v>85589</v>
      </c>
      <c r="ER689" s="211">
        <v>98384</v>
      </c>
      <c r="ES689" s="211">
        <v>6047</v>
      </c>
      <c r="ET689" s="211">
        <v>26471</v>
      </c>
      <c r="EU689" s="211">
        <v>38446</v>
      </c>
      <c r="EV689" s="211">
        <v>27420</v>
      </c>
      <c r="EW689" s="211">
        <f t="shared" si="11"/>
        <v>92337</v>
      </c>
      <c r="EX689" s="211">
        <v>1751</v>
      </c>
      <c r="EZ689" s="211"/>
    </row>
    <row r="694" spans="1:156" x14ac:dyDescent="0.25">
      <c r="A694">
        <v>1</v>
      </c>
      <c r="B694">
        <v>2</v>
      </c>
      <c r="C694">
        <v>3</v>
      </c>
      <c r="D694">
        <v>4</v>
      </c>
      <c r="E694">
        <v>5</v>
      </c>
      <c r="F694">
        <v>6</v>
      </c>
      <c r="G694">
        <v>7</v>
      </c>
      <c r="H694">
        <v>8</v>
      </c>
      <c r="I694">
        <v>9</v>
      </c>
      <c r="J694">
        <v>10</v>
      </c>
      <c r="K694">
        <v>11</v>
      </c>
      <c r="L694">
        <v>12</v>
      </c>
      <c r="M694">
        <v>13</v>
      </c>
      <c r="N694">
        <v>14</v>
      </c>
      <c r="O694">
        <v>15</v>
      </c>
      <c r="P694">
        <v>16</v>
      </c>
      <c r="Q694">
        <v>17</v>
      </c>
      <c r="R694">
        <v>18</v>
      </c>
      <c r="S694">
        <v>19</v>
      </c>
      <c r="T694">
        <v>20</v>
      </c>
      <c r="U694">
        <v>21</v>
      </c>
      <c r="V694">
        <v>22</v>
      </c>
      <c r="W694">
        <v>23</v>
      </c>
      <c r="X694">
        <v>24</v>
      </c>
      <c r="Y694">
        <v>25</v>
      </c>
      <c r="Z694">
        <v>26</v>
      </c>
      <c r="AA694">
        <v>27</v>
      </c>
      <c r="AB694">
        <v>28</v>
      </c>
      <c r="AC694">
        <v>29</v>
      </c>
      <c r="AD694">
        <v>30</v>
      </c>
      <c r="AE694">
        <v>31</v>
      </c>
      <c r="AF694">
        <v>32</v>
      </c>
      <c r="AG694">
        <v>33</v>
      </c>
      <c r="AH694">
        <v>34</v>
      </c>
      <c r="AI694">
        <v>35</v>
      </c>
      <c r="AJ694">
        <v>36</v>
      </c>
      <c r="AK694">
        <v>37</v>
      </c>
      <c r="AL694">
        <v>38</v>
      </c>
      <c r="AM694">
        <v>39</v>
      </c>
      <c r="AN694">
        <v>40</v>
      </c>
      <c r="AO694">
        <v>41</v>
      </c>
      <c r="AP694">
        <v>42</v>
      </c>
      <c r="AQ694">
        <v>43</v>
      </c>
      <c r="AR694">
        <v>44</v>
      </c>
      <c r="AS694">
        <v>45</v>
      </c>
      <c r="AT694">
        <v>46</v>
      </c>
      <c r="AU694">
        <v>47</v>
      </c>
      <c r="AV694">
        <v>48</v>
      </c>
      <c r="AW694">
        <v>49</v>
      </c>
      <c r="AX694">
        <v>50</v>
      </c>
      <c r="AY694">
        <v>51</v>
      </c>
      <c r="AZ694">
        <v>52</v>
      </c>
      <c r="BA694">
        <v>53</v>
      </c>
      <c r="BB694">
        <v>54</v>
      </c>
      <c r="BC694">
        <v>55</v>
      </c>
      <c r="BD694">
        <v>56</v>
      </c>
      <c r="BE694">
        <v>57</v>
      </c>
      <c r="BF694">
        <v>58</v>
      </c>
      <c r="BG694">
        <v>59</v>
      </c>
      <c r="BH694">
        <v>60</v>
      </c>
      <c r="BI694">
        <v>61</v>
      </c>
      <c r="BJ694">
        <v>62</v>
      </c>
      <c r="BK694">
        <v>63</v>
      </c>
      <c r="BL694">
        <v>64</v>
      </c>
      <c r="BM694">
        <v>65</v>
      </c>
      <c r="BN694">
        <v>66</v>
      </c>
      <c r="BO694">
        <v>67</v>
      </c>
      <c r="BP694">
        <v>68</v>
      </c>
      <c r="BQ694">
        <v>69</v>
      </c>
      <c r="BR694">
        <v>70</v>
      </c>
      <c r="BS694">
        <v>71</v>
      </c>
      <c r="BT694">
        <v>72</v>
      </c>
      <c r="BU694">
        <v>73</v>
      </c>
      <c r="BV694">
        <v>74</v>
      </c>
      <c r="BW694">
        <v>75</v>
      </c>
      <c r="BX694">
        <v>76</v>
      </c>
      <c r="BY694">
        <v>77</v>
      </c>
      <c r="BZ694">
        <v>78</v>
      </c>
      <c r="CA694">
        <v>79</v>
      </c>
      <c r="CB694">
        <v>80</v>
      </c>
      <c r="CC694">
        <v>81</v>
      </c>
      <c r="CD694">
        <v>82</v>
      </c>
      <c r="CE694">
        <v>83</v>
      </c>
      <c r="CF694">
        <v>84</v>
      </c>
      <c r="CG694">
        <v>85</v>
      </c>
      <c r="CH694">
        <v>86</v>
      </c>
      <c r="CI694">
        <v>87</v>
      </c>
      <c r="CJ694">
        <v>88</v>
      </c>
      <c r="CK694">
        <v>89</v>
      </c>
      <c r="CL694">
        <v>90</v>
      </c>
      <c r="CM694">
        <v>91</v>
      </c>
      <c r="CN694">
        <v>92</v>
      </c>
      <c r="CO694">
        <v>93</v>
      </c>
      <c r="CP694">
        <v>94</v>
      </c>
      <c r="CQ694">
        <v>95</v>
      </c>
      <c r="CR694">
        <v>96</v>
      </c>
      <c r="CS694">
        <v>97</v>
      </c>
      <c r="CT694">
        <v>98</v>
      </c>
      <c r="CU694">
        <v>99</v>
      </c>
      <c r="CV694">
        <v>100</v>
      </c>
      <c r="CW694">
        <v>101</v>
      </c>
      <c r="CX694">
        <v>102</v>
      </c>
      <c r="CY694">
        <v>103</v>
      </c>
      <c r="CZ694">
        <v>104</v>
      </c>
      <c r="DA694">
        <v>105</v>
      </c>
      <c r="DB694">
        <v>106</v>
      </c>
      <c r="DC694">
        <v>107</v>
      </c>
      <c r="DD694">
        <v>108</v>
      </c>
      <c r="DE694">
        <v>109</v>
      </c>
      <c r="DF694">
        <v>110</v>
      </c>
      <c r="DG694">
        <v>111</v>
      </c>
      <c r="DH694">
        <v>112</v>
      </c>
      <c r="DI694">
        <v>113</v>
      </c>
      <c r="DJ694">
        <v>114</v>
      </c>
      <c r="DK694">
        <v>115</v>
      </c>
      <c r="DL694">
        <v>116</v>
      </c>
      <c r="DM694">
        <v>117</v>
      </c>
      <c r="DN694">
        <v>118</v>
      </c>
      <c r="DO694">
        <v>119</v>
      </c>
      <c r="DP694">
        <v>120</v>
      </c>
      <c r="DQ694">
        <v>121</v>
      </c>
      <c r="DR694">
        <v>122</v>
      </c>
      <c r="DS694">
        <v>123</v>
      </c>
      <c r="DT694">
        <v>124</v>
      </c>
      <c r="DU694">
        <v>125</v>
      </c>
      <c r="DV694">
        <v>126</v>
      </c>
      <c r="DW694">
        <v>127</v>
      </c>
      <c r="DX694">
        <v>128</v>
      </c>
      <c r="DY694">
        <v>129</v>
      </c>
      <c r="DZ694">
        <v>130</v>
      </c>
      <c r="EA694">
        <v>131</v>
      </c>
      <c r="EB694">
        <v>132</v>
      </c>
      <c r="EC694">
        <v>133</v>
      </c>
      <c r="ED694">
        <v>134</v>
      </c>
      <c r="EE694">
        <v>135</v>
      </c>
      <c r="EF694">
        <v>136</v>
      </c>
      <c r="EG694">
        <v>137</v>
      </c>
      <c r="EH694">
        <v>138</v>
      </c>
      <c r="EI694">
        <v>139</v>
      </c>
      <c r="EJ694">
        <v>140</v>
      </c>
      <c r="EK694">
        <v>141</v>
      </c>
      <c r="EL694">
        <v>142</v>
      </c>
      <c r="EM694">
        <v>143</v>
      </c>
      <c r="EN694">
        <v>144</v>
      </c>
      <c r="EO694">
        <v>145</v>
      </c>
      <c r="EP694">
        <v>146</v>
      </c>
      <c r="EQ694">
        <v>147</v>
      </c>
      <c r="ER694">
        <v>148</v>
      </c>
      <c r="ES694">
        <v>149</v>
      </c>
      <c r="ET694">
        <v>150</v>
      </c>
      <c r="EU694">
        <v>151</v>
      </c>
      <c r="EV694">
        <v>152</v>
      </c>
      <c r="EW694">
        <v>153</v>
      </c>
      <c r="EX694">
        <v>154</v>
      </c>
    </row>
  </sheetData>
  <sheetProtection selectLockedCells="1" selectUnlockedCells="1"/>
  <protectedRanges>
    <protectedRange sqref="F675:G676" name="SortFilter_2"/>
    <protectedRange sqref="F664:G665" name="SortFilter_1_1"/>
    <protectedRange sqref="F299:G663"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1"/>
  <sheetViews>
    <sheetView workbookViewId="0">
      <pane xSplit="1" ySplit="1" topLeftCell="B854" activePane="bottomRight" state="frozen"/>
      <selection pane="topRight" activeCell="B1" sqref="B1"/>
      <selection pane="bottomLeft" activeCell="A2" sqref="A2"/>
      <selection pane="bottomRight" activeCell="N892" sqref="N892"/>
    </sheetView>
  </sheetViews>
  <sheetFormatPr defaultColWidth="10.85546875" defaultRowHeight="15.75" x14ac:dyDescent="0.25"/>
  <cols>
    <col min="1" max="16384" width="10.85546875" style="255"/>
  </cols>
  <sheetData>
    <row r="1" spans="1:58" x14ac:dyDescent="0.25">
      <c r="A1" t="s">
        <v>581</v>
      </c>
      <c r="B1" t="s">
        <v>582</v>
      </c>
      <c r="C1" t="s">
        <v>583</v>
      </c>
      <c r="D1" t="s">
        <v>584</v>
      </c>
      <c r="E1" t="s">
        <v>585</v>
      </c>
      <c r="F1" t="s">
        <v>586</v>
      </c>
      <c r="G1" t="s">
        <v>587</v>
      </c>
      <c r="H1" t="s">
        <v>588</v>
      </c>
      <c r="I1" t="s">
        <v>589</v>
      </c>
      <c r="J1" t="s">
        <v>590</v>
      </c>
      <c r="K1" t="s">
        <v>591</v>
      </c>
      <c r="L1" t="s">
        <v>592</v>
      </c>
      <c r="M1" t="s">
        <v>593</v>
      </c>
      <c r="N1" t="s">
        <v>594</v>
      </c>
      <c r="O1" t="s">
        <v>595</v>
      </c>
      <c r="P1" t="s">
        <v>596</v>
      </c>
      <c r="Q1" t="s">
        <v>597</v>
      </c>
      <c r="R1" t="s">
        <v>598</v>
      </c>
      <c r="S1" t="s">
        <v>599</v>
      </c>
      <c r="T1" t="s">
        <v>600</v>
      </c>
      <c r="U1" t="s">
        <v>601</v>
      </c>
      <c r="V1" t="s">
        <v>602</v>
      </c>
      <c r="W1" t="s">
        <v>603</v>
      </c>
      <c r="X1" t="s">
        <v>604</v>
      </c>
      <c r="Y1" t="s">
        <v>605</v>
      </c>
      <c r="Z1" t="s">
        <v>606</v>
      </c>
      <c r="AA1" t="s">
        <v>607</v>
      </c>
      <c r="AB1" t="s">
        <v>608</v>
      </c>
      <c r="AC1" t="s">
        <v>609</v>
      </c>
      <c r="AD1" t="s">
        <v>610</v>
      </c>
      <c r="AE1" t="s">
        <v>611</v>
      </c>
      <c r="AF1" t="s">
        <v>612</v>
      </c>
      <c r="AG1" t="s">
        <v>613</v>
      </c>
      <c r="AH1" t="s">
        <v>614</v>
      </c>
      <c r="AI1" t="s">
        <v>615</v>
      </c>
      <c r="AJ1" t="s">
        <v>616</v>
      </c>
      <c r="AK1" t="s">
        <v>617</v>
      </c>
      <c r="AL1" t="s">
        <v>618</v>
      </c>
      <c r="AM1" t="s">
        <v>619</v>
      </c>
      <c r="AN1" t="s">
        <v>620</v>
      </c>
      <c r="AO1" t="s">
        <v>621</v>
      </c>
      <c r="AP1" t="s">
        <v>622</v>
      </c>
      <c r="AQ1" t="s">
        <v>623</v>
      </c>
      <c r="AR1" t="s">
        <v>624</v>
      </c>
      <c r="AS1" t="s">
        <v>625</v>
      </c>
      <c r="AT1" t="s">
        <v>626</v>
      </c>
      <c r="AU1" t="s">
        <v>627</v>
      </c>
      <c r="AV1" t="s">
        <v>628</v>
      </c>
      <c r="AW1" t="s">
        <v>629</v>
      </c>
      <c r="AX1" t="s">
        <v>630</v>
      </c>
      <c r="AY1" t="s">
        <v>631</v>
      </c>
      <c r="AZ1" t="s">
        <v>632</v>
      </c>
      <c r="BA1" t="s">
        <v>633</v>
      </c>
      <c r="BB1" t="s">
        <v>634</v>
      </c>
      <c r="BC1" t="s">
        <v>635</v>
      </c>
      <c r="BD1" t="s">
        <v>636</v>
      </c>
      <c r="BE1" t="s">
        <v>637</v>
      </c>
      <c r="BF1" s="255" t="s">
        <v>1334</v>
      </c>
    </row>
    <row r="2" spans="1:58" x14ac:dyDescent="0.25">
      <c r="A2">
        <v>55001</v>
      </c>
      <c r="B2">
        <v>2956</v>
      </c>
      <c r="C2">
        <v>168</v>
      </c>
      <c r="D2">
        <v>40</v>
      </c>
      <c r="E2">
        <v>71498</v>
      </c>
      <c r="F2">
        <v>15</v>
      </c>
      <c r="G2">
        <v>683</v>
      </c>
      <c r="H2">
        <v>601</v>
      </c>
      <c r="I2">
        <v>204</v>
      </c>
      <c r="J2">
        <v>89</v>
      </c>
      <c r="K2">
        <v>263</v>
      </c>
      <c r="L2">
        <v>0</v>
      </c>
      <c r="M2">
        <v>0</v>
      </c>
      <c r="N2">
        <v>0</v>
      </c>
      <c r="O2">
        <v>0</v>
      </c>
      <c r="P2">
        <v>5</v>
      </c>
      <c r="Q2">
        <v>11</v>
      </c>
      <c r="R2">
        <v>5.6833558863328797E-2</v>
      </c>
      <c r="S2">
        <v>1.3531799729364E-2</v>
      </c>
      <c r="T2">
        <v>71498</v>
      </c>
      <c r="U2">
        <v>5.0744248985114997E-3</v>
      </c>
      <c r="V2">
        <v>0.23105548037889001</v>
      </c>
      <c r="W2">
        <v>0.20331529093369399</v>
      </c>
      <c r="X2">
        <v>6.9012178619756406E-2</v>
      </c>
      <c r="Y2">
        <v>3.0108254397834901E-2</v>
      </c>
      <c r="Z2">
        <v>8.8971583220568307E-2</v>
      </c>
      <c r="AA2">
        <v>0</v>
      </c>
      <c r="AB2">
        <v>0</v>
      </c>
      <c r="AC2">
        <v>0</v>
      </c>
      <c r="AD2">
        <v>0</v>
      </c>
      <c r="AE2">
        <v>1.6914749661705E-3</v>
      </c>
      <c r="AF2">
        <v>3.7212449255750999E-3</v>
      </c>
      <c r="AG2">
        <v>0.28457142857142897</v>
      </c>
      <c r="AH2">
        <v>0.377142857142857</v>
      </c>
      <c r="AI2">
        <v>2.6285714285714201E-2</v>
      </c>
      <c r="AJ2">
        <v>3.0857142857142899E-2</v>
      </c>
      <c r="AK2">
        <v>0.69485714285714295</v>
      </c>
      <c r="AL2">
        <v>0.32228571428571401</v>
      </c>
      <c r="AM2">
        <v>7.3142857142857107E-2</v>
      </c>
      <c r="AN2">
        <v>0.64342857142857102</v>
      </c>
      <c r="AO2">
        <v>0.47199999999999998</v>
      </c>
      <c r="AP2">
        <v>0</v>
      </c>
      <c r="AQ2">
        <v>0</v>
      </c>
      <c r="AR2">
        <v>0</v>
      </c>
      <c r="AS2">
        <v>0</v>
      </c>
      <c r="AT2">
        <v>0.107428571428571</v>
      </c>
      <c r="AU2">
        <v>0.48914285714285699</v>
      </c>
      <c r="AV2">
        <v>0.71885714285714297</v>
      </c>
      <c r="AW2">
        <v>1.73371428571429</v>
      </c>
      <c r="AX2">
        <v>0.47199999999999998</v>
      </c>
      <c r="AY2">
        <v>0.59657142857142897</v>
      </c>
      <c r="AZ2">
        <v>3.52114285714286</v>
      </c>
      <c r="BA2">
        <v>5.14285714285714E-2</v>
      </c>
      <c r="BB2">
        <v>0.33942857142857102</v>
      </c>
      <c r="BC2">
        <v>0.24</v>
      </c>
      <c r="BD2">
        <v>4.2285714285714301E-2</v>
      </c>
      <c r="BE2">
        <v>2.8571428571428598E-2</v>
      </c>
      <c r="BF2" s="255" t="str">
        <f>IF(BE2&lt;=0.25,"Least vulnerability",IF(BE2&lt;=0.5,"Some vulnerability",IF(BE2&lt;=0.75,"Significant vulnerability",IF(BE2&lt;=1,"Most vulnerability",""))))</f>
        <v>Least vulnerability</v>
      </c>
    </row>
    <row r="3" spans="1:58" x14ac:dyDescent="0.25">
      <c r="A3">
        <v>55003</v>
      </c>
      <c r="B3">
        <v>3948</v>
      </c>
      <c r="C3">
        <v>108</v>
      </c>
      <c r="D3">
        <v>35</v>
      </c>
      <c r="E3">
        <v>38600</v>
      </c>
      <c r="F3">
        <v>415</v>
      </c>
      <c r="G3">
        <v>505</v>
      </c>
      <c r="H3">
        <v>636</v>
      </c>
      <c r="I3">
        <v>298</v>
      </c>
      <c r="J3">
        <v>117</v>
      </c>
      <c r="K3">
        <v>953</v>
      </c>
      <c r="L3">
        <v>17</v>
      </c>
      <c r="M3">
        <v>102</v>
      </c>
      <c r="N3">
        <v>0</v>
      </c>
      <c r="O3">
        <v>12</v>
      </c>
      <c r="P3">
        <v>59</v>
      </c>
      <c r="Q3">
        <v>1215</v>
      </c>
      <c r="R3">
        <v>2.7355623100304E-2</v>
      </c>
      <c r="S3">
        <v>8.8652482269503605E-3</v>
      </c>
      <c r="T3">
        <v>38600</v>
      </c>
      <c r="U3">
        <v>0.105116514690983</v>
      </c>
      <c r="V3">
        <v>0.12791286727456899</v>
      </c>
      <c r="W3">
        <v>0.16109422492401199</v>
      </c>
      <c r="X3">
        <v>7.5481256332320196E-2</v>
      </c>
      <c r="Y3">
        <v>2.9635258358662601E-2</v>
      </c>
      <c r="Z3">
        <v>0.241388044579534</v>
      </c>
      <c r="AA3">
        <v>4.3059777102330303E-3</v>
      </c>
      <c r="AB3">
        <v>2.5835866261398201E-2</v>
      </c>
      <c r="AC3">
        <v>0</v>
      </c>
      <c r="AD3">
        <v>3.0395136778115501E-3</v>
      </c>
      <c r="AE3">
        <v>1.49442755825735E-2</v>
      </c>
      <c r="AF3">
        <v>0.30775075987841899</v>
      </c>
      <c r="AG3">
        <v>6.0571428571428602E-2</v>
      </c>
      <c r="AH3">
        <v>0.221714285714286</v>
      </c>
      <c r="AI3">
        <v>0.499428571428571</v>
      </c>
      <c r="AJ3">
        <v>0.96799999999999997</v>
      </c>
      <c r="AK3">
        <v>0.108571428571429</v>
      </c>
      <c r="AL3">
        <v>0.130285714285714</v>
      </c>
      <c r="AM3">
        <v>9.8285714285714296E-2</v>
      </c>
      <c r="AN3">
        <v>0.621714285714286</v>
      </c>
      <c r="AO3">
        <v>0.84914285714285698</v>
      </c>
      <c r="AP3">
        <v>0.59314285714285697</v>
      </c>
      <c r="AQ3">
        <v>0.63085714285714301</v>
      </c>
      <c r="AR3">
        <v>0</v>
      </c>
      <c r="AS3">
        <v>0.39085714285714301</v>
      </c>
      <c r="AT3">
        <v>0.52114285714285702</v>
      </c>
      <c r="AU3">
        <v>0.99314285714285699</v>
      </c>
      <c r="AV3">
        <v>1.74971428571429</v>
      </c>
      <c r="AW3">
        <v>0.95885714285714296</v>
      </c>
      <c r="AX3">
        <v>1.44228571428571</v>
      </c>
      <c r="AY3">
        <v>2.536</v>
      </c>
      <c r="AZ3">
        <v>6.6868571428571402</v>
      </c>
      <c r="BA3">
        <v>0.39314285714285702</v>
      </c>
      <c r="BB3">
        <v>2.8571428571428598E-2</v>
      </c>
      <c r="BC3">
        <v>0.76228571428571401</v>
      </c>
      <c r="BD3">
        <v>0.54742857142857104</v>
      </c>
      <c r="BE3">
        <v>0.40914285714285697</v>
      </c>
      <c r="BF3" s="255" t="str">
        <f>IF(BE3&lt;=0.25,"Least vulnerability",IF(BE3&lt;=0.5,"Some vulnerability",IF(BE3&lt;=0.75,"Significant vulnerability",IF(BE3&lt;=1,"Most vulnerability",""))))</f>
        <v>Some vulnerability</v>
      </c>
    </row>
    <row r="4" spans="1:58" x14ac:dyDescent="0.25">
      <c r="A4">
        <v>55005</v>
      </c>
      <c r="B4">
        <v>4756</v>
      </c>
      <c r="C4">
        <v>98</v>
      </c>
      <c r="D4">
        <v>199</v>
      </c>
      <c r="E4">
        <v>43200</v>
      </c>
      <c r="F4">
        <v>175</v>
      </c>
      <c r="G4">
        <v>617</v>
      </c>
      <c r="H4">
        <v>1082</v>
      </c>
      <c r="I4">
        <v>507</v>
      </c>
      <c r="J4">
        <v>39</v>
      </c>
      <c r="K4">
        <v>577</v>
      </c>
      <c r="L4">
        <v>47</v>
      </c>
      <c r="M4">
        <v>0</v>
      </c>
      <c r="N4">
        <v>204</v>
      </c>
      <c r="O4">
        <v>29</v>
      </c>
      <c r="P4">
        <v>37</v>
      </c>
      <c r="Q4">
        <v>20</v>
      </c>
      <c r="R4">
        <v>2.0605550883095E-2</v>
      </c>
      <c r="S4">
        <v>4.1841883936080702E-2</v>
      </c>
      <c r="T4">
        <v>43200</v>
      </c>
      <c r="U4">
        <v>3.6795626576955398E-2</v>
      </c>
      <c r="V4">
        <v>0.12973086627418001</v>
      </c>
      <c r="W4">
        <v>0.227502102607233</v>
      </c>
      <c r="X4">
        <v>0.106602186711522</v>
      </c>
      <c r="Y4">
        <v>8.2001682085786395E-3</v>
      </c>
      <c r="Z4">
        <v>0.12132043734230399</v>
      </c>
      <c r="AA4">
        <v>9.8822539949537398E-3</v>
      </c>
      <c r="AB4">
        <v>0</v>
      </c>
      <c r="AC4">
        <v>4.2893187552565201E-2</v>
      </c>
      <c r="AD4">
        <v>6.0975609756097598E-3</v>
      </c>
      <c r="AE4">
        <v>7.7796467619848601E-3</v>
      </c>
      <c r="AF4">
        <v>4.2052144659377603E-3</v>
      </c>
      <c r="AG4">
        <v>3.2000000000000001E-2</v>
      </c>
      <c r="AH4">
        <v>0.93828571428571395</v>
      </c>
      <c r="AI4">
        <v>0.30285714285714299</v>
      </c>
      <c r="AJ4">
        <v>0.442285714285714</v>
      </c>
      <c r="AK4">
        <v>0.11771428571428599</v>
      </c>
      <c r="AL4">
        <v>0.51085714285714301</v>
      </c>
      <c r="AM4">
        <v>0.39085714285714301</v>
      </c>
      <c r="AN4">
        <v>5.4857142857142903E-2</v>
      </c>
      <c r="AO4">
        <v>0.61599999999999999</v>
      </c>
      <c r="AP4">
        <v>0.75657142857142901</v>
      </c>
      <c r="AQ4">
        <v>0</v>
      </c>
      <c r="AR4">
        <v>0.76114285714285701</v>
      </c>
      <c r="AS4">
        <v>0.58742857142857097</v>
      </c>
      <c r="AT4">
        <v>0.28685714285714298</v>
      </c>
      <c r="AU4">
        <v>0.499428571428571</v>
      </c>
      <c r="AV4">
        <v>1.71542857142857</v>
      </c>
      <c r="AW4">
        <v>1.0742857142857101</v>
      </c>
      <c r="AX4">
        <v>1.3725714285714301</v>
      </c>
      <c r="AY4">
        <v>2.1348571428571401</v>
      </c>
      <c r="AZ4">
        <v>6.2971428571428598</v>
      </c>
      <c r="BA4">
        <v>0.38514285714285701</v>
      </c>
      <c r="BB4">
        <v>5.8285714285714302E-2</v>
      </c>
      <c r="BC4">
        <v>0.73599999999999999</v>
      </c>
      <c r="BD4">
        <v>0.41257142857142898</v>
      </c>
      <c r="BE4">
        <v>0.33485714285714302</v>
      </c>
      <c r="BF4" s="255" t="str">
        <f t="shared" ref="BF4:BF67" si="0">IF(BE4&lt;=0.25,"Least vulnerability",IF(BE4&lt;=0.5,"Some vulnerability",IF(BE4&lt;=0.75,"Significant vulnerability",IF(BE4&lt;=1,"Most vulnerability",""))))</f>
        <v>Some vulnerability</v>
      </c>
    </row>
    <row r="5" spans="1:58" x14ac:dyDescent="0.25">
      <c r="A5">
        <v>55006</v>
      </c>
      <c r="B5">
        <v>3655</v>
      </c>
      <c r="C5">
        <v>451</v>
      </c>
      <c r="D5">
        <v>113</v>
      </c>
      <c r="E5">
        <v>33019</v>
      </c>
      <c r="F5">
        <v>253</v>
      </c>
      <c r="G5">
        <v>639</v>
      </c>
      <c r="H5">
        <v>915</v>
      </c>
      <c r="I5">
        <v>420</v>
      </c>
      <c r="J5">
        <v>138</v>
      </c>
      <c r="K5">
        <v>411</v>
      </c>
      <c r="L5">
        <v>14</v>
      </c>
      <c r="M5">
        <v>144</v>
      </c>
      <c r="N5">
        <v>168</v>
      </c>
      <c r="O5">
        <v>40</v>
      </c>
      <c r="P5">
        <v>94</v>
      </c>
      <c r="Q5">
        <v>7</v>
      </c>
      <c r="R5">
        <v>0.123392612859097</v>
      </c>
      <c r="S5">
        <v>3.0916552667578701E-2</v>
      </c>
      <c r="T5">
        <v>33019</v>
      </c>
      <c r="U5">
        <v>6.9220246238030095E-2</v>
      </c>
      <c r="V5">
        <v>0.17482900136798901</v>
      </c>
      <c r="W5">
        <v>0.25034199726402201</v>
      </c>
      <c r="X5">
        <v>0.114911080711354</v>
      </c>
      <c r="Y5">
        <v>3.7756497948016401E-2</v>
      </c>
      <c r="Z5">
        <v>0.11244870041039701</v>
      </c>
      <c r="AA5">
        <v>3.8303693570451401E-3</v>
      </c>
      <c r="AB5">
        <v>3.9398084815321498E-2</v>
      </c>
      <c r="AC5">
        <v>4.5964432284541702E-2</v>
      </c>
      <c r="AD5">
        <v>1.09439124487004E-2</v>
      </c>
      <c r="AE5">
        <v>2.5718194254445999E-2</v>
      </c>
      <c r="AF5">
        <v>1.9151846785225701E-3</v>
      </c>
      <c r="AG5">
        <v>0.77142857142857102</v>
      </c>
      <c r="AH5">
        <v>0.84571428571428597</v>
      </c>
      <c r="AI5">
        <v>0.81257142857142906</v>
      </c>
      <c r="AJ5">
        <v>0.84571428571428597</v>
      </c>
      <c r="AK5">
        <v>0.35085714285714298</v>
      </c>
      <c r="AL5">
        <v>0.68342857142857105</v>
      </c>
      <c r="AM5">
        <v>0.46171428571428602</v>
      </c>
      <c r="AN5">
        <v>0.78742857142857103</v>
      </c>
      <c r="AO5">
        <v>0.58399999999999996</v>
      </c>
      <c r="AP5">
        <v>0.57257142857142895</v>
      </c>
      <c r="AQ5">
        <v>0.747428571428571</v>
      </c>
      <c r="AR5">
        <v>0.77600000000000002</v>
      </c>
      <c r="AS5">
        <v>0.79885714285714304</v>
      </c>
      <c r="AT5">
        <v>0.77485714285714302</v>
      </c>
      <c r="AU5">
        <v>0.435428571428571</v>
      </c>
      <c r="AV5">
        <v>3.27542857142857</v>
      </c>
      <c r="AW5">
        <v>2.28342857142857</v>
      </c>
      <c r="AX5">
        <v>1.1565714285714299</v>
      </c>
      <c r="AY5">
        <v>3.5325714285714298</v>
      </c>
      <c r="AZ5">
        <v>10.247999999999999</v>
      </c>
      <c r="BA5">
        <v>0.93828571428571395</v>
      </c>
      <c r="BB5">
        <v>0.64914285714285702</v>
      </c>
      <c r="BC5">
        <v>0.63885714285714301</v>
      </c>
      <c r="BD5">
        <v>0.86399999999999999</v>
      </c>
      <c r="BE5">
        <v>0.92457142857142904</v>
      </c>
      <c r="BF5" s="255" t="str">
        <f t="shared" si="0"/>
        <v>Most vulnerability</v>
      </c>
    </row>
    <row r="6" spans="1:58" x14ac:dyDescent="0.25">
      <c r="A6">
        <v>55007</v>
      </c>
      <c r="B6">
        <v>2158</v>
      </c>
      <c r="C6">
        <v>192</v>
      </c>
      <c r="D6">
        <v>68</v>
      </c>
      <c r="E6">
        <v>33925</v>
      </c>
      <c r="F6">
        <v>160</v>
      </c>
      <c r="G6">
        <v>487</v>
      </c>
      <c r="H6">
        <v>413</v>
      </c>
      <c r="I6">
        <v>407</v>
      </c>
      <c r="J6">
        <v>97</v>
      </c>
      <c r="K6">
        <v>131</v>
      </c>
      <c r="L6">
        <v>3</v>
      </c>
      <c r="M6">
        <v>0</v>
      </c>
      <c r="N6">
        <v>160</v>
      </c>
      <c r="O6">
        <v>17</v>
      </c>
      <c r="P6">
        <v>16</v>
      </c>
      <c r="Q6">
        <v>19</v>
      </c>
      <c r="R6">
        <v>8.8971269694161303E-2</v>
      </c>
      <c r="S6">
        <v>3.1510658016682097E-2</v>
      </c>
      <c r="T6">
        <v>33925</v>
      </c>
      <c r="U6">
        <v>7.4142724745134406E-2</v>
      </c>
      <c r="V6">
        <v>0.22567191844300299</v>
      </c>
      <c r="W6">
        <v>0.191380908248378</v>
      </c>
      <c r="X6">
        <v>0.18860055607043599</v>
      </c>
      <c r="Y6">
        <v>4.4949026876737699E-2</v>
      </c>
      <c r="Z6">
        <v>6.0704355885078803E-2</v>
      </c>
      <c r="AA6">
        <v>1.3901760889712699E-3</v>
      </c>
      <c r="AB6">
        <v>0</v>
      </c>
      <c r="AC6">
        <v>7.4142724745134406E-2</v>
      </c>
      <c r="AD6">
        <v>7.8776645041705295E-3</v>
      </c>
      <c r="AE6">
        <v>7.4142724745134402E-3</v>
      </c>
      <c r="AF6">
        <v>8.8044485634847097E-3</v>
      </c>
      <c r="AG6">
        <v>0.55542857142857105</v>
      </c>
      <c r="AH6">
        <v>0.85485714285714298</v>
      </c>
      <c r="AI6">
        <v>0.77142857142857102</v>
      </c>
      <c r="AJ6">
        <v>0.876571428571429</v>
      </c>
      <c r="AK6">
        <v>0.66057142857142903</v>
      </c>
      <c r="AL6">
        <v>0.254857142857143</v>
      </c>
      <c r="AM6">
        <v>0.91200000000000003</v>
      </c>
      <c r="AN6">
        <v>0.86514285714285699</v>
      </c>
      <c r="AO6">
        <v>0.28114285714285697</v>
      </c>
      <c r="AP6">
        <v>0.44342857142857101</v>
      </c>
      <c r="AQ6">
        <v>0</v>
      </c>
      <c r="AR6">
        <v>0.869714285714286</v>
      </c>
      <c r="AS6">
        <v>0.67428571428571404</v>
      </c>
      <c r="AT6">
        <v>0.27314285714285702</v>
      </c>
      <c r="AU6">
        <v>0.58514285714285696</v>
      </c>
      <c r="AV6">
        <v>3.0582857142857098</v>
      </c>
      <c r="AW6">
        <v>2.6925714285714299</v>
      </c>
      <c r="AX6">
        <v>0.72457142857142898</v>
      </c>
      <c r="AY6">
        <v>2.4022857142857101</v>
      </c>
      <c r="AZ6">
        <v>8.8777142857142906</v>
      </c>
      <c r="BA6">
        <v>0.89485714285714302</v>
      </c>
      <c r="BB6">
        <v>0.85142857142857098</v>
      </c>
      <c r="BC6">
        <v>0.379428571428571</v>
      </c>
      <c r="BD6">
        <v>0.499428571428571</v>
      </c>
      <c r="BE6">
        <v>0.76342857142857101</v>
      </c>
      <c r="BF6" s="255" t="str">
        <f t="shared" si="0"/>
        <v>Most vulnerability</v>
      </c>
    </row>
    <row r="7" spans="1:58" x14ac:dyDescent="0.25">
      <c r="A7">
        <v>55008</v>
      </c>
      <c r="B7">
        <v>16091</v>
      </c>
      <c r="C7">
        <v>1478</v>
      </c>
      <c r="D7">
        <v>223</v>
      </c>
      <c r="E7">
        <v>39767</v>
      </c>
      <c r="F7">
        <v>755</v>
      </c>
      <c r="G7">
        <v>3068</v>
      </c>
      <c r="H7">
        <v>3439</v>
      </c>
      <c r="I7">
        <v>2089</v>
      </c>
      <c r="J7">
        <v>357</v>
      </c>
      <c r="K7">
        <v>1327</v>
      </c>
      <c r="L7">
        <v>31</v>
      </c>
      <c r="M7">
        <v>804</v>
      </c>
      <c r="N7">
        <v>281</v>
      </c>
      <c r="O7">
        <v>20</v>
      </c>
      <c r="P7">
        <v>354</v>
      </c>
      <c r="Q7">
        <v>279</v>
      </c>
      <c r="R7">
        <v>9.1852588403455407E-2</v>
      </c>
      <c r="S7">
        <v>1.3858678764526801E-2</v>
      </c>
      <c r="T7">
        <v>39767</v>
      </c>
      <c r="U7">
        <v>4.6920638866447102E-2</v>
      </c>
      <c r="V7">
        <v>0.19066558945994699</v>
      </c>
      <c r="W7">
        <v>0.21372195637312799</v>
      </c>
      <c r="X7">
        <v>0.12982412528742801</v>
      </c>
      <c r="Y7">
        <v>2.2186315331551801E-2</v>
      </c>
      <c r="Z7">
        <v>8.2468460630165899E-2</v>
      </c>
      <c r="AA7">
        <v>1.92654278789385E-3</v>
      </c>
      <c r="AB7">
        <v>4.9965819402150301E-2</v>
      </c>
      <c r="AC7">
        <v>1.7463178174134598E-2</v>
      </c>
      <c r="AD7">
        <v>1.2429308308992599E-3</v>
      </c>
      <c r="AE7">
        <v>2.1999875706916899E-2</v>
      </c>
      <c r="AF7">
        <v>1.7338885091044701E-2</v>
      </c>
      <c r="AG7">
        <v>0.58285714285714296</v>
      </c>
      <c r="AH7">
        <v>0.38971428571428601</v>
      </c>
      <c r="AI7">
        <v>0.432</v>
      </c>
      <c r="AJ7">
        <v>0.61028571428571399</v>
      </c>
      <c r="AK7">
        <v>0.45485714285714302</v>
      </c>
      <c r="AL7">
        <v>0.39428571428571402</v>
      </c>
      <c r="AM7">
        <v>0.626285714285714</v>
      </c>
      <c r="AN7">
        <v>0.40228571428571402</v>
      </c>
      <c r="AO7">
        <v>0.436571428571429</v>
      </c>
      <c r="AP7">
        <v>0.47314285714285698</v>
      </c>
      <c r="AQ7">
        <v>0.81142857142857105</v>
      </c>
      <c r="AR7">
        <v>0.53714285714285703</v>
      </c>
      <c r="AS7">
        <v>0.27200000000000002</v>
      </c>
      <c r="AT7">
        <v>0.68914285714285695</v>
      </c>
      <c r="AU7">
        <v>0.71199999999999997</v>
      </c>
      <c r="AV7">
        <v>2.01485714285714</v>
      </c>
      <c r="AW7">
        <v>1.8777142857142901</v>
      </c>
      <c r="AX7">
        <v>0.90971428571428603</v>
      </c>
      <c r="AY7">
        <v>3.0217142857142898</v>
      </c>
      <c r="AZ7">
        <v>7.8239999999999998</v>
      </c>
      <c r="BA7">
        <v>0.52228571428571402</v>
      </c>
      <c r="BB7">
        <v>0.42628571428571399</v>
      </c>
      <c r="BC7">
        <v>0.500571428571429</v>
      </c>
      <c r="BD7">
        <v>0.70399999999999996</v>
      </c>
      <c r="BE7">
        <v>0.59428571428571397</v>
      </c>
      <c r="BF7" s="255" t="str">
        <f t="shared" si="0"/>
        <v>Significant vulnerability</v>
      </c>
    </row>
    <row r="8" spans="1:58" x14ac:dyDescent="0.25">
      <c r="A8">
        <v>55009</v>
      </c>
      <c r="B8">
        <v>8258</v>
      </c>
      <c r="C8">
        <v>462</v>
      </c>
      <c r="D8">
        <v>75</v>
      </c>
      <c r="E8">
        <v>44646</v>
      </c>
      <c r="F8">
        <v>377</v>
      </c>
      <c r="G8">
        <v>1679</v>
      </c>
      <c r="H8">
        <v>1682</v>
      </c>
      <c r="I8">
        <v>824</v>
      </c>
      <c r="J8">
        <v>105</v>
      </c>
      <c r="K8">
        <v>595</v>
      </c>
      <c r="L8">
        <v>16</v>
      </c>
      <c r="M8">
        <v>349</v>
      </c>
      <c r="N8">
        <v>220</v>
      </c>
      <c r="O8">
        <v>8</v>
      </c>
      <c r="P8">
        <v>162</v>
      </c>
      <c r="Q8">
        <v>113</v>
      </c>
      <c r="R8">
        <v>5.5945749576168602E-2</v>
      </c>
      <c r="S8">
        <v>9.08210220392347E-3</v>
      </c>
      <c r="T8">
        <v>44646</v>
      </c>
      <c r="U8">
        <v>4.5652700411722001E-2</v>
      </c>
      <c r="V8">
        <v>0.20331799467183301</v>
      </c>
      <c r="W8">
        <v>0.20368127875999001</v>
      </c>
      <c r="X8">
        <v>9.9782029547105799E-2</v>
      </c>
      <c r="Y8">
        <v>1.27149430854929E-2</v>
      </c>
      <c r="Z8">
        <v>7.2051344151126198E-2</v>
      </c>
      <c r="AA8">
        <v>1.9375151368370099E-3</v>
      </c>
      <c r="AB8">
        <v>4.2262048922257198E-2</v>
      </c>
      <c r="AC8">
        <v>2.66408331315088E-2</v>
      </c>
      <c r="AD8">
        <v>9.6875756841850302E-4</v>
      </c>
      <c r="AE8">
        <v>1.9617340760474701E-2</v>
      </c>
      <c r="AF8">
        <v>1.3683700653911401E-2</v>
      </c>
      <c r="AG8">
        <v>0.27542857142857102</v>
      </c>
      <c r="AH8">
        <v>0.22971428571428601</v>
      </c>
      <c r="AI8">
        <v>0.25600000000000001</v>
      </c>
      <c r="AJ8">
        <v>0.59199999999999997</v>
      </c>
      <c r="AK8">
        <v>0.53485714285714303</v>
      </c>
      <c r="AL8">
        <v>0.32685714285714301</v>
      </c>
      <c r="AM8">
        <v>0.307428571428571</v>
      </c>
      <c r="AN8">
        <v>0.130285714285714</v>
      </c>
      <c r="AO8">
        <v>0.371428571428571</v>
      </c>
      <c r="AP8">
        <v>0.47542857142857098</v>
      </c>
      <c r="AQ8">
        <v>0.76800000000000002</v>
      </c>
      <c r="AR8">
        <v>0.64800000000000002</v>
      </c>
      <c r="AS8">
        <v>0.250285714285714</v>
      </c>
      <c r="AT8">
        <v>0.63771428571428601</v>
      </c>
      <c r="AU8">
        <v>0.66628571428571404</v>
      </c>
      <c r="AV8">
        <v>1.3531428571428601</v>
      </c>
      <c r="AW8">
        <v>1.29942857142857</v>
      </c>
      <c r="AX8">
        <v>0.84685714285714297</v>
      </c>
      <c r="AY8">
        <v>2.9702857142857102</v>
      </c>
      <c r="AZ8">
        <v>6.4697142857142902</v>
      </c>
      <c r="BA8">
        <v>0.22971428571428601</v>
      </c>
      <c r="BB8">
        <v>0.13942857142857101</v>
      </c>
      <c r="BC8">
        <v>0.45371428571428601</v>
      </c>
      <c r="BD8">
        <v>0.68342857142857105</v>
      </c>
      <c r="BE8">
        <v>0.36685714285714299</v>
      </c>
      <c r="BF8" s="255" t="str">
        <f t="shared" si="0"/>
        <v>Some vulnerability</v>
      </c>
    </row>
    <row r="9" spans="1:58" x14ac:dyDescent="0.25">
      <c r="A9">
        <v>55011</v>
      </c>
      <c r="B9">
        <v>11025</v>
      </c>
      <c r="C9">
        <v>240</v>
      </c>
      <c r="D9">
        <v>104</v>
      </c>
      <c r="E9">
        <v>47566</v>
      </c>
      <c r="F9">
        <v>311</v>
      </c>
      <c r="G9">
        <v>1322</v>
      </c>
      <c r="H9">
        <v>2641</v>
      </c>
      <c r="I9">
        <v>657</v>
      </c>
      <c r="J9">
        <v>93</v>
      </c>
      <c r="K9">
        <v>796</v>
      </c>
      <c r="L9">
        <v>82</v>
      </c>
      <c r="M9">
        <v>95</v>
      </c>
      <c r="N9">
        <v>140</v>
      </c>
      <c r="O9">
        <v>21</v>
      </c>
      <c r="P9">
        <v>21</v>
      </c>
      <c r="Q9">
        <v>13</v>
      </c>
      <c r="R9">
        <v>2.1768707482993199E-2</v>
      </c>
      <c r="S9">
        <v>9.4331065759637196E-3</v>
      </c>
      <c r="T9">
        <v>47566</v>
      </c>
      <c r="U9">
        <v>2.8208616780045399E-2</v>
      </c>
      <c r="V9">
        <v>0.119909297052154</v>
      </c>
      <c r="W9">
        <v>0.23954648526077099</v>
      </c>
      <c r="X9">
        <v>5.9591836734693898E-2</v>
      </c>
      <c r="Y9">
        <v>8.4353741496598598E-3</v>
      </c>
      <c r="Z9">
        <v>7.2199546485260793E-2</v>
      </c>
      <c r="AA9">
        <v>7.4376417233560097E-3</v>
      </c>
      <c r="AB9">
        <v>8.6167800453514701E-3</v>
      </c>
      <c r="AC9">
        <v>1.26984126984127E-2</v>
      </c>
      <c r="AD9">
        <v>1.9047619047619E-3</v>
      </c>
      <c r="AE9">
        <v>1.9047619047619E-3</v>
      </c>
      <c r="AF9">
        <v>1.17913832199546E-3</v>
      </c>
      <c r="AG9">
        <v>3.6571428571428602E-2</v>
      </c>
      <c r="AH9">
        <v>0.23657142857142899</v>
      </c>
      <c r="AI9">
        <v>0.18057142857142899</v>
      </c>
      <c r="AJ9">
        <v>0.26742857142857102</v>
      </c>
      <c r="AK9">
        <v>9.0285714285714302E-2</v>
      </c>
      <c r="AL9">
        <v>0.60571428571428598</v>
      </c>
      <c r="AM9">
        <v>3.77142857142857E-2</v>
      </c>
      <c r="AN9">
        <v>5.94285714285714E-2</v>
      </c>
      <c r="AO9">
        <v>0.373714285714286</v>
      </c>
      <c r="AP9">
        <v>0.69714285714285695</v>
      </c>
      <c r="AQ9">
        <v>0.42857142857142899</v>
      </c>
      <c r="AR9">
        <v>0.45371428571428601</v>
      </c>
      <c r="AS9">
        <v>0.32114285714285701</v>
      </c>
      <c r="AT9">
        <v>0.110857142857143</v>
      </c>
      <c r="AU9">
        <v>0.41828571428571398</v>
      </c>
      <c r="AV9">
        <v>0.72114285714285697</v>
      </c>
      <c r="AW9">
        <v>0.79314285714285704</v>
      </c>
      <c r="AX9">
        <v>1.0708571428571401</v>
      </c>
      <c r="AY9">
        <v>1.73257142857143</v>
      </c>
      <c r="AZ9">
        <v>4.3177142857142901</v>
      </c>
      <c r="BA9">
        <v>5.2571428571428602E-2</v>
      </c>
      <c r="BB9">
        <v>2.0571428571428602E-2</v>
      </c>
      <c r="BC9">
        <v>0.59542857142857097</v>
      </c>
      <c r="BD9">
        <v>0.29257142857142898</v>
      </c>
      <c r="BE9">
        <v>6.9714285714285701E-2</v>
      </c>
      <c r="BF9" s="255" t="str">
        <f t="shared" si="0"/>
        <v>Least vulnerability</v>
      </c>
    </row>
    <row r="10" spans="1:58" x14ac:dyDescent="0.25">
      <c r="A10">
        <v>55012</v>
      </c>
      <c r="B10">
        <v>1995</v>
      </c>
      <c r="C10">
        <v>211</v>
      </c>
      <c r="D10">
        <v>33</v>
      </c>
      <c r="E10">
        <v>49319</v>
      </c>
      <c r="F10">
        <v>59</v>
      </c>
      <c r="G10">
        <v>511</v>
      </c>
      <c r="H10">
        <v>237</v>
      </c>
      <c r="I10">
        <v>369</v>
      </c>
      <c r="J10">
        <v>58</v>
      </c>
      <c r="K10">
        <v>175</v>
      </c>
      <c r="L10">
        <v>0</v>
      </c>
      <c r="M10">
        <v>21</v>
      </c>
      <c r="N10">
        <v>2</v>
      </c>
      <c r="O10">
        <v>2</v>
      </c>
      <c r="P10">
        <v>4</v>
      </c>
      <c r="Q10">
        <v>247</v>
      </c>
      <c r="R10">
        <v>0.10576441102756901</v>
      </c>
      <c r="S10">
        <v>1.65413533834586E-2</v>
      </c>
      <c r="T10">
        <v>49319</v>
      </c>
      <c r="U10">
        <v>2.95739348370927E-2</v>
      </c>
      <c r="V10">
        <v>0.256140350877193</v>
      </c>
      <c r="W10">
        <v>0.118796992481203</v>
      </c>
      <c r="X10">
        <v>0.18496240601503799</v>
      </c>
      <c r="Y10">
        <v>2.9072681704260701E-2</v>
      </c>
      <c r="Z10">
        <v>8.7719298245614002E-2</v>
      </c>
      <c r="AA10">
        <v>0</v>
      </c>
      <c r="AB10">
        <v>1.05263157894737E-2</v>
      </c>
      <c r="AC10">
        <v>1.00250626566416E-3</v>
      </c>
      <c r="AD10">
        <v>1.00250626566416E-3</v>
      </c>
      <c r="AE10">
        <v>2.0050125313283199E-3</v>
      </c>
      <c r="AF10">
        <v>0.12380952380952399</v>
      </c>
      <c r="AG10">
        <v>0.66857142857142904</v>
      </c>
      <c r="AH10">
        <v>0.48342857142857099</v>
      </c>
      <c r="AI10">
        <v>0.14971428571428599</v>
      </c>
      <c r="AJ10">
        <v>0.29599999999999999</v>
      </c>
      <c r="AK10">
        <v>0.79200000000000004</v>
      </c>
      <c r="AL10">
        <v>5.8285714285714302E-2</v>
      </c>
      <c r="AM10">
        <v>0.89828571428571402</v>
      </c>
      <c r="AN10">
        <v>0.59771428571428598</v>
      </c>
      <c r="AO10">
        <v>0.46171428571428602</v>
      </c>
      <c r="AP10">
        <v>0</v>
      </c>
      <c r="AQ10">
        <v>0.45257142857142901</v>
      </c>
      <c r="AR10">
        <v>0.153142857142857</v>
      </c>
      <c r="AS10">
        <v>0.253714285714286</v>
      </c>
      <c r="AT10">
        <v>0.114285714285714</v>
      </c>
      <c r="AU10">
        <v>0.97714285714285698</v>
      </c>
      <c r="AV10">
        <v>1.5977142857142901</v>
      </c>
      <c r="AW10">
        <v>2.3462857142857101</v>
      </c>
      <c r="AX10">
        <v>0.46171428571428602</v>
      </c>
      <c r="AY10">
        <v>1.95085714285714</v>
      </c>
      <c r="AZ10">
        <v>6.3565714285714296</v>
      </c>
      <c r="BA10">
        <v>0.32571428571428601</v>
      </c>
      <c r="BB10">
        <v>0.67771428571428605</v>
      </c>
      <c r="BC10">
        <v>0.23428571428571399</v>
      </c>
      <c r="BD10">
        <v>0.35314285714285698</v>
      </c>
      <c r="BE10">
        <v>0.34399999999999997</v>
      </c>
      <c r="BF10" s="255" t="str">
        <f t="shared" si="0"/>
        <v>Some vulnerability</v>
      </c>
    </row>
    <row r="11" spans="1:58" x14ac:dyDescent="0.25">
      <c r="A11">
        <v>55013</v>
      </c>
      <c r="B11">
        <v>7030</v>
      </c>
      <c r="C11">
        <v>359</v>
      </c>
      <c r="D11">
        <v>183</v>
      </c>
      <c r="E11">
        <v>45495</v>
      </c>
      <c r="F11">
        <v>224</v>
      </c>
      <c r="G11">
        <v>1649</v>
      </c>
      <c r="H11">
        <v>1426</v>
      </c>
      <c r="I11">
        <v>622</v>
      </c>
      <c r="J11">
        <v>160</v>
      </c>
      <c r="K11">
        <v>706</v>
      </c>
      <c r="L11">
        <v>12</v>
      </c>
      <c r="M11">
        <v>436</v>
      </c>
      <c r="N11">
        <v>0</v>
      </c>
      <c r="O11">
        <v>62</v>
      </c>
      <c r="P11">
        <v>295</v>
      </c>
      <c r="Q11">
        <v>175</v>
      </c>
      <c r="R11">
        <v>5.1066856330014197E-2</v>
      </c>
      <c r="S11">
        <v>2.6031294452347101E-2</v>
      </c>
      <c r="T11">
        <v>45495</v>
      </c>
      <c r="U11">
        <v>3.1863442389758197E-2</v>
      </c>
      <c r="V11">
        <v>0.23456614509246099</v>
      </c>
      <c r="W11">
        <v>0.20284495021337101</v>
      </c>
      <c r="X11">
        <v>8.8477951635846402E-2</v>
      </c>
      <c r="Y11">
        <v>2.2759601706970101E-2</v>
      </c>
      <c r="Z11">
        <v>0.10042674253200599</v>
      </c>
      <c r="AA11">
        <v>1.7069701280227601E-3</v>
      </c>
      <c r="AB11">
        <v>6.2019914651493598E-2</v>
      </c>
      <c r="AC11">
        <v>0</v>
      </c>
      <c r="AD11">
        <v>8.8193456614509193E-3</v>
      </c>
      <c r="AE11">
        <v>4.1963015647226203E-2</v>
      </c>
      <c r="AF11">
        <v>2.4893314366998601E-2</v>
      </c>
      <c r="AG11">
        <v>0.24114285714285699</v>
      </c>
      <c r="AH11">
        <v>0.77485714285714302</v>
      </c>
      <c r="AI11">
        <v>0.23085714285714301</v>
      </c>
      <c r="AJ11">
        <v>0.34399999999999997</v>
      </c>
      <c r="AK11">
        <v>0.70857142857142896</v>
      </c>
      <c r="AL11">
        <v>0.32</v>
      </c>
      <c r="AM11">
        <v>0.2</v>
      </c>
      <c r="AN11">
        <v>0.42285714285714299</v>
      </c>
      <c r="AO11">
        <v>0.52</v>
      </c>
      <c r="AP11">
        <v>0.46400000000000002</v>
      </c>
      <c r="AQ11">
        <v>0.85028571428571398</v>
      </c>
      <c r="AR11">
        <v>0</v>
      </c>
      <c r="AS11">
        <v>0.71771428571428597</v>
      </c>
      <c r="AT11">
        <v>0.92457142857142904</v>
      </c>
      <c r="AU11">
        <v>0.79085714285714304</v>
      </c>
      <c r="AV11">
        <v>1.5908571428571401</v>
      </c>
      <c r="AW11">
        <v>1.6514285714285699</v>
      </c>
      <c r="AX11">
        <v>0.98399999999999999</v>
      </c>
      <c r="AY11">
        <v>3.28342857142857</v>
      </c>
      <c r="AZ11">
        <v>7.5097142857142902</v>
      </c>
      <c r="BA11">
        <v>0.32457142857142901</v>
      </c>
      <c r="BB11">
        <v>0.29142857142857098</v>
      </c>
      <c r="BC11">
        <v>0.54285714285714304</v>
      </c>
      <c r="BD11">
        <v>0.79771428571428604</v>
      </c>
      <c r="BE11">
        <v>0.54742857142857104</v>
      </c>
      <c r="BF11" s="255" t="str">
        <f t="shared" si="0"/>
        <v>Significant vulnerability</v>
      </c>
    </row>
    <row r="12" spans="1:58" x14ac:dyDescent="0.25">
      <c r="A12">
        <v>55014</v>
      </c>
      <c r="B12">
        <v>28975</v>
      </c>
      <c r="C12">
        <v>1554</v>
      </c>
      <c r="D12">
        <v>566</v>
      </c>
      <c r="E12">
        <v>45193</v>
      </c>
      <c r="F12">
        <v>1082</v>
      </c>
      <c r="G12">
        <v>4877</v>
      </c>
      <c r="H12">
        <v>6239</v>
      </c>
      <c r="I12">
        <v>2407</v>
      </c>
      <c r="J12">
        <v>704</v>
      </c>
      <c r="K12">
        <v>4428</v>
      </c>
      <c r="L12">
        <v>383</v>
      </c>
      <c r="M12">
        <v>845</v>
      </c>
      <c r="N12">
        <v>587</v>
      </c>
      <c r="O12">
        <v>135</v>
      </c>
      <c r="P12">
        <v>574</v>
      </c>
      <c r="Q12">
        <v>1161</v>
      </c>
      <c r="R12">
        <v>5.3632441760138101E-2</v>
      </c>
      <c r="S12">
        <v>1.9534081104400299E-2</v>
      </c>
      <c r="T12">
        <v>45193</v>
      </c>
      <c r="U12">
        <v>3.7342536669542702E-2</v>
      </c>
      <c r="V12">
        <v>0.16831751509922299</v>
      </c>
      <c r="W12">
        <v>0.21532355478861101</v>
      </c>
      <c r="X12">
        <v>8.3071613459879207E-2</v>
      </c>
      <c r="Y12">
        <v>2.4296807592752399E-2</v>
      </c>
      <c r="Z12">
        <v>0.15282139775668699</v>
      </c>
      <c r="AA12">
        <v>1.3218291630716099E-2</v>
      </c>
      <c r="AB12">
        <v>2.91630716134599E-2</v>
      </c>
      <c r="AC12">
        <v>2.02588438308887E-2</v>
      </c>
      <c r="AD12">
        <v>4.65918895599655E-3</v>
      </c>
      <c r="AE12">
        <v>1.9810181190681599E-2</v>
      </c>
      <c r="AF12">
        <v>4.0069025021570302E-2</v>
      </c>
      <c r="AG12">
        <v>0.25714285714285701</v>
      </c>
      <c r="AH12">
        <v>0.57714285714285696</v>
      </c>
      <c r="AI12">
        <v>0.24114285714285699</v>
      </c>
      <c r="AJ12">
        <v>0.44914285714285701</v>
      </c>
      <c r="AK12">
        <v>0.312</v>
      </c>
      <c r="AL12">
        <v>0.41485714285714298</v>
      </c>
      <c r="AM12">
        <v>0.13942857142857101</v>
      </c>
      <c r="AN12">
        <v>0.46971428571428597</v>
      </c>
      <c r="AO12">
        <v>0.71428571428571397</v>
      </c>
      <c r="AP12">
        <v>0.80685714285714305</v>
      </c>
      <c r="AQ12">
        <v>0.66400000000000003</v>
      </c>
      <c r="AR12">
        <v>0.57828571428571396</v>
      </c>
      <c r="AS12">
        <v>0.51085714285714301</v>
      </c>
      <c r="AT12">
        <v>0.64228571428571402</v>
      </c>
      <c r="AU12">
        <v>0.89942857142857102</v>
      </c>
      <c r="AV12">
        <v>1.52457142857143</v>
      </c>
      <c r="AW12">
        <v>1.3360000000000001</v>
      </c>
      <c r="AX12">
        <v>1.52114285714286</v>
      </c>
      <c r="AY12">
        <v>3.2948571428571398</v>
      </c>
      <c r="AZ12">
        <v>7.6765714285714299</v>
      </c>
      <c r="BA12">
        <v>0.29942857142857099</v>
      </c>
      <c r="BB12">
        <v>0.153142857142857</v>
      </c>
      <c r="BC12">
        <v>0.80457142857142905</v>
      </c>
      <c r="BD12">
        <v>0.79885714285714304</v>
      </c>
      <c r="BE12">
        <v>0.57028571428571395</v>
      </c>
      <c r="BF12" s="255" t="str">
        <f t="shared" si="0"/>
        <v>Significant vulnerability</v>
      </c>
    </row>
    <row r="13" spans="1:58" x14ac:dyDescent="0.25">
      <c r="A13">
        <v>55016</v>
      </c>
      <c r="B13">
        <v>39925</v>
      </c>
      <c r="C13">
        <v>1668</v>
      </c>
      <c r="D13">
        <v>777</v>
      </c>
      <c r="E13">
        <v>47755</v>
      </c>
      <c r="F13">
        <v>1218</v>
      </c>
      <c r="G13">
        <v>5377</v>
      </c>
      <c r="H13">
        <v>10612</v>
      </c>
      <c r="I13">
        <v>3640</v>
      </c>
      <c r="J13">
        <v>644</v>
      </c>
      <c r="K13">
        <v>9585</v>
      </c>
      <c r="L13">
        <v>746</v>
      </c>
      <c r="M13">
        <v>662</v>
      </c>
      <c r="N13">
        <v>51</v>
      </c>
      <c r="O13">
        <v>189</v>
      </c>
      <c r="P13">
        <v>346</v>
      </c>
      <c r="Q13">
        <v>104</v>
      </c>
      <c r="R13">
        <v>4.1778334376956799E-2</v>
      </c>
      <c r="S13">
        <v>1.94614902943018E-2</v>
      </c>
      <c r="T13">
        <v>47755</v>
      </c>
      <c r="U13">
        <v>3.0507201001878499E-2</v>
      </c>
      <c r="V13">
        <v>0.134677520350657</v>
      </c>
      <c r="W13">
        <v>0.26579837194740102</v>
      </c>
      <c r="X13">
        <v>9.1170945522855401E-2</v>
      </c>
      <c r="Y13">
        <v>1.6130244207889801E-2</v>
      </c>
      <c r="Z13">
        <v>0.24007514088916701</v>
      </c>
      <c r="AA13">
        <v>1.86850344395742E-2</v>
      </c>
      <c r="AB13">
        <v>1.6581089542892901E-2</v>
      </c>
      <c r="AC13">
        <v>1.2773951158421999E-3</v>
      </c>
      <c r="AD13">
        <v>4.7338760175328698E-3</v>
      </c>
      <c r="AE13">
        <v>8.6662492172823995E-3</v>
      </c>
      <c r="AF13">
        <v>2.6048841577958701E-3</v>
      </c>
      <c r="AG13">
        <v>0.155428571428571</v>
      </c>
      <c r="AH13">
        <v>0.57371428571428595</v>
      </c>
      <c r="AI13">
        <v>0.17828571428571399</v>
      </c>
      <c r="AJ13">
        <v>0.314285714285714</v>
      </c>
      <c r="AK13">
        <v>0.14057142857142901</v>
      </c>
      <c r="AL13">
        <v>0.78285714285714303</v>
      </c>
      <c r="AM13">
        <v>0.23085714285714301</v>
      </c>
      <c r="AN13">
        <v>0.224</v>
      </c>
      <c r="AO13">
        <v>0.84685714285714297</v>
      </c>
      <c r="AP13">
        <v>0.86057142857142899</v>
      </c>
      <c r="AQ13">
        <v>0.53600000000000003</v>
      </c>
      <c r="AR13">
        <v>0.16457142857142901</v>
      </c>
      <c r="AS13">
        <v>0.51885714285714302</v>
      </c>
      <c r="AT13">
        <v>0.32342857142857101</v>
      </c>
      <c r="AU13">
        <v>0.45485714285714302</v>
      </c>
      <c r="AV13">
        <v>1.22171428571429</v>
      </c>
      <c r="AW13">
        <v>1.3782857142857099</v>
      </c>
      <c r="AX13">
        <v>1.70742857142857</v>
      </c>
      <c r="AY13">
        <v>1.99771428571429</v>
      </c>
      <c r="AZ13">
        <v>6.3051428571428598</v>
      </c>
      <c r="BA13">
        <v>0.18057142857142899</v>
      </c>
      <c r="BB13">
        <v>0.16914285714285701</v>
      </c>
      <c r="BC13">
        <v>0.88114285714285701</v>
      </c>
      <c r="BD13">
        <v>0.371428571428571</v>
      </c>
      <c r="BE13">
        <v>0.33600000000000002</v>
      </c>
      <c r="BF13" s="255" t="str">
        <f t="shared" si="0"/>
        <v>Some vulnerability</v>
      </c>
    </row>
    <row r="14" spans="1:58" x14ac:dyDescent="0.25">
      <c r="A14">
        <v>55017</v>
      </c>
      <c r="B14">
        <v>971</v>
      </c>
      <c r="C14">
        <v>83</v>
      </c>
      <c r="D14">
        <v>89</v>
      </c>
      <c r="E14">
        <v>34712</v>
      </c>
      <c r="F14">
        <v>32</v>
      </c>
      <c r="G14">
        <v>88</v>
      </c>
      <c r="H14">
        <v>294</v>
      </c>
      <c r="I14">
        <v>149</v>
      </c>
      <c r="J14">
        <v>4</v>
      </c>
      <c r="K14">
        <v>88</v>
      </c>
      <c r="L14">
        <v>0</v>
      </c>
      <c r="M14">
        <v>0</v>
      </c>
      <c r="N14">
        <v>5</v>
      </c>
      <c r="O14">
        <v>23</v>
      </c>
      <c r="P14">
        <v>0</v>
      </c>
      <c r="Q14">
        <v>0</v>
      </c>
      <c r="R14">
        <v>8.5478887744593196E-2</v>
      </c>
      <c r="S14">
        <v>9.1658084449021598E-2</v>
      </c>
      <c r="T14">
        <v>34712</v>
      </c>
      <c r="U14">
        <v>3.2955715756951602E-2</v>
      </c>
      <c r="V14">
        <v>9.0628218331616897E-2</v>
      </c>
      <c r="W14">
        <v>0.30278063851699299</v>
      </c>
      <c r="X14">
        <v>0.15345005149330601</v>
      </c>
      <c r="Y14">
        <v>4.1194644696189503E-3</v>
      </c>
      <c r="Z14">
        <v>9.0628218331616897E-2</v>
      </c>
      <c r="AA14">
        <v>0</v>
      </c>
      <c r="AB14">
        <v>0</v>
      </c>
      <c r="AC14">
        <v>5.1493305870236898E-3</v>
      </c>
      <c r="AD14">
        <v>2.3686920700308998E-2</v>
      </c>
      <c r="AE14">
        <v>0</v>
      </c>
      <c r="AF14">
        <v>0</v>
      </c>
      <c r="AG14">
        <v>0.52457142857142902</v>
      </c>
      <c r="AH14">
        <v>0.994285714285714</v>
      </c>
      <c r="AI14">
        <v>0.73599999999999999</v>
      </c>
      <c r="AJ14">
        <v>0.36571428571428599</v>
      </c>
      <c r="AK14">
        <v>3.6571428571428602E-2</v>
      </c>
      <c r="AL14">
        <v>0.93257142857142905</v>
      </c>
      <c r="AM14">
        <v>0.78285714285714303</v>
      </c>
      <c r="AN14">
        <v>3.6571428571428602E-2</v>
      </c>
      <c r="AO14">
        <v>0.48228571428571398</v>
      </c>
      <c r="AP14">
        <v>0</v>
      </c>
      <c r="AQ14">
        <v>0</v>
      </c>
      <c r="AR14">
        <v>0.27200000000000002</v>
      </c>
      <c r="AS14">
        <v>0.95542857142857096</v>
      </c>
      <c r="AT14">
        <v>0</v>
      </c>
      <c r="AU14">
        <v>0</v>
      </c>
      <c r="AV14">
        <v>2.6205714285714299</v>
      </c>
      <c r="AW14">
        <v>1.78857142857143</v>
      </c>
      <c r="AX14">
        <v>0.48228571428571398</v>
      </c>
      <c r="AY14">
        <v>1.22742857142857</v>
      </c>
      <c r="AZ14">
        <v>6.1188571428571397</v>
      </c>
      <c r="BA14">
        <v>0.76800000000000002</v>
      </c>
      <c r="BB14">
        <v>0.374857142857143</v>
      </c>
      <c r="BC14">
        <v>0.24228571428571399</v>
      </c>
      <c r="BD14">
        <v>0.156571428571429</v>
      </c>
      <c r="BE14">
        <v>0.30628571428571399</v>
      </c>
      <c r="BF14" s="255" t="str">
        <f t="shared" si="0"/>
        <v>Some vulnerability</v>
      </c>
    </row>
    <row r="15" spans="1:58" x14ac:dyDescent="0.25">
      <c r="A15">
        <v>55018</v>
      </c>
      <c r="B15">
        <v>931</v>
      </c>
      <c r="C15">
        <v>25</v>
      </c>
      <c r="D15">
        <v>19</v>
      </c>
      <c r="E15">
        <v>51931</v>
      </c>
      <c r="F15">
        <v>57</v>
      </c>
      <c r="G15">
        <v>200</v>
      </c>
      <c r="H15">
        <v>167</v>
      </c>
      <c r="I15">
        <v>93</v>
      </c>
      <c r="J15">
        <v>13</v>
      </c>
      <c r="K15">
        <v>32</v>
      </c>
      <c r="L15">
        <v>0</v>
      </c>
      <c r="M15">
        <v>0</v>
      </c>
      <c r="N15">
        <v>5</v>
      </c>
      <c r="O15">
        <v>6</v>
      </c>
      <c r="P15">
        <v>15</v>
      </c>
      <c r="Q15">
        <v>0</v>
      </c>
      <c r="R15">
        <v>2.6852846401718599E-2</v>
      </c>
      <c r="S15">
        <v>2.04081632653061E-2</v>
      </c>
      <c r="T15">
        <v>51931</v>
      </c>
      <c r="U15">
        <v>6.1224489795918401E-2</v>
      </c>
      <c r="V15">
        <v>0.21482277121374899</v>
      </c>
      <c r="W15">
        <v>0.17937701396347999</v>
      </c>
      <c r="X15">
        <v>9.9892588614393096E-2</v>
      </c>
      <c r="Y15">
        <v>1.39634801288937E-2</v>
      </c>
      <c r="Z15">
        <v>3.4371643394199798E-2</v>
      </c>
      <c r="AA15">
        <v>0</v>
      </c>
      <c r="AB15">
        <v>0</v>
      </c>
      <c r="AC15">
        <v>5.37056928034372E-3</v>
      </c>
      <c r="AD15">
        <v>6.44468313641246E-3</v>
      </c>
      <c r="AE15">
        <v>1.6111707841031199E-2</v>
      </c>
      <c r="AF15">
        <v>0</v>
      </c>
      <c r="AG15">
        <v>5.94285714285714E-2</v>
      </c>
      <c r="AH15">
        <v>0.61028571428571399</v>
      </c>
      <c r="AI15">
        <v>0.125714285714286</v>
      </c>
      <c r="AJ15">
        <v>0.79542857142857104</v>
      </c>
      <c r="AK15">
        <v>0.59428571428571397</v>
      </c>
      <c r="AL15">
        <v>0.186285714285714</v>
      </c>
      <c r="AM15">
        <v>0.308571428571429</v>
      </c>
      <c r="AN15">
        <v>0.16914285714285701</v>
      </c>
      <c r="AO15">
        <v>0.124571428571429</v>
      </c>
      <c r="AP15">
        <v>0</v>
      </c>
      <c r="AQ15">
        <v>0</v>
      </c>
      <c r="AR15">
        <v>0.27771428571428602</v>
      </c>
      <c r="AS15">
        <v>0.60685714285714298</v>
      </c>
      <c r="AT15">
        <v>0.54400000000000004</v>
      </c>
      <c r="AU15">
        <v>0</v>
      </c>
      <c r="AV15">
        <v>1.5908571428571401</v>
      </c>
      <c r="AW15">
        <v>1.25828571428571</v>
      </c>
      <c r="AX15">
        <v>0.124571428571429</v>
      </c>
      <c r="AY15">
        <v>1.4285714285714299</v>
      </c>
      <c r="AZ15">
        <v>4.4022857142857097</v>
      </c>
      <c r="BA15">
        <v>0.32342857142857101</v>
      </c>
      <c r="BB15">
        <v>0.128</v>
      </c>
      <c r="BC15">
        <v>9.0285714285714302E-2</v>
      </c>
      <c r="BD15">
        <v>0.21028571428571399</v>
      </c>
      <c r="BE15">
        <v>7.6571428571428596E-2</v>
      </c>
      <c r="BF15" s="255" t="str">
        <f t="shared" si="0"/>
        <v>Least vulnerability</v>
      </c>
    </row>
    <row r="16" spans="1:58" x14ac:dyDescent="0.25">
      <c r="A16">
        <v>55019</v>
      </c>
      <c r="B16">
        <v>2336</v>
      </c>
      <c r="C16">
        <v>54</v>
      </c>
      <c r="D16">
        <v>127</v>
      </c>
      <c r="E16">
        <v>50880</v>
      </c>
      <c r="F16">
        <v>64</v>
      </c>
      <c r="G16">
        <v>347</v>
      </c>
      <c r="H16">
        <v>606</v>
      </c>
      <c r="I16">
        <v>209</v>
      </c>
      <c r="J16">
        <v>9</v>
      </c>
      <c r="K16">
        <v>304</v>
      </c>
      <c r="L16">
        <v>24</v>
      </c>
      <c r="M16">
        <v>0</v>
      </c>
      <c r="N16">
        <v>11</v>
      </c>
      <c r="O16">
        <v>2</v>
      </c>
      <c r="P16">
        <v>12</v>
      </c>
      <c r="Q16">
        <v>0</v>
      </c>
      <c r="R16">
        <v>2.31164383561644E-2</v>
      </c>
      <c r="S16">
        <v>5.43664383561644E-2</v>
      </c>
      <c r="T16">
        <v>50880</v>
      </c>
      <c r="U16">
        <v>2.7397260273972601E-2</v>
      </c>
      <c r="V16">
        <v>0.14854452054794501</v>
      </c>
      <c r="W16">
        <v>0.25941780821917798</v>
      </c>
      <c r="X16">
        <v>8.9469178082191805E-2</v>
      </c>
      <c r="Y16">
        <v>3.8527397260274001E-3</v>
      </c>
      <c r="Z16">
        <v>0.13013698630136999</v>
      </c>
      <c r="AA16">
        <v>1.0273972602739699E-2</v>
      </c>
      <c r="AB16">
        <v>0</v>
      </c>
      <c r="AC16">
        <v>4.70890410958904E-3</v>
      </c>
      <c r="AD16">
        <v>8.56164383561644E-4</v>
      </c>
      <c r="AE16">
        <v>5.1369863013698601E-3</v>
      </c>
      <c r="AF16">
        <v>0</v>
      </c>
      <c r="AG16">
        <v>4.4571428571428602E-2</v>
      </c>
      <c r="AH16">
        <v>0.97142857142857097</v>
      </c>
      <c r="AI16">
        <v>0.13485714285714301</v>
      </c>
      <c r="AJ16">
        <v>0.251428571428571</v>
      </c>
      <c r="AK16">
        <v>0.217142857142857</v>
      </c>
      <c r="AL16">
        <v>0.74399999999999999</v>
      </c>
      <c r="AM16">
        <v>0.20685714285714299</v>
      </c>
      <c r="AN16">
        <v>3.54285714285714E-2</v>
      </c>
      <c r="AO16">
        <v>0.65600000000000003</v>
      </c>
      <c r="AP16">
        <v>0.76800000000000002</v>
      </c>
      <c r="AQ16">
        <v>0</v>
      </c>
      <c r="AR16">
        <v>0.25714285714285701</v>
      </c>
      <c r="AS16">
        <v>0.24114285714285699</v>
      </c>
      <c r="AT16">
        <v>0.19885714285714301</v>
      </c>
      <c r="AU16">
        <v>0</v>
      </c>
      <c r="AV16">
        <v>1.4022857142857099</v>
      </c>
      <c r="AW16">
        <v>1.20342857142857</v>
      </c>
      <c r="AX16">
        <v>1.4239999999999999</v>
      </c>
      <c r="AY16">
        <v>0.69714285714285695</v>
      </c>
      <c r="AZ16">
        <v>4.7268571428571402</v>
      </c>
      <c r="BA16">
        <v>0.249142857142857</v>
      </c>
      <c r="BB16">
        <v>0.105142857142857</v>
      </c>
      <c r="BC16">
        <v>0.75657142857142901</v>
      </c>
      <c r="BD16">
        <v>5.4857142857142903E-2</v>
      </c>
      <c r="BE16">
        <v>0.104</v>
      </c>
      <c r="BF16" s="255" t="str">
        <f t="shared" si="0"/>
        <v>Least vulnerability</v>
      </c>
    </row>
    <row r="17" spans="1:58" x14ac:dyDescent="0.25">
      <c r="A17">
        <v>55020</v>
      </c>
      <c r="B17">
        <v>4391</v>
      </c>
      <c r="C17">
        <v>141</v>
      </c>
      <c r="D17">
        <v>30</v>
      </c>
      <c r="E17">
        <v>51463</v>
      </c>
      <c r="F17">
        <v>99</v>
      </c>
      <c r="G17">
        <v>489</v>
      </c>
      <c r="H17">
        <v>1312</v>
      </c>
      <c r="I17">
        <v>235</v>
      </c>
      <c r="J17">
        <v>6</v>
      </c>
      <c r="K17">
        <v>535</v>
      </c>
      <c r="L17">
        <v>0</v>
      </c>
      <c r="M17">
        <v>0</v>
      </c>
      <c r="N17">
        <v>0</v>
      </c>
      <c r="O17">
        <v>5</v>
      </c>
      <c r="P17">
        <v>6</v>
      </c>
      <c r="Q17">
        <v>19</v>
      </c>
      <c r="R17">
        <v>3.2111136415395099E-2</v>
      </c>
      <c r="S17">
        <v>6.8321566841266198E-3</v>
      </c>
      <c r="T17">
        <v>51463</v>
      </c>
      <c r="U17">
        <v>2.2546117057617901E-2</v>
      </c>
      <c r="V17">
        <v>0.11136415395126401</v>
      </c>
      <c r="W17">
        <v>0.29879298565247098</v>
      </c>
      <c r="X17">
        <v>5.3518560692325197E-2</v>
      </c>
      <c r="Y17">
        <v>1.36643133682532E-3</v>
      </c>
      <c r="Z17">
        <v>0.121840127533591</v>
      </c>
      <c r="AA17">
        <v>0</v>
      </c>
      <c r="AB17">
        <v>0</v>
      </c>
      <c r="AC17">
        <v>0</v>
      </c>
      <c r="AD17">
        <v>1.13869278068777E-3</v>
      </c>
      <c r="AE17">
        <v>1.36643133682532E-3</v>
      </c>
      <c r="AF17">
        <v>4.3270325666135302E-3</v>
      </c>
      <c r="AG17">
        <v>8.7999999999999995E-2</v>
      </c>
      <c r="AH17">
        <v>0.155428571428571</v>
      </c>
      <c r="AI17">
        <v>0.130285714285714</v>
      </c>
      <c r="AJ17">
        <v>0.19657142857142901</v>
      </c>
      <c r="AK17">
        <v>7.3142857142857107E-2</v>
      </c>
      <c r="AL17">
        <v>0.91885714285714304</v>
      </c>
      <c r="AM17">
        <v>3.2000000000000001E-2</v>
      </c>
      <c r="AN17">
        <v>2.7428571428571399E-2</v>
      </c>
      <c r="AO17">
        <v>0.61828571428571399</v>
      </c>
      <c r="AP17">
        <v>0</v>
      </c>
      <c r="AQ17">
        <v>0</v>
      </c>
      <c r="AR17">
        <v>0</v>
      </c>
      <c r="AS17">
        <v>0.26400000000000001</v>
      </c>
      <c r="AT17">
        <v>0.10285714285714299</v>
      </c>
      <c r="AU17">
        <v>0.504</v>
      </c>
      <c r="AV17">
        <v>0.57028571428571395</v>
      </c>
      <c r="AW17">
        <v>1.05142857142857</v>
      </c>
      <c r="AX17">
        <v>0.61828571428571399</v>
      </c>
      <c r="AY17">
        <v>0.870857142857143</v>
      </c>
      <c r="AZ17">
        <v>3.1108571428571401</v>
      </c>
      <c r="BA17">
        <v>3.0857142857142899E-2</v>
      </c>
      <c r="BB17">
        <v>4.6857142857142903E-2</v>
      </c>
      <c r="BC17">
        <v>0.32228571428571401</v>
      </c>
      <c r="BD17">
        <v>7.6571428571428596E-2</v>
      </c>
      <c r="BE17">
        <v>1.0285714285714301E-2</v>
      </c>
      <c r="BF17" s="255" t="str">
        <f t="shared" si="0"/>
        <v>Least vulnerability</v>
      </c>
    </row>
    <row r="18" spans="1:58" x14ac:dyDescent="0.25">
      <c r="A18">
        <v>55021</v>
      </c>
      <c r="B18">
        <v>30860</v>
      </c>
      <c r="C18">
        <v>3807</v>
      </c>
      <c r="D18">
        <v>711</v>
      </c>
      <c r="E18">
        <v>36106</v>
      </c>
      <c r="F18">
        <v>2195</v>
      </c>
      <c r="G18">
        <v>5535</v>
      </c>
      <c r="H18">
        <v>6960</v>
      </c>
      <c r="I18">
        <v>3471</v>
      </c>
      <c r="J18">
        <v>754</v>
      </c>
      <c r="K18">
        <v>8814</v>
      </c>
      <c r="L18">
        <v>1057</v>
      </c>
      <c r="M18">
        <v>1510</v>
      </c>
      <c r="N18">
        <v>569</v>
      </c>
      <c r="O18">
        <v>344</v>
      </c>
      <c r="P18">
        <v>927</v>
      </c>
      <c r="Q18">
        <v>2417</v>
      </c>
      <c r="R18">
        <v>0.12336357744653299</v>
      </c>
      <c r="S18">
        <v>2.30395333765392E-2</v>
      </c>
      <c r="T18">
        <v>36106</v>
      </c>
      <c r="U18">
        <v>7.1127673363577407E-2</v>
      </c>
      <c r="V18">
        <v>0.17935839274141299</v>
      </c>
      <c r="W18">
        <v>0.22553467271548899</v>
      </c>
      <c r="X18">
        <v>0.11247569669474999</v>
      </c>
      <c r="Y18">
        <v>2.4432922877511299E-2</v>
      </c>
      <c r="Z18">
        <v>0.28561244329228802</v>
      </c>
      <c r="AA18">
        <v>3.4251458198315002E-2</v>
      </c>
      <c r="AB18">
        <v>4.8930654569021403E-2</v>
      </c>
      <c r="AC18">
        <v>1.8438107582631199E-2</v>
      </c>
      <c r="AD18">
        <v>1.11471160077771E-2</v>
      </c>
      <c r="AE18">
        <v>3.0038885288399202E-2</v>
      </c>
      <c r="AF18">
        <v>7.8321451717433599E-2</v>
      </c>
      <c r="AG18">
        <v>0.77028571428571402</v>
      </c>
      <c r="AH18">
        <v>0.69599999999999995</v>
      </c>
      <c r="AI18">
        <v>0.66057142857142903</v>
      </c>
      <c r="AJ18">
        <v>0.86285714285714299</v>
      </c>
      <c r="AK18">
        <v>0.378285714285714</v>
      </c>
      <c r="AL18">
        <v>0.494857142857143</v>
      </c>
      <c r="AM18">
        <v>0.44571428571428601</v>
      </c>
      <c r="AN18">
        <v>0.47771428571428598</v>
      </c>
      <c r="AO18">
        <v>0.89257142857142902</v>
      </c>
      <c r="AP18">
        <v>0.93142857142857105</v>
      </c>
      <c r="AQ18">
        <v>0.80342857142857105</v>
      </c>
      <c r="AR18">
        <v>0.54742857142857104</v>
      </c>
      <c r="AS18">
        <v>0.80800000000000005</v>
      </c>
      <c r="AT18">
        <v>0.83428571428571396</v>
      </c>
      <c r="AU18">
        <v>0.96</v>
      </c>
      <c r="AV18">
        <v>2.9897142857142902</v>
      </c>
      <c r="AW18">
        <v>1.79657142857143</v>
      </c>
      <c r="AX18">
        <v>1.8240000000000001</v>
      </c>
      <c r="AY18">
        <v>3.95314285714286</v>
      </c>
      <c r="AZ18">
        <v>10.5634285714286</v>
      </c>
      <c r="BA18">
        <v>0.88228571428571401</v>
      </c>
      <c r="BB18">
        <v>0.380571428571429</v>
      </c>
      <c r="BC18">
        <v>0.93942857142857095</v>
      </c>
      <c r="BD18">
        <v>0.97485714285714298</v>
      </c>
      <c r="BE18">
        <v>0.94742857142857095</v>
      </c>
      <c r="BF18" s="255" t="str">
        <f t="shared" si="0"/>
        <v>Most vulnerability</v>
      </c>
    </row>
    <row r="19" spans="1:58" x14ac:dyDescent="0.25">
      <c r="A19">
        <v>55024</v>
      </c>
      <c r="B19">
        <v>36681</v>
      </c>
      <c r="C19">
        <v>1111</v>
      </c>
      <c r="D19">
        <v>657</v>
      </c>
      <c r="E19">
        <v>47238</v>
      </c>
      <c r="F19">
        <v>1324</v>
      </c>
      <c r="G19">
        <v>3099</v>
      </c>
      <c r="H19">
        <v>10709</v>
      </c>
      <c r="I19">
        <v>2988</v>
      </c>
      <c r="J19">
        <v>509</v>
      </c>
      <c r="K19">
        <v>5918</v>
      </c>
      <c r="L19">
        <v>346</v>
      </c>
      <c r="M19">
        <v>567</v>
      </c>
      <c r="N19">
        <v>389</v>
      </c>
      <c r="O19">
        <v>223</v>
      </c>
      <c r="P19">
        <v>145</v>
      </c>
      <c r="Q19">
        <v>136</v>
      </c>
      <c r="R19">
        <v>3.02881600828767E-2</v>
      </c>
      <c r="S19">
        <v>1.7911180175022499E-2</v>
      </c>
      <c r="T19">
        <v>47238</v>
      </c>
      <c r="U19">
        <v>3.60949810528612E-2</v>
      </c>
      <c r="V19">
        <v>8.4485155802731707E-2</v>
      </c>
      <c r="W19">
        <v>0.29194951064583802</v>
      </c>
      <c r="X19">
        <v>8.1459066001472194E-2</v>
      </c>
      <c r="Y19">
        <v>1.38763937733431E-2</v>
      </c>
      <c r="Z19">
        <v>0.16133693192661</v>
      </c>
      <c r="AA19">
        <v>9.4326763174395496E-3</v>
      </c>
      <c r="AB19">
        <v>1.54575938496769E-2</v>
      </c>
      <c r="AC19">
        <v>1.06049453395491E-2</v>
      </c>
      <c r="AD19">
        <v>6.07944167280063E-3</v>
      </c>
      <c r="AE19">
        <v>3.9530001908344896E-3</v>
      </c>
      <c r="AF19">
        <v>3.7076415582999399E-3</v>
      </c>
      <c r="AG19">
        <v>7.1999999999999995E-2</v>
      </c>
      <c r="AH19">
        <v>0.53257142857142903</v>
      </c>
      <c r="AI19">
        <v>0.189714285714286</v>
      </c>
      <c r="AJ19">
        <v>0.42971428571428599</v>
      </c>
      <c r="AK19">
        <v>2.5142857142857099E-2</v>
      </c>
      <c r="AL19">
        <v>0.89371428571428602</v>
      </c>
      <c r="AM19">
        <v>0.12</v>
      </c>
      <c r="AN19">
        <v>0.161142857142857</v>
      </c>
      <c r="AO19">
        <v>0.73142857142857098</v>
      </c>
      <c r="AP19">
        <v>0.745142857142857</v>
      </c>
      <c r="AQ19">
        <v>0.52228571428571402</v>
      </c>
      <c r="AR19">
        <v>0.40799999999999997</v>
      </c>
      <c r="AS19">
        <v>0.58628571428571397</v>
      </c>
      <c r="AT19">
        <v>0.16800000000000001</v>
      </c>
      <c r="AU19">
        <v>0.48799999999999999</v>
      </c>
      <c r="AV19">
        <v>1.224</v>
      </c>
      <c r="AW19">
        <v>1.2</v>
      </c>
      <c r="AX19">
        <v>1.47657142857143</v>
      </c>
      <c r="AY19">
        <v>2.1725714285714299</v>
      </c>
      <c r="AZ19">
        <v>6.0731428571428596</v>
      </c>
      <c r="BA19">
        <v>0.18171428571428599</v>
      </c>
      <c r="BB19">
        <v>0.104</v>
      </c>
      <c r="BC19">
        <v>0.78171428571428603</v>
      </c>
      <c r="BD19">
        <v>0.42514285714285699</v>
      </c>
      <c r="BE19">
        <v>0.29828571428571399</v>
      </c>
      <c r="BF19" s="255" t="str">
        <f t="shared" si="0"/>
        <v>Some vulnerability</v>
      </c>
    </row>
    <row r="20" spans="1:58" x14ac:dyDescent="0.25">
      <c r="A20">
        <v>55025</v>
      </c>
      <c r="B20">
        <v>25759</v>
      </c>
      <c r="C20">
        <v>1529</v>
      </c>
      <c r="D20">
        <v>570</v>
      </c>
      <c r="E20">
        <v>45876</v>
      </c>
      <c r="F20">
        <v>1008</v>
      </c>
      <c r="G20">
        <v>4275</v>
      </c>
      <c r="H20">
        <v>5974</v>
      </c>
      <c r="I20">
        <v>2567</v>
      </c>
      <c r="J20">
        <v>437</v>
      </c>
      <c r="K20">
        <v>4151</v>
      </c>
      <c r="L20">
        <v>254</v>
      </c>
      <c r="M20">
        <v>1829</v>
      </c>
      <c r="N20">
        <v>161</v>
      </c>
      <c r="O20">
        <v>152</v>
      </c>
      <c r="P20">
        <v>332</v>
      </c>
      <c r="Q20">
        <v>124</v>
      </c>
      <c r="R20">
        <v>5.9357894328195999E-2</v>
      </c>
      <c r="S20">
        <v>2.2128188206063899E-2</v>
      </c>
      <c r="T20">
        <v>45876</v>
      </c>
      <c r="U20">
        <v>3.9131953880197197E-2</v>
      </c>
      <c r="V20">
        <v>0.165961411545479</v>
      </c>
      <c r="W20">
        <v>0.23191894095267701</v>
      </c>
      <c r="X20">
        <v>9.9654489692922898E-2</v>
      </c>
      <c r="Y20">
        <v>1.69649442913157E-2</v>
      </c>
      <c r="Z20">
        <v>0.16114756007608999</v>
      </c>
      <c r="AA20">
        <v>9.8606312356846193E-3</v>
      </c>
      <c r="AB20">
        <v>7.1004309173492805E-2</v>
      </c>
      <c r="AC20">
        <v>6.2502426336426102E-3</v>
      </c>
      <c r="AD20">
        <v>5.9008501882837098E-3</v>
      </c>
      <c r="AE20">
        <v>1.28886990954618E-2</v>
      </c>
      <c r="AF20">
        <v>4.81385146938934E-3</v>
      </c>
      <c r="AG20">
        <v>0.30399999999999999</v>
      </c>
      <c r="AH20">
        <v>0.66971428571428604</v>
      </c>
      <c r="AI20">
        <v>0.218285714285714</v>
      </c>
      <c r="AJ20">
        <v>0.47542857142857098</v>
      </c>
      <c r="AK20">
        <v>0.29599999999999999</v>
      </c>
      <c r="AL20">
        <v>0.55200000000000005</v>
      </c>
      <c r="AM20">
        <v>0.30628571428571399</v>
      </c>
      <c r="AN20">
        <v>0.250285714285714</v>
      </c>
      <c r="AO20">
        <v>0.73028571428571398</v>
      </c>
      <c r="AP20">
        <v>0.75542857142857101</v>
      </c>
      <c r="AQ20">
        <v>0.88342857142857101</v>
      </c>
      <c r="AR20">
        <v>0.30628571428571399</v>
      </c>
      <c r="AS20">
        <v>0.57714285714285696</v>
      </c>
      <c r="AT20">
        <v>0.45714285714285702</v>
      </c>
      <c r="AU20">
        <v>0.51428571428571401</v>
      </c>
      <c r="AV20">
        <v>1.6674285714285699</v>
      </c>
      <c r="AW20">
        <v>1.4045714285714299</v>
      </c>
      <c r="AX20">
        <v>1.48571428571429</v>
      </c>
      <c r="AY20">
        <v>2.73828571428571</v>
      </c>
      <c r="AZ20">
        <v>7.2960000000000003</v>
      </c>
      <c r="BA20">
        <v>0.36114285714285699</v>
      </c>
      <c r="BB20">
        <v>0.18057142857142899</v>
      </c>
      <c r="BC20">
        <v>0.78971428571428604</v>
      </c>
      <c r="BD20">
        <v>0.60799999999999998</v>
      </c>
      <c r="BE20">
        <v>0.51314285714285701</v>
      </c>
      <c r="BF20" s="255" t="str">
        <f t="shared" si="0"/>
        <v>Significant vulnerability</v>
      </c>
    </row>
    <row r="21" spans="1:58" x14ac:dyDescent="0.25">
      <c r="A21">
        <v>55026</v>
      </c>
      <c r="B21">
        <v>451</v>
      </c>
      <c r="C21">
        <v>14</v>
      </c>
      <c r="D21">
        <v>20</v>
      </c>
      <c r="E21">
        <v>49885</v>
      </c>
      <c r="F21">
        <v>8</v>
      </c>
      <c r="G21">
        <v>102</v>
      </c>
      <c r="H21">
        <v>89</v>
      </c>
      <c r="I21">
        <v>23</v>
      </c>
      <c r="J21">
        <v>21</v>
      </c>
      <c r="K21">
        <v>14</v>
      </c>
      <c r="L21">
        <v>0</v>
      </c>
      <c r="M21">
        <v>0</v>
      </c>
      <c r="N21">
        <v>0</v>
      </c>
      <c r="O21">
        <v>0</v>
      </c>
      <c r="P21">
        <v>0</v>
      </c>
      <c r="Q21">
        <v>2</v>
      </c>
      <c r="R21">
        <v>3.1042128603104201E-2</v>
      </c>
      <c r="S21">
        <v>4.43458980044346E-2</v>
      </c>
      <c r="T21">
        <v>49885</v>
      </c>
      <c r="U21">
        <v>1.7738359201773801E-2</v>
      </c>
      <c r="V21">
        <v>0.22616407982261599</v>
      </c>
      <c r="W21">
        <v>0.197339246119734</v>
      </c>
      <c r="X21">
        <v>5.0997782705099803E-2</v>
      </c>
      <c r="Y21">
        <v>4.6563192904656298E-2</v>
      </c>
      <c r="Z21">
        <v>3.1042128603104201E-2</v>
      </c>
      <c r="AA21">
        <v>0</v>
      </c>
      <c r="AB21">
        <v>0</v>
      </c>
      <c r="AC21">
        <v>0</v>
      </c>
      <c r="AD21">
        <v>0</v>
      </c>
      <c r="AE21">
        <v>0</v>
      </c>
      <c r="AF21">
        <v>4.4345898004434598E-3</v>
      </c>
      <c r="AG21">
        <v>8.11428571428571E-2</v>
      </c>
      <c r="AH21">
        <v>0.94514285714285695</v>
      </c>
      <c r="AI21">
        <v>0.14285714285714299</v>
      </c>
      <c r="AJ21">
        <v>0.13257142857142901</v>
      </c>
      <c r="AK21">
        <v>0.66400000000000003</v>
      </c>
      <c r="AL21">
        <v>0.28228571428571397</v>
      </c>
      <c r="AM21">
        <v>2.2857142857142899E-2</v>
      </c>
      <c r="AN21">
        <v>0.876571428571429</v>
      </c>
      <c r="AO21">
        <v>0.107428571428571</v>
      </c>
      <c r="AP21">
        <v>0</v>
      </c>
      <c r="AQ21">
        <v>0</v>
      </c>
      <c r="AR21">
        <v>0</v>
      </c>
      <c r="AS21">
        <v>0</v>
      </c>
      <c r="AT21">
        <v>0</v>
      </c>
      <c r="AU21">
        <v>0.50628571428571401</v>
      </c>
      <c r="AV21">
        <v>1.30171428571429</v>
      </c>
      <c r="AW21">
        <v>1.8457142857142901</v>
      </c>
      <c r="AX21">
        <v>0.107428571428571</v>
      </c>
      <c r="AY21">
        <v>0.50628571428571401</v>
      </c>
      <c r="AZ21">
        <v>3.7611428571428598</v>
      </c>
      <c r="BA21">
        <v>0.20914285714285699</v>
      </c>
      <c r="BB21">
        <v>0.40457142857142903</v>
      </c>
      <c r="BC21">
        <v>7.7714285714285694E-2</v>
      </c>
      <c r="BD21">
        <v>3.54285714285714E-2</v>
      </c>
      <c r="BE21">
        <v>3.8857142857142903E-2</v>
      </c>
      <c r="BF21" s="255" t="str">
        <f t="shared" si="0"/>
        <v>Least vulnerability</v>
      </c>
    </row>
    <row r="22" spans="1:58" x14ac:dyDescent="0.25">
      <c r="A22">
        <v>55027</v>
      </c>
      <c r="B22">
        <v>2948</v>
      </c>
      <c r="C22">
        <v>254</v>
      </c>
      <c r="D22">
        <v>65</v>
      </c>
      <c r="E22">
        <v>36273</v>
      </c>
      <c r="F22">
        <v>114</v>
      </c>
      <c r="G22">
        <v>364</v>
      </c>
      <c r="H22">
        <v>978</v>
      </c>
      <c r="I22">
        <v>205</v>
      </c>
      <c r="J22">
        <v>49</v>
      </c>
      <c r="K22">
        <v>237</v>
      </c>
      <c r="L22">
        <v>44</v>
      </c>
      <c r="M22">
        <v>11</v>
      </c>
      <c r="N22">
        <v>84</v>
      </c>
      <c r="O22">
        <v>28</v>
      </c>
      <c r="P22">
        <v>27</v>
      </c>
      <c r="Q22">
        <v>0</v>
      </c>
      <c r="R22">
        <v>8.6160108548168204E-2</v>
      </c>
      <c r="S22">
        <v>2.2048846675712299E-2</v>
      </c>
      <c r="T22">
        <v>36273</v>
      </c>
      <c r="U22">
        <v>3.8670284938941701E-2</v>
      </c>
      <c r="V22">
        <v>0.123473541383989</v>
      </c>
      <c r="W22">
        <v>0.33175033921302599</v>
      </c>
      <c r="X22">
        <v>6.9538670284938903E-2</v>
      </c>
      <c r="Y22">
        <v>1.6621438263229302E-2</v>
      </c>
      <c r="Z22">
        <v>8.0393487109905001E-2</v>
      </c>
      <c r="AA22">
        <v>1.49253731343284E-2</v>
      </c>
      <c r="AB22">
        <v>3.7313432835820899E-3</v>
      </c>
      <c r="AC22">
        <v>2.8493894165536E-2</v>
      </c>
      <c r="AD22">
        <v>9.4979647218453207E-3</v>
      </c>
      <c r="AE22">
        <v>9.1587516960651306E-3</v>
      </c>
      <c r="AF22">
        <v>0</v>
      </c>
      <c r="AG22">
        <v>0.52914285714285703</v>
      </c>
      <c r="AH22">
        <v>0.66742857142857104</v>
      </c>
      <c r="AI22">
        <v>0.65371428571428603</v>
      </c>
      <c r="AJ22">
        <v>0.46857142857142903</v>
      </c>
      <c r="AK22">
        <v>0.10057142857142901</v>
      </c>
      <c r="AL22">
        <v>0.97257142857142898</v>
      </c>
      <c r="AM22">
        <v>7.4285714285714302E-2</v>
      </c>
      <c r="AN22">
        <v>0.24</v>
      </c>
      <c r="AO22">
        <v>0.42857142857142899</v>
      </c>
      <c r="AP22">
        <v>0.82514285714285696</v>
      </c>
      <c r="AQ22">
        <v>0.36</v>
      </c>
      <c r="AR22">
        <v>0.66285714285714303</v>
      </c>
      <c r="AS22">
        <v>0.749714285714286</v>
      </c>
      <c r="AT22">
        <v>0.34628571428571397</v>
      </c>
      <c r="AU22">
        <v>0</v>
      </c>
      <c r="AV22">
        <v>2.3188571428571398</v>
      </c>
      <c r="AW22">
        <v>1.3874285714285699</v>
      </c>
      <c r="AX22">
        <v>1.25371428571429</v>
      </c>
      <c r="AY22">
        <v>2.1188571428571401</v>
      </c>
      <c r="AZ22">
        <v>7.0788571428571396</v>
      </c>
      <c r="BA22">
        <v>0.65714285714285703</v>
      </c>
      <c r="BB22">
        <v>0.17485714285714299</v>
      </c>
      <c r="BC22">
        <v>0.68342857142857105</v>
      </c>
      <c r="BD22">
        <v>0.40685714285714297</v>
      </c>
      <c r="BE22">
        <v>0.47771428571428598</v>
      </c>
      <c r="BF22" s="255" t="str">
        <f t="shared" si="0"/>
        <v>Some vulnerability</v>
      </c>
    </row>
    <row r="23" spans="1:58" x14ac:dyDescent="0.25">
      <c r="A23">
        <v>55029</v>
      </c>
      <c r="B23">
        <v>27</v>
      </c>
      <c r="C23">
        <v>0</v>
      </c>
      <c r="D23">
        <v>0</v>
      </c>
      <c r="E23">
        <v>32874</v>
      </c>
      <c r="F23">
        <v>3</v>
      </c>
      <c r="G23">
        <v>7</v>
      </c>
      <c r="H23">
        <v>6</v>
      </c>
      <c r="I23">
        <v>3</v>
      </c>
      <c r="J23">
        <v>0</v>
      </c>
      <c r="K23">
        <v>0</v>
      </c>
      <c r="L23">
        <v>0</v>
      </c>
      <c r="M23">
        <v>0</v>
      </c>
      <c r="N23">
        <v>0</v>
      </c>
      <c r="O23">
        <v>0</v>
      </c>
      <c r="P23">
        <v>0</v>
      </c>
      <c r="Q23">
        <v>0</v>
      </c>
      <c r="R23">
        <v>0</v>
      </c>
      <c r="S23">
        <v>0</v>
      </c>
      <c r="T23">
        <v>32874</v>
      </c>
      <c r="U23">
        <v>0.11111111111111099</v>
      </c>
      <c r="V23">
        <v>0.25925925925925902</v>
      </c>
      <c r="W23">
        <v>0.22222222222222199</v>
      </c>
      <c r="X23">
        <v>0.11111111111111099</v>
      </c>
      <c r="Y23">
        <v>0</v>
      </c>
      <c r="Z23">
        <v>0</v>
      </c>
      <c r="AA23">
        <v>0</v>
      </c>
      <c r="AB23">
        <v>0</v>
      </c>
      <c r="AC23">
        <v>0</v>
      </c>
      <c r="AD23">
        <v>0</v>
      </c>
      <c r="AE23">
        <v>0</v>
      </c>
      <c r="AF23">
        <v>0</v>
      </c>
      <c r="AG23">
        <v>0</v>
      </c>
      <c r="AH23">
        <v>0</v>
      </c>
      <c r="AI23">
        <v>0.81828571428571395</v>
      </c>
      <c r="AJ23">
        <v>0.97485714285714298</v>
      </c>
      <c r="AK23">
        <v>0.80228571428571405</v>
      </c>
      <c r="AL23">
        <v>0.46742857142857103</v>
      </c>
      <c r="AM23">
        <v>0.42971428571428599</v>
      </c>
      <c r="AN23">
        <v>0</v>
      </c>
      <c r="AO23">
        <v>0</v>
      </c>
      <c r="AP23">
        <v>0</v>
      </c>
      <c r="AQ23">
        <v>0</v>
      </c>
      <c r="AR23">
        <v>0</v>
      </c>
      <c r="AS23">
        <v>0</v>
      </c>
      <c r="AT23">
        <v>0</v>
      </c>
      <c r="AU23">
        <v>0</v>
      </c>
      <c r="AV23">
        <v>1.79314285714286</v>
      </c>
      <c r="AW23">
        <v>1.69942857142857</v>
      </c>
      <c r="AX23">
        <v>0</v>
      </c>
      <c r="AY23">
        <v>0</v>
      </c>
      <c r="AZ23">
        <v>3.4925714285714302</v>
      </c>
      <c r="BA23">
        <v>0.42057142857142898</v>
      </c>
      <c r="BB23">
        <v>0.313142857142857</v>
      </c>
      <c r="BC23">
        <v>0</v>
      </c>
      <c r="BD23">
        <v>0</v>
      </c>
      <c r="BE23">
        <v>2.6285714285714301E-2</v>
      </c>
      <c r="BF23" s="255" t="str">
        <f t="shared" si="0"/>
        <v>Least vulnerability</v>
      </c>
    </row>
    <row r="24" spans="1:58" x14ac:dyDescent="0.25">
      <c r="A24">
        <v>55030</v>
      </c>
      <c r="B24">
        <v>1425</v>
      </c>
      <c r="C24">
        <v>91</v>
      </c>
      <c r="D24">
        <v>17</v>
      </c>
      <c r="E24">
        <v>36750</v>
      </c>
      <c r="F24">
        <v>90</v>
      </c>
      <c r="G24">
        <v>253</v>
      </c>
      <c r="H24">
        <v>387</v>
      </c>
      <c r="I24">
        <v>202</v>
      </c>
      <c r="J24">
        <v>37</v>
      </c>
      <c r="K24">
        <v>178</v>
      </c>
      <c r="L24">
        <v>6</v>
      </c>
      <c r="M24">
        <v>0</v>
      </c>
      <c r="N24">
        <v>126</v>
      </c>
      <c r="O24">
        <v>16</v>
      </c>
      <c r="P24">
        <v>4</v>
      </c>
      <c r="Q24">
        <v>0</v>
      </c>
      <c r="R24">
        <v>6.3859649122807005E-2</v>
      </c>
      <c r="S24">
        <v>1.19298245614035E-2</v>
      </c>
      <c r="T24">
        <v>36750</v>
      </c>
      <c r="U24">
        <v>6.3157894736842093E-2</v>
      </c>
      <c r="V24">
        <v>0.177543859649123</v>
      </c>
      <c r="W24">
        <v>0.27157894736842098</v>
      </c>
      <c r="X24">
        <v>0.14175438596491199</v>
      </c>
      <c r="Y24">
        <v>2.5964912280701798E-2</v>
      </c>
      <c r="Z24">
        <v>0.124912280701754</v>
      </c>
      <c r="AA24">
        <v>4.2105263157894701E-3</v>
      </c>
      <c r="AB24">
        <v>0</v>
      </c>
      <c r="AC24">
        <v>8.84210526315789E-2</v>
      </c>
      <c r="AD24">
        <v>1.1228070175438601E-2</v>
      </c>
      <c r="AE24">
        <v>2.8070175438596502E-3</v>
      </c>
      <c r="AF24">
        <v>0</v>
      </c>
      <c r="AG24">
        <v>0.34628571428571397</v>
      </c>
      <c r="AH24">
        <v>0.32228571428571401</v>
      </c>
      <c r="AI24">
        <v>0.61371428571428599</v>
      </c>
      <c r="AJ24">
        <v>0.81257142857142906</v>
      </c>
      <c r="AK24">
        <v>0.36571428571428599</v>
      </c>
      <c r="AL24">
        <v>0.81142857142857105</v>
      </c>
      <c r="AM24">
        <v>0.70057142857142896</v>
      </c>
      <c r="AN24">
        <v>0.52114285714285702</v>
      </c>
      <c r="AO24">
        <v>0.63657142857142901</v>
      </c>
      <c r="AP24">
        <v>0.59085714285714297</v>
      </c>
      <c r="AQ24">
        <v>0</v>
      </c>
      <c r="AR24">
        <v>0.91428571428571404</v>
      </c>
      <c r="AS24">
        <v>0.81028571428571405</v>
      </c>
      <c r="AT24">
        <v>0.13714285714285701</v>
      </c>
      <c r="AU24">
        <v>0</v>
      </c>
      <c r="AV24">
        <v>2.0948571428571401</v>
      </c>
      <c r="AW24">
        <v>2.3988571428571399</v>
      </c>
      <c r="AX24">
        <v>1.22742857142857</v>
      </c>
      <c r="AY24">
        <v>1.8617142857142901</v>
      </c>
      <c r="AZ24">
        <v>7.5828571428571401</v>
      </c>
      <c r="BA24">
        <v>0.56114285714285705</v>
      </c>
      <c r="BB24">
        <v>0.71085714285714297</v>
      </c>
      <c r="BC24">
        <v>0.67085714285714304</v>
      </c>
      <c r="BD24">
        <v>0.32914285714285701</v>
      </c>
      <c r="BE24">
        <v>0.55428571428571405</v>
      </c>
      <c r="BF24" s="255" t="str">
        <f t="shared" si="0"/>
        <v>Significant vulnerability</v>
      </c>
    </row>
    <row r="25" spans="1:58" x14ac:dyDescent="0.25">
      <c r="A25">
        <v>55031</v>
      </c>
      <c r="B25">
        <v>1682</v>
      </c>
      <c r="C25">
        <v>71</v>
      </c>
      <c r="D25">
        <v>28</v>
      </c>
      <c r="E25">
        <v>50372</v>
      </c>
      <c r="F25">
        <v>61</v>
      </c>
      <c r="G25">
        <v>309</v>
      </c>
      <c r="H25">
        <v>342</v>
      </c>
      <c r="I25">
        <v>172</v>
      </c>
      <c r="J25">
        <v>21</v>
      </c>
      <c r="K25">
        <v>134</v>
      </c>
      <c r="L25">
        <v>4</v>
      </c>
      <c r="M25">
        <v>36</v>
      </c>
      <c r="N25">
        <v>10</v>
      </c>
      <c r="O25">
        <v>2</v>
      </c>
      <c r="P25">
        <v>9</v>
      </c>
      <c r="Q25">
        <v>0</v>
      </c>
      <c r="R25">
        <v>4.2211652794292502E-2</v>
      </c>
      <c r="S25">
        <v>1.66468489892985E-2</v>
      </c>
      <c r="T25">
        <v>50372</v>
      </c>
      <c r="U25">
        <v>3.6266349583828801E-2</v>
      </c>
      <c r="V25">
        <v>0.18370986920332899</v>
      </c>
      <c r="W25">
        <v>0.20332936979786001</v>
      </c>
      <c r="X25">
        <v>0.102259215219976</v>
      </c>
      <c r="Y25">
        <v>1.2485136741973799E-2</v>
      </c>
      <c r="Z25">
        <v>7.9667063020213993E-2</v>
      </c>
      <c r="AA25">
        <v>2.3781212841854902E-3</v>
      </c>
      <c r="AB25">
        <v>2.1403091557669399E-2</v>
      </c>
      <c r="AC25">
        <v>5.9453032104637296E-3</v>
      </c>
      <c r="AD25">
        <v>1.1890606420927501E-3</v>
      </c>
      <c r="AE25">
        <v>5.3507728894173602E-3</v>
      </c>
      <c r="AF25">
        <v>0</v>
      </c>
      <c r="AG25">
        <v>0.16342857142857101</v>
      </c>
      <c r="AH25">
        <v>0.49028571428571399</v>
      </c>
      <c r="AI25">
        <v>0.14057142857142901</v>
      </c>
      <c r="AJ25">
        <v>0.432</v>
      </c>
      <c r="AK25">
        <v>0.39885714285714302</v>
      </c>
      <c r="AL25">
        <v>0.32342857142857101</v>
      </c>
      <c r="AM25">
        <v>0.33714285714285702</v>
      </c>
      <c r="AN25">
        <v>0.126857142857143</v>
      </c>
      <c r="AO25">
        <v>0.42514285714285699</v>
      </c>
      <c r="AP25">
        <v>0.51657142857142901</v>
      </c>
      <c r="AQ25">
        <v>0.58742857142857097</v>
      </c>
      <c r="AR25">
        <v>0.29714285714285699</v>
      </c>
      <c r="AS25">
        <v>0.26742857142857102</v>
      </c>
      <c r="AT25">
        <v>0.20685714285714299</v>
      </c>
      <c r="AU25">
        <v>0</v>
      </c>
      <c r="AV25">
        <v>1.22628571428571</v>
      </c>
      <c r="AW25">
        <v>1.1862857142857099</v>
      </c>
      <c r="AX25">
        <v>0.94171428571428595</v>
      </c>
      <c r="AY25">
        <v>1.3588571428571401</v>
      </c>
      <c r="AZ25">
        <v>4.7131428571428602</v>
      </c>
      <c r="BA25">
        <v>0.182857142857143</v>
      </c>
      <c r="BB25">
        <v>9.6000000000000002E-2</v>
      </c>
      <c r="BC25">
        <v>0.51542857142857101</v>
      </c>
      <c r="BD25">
        <v>0.192</v>
      </c>
      <c r="BE25">
        <v>0.10285714285714299</v>
      </c>
      <c r="BF25" s="255" t="str">
        <f t="shared" si="0"/>
        <v>Least vulnerability</v>
      </c>
    </row>
    <row r="26" spans="1:58" x14ac:dyDescent="0.25">
      <c r="A26">
        <v>55032</v>
      </c>
      <c r="B26">
        <v>3353</v>
      </c>
      <c r="C26">
        <v>284</v>
      </c>
      <c r="D26">
        <v>86</v>
      </c>
      <c r="E26">
        <v>42106</v>
      </c>
      <c r="F26">
        <v>210</v>
      </c>
      <c r="G26">
        <v>480</v>
      </c>
      <c r="H26">
        <v>677</v>
      </c>
      <c r="I26">
        <v>428</v>
      </c>
      <c r="J26">
        <v>53</v>
      </c>
      <c r="K26">
        <v>289</v>
      </c>
      <c r="L26">
        <v>25</v>
      </c>
      <c r="M26">
        <v>9</v>
      </c>
      <c r="N26">
        <v>47</v>
      </c>
      <c r="O26">
        <v>40</v>
      </c>
      <c r="P26">
        <v>6</v>
      </c>
      <c r="Q26">
        <v>44</v>
      </c>
      <c r="R26">
        <v>8.4700268416343594E-2</v>
      </c>
      <c r="S26">
        <v>2.56486728303012E-2</v>
      </c>
      <c r="T26">
        <v>42106</v>
      </c>
      <c r="U26">
        <v>6.2630480167014599E-2</v>
      </c>
      <c r="V26">
        <v>0.14315538323889099</v>
      </c>
      <c r="W26">
        <v>0.20190873844318499</v>
      </c>
      <c r="X26">
        <v>0.127646883388011</v>
      </c>
      <c r="Y26">
        <v>1.58067402326275E-2</v>
      </c>
      <c r="Z26">
        <v>8.6191470325081995E-2</v>
      </c>
      <c r="AA26">
        <v>7.4560095436922201E-3</v>
      </c>
      <c r="AB26">
        <v>2.6841634357291999E-3</v>
      </c>
      <c r="AC26">
        <v>1.4017297942141399E-2</v>
      </c>
      <c r="AD26">
        <v>1.19296152699075E-2</v>
      </c>
      <c r="AE26">
        <v>1.78944229048613E-3</v>
      </c>
      <c r="AF26">
        <v>1.3122576796898299E-2</v>
      </c>
      <c r="AG26">
        <v>0.51885714285714302</v>
      </c>
      <c r="AH26">
        <v>0.76685714285714301</v>
      </c>
      <c r="AI26">
        <v>0.33828571428571402</v>
      </c>
      <c r="AJ26">
        <v>0.80571428571428605</v>
      </c>
      <c r="AK26">
        <v>0.187428571428571</v>
      </c>
      <c r="AL26">
        <v>0.314285714285714</v>
      </c>
      <c r="AM26">
        <v>0.60685714285714298</v>
      </c>
      <c r="AN26">
        <v>0.217142857142857</v>
      </c>
      <c r="AO26">
        <v>0.45600000000000002</v>
      </c>
      <c r="AP26">
        <v>0.69828571428571395</v>
      </c>
      <c r="AQ26">
        <v>0.34514285714285697</v>
      </c>
      <c r="AR26">
        <v>0.46971428571428597</v>
      </c>
      <c r="AS26">
        <v>0.83314285714285696</v>
      </c>
      <c r="AT26">
        <v>0.109714285714286</v>
      </c>
      <c r="AU26">
        <v>0.65714285714285703</v>
      </c>
      <c r="AV26">
        <v>2.4297142857142902</v>
      </c>
      <c r="AW26">
        <v>1.3257142857142901</v>
      </c>
      <c r="AX26">
        <v>1.1542857142857099</v>
      </c>
      <c r="AY26">
        <v>2.4148571428571399</v>
      </c>
      <c r="AZ26">
        <v>7.3245714285714296</v>
      </c>
      <c r="BA26">
        <v>0.69028571428571395</v>
      </c>
      <c r="BB26">
        <v>0.14971428571428599</v>
      </c>
      <c r="BC26">
        <v>0.63657142857142901</v>
      </c>
      <c r="BD26">
        <v>0.50628571428571401</v>
      </c>
      <c r="BE26">
        <v>0.51542857142857101</v>
      </c>
      <c r="BF26" s="255" t="str">
        <f t="shared" si="0"/>
        <v>Significant vulnerability</v>
      </c>
    </row>
    <row r="27" spans="1:58" x14ac:dyDescent="0.25">
      <c r="A27">
        <v>55033</v>
      </c>
      <c r="B27">
        <v>29241</v>
      </c>
      <c r="C27">
        <v>1401</v>
      </c>
      <c r="D27">
        <v>563</v>
      </c>
      <c r="E27">
        <v>47269</v>
      </c>
      <c r="F27">
        <v>830</v>
      </c>
      <c r="G27">
        <v>5634</v>
      </c>
      <c r="H27">
        <v>6463</v>
      </c>
      <c r="I27">
        <v>3425</v>
      </c>
      <c r="J27">
        <v>576</v>
      </c>
      <c r="K27">
        <v>3668</v>
      </c>
      <c r="L27">
        <v>119</v>
      </c>
      <c r="M27">
        <v>1602</v>
      </c>
      <c r="N27">
        <v>258</v>
      </c>
      <c r="O27">
        <v>45</v>
      </c>
      <c r="P27">
        <v>626</v>
      </c>
      <c r="Q27">
        <v>738</v>
      </c>
      <c r="R27">
        <v>4.7912178106083898E-2</v>
      </c>
      <c r="S27">
        <v>1.9253787490167901E-2</v>
      </c>
      <c r="T27">
        <v>47269</v>
      </c>
      <c r="U27">
        <v>2.83848021613488E-2</v>
      </c>
      <c r="V27">
        <v>0.192674669128963</v>
      </c>
      <c r="W27">
        <v>0.22102527273349101</v>
      </c>
      <c r="X27">
        <v>0.11713005711159</v>
      </c>
      <c r="Y27">
        <v>1.9698368728839601E-2</v>
      </c>
      <c r="Z27">
        <v>0.125440306419069</v>
      </c>
      <c r="AA27">
        <v>4.0696282616873598E-3</v>
      </c>
      <c r="AB27">
        <v>5.4786088027085303E-2</v>
      </c>
      <c r="AC27">
        <v>8.8232276597927598E-3</v>
      </c>
      <c r="AD27">
        <v>1.5389350569406E-3</v>
      </c>
      <c r="AE27">
        <v>2.1408296569884799E-2</v>
      </c>
      <c r="AF27">
        <v>2.5238534933825801E-2</v>
      </c>
      <c r="AG27">
        <v>0.20685714285714299</v>
      </c>
      <c r="AH27">
        <v>0.56799999999999995</v>
      </c>
      <c r="AI27">
        <v>0.188571428571429</v>
      </c>
      <c r="AJ27">
        <v>0.27314285714285702</v>
      </c>
      <c r="AK27">
        <v>0.47199999999999998</v>
      </c>
      <c r="AL27">
        <v>0.45371428571428601</v>
      </c>
      <c r="AM27">
        <v>0.48799999999999999</v>
      </c>
      <c r="AN27">
        <v>0.33371428571428602</v>
      </c>
      <c r="AO27">
        <v>0.63885714285714301</v>
      </c>
      <c r="AP27">
        <v>0.58514285714285696</v>
      </c>
      <c r="AQ27">
        <v>0.82628571428571396</v>
      </c>
      <c r="AR27">
        <v>0.370285714285714</v>
      </c>
      <c r="AS27">
        <v>0.30057142857142899</v>
      </c>
      <c r="AT27">
        <v>0.67885714285714305</v>
      </c>
      <c r="AU27">
        <v>0.79428571428571404</v>
      </c>
      <c r="AV27">
        <v>1.23657142857143</v>
      </c>
      <c r="AW27">
        <v>1.74742857142857</v>
      </c>
      <c r="AX27">
        <v>1.224</v>
      </c>
      <c r="AY27">
        <v>2.9702857142857102</v>
      </c>
      <c r="AZ27">
        <v>7.1782857142857104</v>
      </c>
      <c r="BA27">
        <v>0.187428571428571</v>
      </c>
      <c r="BB27">
        <v>0.34857142857142898</v>
      </c>
      <c r="BC27">
        <v>0.66971428571428604</v>
      </c>
      <c r="BD27">
        <v>0.68342857142857105</v>
      </c>
      <c r="BE27">
        <v>0.49371428571428599</v>
      </c>
      <c r="BF27" s="255" t="str">
        <f t="shared" si="0"/>
        <v>Some vulnerability</v>
      </c>
    </row>
    <row r="28" spans="1:58" x14ac:dyDescent="0.25">
      <c r="A28">
        <v>55036</v>
      </c>
      <c r="B28">
        <v>34</v>
      </c>
      <c r="C28">
        <v>6</v>
      </c>
      <c r="D28">
        <v>0</v>
      </c>
      <c r="E28">
        <v>22141</v>
      </c>
      <c r="F28">
        <v>2</v>
      </c>
      <c r="G28">
        <v>11</v>
      </c>
      <c r="H28">
        <v>3</v>
      </c>
      <c r="I28">
        <v>17</v>
      </c>
      <c r="J28">
        <v>4</v>
      </c>
      <c r="K28">
        <v>6</v>
      </c>
      <c r="L28">
        <v>0</v>
      </c>
      <c r="M28">
        <v>0</v>
      </c>
      <c r="N28">
        <v>6</v>
      </c>
      <c r="O28">
        <v>0</v>
      </c>
      <c r="P28">
        <v>3</v>
      </c>
      <c r="Q28">
        <v>0</v>
      </c>
      <c r="R28">
        <v>0.17647058823529399</v>
      </c>
      <c r="S28">
        <v>0</v>
      </c>
      <c r="T28">
        <v>22141</v>
      </c>
      <c r="U28">
        <v>5.8823529411764698E-2</v>
      </c>
      <c r="V28">
        <v>0.32352941176470601</v>
      </c>
      <c r="W28">
        <v>8.8235294117647106E-2</v>
      </c>
      <c r="X28">
        <v>0.5</v>
      </c>
      <c r="Y28">
        <v>0.11764705882352899</v>
      </c>
      <c r="Z28">
        <v>0.17647058823529399</v>
      </c>
      <c r="AA28">
        <v>0</v>
      </c>
      <c r="AB28">
        <v>0</v>
      </c>
      <c r="AC28">
        <v>0.17647058823529399</v>
      </c>
      <c r="AD28">
        <v>0</v>
      </c>
      <c r="AE28">
        <v>8.8235294117647106E-2</v>
      </c>
      <c r="AF28">
        <v>0</v>
      </c>
      <c r="AG28">
        <v>0.92228571428571404</v>
      </c>
      <c r="AH28">
        <v>0</v>
      </c>
      <c r="AI28">
        <v>0.98057142857142898</v>
      </c>
      <c r="AJ28">
        <v>0.78057142857142903</v>
      </c>
      <c r="AK28">
        <v>0.92228571428571404</v>
      </c>
      <c r="AL28">
        <v>4.2285714285714301E-2</v>
      </c>
      <c r="AM28">
        <v>1</v>
      </c>
      <c r="AN28">
        <v>0.994285714285714</v>
      </c>
      <c r="AO28">
        <v>0.76228571428571401</v>
      </c>
      <c r="AP28">
        <v>0</v>
      </c>
      <c r="AQ28">
        <v>0</v>
      </c>
      <c r="AR28">
        <v>0.98628571428571399</v>
      </c>
      <c r="AS28">
        <v>0</v>
      </c>
      <c r="AT28">
        <v>0.98628571428571399</v>
      </c>
      <c r="AU28">
        <v>0</v>
      </c>
      <c r="AV28">
        <v>2.6834285714285699</v>
      </c>
      <c r="AW28">
        <v>2.95885714285714</v>
      </c>
      <c r="AX28">
        <v>0.76228571428571401</v>
      </c>
      <c r="AY28">
        <v>1.97257142857143</v>
      </c>
      <c r="AZ28">
        <v>8.3771428571428608</v>
      </c>
      <c r="BA28">
        <v>0.78400000000000003</v>
      </c>
      <c r="BB28">
        <v>0.96</v>
      </c>
      <c r="BC28">
        <v>0.40228571428571402</v>
      </c>
      <c r="BD28">
        <v>0.36342857142857099</v>
      </c>
      <c r="BE28">
        <v>0.68457142857142905</v>
      </c>
      <c r="BF28" s="255" t="str">
        <f t="shared" si="0"/>
        <v>Significant vulnerability</v>
      </c>
    </row>
    <row r="29" spans="1:58" x14ac:dyDescent="0.25">
      <c r="A29">
        <v>55037</v>
      </c>
      <c r="B29">
        <v>5077</v>
      </c>
      <c r="C29">
        <v>684</v>
      </c>
      <c r="D29">
        <v>187</v>
      </c>
      <c r="E29">
        <v>30562</v>
      </c>
      <c r="F29">
        <v>361</v>
      </c>
      <c r="G29">
        <v>1166</v>
      </c>
      <c r="H29">
        <v>1116</v>
      </c>
      <c r="I29">
        <v>1041</v>
      </c>
      <c r="J29">
        <v>173</v>
      </c>
      <c r="K29">
        <v>888</v>
      </c>
      <c r="L29">
        <v>20</v>
      </c>
      <c r="M29">
        <v>120</v>
      </c>
      <c r="N29">
        <v>843</v>
      </c>
      <c r="O29">
        <v>99</v>
      </c>
      <c r="P29">
        <v>126</v>
      </c>
      <c r="Q29">
        <v>19</v>
      </c>
      <c r="R29">
        <v>0.13472523143588699</v>
      </c>
      <c r="S29">
        <v>3.6832775260980902E-2</v>
      </c>
      <c r="T29">
        <v>30562</v>
      </c>
      <c r="U29">
        <v>7.1104983257829393E-2</v>
      </c>
      <c r="V29">
        <v>0.22966318692141</v>
      </c>
      <c r="W29">
        <v>0.21981485129013201</v>
      </c>
      <c r="X29">
        <v>0.20504234784321401</v>
      </c>
      <c r="Y29">
        <v>3.4075241284222998E-2</v>
      </c>
      <c r="Z29">
        <v>0.174906440811503</v>
      </c>
      <c r="AA29">
        <v>3.9393342525113296E-3</v>
      </c>
      <c r="AB29">
        <v>2.3636005515068E-2</v>
      </c>
      <c r="AC29">
        <v>0.16604293874335199</v>
      </c>
      <c r="AD29">
        <v>1.94997045499311E-2</v>
      </c>
      <c r="AE29">
        <v>2.48178057908214E-2</v>
      </c>
      <c r="AF29">
        <v>3.7423675398857601E-3</v>
      </c>
      <c r="AG29">
        <v>0.82514285714285696</v>
      </c>
      <c r="AH29">
        <v>0.90400000000000003</v>
      </c>
      <c r="AI29">
        <v>0.89371428571428602</v>
      </c>
      <c r="AJ29">
        <v>0.86171428571428599</v>
      </c>
      <c r="AK29">
        <v>0.68457142857142905</v>
      </c>
      <c r="AL29">
        <v>0.44342857142857101</v>
      </c>
      <c r="AM29">
        <v>0.95085714285714296</v>
      </c>
      <c r="AN29">
        <v>0.71428571428571397</v>
      </c>
      <c r="AO29">
        <v>0.75657142857142901</v>
      </c>
      <c r="AP29">
        <v>0.57828571428571396</v>
      </c>
      <c r="AQ29">
        <v>0.61028571428571399</v>
      </c>
      <c r="AR29">
        <v>0.98285714285714298</v>
      </c>
      <c r="AS29">
        <v>0.93257142857142905</v>
      </c>
      <c r="AT29">
        <v>0.75771428571428601</v>
      </c>
      <c r="AU29">
        <v>0.49371428571428599</v>
      </c>
      <c r="AV29">
        <v>3.4845714285714302</v>
      </c>
      <c r="AW29">
        <v>2.7931428571428598</v>
      </c>
      <c r="AX29">
        <v>1.3348571428571401</v>
      </c>
      <c r="AY29">
        <v>3.7771428571428598</v>
      </c>
      <c r="AZ29">
        <v>11.3897142857143</v>
      </c>
      <c r="BA29">
        <v>0.96342857142857097</v>
      </c>
      <c r="BB29">
        <v>0.89371428571428602</v>
      </c>
      <c r="BC29">
        <v>0.71657142857142897</v>
      </c>
      <c r="BD29">
        <v>0.94057142857142895</v>
      </c>
      <c r="BE29">
        <v>0.98857142857142899</v>
      </c>
      <c r="BF29" s="255" t="str">
        <f t="shared" si="0"/>
        <v>Most vulnerability</v>
      </c>
    </row>
    <row r="30" spans="1:58" x14ac:dyDescent="0.25">
      <c r="A30">
        <v>55038</v>
      </c>
      <c r="B30">
        <v>24246</v>
      </c>
      <c r="C30">
        <v>368</v>
      </c>
      <c r="D30">
        <v>285</v>
      </c>
      <c r="E30">
        <v>58274</v>
      </c>
      <c r="F30">
        <v>271</v>
      </c>
      <c r="G30">
        <v>3213</v>
      </c>
      <c r="H30">
        <v>6222</v>
      </c>
      <c r="I30">
        <v>2043</v>
      </c>
      <c r="J30">
        <v>275</v>
      </c>
      <c r="K30">
        <v>3214</v>
      </c>
      <c r="L30">
        <v>110</v>
      </c>
      <c r="M30">
        <v>328</v>
      </c>
      <c r="N30">
        <v>235</v>
      </c>
      <c r="O30">
        <v>14</v>
      </c>
      <c r="P30">
        <v>252</v>
      </c>
      <c r="Q30">
        <v>59</v>
      </c>
      <c r="R30">
        <v>1.5177761280211199E-2</v>
      </c>
      <c r="S30">
        <v>1.17545162088592E-2</v>
      </c>
      <c r="T30">
        <v>58274</v>
      </c>
      <c r="U30">
        <v>1.1177101377546799E-2</v>
      </c>
      <c r="V30">
        <v>0.13251670378619201</v>
      </c>
      <c r="W30">
        <v>0.25661964860183101</v>
      </c>
      <c r="X30">
        <v>8.42613214550854E-2</v>
      </c>
      <c r="Y30">
        <v>1.1342077043636101E-2</v>
      </c>
      <c r="Z30">
        <v>0.13255794770271401</v>
      </c>
      <c r="AA30">
        <v>4.53683081745443E-3</v>
      </c>
      <c r="AB30">
        <v>1.35280046193186E-2</v>
      </c>
      <c r="AC30">
        <v>9.6923203827435495E-3</v>
      </c>
      <c r="AD30">
        <v>5.7741483131238096E-4</v>
      </c>
      <c r="AE30">
        <v>1.0393466963622901E-2</v>
      </c>
      <c r="AF30">
        <v>2.4333910748164599E-3</v>
      </c>
      <c r="AG30">
        <v>2.4E-2</v>
      </c>
      <c r="AH30">
        <v>0.315428571428571</v>
      </c>
      <c r="AI30">
        <v>6.8571428571428603E-2</v>
      </c>
      <c r="AJ30">
        <v>6.2857142857142903E-2</v>
      </c>
      <c r="AK30">
        <v>0.129142857142857</v>
      </c>
      <c r="AL30">
        <v>0.72114285714285697</v>
      </c>
      <c r="AM30">
        <v>0.14971428571428599</v>
      </c>
      <c r="AN30">
        <v>9.6000000000000002E-2</v>
      </c>
      <c r="AO30">
        <v>0.66400000000000003</v>
      </c>
      <c r="AP30">
        <v>0.60228571428571398</v>
      </c>
      <c r="AQ30">
        <v>0.49371428571428599</v>
      </c>
      <c r="AR30">
        <v>0.38857142857142901</v>
      </c>
      <c r="AS30">
        <v>0.224</v>
      </c>
      <c r="AT30">
        <v>0.38400000000000001</v>
      </c>
      <c r="AU30">
        <v>0.45028571428571401</v>
      </c>
      <c r="AV30">
        <v>0.47085714285714297</v>
      </c>
      <c r="AW30">
        <v>1.0960000000000001</v>
      </c>
      <c r="AX30">
        <v>1.26628571428571</v>
      </c>
      <c r="AY30">
        <v>1.9405714285714299</v>
      </c>
      <c r="AZ30">
        <v>4.7737142857142896</v>
      </c>
      <c r="BA30">
        <v>1.9428571428571399E-2</v>
      </c>
      <c r="BB30">
        <v>6.2857142857142903E-2</v>
      </c>
      <c r="BC30">
        <v>0.68914285714285695</v>
      </c>
      <c r="BD30">
        <v>0.35085714285714298</v>
      </c>
      <c r="BE30">
        <v>0.106285714285714</v>
      </c>
      <c r="BF30" s="255" t="str">
        <f t="shared" si="0"/>
        <v>Least vulnerability</v>
      </c>
    </row>
    <row r="31" spans="1:58" x14ac:dyDescent="0.25">
      <c r="A31">
        <v>55040</v>
      </c>
      <c r="B31">
        <v>14451</v>
      </c>
      <c r="C31">
        <v>1036</v>
      </c>
      <c r="D31">
        <v>386</v>
      </c>
      <c r="E31">
        <v>39665</v>
      </c>
      <c r="F31">
        <v>1011</v>
      </c>
      <c r="G31">
        <v>2161</v>
      </c>
      <c r="H31">
        <v>3437</v>
      </c>
      <c r="I31">
        <v>1913</v>
      </c>
      <c r="J31">
        <v>358</v>
      </c>
      <c r="K31">
        <v>1192</v>
      </c>
      <c r="L31">
        <v>53</v>
      </c>
      <c r="M31">
        <v>479</v>
      </c>
      <c r="N31">
        <v>74</v>
      </c>
      <c r="O31">
        <v>94</v>
      </c>
      <c r="P31">
        <v>64</v>
      </c>
      <c r="Q31">
        <v>52</v>
      </c>
      <c r="R31">
        <v>7.1690540447027898E-2</v>
      </c>
      <c r="S31">
        <v>2.67109542592208E-2</v>
      </c>
      <c r="T31">
        <v>39665</v>
      </c>
      <c r="U31">
        <v>6.9960556362881496E-2</v>
      </c>
      <c r="V31">
        <v>0.149539824233617</v>
      </c>
      <c r="W31">
        <v>0.237838211888451</v>
      </c>
      <c r="X31">
        <v>0.132378382118885</v>
      </c>
      <c r="Y31">
        <v>2.4773372084976798E-2</v>
      </c>
      <c r="Z31">
        <v>8.2485641132101606E-2</v>
      </c>
      <c r="AA31">
        <v>3.6675662583904199E-3</v>
      </c>
      <c r="AB31">
        <v>3.3146495052245498E-2</v>
      </c>
      <c r="AC31">
        <v>5.12075288907342E-3</v>
      </c>
      <c r="AD31">
        <v>6.5047401563905604E-3</v>
      </c>
      <c r="AE31">
        <v>4.4287592554148499E-3</v>
      </c>
      <c r="AF31">
        <v>3.5983668950245701E-3</v>
      </c>
      <c r="AG31">
        <v>0.41599999999999998</v>
      </c>
      <c r="AH31">
        <v>0.78514285714285703</v>
      </c>
      <c r="AI31">
        <v>0.436571428571429</v>
      </c>
      <c r="AJ31">
        <v>0.85371428571428598</v>
      </c>
      <c r="AK31">
        <v>0.22742857142857101</v>
      </c>
      <c r="AL31">
        <v>0.59428571428571397</v>
      </c>
      <c r="AM31">
        <v>0.64</v>
      </c>
      <c r="AN31">
        <v>0.48914285714285699</v>
      </c>
      <c r="AO31">
        <v>0.437714285714286</v>
      </c>
      <c r="AP31">
        <v>0.56342857142857095</v>
      </c>
      <c r="AQ31">
        <v>0.69371428571428595</v>
      </c>
      <c r="AR31">
        <v>0.27085714285714302</v>
      </c>
      <c r="AS31">
        <v>0.61142857142857099</v>
      </c>
      <c r="AT31">
        <v>0.18057142857142899</v>
      </c>
      <c r="AU31">
        <v>0.48457142857142899</v>
      </c>
      <c r="AV31">
        <v>2.4914285714285702</v>
      </c>
      <c r="AW31">
        <v>1.95085714285714</v>
      </c>
      <c r="AX31">
        <v>1.00114285714286</v>
      </c>
      <c r="AY31">
        <v>2.2411428571428602</v>
      </c>
      <c r="AZ31">
        <v>7.6845714285714299</v>
      </c>
      <c r="BA31">
        <v>0.71542857142857097</v>
      </c>
      <c r="BB31">
        <v>0.47314285714285698</v>
      </c>
      <c r="BC31">
        <v>0.56114285714285705</v>
      </c>
      <c r="BD31">
        <v>0.44</v>
      </c>
      <c r="BE31">
        <v>0.57142857142857095</v>
      </c>
      <c r="BF31" s="255" t="str">
        <f t="shared" si="0"/>
        <v>Significant vulnerability</v>
      </c>
    </row>
    <row r="32" spans="1:58" x14ac:dyDescent="0.25">
      <c r="A32">
        <v>55041</v>
      </c>
      <c r="B32">
        <v>7532</v>
      </c>
      <c r="C32">
        <v>428</v>
      </c>
      <c r="D32">
        <v>31</v>
      </c>
      <c r="E32">
        <v>44190</v>
      </c>
      <c r="F32">
        <v>207</v>
      </c>
      <c r="G32">
        <v>2027</v>
      </c>
      <c r="H32">
        <v>1508</v>
      </c>
      <c r="I32">
        <v>818</v>
      </c>
      <c r="J32">
        <v>249</v>
      </c>
      <c r="K32">
        <v>435</v>
      </c>
      <c r="L32">
        <v>54</v>
      </c>
      <c r="M32">
        <v>352</v>
      </c>
      <c r="N32">
        <v>343</v>
      </c>
      <c r="O32">
        <v>17</v>
      </c>
      <c r="P32">
        <v>164</v>
      </c>
      <c r="Q32">
        <v>158</v>
      </c>
      <c r="R32">
        <v>5.6824216675517798E-2</v>
      </c>
      <c r="S32">
        <v>4.1157727031333E-3</v>
      </c>
      <c r="T32">
        <v>44190</v>
      </c>
      <c r="U32">
        <v>2.7482740308019098E-2</v>
      </c>
      <c r="V32">
        <v>0.26911842804036101</v>
      </c>
      <c r="W32">
        <v>0.200212426978226</v>
      </c>
      <c r="X32">
        <v>0.108603292618163</v>
      </c>
      <c r="Y32">
        <v>3.3058948486457802E-2</v>
      </c>
      <c r="Z32">
        <v>5.7753584705257599E-2</v>
      </c>
      <c r="AA32">
        <v>7.1694105151354198E-3</v>
      </c>
      <c r="AB32">
        <v>4.67339352097716E-2</v>
      </c>
      <c r="AC32">
        <v>4.5539033457249099E-2</v>
      </c>
      <c r="AD32">
        <v>2.2570366436537401E-3</v>
      </c>
      <c r="AE32">
        <v>2.17737652681891E-2</v>
      </c>
      <c r="AF32">
        <v>2.0977164099840701E-2</v>
      </c>
      <c r="AG32">
        <v>0.28342857142857097</v>
      </c>
      <c r="AH32">
        <v>9.4857142857142904E-2</v>
      </c>
      <c r="AI32">
        <v>0.27314285714285702</v>
      </c>
      <c r="AJ32">
        <v>0.252571428571429</v>
      </c>
      <c r="AK32">
        <v>0.83314285714285696</v>
      </c>
      <c r="AL32">
        <v>0.30514285714285699</v>
      </c>
      <c r="AM32">
        <v>0.40685714285714297</v>
      </c>
      <c r="AN32">
        <v>0.69828571428571395</v>
      </c>
      <c r="AO32">
        <v>0.26057142857142901</v>
      </c>
      <c r="AP32">
        <v>0.68342857142857105</v>
      </c>
      <c r="AQ32">
        <v>0.79428571428571404</v>
      </c>
      <c r="AR32">
        <v>0.77485714285714302</v>
      </c>
      <c r="AS32">
        <v>0.34742857142857098</v>
      </c>
      <c r="AT32">
        <v>0.68457142857142905</v>
      </c>
      <c r="AU32">
        <v>0.75885714285714301</v>
      </c>
      <c r="AV32">
        <v>0.90400000000000003</v>
      </c>
      <c r="AW32">
        <v>2.24342857142857</v>
      </c>
      <c r="AX32">
        <v>0.94399999999999995</v>
      </c>
      <c r="AY32">
        <v>3.36</v>
      </c>
      <c r="AZ32">
        <v>7.4514285714285702</v>
      </c>
      <c r="BA32">
        <v>8.4571428571428603E-2</v>
      </c>
      <c r="BB32">
        <v>0.63085714285714301</v>
      </c>
      <c r="BC32">
        <v>0.52</v>
      </c>
      <c r="BD32">
        <v>0.81942857142857095</v>
      </c>
      <c r="BE32">
        <v>0.53714285714285703</v>
      </c>
      <c r="BF32" s="255" t="str">
        <f t="shared" si="0"/>
        <v>Significant vulnerability</v>
      </c>
    </row>
    <row r="33" spans="1:58" x14ac:dyDescent="0.25">
      <c r="A33">
        <v>55042</v>
      </c>
      <c r="B33">
        <v>13156</v>
      </c>
      <c r="C33">
        <v>532</v>
      </c>
      <c r="D33">
        <v>151</v>
      </c>
      <c r="E33">
        <v>79998</v>
      </c>
      <c r="F33">
        <v>91</v>
      </c>
      <c r="G33">
        <v>1930</v>
      </c>
      <c r="H33">
        <v>3487</v>
      </c>
      <c r="I33">
        <v>1119</v>
      </c>
      <c r="J33">
        <v>218</v>
      </c>
      <c r="K33">
        <v>1889</v>
      </c>
      <c r="L33">
        <v>19</v>
      </c>
      <c r="M33">
        <v>104</v>
      </c>
      <c r="N33">
        <v>508</v>
      </c>
      <c r="O33">
        <v>49</v>
      </c>
      <c r="P33">
        <v>167</v>
      </c>
      <c r="Q33">
        <v>32</v>
      </c>
      <c r="R33">
        <v>4.0437823046518703E-2</v>
      </c>
      <c r="S33">
        <v>1.1477652782000599E-2</v>
      </c>
      <c r="T33">
        <v>79998</v>
      </c>
      <c r="U33">
        <v>6.91699604743083E-3</v>
      </c>
      <c r="V33">
        <v>0.146701124961995</v>
      </c>
      <c r="W33">
        <v>0.26505016722407998</v>
      </c>
      <c r="X33">
        <v>8.5056248099726395E-2</v>
      </c>
      <c r="Y33">
        <v>1.65703861356035E-2</v>
      </c>
      <c r="Z33">
        <v>0.14358467619337201</v>
      </c>
      <c r="AA33">
        <v>1.4442079659471E-3</v>
      </c>
      <c r="AB33">
        <v>7.9051383399209498E-3</v>
      </c>
      <c r="AC33">
        <v>3.8613560352690798E-2</v>
      </c>
      <c r="AD33">
        <v>3.7245363332319898E-3</v>
      </c>
      <c r="AE33">
        <v>1.26938279112192E-2</v>
      </c>
      <c r="AF33">
        <v>2.4323502584372098E-3</v>
      </c>
      <c r="AG33">
        <v>0.14285714285714299</v>
      </c>
      <c r="AH33">
        <v>0.307428571428571</v>
      </c>
      <c r="AI33">
        <v>1.37142857142857E-2</v>
      </c>
      <c r="AJ33">
        <v>4.1142857142857099E-2</v>
      </c>
      <c r="AK33">
        <v>0.20342857142857099</v>
      </c>
      <c r="AL33">
        <v>0.77142857142857102</v>
      </c>
      <c r="AM33">
        <v>0.16</v>
      </c>
      <c r="AN33">
        <v>0.23428571428571399</v>
      </c>
      <c r="AO33">
        <v>0.69257142857142895</v>
      </c>
      <c r="AP33">
        <v>0.44914285714285701</v>
      </c>
      <c r="AQ33">
        <v>0.42057142857142898</v>
      </c>
      <c r="AR33">
        <v>0.73028571428571398</v>
      </c>
      <c r="AS33">
        <v>0.437714285714286</v>
      </c>
      <c r="AT33">
        <v>0.45257142857142901</v>
      </c>
      <c r="AU33">
        <v>0.44914285714285701</v>
      </c>
      <c r="AV33">
        <v>0.505142857142857</v>
      </c>
      <c r="AW33">
        <v>1.3691428571428601</v>
      </c>
      <c r="AX33">
        <v>1.1417142857142899</v>
      </c>
      <c r="AY33">
        <v>2.4902857142857102</v>
      </c>
      <c r="AZ33">
        <v>5.5062857142857098</v>
      </c>
      <c r="BA33">
        <v>2.17142857142857E-2</v>
      </c>
      <c r="BB33">
        <v>0.16457142857142901</v>
      </c>
      <c r="BC33">
        <v>0.63085714285714301</v>
      </c>
      <c r="BD33">
        <v>0.53485714285714303</v>
      </c>
      <c r="BE33">
        <v>0.20571428571428599</v>
      </c>
      <c r="BF33" s="255" t="str">
        <f t="shared" si="0"/>
        <v>Least vulnerability</v>
      </c>
    </row>
    <row r="34" spans="1:58" x14ac:dyDescent="0.25">
      <c r="A34">
        <v>55043</v>
      </c>
      <c r="B34">
        <v>3471</v>
      </c>
      <c r="C34">
        <v>247</v>
      </c>
      <c r="D34">
        <v>46</v>
      </c>
      <c r="E34">
        <v>59743</v>
      </c>
      <c r="F34">
        <v>63</v>
      </c>
      <c r="G34">
        <v>842</v>
      </c>
      <c r="H34">
        <v>612</v>
      </c>
      <c r="I34">
        <v>413</v>
      </c>
      <c r="J34">
        <v>99</v>
      </c>
      <c r="K34">
        <v>304</v>
      </c>
      <c r="L34">
        <v>18</v>
      </c>
      <c r="M34">
        <v>0</v>
      </c>
      <c r="N34">
        <v>11</v>
      </c>
      <c r="O34">
        <v>5</v>
      </c>
      <c r="P34">
        <v>20</v>
      </c>
      <c r="Q34">
        <v>3</v>
      </c>
      <c r="R34">
        <v>7.1161048689138598E-2</v>
      </c>
      <c r="S34">
        <v>1.32526649380582E-2</v>
      </c>
      <c r="T34">
        <v>59743</v>
      </c>
      <c r="U34">
        <v>1.8150388936905799E-2</v>
      </c>
      <c r="V34">
        <v>0.24258138864880399</v>
      </c>
      <c r="W34">
        <v>0.17631806395851299</v>
      </c>
      <c r="X34">
        <v>0.11898588303082699</v>
      </c>
      <c r="Y34">
        <v>2.8522039757994801E-2</v>
      </c>
      <c r="Z34">
        <v>8.7582829155862907E-2</v>
      </c>
      <c r="AA34">
        <v>5.1858254105445097E-3</v>
      </c>
      <c r="AB34">
        <v>0</v>
      </c>
      <c r="AC34">
        <v>3.1691155286660902E-3</v>
      </c>
      <c r="AD34">
        <v>1.4405070584845899E-3</v>
      </c>
      <c r="AE34">
        <v>5.7620282339383502E-3</v>
      </c>
      <c r="AF34">
        <v>8.6430423509075197E-4</v>
      </c>
      <c r="AG34">
        <v>0.41371428571428598</v>
      </c>
      <c r="AH34">
        <v>0.370285714285714</v>
      </c>
      <c r="AI34">
        <v>6.3999999999999904E-2</v>
      </c>
      <c r="AJ34">
        <v>0.14057142857142901</v>
      </c>
      <c r="AK34">
        <v>0.73942857142857099</v>
      </c>
      <c r="AL34">
        <v>0.17485714285714299</v>
      </c>
      <c r="AM34">
        <v>0.51771428571428602</v>
      </c>
      <c r="AN34">
        <v>0.58171428571428596</v>
      </c>
      <c r="AO34">
        <v>0.46057142857142902</v>
      </c>
      <c r="AP34">
        <v>0.625142857142857</v>
      </c>
      <c r="AQ34">
        <v>0</v>
      </c>
      <c r="AR34">
        <v>0.22742857142857101</v>
      </c>
      <c r="AS34">
        <v>0.28914285714285698</v>
      </c>
      <c r="AT34">
        <v>0.216</v>
      </c>
      <c r="AU34">
        <v>0.41028571428571398</v>
      </c>
      <c r="AV34">
        <v>0.98857142857142799</v>
      </c>
      <c r="AW34">
        <v>2.0137142857142898</v>
      </c>
      <c r="AX34">
        <v>1.0857142857142901</v>
      </c>
      <c r="AY34">
        <v>1.1428571428571399</v>
      </c>
      <c r="AZ34">
        <v>5.2308571428571398</v>
      </c>
      <c r="BA34">
        <v>0.105142857142857</v>
      </c>
      <c r="BB34">
        <v>0.50971428571428601</v>
      </c>
      <c r="BC34">
        <v>0.60228571428571398</v>
      </c>
      <c r="BD34">
        <v>0.13485714285714301</v>
      </c>
      <c r="BE34">
        <v>0.17142857142857101</v>
      </c>
      <c r="BF34" s="255" t="str">
        <f t="shared" si="0"/>
        <v>Least vulnerability</v>
      </c>
    </row>
    <row r="35" spans="1:58" x14ac:dyDescent="0.25">
      <c r="A35">
        <v>55044</v>
      </c>
      <c r="B35">
        <v>63280</v>
      </c>
      <c r="C35">
        <v>1934</v>
      </c>
      <c r="D35">
        <v>873</v>
      </c>
      <c r="E35">
        <v>59644</v>
      </c>
      <c r="F35">
        <v>1034</v>
      </c>
      <c r="G35">
        <v>6968</v>
      </c>
      <c r="H35">
        <v>17667</v>
      </c>
      <c r="I35">
        <v>4517</v>
      </c>
      <c r="J35">
        <v>724</v>
      </c>
      <c r="K35">
        <v>12760</v>
      </c>
      <c r="L35">
        <v>867</v>
      </c>
      <c r="M35">
        <v>1403</v>
      </c>
      <c r="N35">
        <v>357</v>
      </c>
      <c r="O35">
        <v>294</v>
      </c>
      <c r="P35">
        <v>895</v>
      </c>
      <c r="Q35">
        <v>204</v>
      </c>
      <c r="R35">
        <v>3.05625790139064E-2</v>
      </c>
      <c r="S35">
        <v>1.3795828065739601E-2</v>
      </c>
      <c r="T35">
        <v>59644</v>
      </c>
      <c r="U35">
        <v>1.6340075853350199E-2</v>
      </c>
      <c r="V35">
        <v>0.11011378002528401</v>
      </c>
      <c r="W35">
        <v>0.27918773704171901</v>
      </c>
      <c r="X35">
        <v>7.1381163084702895E-2</v>
      </c>
      <c r="Y35">
        <v>1.1441213653603E-2</v>
      </c>
      <c r="Z35">
        <v>0.20164348925410899</v>
      </c>
      <c r="AA35">
        <v>1.37010113780025E-2</v>
      </c>
      <c r="AB35">
        <v>2.2171302149178299E-2</v>
      </c>
      <c r="AC35">
        <v>5.6415929203539796E-3</v>
      </c>
      <c r="AD35">
        <v>4.6460176991150398E-3</v>
      </c>
      <c r="AE35">
        <v>1.41434892541087E-2</v>
      </c>
      <c r="AF35">
        <v>3.2237673830594199E-3</v>
      </c>
      <c r="AG35">
        <v>7.54285714285714E-2</v>
      </c>
      <c r="AH35">
        <v>0.38628571428571401</v>
      </c>
      <c r="AI35">
        <v>6.5142857142857197E-2</v>
      </c>
      <c r="AJ35">
        <v>0.112</v>
      </c>
      <c r="AK35">
        <v>7.0857142857142896E-2</v>
      </c>
      <c r="AL35">
        <v>0.84114285714285697</v>
      </c>
      <c r="AM35">
        <v>8.4571428571428603E-2</v>
      </c>
      <c r="AN35">
        <v>9.9428571428571394E-2</v>
      </c>
      <c r="AO35">
        <v>0.79885714285714304</v>
      </c>
      <c r="AP35">
        <v>0.80914285714285705</v>
      </c>
      <c r="AQ35">
        <v>0.59314285714285697</v>
      </c>
      <c r="AR35">
        <v>0.28342857142857097</v>
      </c>
      <c r="AS35">
        <v>0.50857142857142901</v>
      </c>
      <c r="AT35">
        <v>0.49371428571428599</v>
      </c>
      <c r="AU35">
        <v>0.47657142857142898</v>
      </c>
      <c r="AV35">
        <v>0.63885714285714301</v>
      </c>
      <c r="AW35">
        <v>1.0960000000000001</v>
      </c>
      <c r="AX35">
        <v>1.6080000000000001</v>
      </c>
      <c r="AY35">
        <v>2.3554285714285701</v>
      </c>
      <c r="AZ35">
        <v>5.69828571428571</v>
      </c>
      <c r="BA35">
        <v>4.1142857142857099E-2</v>
      </c>
      <c r="BB35">
        <v>6.2857142857142903E-2</v>
      </c>
      <c r="BC35">
        <v>0.85257142857142898</v>
      </c>
      <c r="BD35">
        <v>0.48342857142857099</v>
      </c>
      <c r="BE35">
        <v>0.246857142857143</v>
      </c>
      <c r="BF35" s="255" t="str">
        <f t="shared" si="0"/>
        <v>Least vulnerability</v>
      </c>
    </row>
    <row r="36" spans="1:58" x14ac:dyDescent="0.25">
      <c r="A36">
        <v>55045</v>
      </c>
      <c r="B36">
        <v>7854</v>
      </c>
      <c r="C36">
        <v>438</v>
      </c>
      <c r="D36">
        <v>196</v>
      </c>
      <c r="E36">
        <v>46580</v>
      </c>
      <c r="F36">
        <v>173</v>
      </c>
      <c r="G36">
        <v>1328</v>
      </c>
      <c r="H36">
        <v>2146</v>
      </c>
      <c r="I36">
        <v>755</v>
      </c>
      <c r="J36">
        <v>76</v>
      </c>
      <c r="K36">
        <v>460</v>
      </c>
      <c r="L36">
        <v>20</v>
      </c>
      <c r="M36">
        <v>175</v>
      </c>
      <c r="N36">
        <v>176</v>
      </c>
      <c r="O36">
        <v>5</v>
      </c>
      <c r="P36">
        <v>122</v>
      </c>
      <c r="Q36">
        <v>10</v>
      </c>
      <c r="R36">
        <v>5.57677616501146E-2</v>
      </c>
      <c r="S36">
        <v>2.4955436720142599E-2</v>
      </c>
      <c r="T36">
        <v>46580</v>
      </c>
      <c r="U36">
        <v>2.2026992615227899E-2</v>
      </c>
      <c r="V36">
        <v>0.16908581614463999</v>
      </c>
      <c r="W36">
        <v>0.27323656735421398</v>
      </c>
      <c r="X36">
        <v>9.6129360835243205E-2</v>
      </c>
      <c r="Y36">
        <v>9.6765979118920292E-3</v>
      </c>
      <c r="Z36">
        <v>5.8568882098293903E-2</v>
      </c>
      <c r="AA36">
        <v>2.5464731347084298E-3</v>
      </c>
      <c r="AB36">
        <v>2.2281639928698801E-2</v>
      </c>
      <c r="AC36">
        <v>2.2408963585434202E-2</v>
      </c>
      <c r="AD36">
        <v>6.3661828367710701E-4</v>
      </c>
      <c r="AE36">
        <v>1.5533486121721399E-2</v>
      </c>
      <c r="AF36">
        <v>1.2732365673542099E-3</v>
      </c>
      <c r="AG36">
        <v>0.27200000000000002</v>
      </c>
      <c r="AH36">
        <v>0.746285714285714</v>
      </c>
      <c r="AI36">
        <v>0.20114285714285701</v>
      </c>
      <c r="AJ36">
        <v>0.187428571428571</v>
      </c>
      <c r="AK36">
        <v>0.317714285714286</v>
      </c>
      <c r="AL36">
        <v>0.82057142857142895</v>
      </c>
      <c r="AM36">
        <v>0.26857142857142902</v>
      </c>
      <c r="AN36">
        <v>7.0857142857142896E-2</v>
      </c>
      <c r="AO36">
        <v>0.26857142857142902</v>
      </c>
      <c r="AP36">
        <v>0.52114285714285702</v>
      </c>
      <c r="AQ36">
        <v>0.59771428571428598</v>
      </c>
      <c r="AR36">
        <v>0.6</v>
      </c>
      <c r="AS36">
        <v>0.23085714285714301</v>
      </c>
      <c r="AT36">
        <v>0.53142857142857103</v>
      </c>
      <c r="AU36">
        <v>0.42171428571428599</v>
      </c>
      <c r="AV36">
        <v>1.4068571428571399</v>
      </c>
      <c r="AW36">
        <v>1.47771428571429</v>
      </c>
      <c r="AX36">
        <v>0.78971428571428604</v>
      </c>
      <c r="AY36">
        <v>2.3817142857142901</v>
      </c>
      <c r="AZ36">
        <v>6.056</v>
      </c>
      <c r="BA36">
        <v>0.251428571428571</v>
      </c>
      <c r="BB36">
        <v>0.217142857142857</v>
      </c>
      <c r="BC36">
        <v>0.42857142857142899</v>
      </c>
      <c r="BD36">
        <v>0.49371428571428599</v>
      </c>
      <c r="BE36">
        <v>0.29257142857142898</v>
      </c>
      <c r="BF36" s="255" t="str">
        <f t="shared" si="0"/>
        <v>Some vulnerability</v>
      </c>
    </row>
    <row r="37" spans="1:58" x14ac:dyDescent="0.25">
      <c r="A37">
        <v>55046</v>
      </c>
      <c r="B37">
        <v>6030</v>
      </c>
      <c r="C37">
        <v>134</v>
      </c>
      <c r="D37">
        <v>52</v>
      </c>
      <c r="E37">
        <v>37489</v>
      </c>
      <c r="F37">
        <v>113</v>
      </c>
      <c r="G37">
        <v>672</v>
      </c>
      <c r="H37">
        <v>1880</v>
      </c>
      <c r="I37">
        <v>453</v>
      </c>
      <c r="J37">
        <v>71</v>
      </c>
      <c r="K37">
        <v>246</v>
      </c>
      <c r="L37">
        <v>45</v>
      </c>
      <c r="M37">
        <v>79</v>
      </c>
      <c r="N37">
        <v>27</v>
      </c>
      <c r="O37">
        <v>47</v>
      </c>
      <c r="P37">
        <v>12</v>
      </c>
      <c r="Q37">
        <v>22</v>
      </c>
      <c r="R37">
        <v>2.2222222222222199E-2</v>
      </c>
      <c r="S37">
        <v>8.6235489220563791E-3</v>
      </c>
      <c r="T37">
        <v>37489</v>
      </c>
      <c r="U37">
        <v>1.8739635157545599E-2</v>
      </c>
      <c r="V37">
        <v>0.11144278606965199</v>
      </c>
      <c r="W37">
        <v>0.31177446102819201</v>
      </c>
      <c r="X37">
        <v>7.5124378109452702E-2</v>
      </c>
      <c r="Y37">
        <v>1.17744610281924E-2</v>
      </c>
      <c r="Z37">
        <v>4.0796019900497499E-2</v>
      </c>
      <c r="AA37">
        <v>7.4626865671641798E-3</v>
      </c>
      <c r="AB37">
        <v>1.31011608623549E-2</v>
      </c>
      <c r="AC37">
        <v>4.4776119402985103E-3</v>
      </c>
      <c r="AD37">
        <v>7.7943615257048101E-3</v>
      </c>
      <c r="AE37">
        <v>1.9900497512437801E-3</v>
      </c>
      <c r="AF37">
        <v>3.64842454394693E-3</v>
      </c>
      <c r="AG37">
        <v>4.1142857142857099E-2</v>
      </c>
      <c r="AH37">
        <v>0.217142857142857</v>
      </c>
      <c r="AI37">
        <v>0.56342857142857095</v>
      </c>
      <c r="AJ37">
        <v>0.14857142857142899</v>
      </c>
      <c r="AK37">
        <v>7.4285714285714302E-2</v>
      </c>
      <c r="AL37">
        <v>0.94742857142857095</v>
      </c>
      <c r="AM37">
        <v>9.4857142857142904E-2</v>
      </c>
      <c r="AN37">
        <v>0.104</v>
      </c>
      <c r="AO37">
        <v>0.16</v>
      </c>
      <c r="AP37">
        <v>0.69942857142857096</v>
      </c>
      <c r="AQ37">
        <v>0.48799999999999999</v>
      </c>
      <c r="AR37">
        <v>0.251428571428571</v>
      </c>
      <c r="AS37">
        <v>0.66971428571428604</v>
      </c>
      <c r="AT37">
        <v>0.113142857142857</v>
      </c>
      <c r="AU37">
        <v>0.48685714285714299</v>
      </c>
      <c r="AV37">
        <v>0.97028571428571397</v>
      </c>
      <c r="AW37">
        <v>1.22057142857143</v>
      </c>
      <c r="AX37">
        <v>0.85942857142857099</v>
      </c>
      <c r="AY37">
        <v>2.00914285714286</v>
      </c>
      <c r="AZ37">
        <v>5.0594285714285698</v>
      </c>
      <c r="BA37">
        <v>9.71428571428571E-2</v>
      </c>
      <c r="BB37">
        <v>0.114285714285714</v>
      </c>
      <c r="BC37">
        <v>0.45942857142857102</v>
      </c>
      <c r="BD37">
        <v>0.378285714285714</v>
      </c>
      <c r="BE37">
        <v>0.14399999999999999</v>
      </c>
      <c r="BF37" s="255" t="str">
        <f t="shared" si="0"/>
        <v>Least vulnerability</v>
      </c>
    </row>
    <row r="38" spans="1:58" x14ac:dyDescent="0.25">
      <c r="A38">
        <v>55047</v>
      </c>
      <c r="B38">
        <v>2230</v>
      </c>
      <c r="C38">
        <v>69</v>
      </c>
      <c r="D38">
        <v>4</v>
      </c>
      <c r="E38">
        <v>73234</v>
      </c>
      <c r="F38">
        <v>106</v>
      </c>
      <c r="G38">
        <v>759</v>
      </c>
      <c r="H38">
        <v>332</v>
      </c>
      <c r="I38">
        <v>217</v>
      </c>
      <c r="J38">
        <v>37</v>
      </c>
      <c r="K38">
        <v>197</v>
      </c>
      <c r="L38">
        <v>0</v>
      </c>
      <c r="M38">
        <v>0</v>
      </c>
      <c r="N38">
        <v>10</v>
      </c>
      <c r="O38">
        <v>0</v>
      </c>
      <c r="P38">
        <v>17</v>
      </c>
      <c r="Q38">
        <v>0</v>
      </c>
      <c r="R38">
        <v>3.0941704035874401E-2</v>
      </c>
      <c r="S38">
        <v>1.79372197309417E-3</v>
      </c>
      <c r="T38">
        <v>73234</v>
      </c>
      <c r="U38">
        <v>4.7533632286995503E-2</v>
      </c>
      <c r="V38">
        <v>0.34035874439461899</v>
      </c>
      <c r="W38">
        <v>0.148878923766816</v>
      </c>
      <c r="X38">
        <v>9.7309417040358698E-2</v>
      </c>
      <c r="Y38">
        <v>1.6591928251121098E-2</v>
      </c>
      <c r="Z38">
        <v>8.8340807174887903E-2</v>
      </c>
      <c r="AA38">
        <v>0</v>
      </c>
      <c r="AB38">
        <v>0</v>
      </c>
      <c r="AC38">
        <v>4.4843049327354303E-3</v>
      </c>
      <c r="AD38">
        <v>0</v>
      </c>
      <c r="AE38">
        <v>7.6233183856502197E-3</v>
      </c>
      <c r="AF38">
        <v>0</v>
      </c>
      <c r="AG38">
        <v>0.08</v>
      </c>
      <c r="AH38">
        <v>6.6285714285714295E-2</v>
      </c>
      <c r="AI38">
        <v>2.2857142857142899E-2</v>
      </c>
      <c r="AJ38">
        <v>0.620571428571429</v>
      </c>
      <c r="AK38">
        <v>0.94057142857142895</v>
      </c>
      <c r="AL38">
        <v>0.10285714285714299</v>
      </c>
      <c r="AM38">
        <v>0.27771428571428602</v>
      </c>
      <c r="AN38">
        <v>0.23771428571428599</v>
      </c>
      <c r="AO38">
        <v>0.46742857142857103</v>
      </c>
      <c r="AP38">
        <v>0</v>
      </c>
      <c r="AQ38">
        <v>0</v>
      </c>
      <c r="AR38">
        <v>0.252571428571429</v>
      </c>
      <c r="AS38">
        <v>0</v>
      </c>
      <c r="AT38">
        <v>0.28114285714285697</v>
      </c>
      <c r="AU38">
        <v>0</v>
      </c>
      <c r="AV38">
        <v>0.78971428571428604</v>
      </c>
      <c r="AW38">
        <v>1.5588571428571401</v>
      </c>
      <c r="AX38">
        <v>0.46742857142857103</v>
      </c>
      <c r="AY38">
        <v>0.53371428571428603</v>
      </c>
      <c r="AZ38">
        <v>3.3497142857142901</v>
      </c>
      <c r="BA38">
        <v>6.0571428571428602E-2</v>
      </c>
      <c r="BB38">
        <v>0.248</v>
      </c>
      <c r="BC38">
        <v>0.23771428571428599</v>
      </c>
      <c r="BD38">
        <v>3.6571428571428602E-2</v>
      </c>
      <c r="BE38">
        <v>1.6E-2</v>
      </c>
      <c r="BF38" s="255" t="str">
        <f t="shared" si="0"/>
        <v>Least vulnerability</v>
      </c>
    </row>
    <row r="39" spans="1:58" x14ac:dyDescent="0.25">
      <c r="A39">
        <v>55049</v>
      </c>
      <c r="B39">
        <v>2634</v>
      </c>
      <c r="C39">
        <v>162</v>
      </c>
      <c r="D39">
        <v>59</v>
      </c>
      <c r="E39">
        <v>37522</v>
      </c>
      <c r="F39">
        <v>250</v>
      </c>
      <c r="G39">
        <v>323</v>
      </c>
      <c r="H39">
        <v>773</v>
      </c>
      <c r="I39">
        <v>224</v>
      </c>
      <c r="J39">
        <v>42</v>
      </c>
      <c r="K39">
        <v>625</v>
      </c>
      <c r="L39">
        <v>76</v>
      </c>
      <c r="M39">
        <v>44</v>
      </c>
      <c r="N39">
        <v>222</v>
      </c>
      <c r="O39">
        <v>8</v>
      </c>
      <c r="P39">
        <v>37</v>
      </c>
      <c r="Q39">
        <v>21</v>
      </c>
      <c r="R39">
        <v>6.1503416856492001E-2</v>
      </c>
      <c r="S39">
        <v>2.2399392558845901E-2</v>
      </c>
      <c r="T39">
        <v>37522</v>
      </c>
      <c r="U39">
        <v>9.49126803340926E-2</v>
      </c>
      <c r="V39">
        <v>0.122627182991648</v>
      </c>
      <c r="W39">
        <v>0.293470007593014</v>
      </c>
      <c r="X39">
        <v>8.5041761579346994E-2</v>
      </c>
      <c r="Y39">
        <v>1.5945330296127599E-2</v>
      </c>
      <c r="Z39">
        <v>0.23728170083523201</v>
      </c>
      <c r="AA39">
        <v>2.8853454821564199E-2</v>
      </c>
      <c r="AB39">
        <v>1.67046317388003E-2</v>
      </c>
      <c r="AC39">
        <v>8.42824601366743E-2</v>
      </c>
      <c r="AD39">
        <v>3.0372057706909601E-3</v>
      </c>
      <c r="AE39">
        <v>1.4047076689445701E-2</v>
      </c>
      <c r="AF39">
        <v>7.9726651480637803E-3</v>
      </c>
      <c r="AG39">
        <v>0.314285714285714</v>
      </c>
      <c r="AH39">
        <v>0.68</v>
      </c>
      <c r="AI39">
        <v>0.55885714285714305</v>
      </c>
      <c r="AJ39">
        <v>0.94399999999999995</v>
      </c>
      <c r="AK39">
        <v>9.9428571428571394E-2</v>
      </c>
      <c r="AL39">
        <v>0.89942857142857102</v>
      </c>
      <c r="AM39">
        <v>0.158857142857143</v>
      </c>
      <c r="AN39">
        <v>0.219428571428571</v>
      </c>
      <c r="AO39">
        <v>0.84114285714285697</v>
      </c>
      <c r="AP39">
        <v>0.91542857142857104</v>
      </c>
      <c r="AQ39">
        <v>0.53828571428571403</v>
      </c>
      <c r="AR39">
        <v>0.90628571428571403</v>
      </c>
      <c r="AS39">
        <v>0.38971428571428601</v>
      </c>
      <c r="AT39">
        <v>0.49028571428571399</v>
      </c>
      <c r="AU39">
        <v>0.57257142857142895</v>
      </c>
      <c r="AV39">
        <v>2.49714285714286</v>
      </c>
      <c r="AW39">
        <v>1.3771428571428601</v>
      </c>
      <c r="AX39">
        <v>1.75657142857143</v>
      </c>
      <c r="AY39">
        <v>2.8971428571428599</v>
      </c>
      <c r="AZ39">
        <v>8.5280000000000005</v>
      </c>
      <c r="BA39">
        <v>0.71657142857142897</v>
      </c>
      <c r="BB39">
        <v>0.16800000000000001</v>
      </c>
      <c r="BC39">
        <v>0.90628571428571403</v>
      </c>
      <c r="BD39">
        <v>0.66171428571428603</v>
      </c>
      <c r="BE39">
        <v>0.70399999999999996</v>
      </c>
      <c r="BF39" s="255" t="str">
        <f t="shared" si="0"/>
        <v>Significant vulnerability</v>
      </c>
    </row>
    <row r="40" spans="1:58" x14ac:dyDescent="0.25">
      <c r="A40">
        <v>55051</v>
      </c>
      <c r="B40">
        <v>9927</v>
      </c>
      <c r="C40">
        <v>996</v>
      </c>
      <c r="D40">
        <v>236</v>
      </c>
      <c r="E40">
        <v>35528</v>
      </c>
      <c r="F40">
        <v>625</v>
      </c>
      <c r="G40">
        <v>2171</v>
      </c>
      <c r="H40">
        <v>2107</v>
      </c>
      <c r="I40">
        <v>1612</v>
      </c>
      <c r="J40">
        <v>221</v>
      </c>
      <c r="K40">
        <v>677</v>
      </c>
      <c r="L40">
        <v>12</v>
      </c>
      <c r="M40">
        <v>322</v>
      </c>
      <c r="N40">
        <v>552</v>
      </c>
      <c r="O40">
        <v>71</v>
      </c>
      <c r="P40">
        <v>260</v>
      </c>
      <c r="Q40">
        <v>262</v>
      </c>
      <c r="R40">
        <v>0.10033242671502</v>
      </c>
      <c r="S40">
        <v>2.3773546892313899E-2</v>
      </c>
      <c r="T40">
        <v>35528</v>
      </c>
      <c r="U40">
        <v>6.2959605117356696E-2</v>
      </c>
      <c r="V40">
        <v>0.21869648433565</v>
      </c>
      <c r="W40">
        <v>0.212249420771633</v>
      </c>
      <c r="X40">
        <v>0.16238541351868599</v>
      </c>
      <c r="Y40">
        <v>2.22625163694973E-2</v>
      </c>
      <c r="Z40">
        <v>6.8197844263120797E-2</v>
      </c>
      <c r="AA40">
        <v>1.20882441825325E-3</v>
      </c>
      <c r="AB40">
        <v>3.2436788556462197E-2</v>
      </c>
      <c r="AC40">
        <v>5.5605923239649399E-2</v>
      </c>
      <c r="AD40">
        <v>7.1522111413317201E-3</v>
      </c>
      <c r="AE40">
        <v>2.61911957288204E-2</v>
      </c>
      <c r="AF40">
        <v>2.6392666465195901E-2</v>
      </c>
      <c r="AG40">
        <v>0.64342857142857102</v>
      </c>
      <c r="AH40">
        <v>0.71885714285714297</v>
      </c>
      <c r="AI40">
        <v>0.70285714285714296</v>
      </c>
      <c r="AJ40">
        <v>0.80685714285714305</v>
      </c>
      <c r="AK40">
        <v>0.61485714285714299</v>
      </c>
      <c r="AL40">
        <v>0.38285714285714301</v>
      </c>
      <c r="AM40">
        <v>0.82514285714285696</v>
      </c>
      <c r="AN40">
        <v>0.40571428571428603</v>
      </c>
      <c r="AO40">
        <v>0.33257142857142902</v>
      </c>
      <c r="AP40">
        <v>0.434285714285714</v>
      </c>
      <c r="AQ40">
        <v>0.68685714285714305</v>
      </c>
      <c r="AR40">
        <v>0.81257142857142906</v>
      </c>
      <c r="AS40">
        <v>0.63771428571428601</v>
      </c>
      <c r="AT40">
        <v>0.78971428571428604</v>
      </c>
      <c r="AU40">
        <v>0.80800000000000005</v>
      </c>
      <c r="AV40">
        <v>2.8719999999999999</v>
      </c>
      <c r="AW40">
        <v>2.22857142857143</v>
      </c>
      <c r="AX40">
        <v>0.76685714285714301</v>
      </c>
      <c r="AY40">
        <v>3.7348571428571402</v>
      </c>
      <c r="AZ40">
        <v>9.6022857142857099</v>
      </c>
      <c r="BA40">
        <v>0.85028571428571398</v>
      </c>
      <c r="BB40">
        <v>0.61828571428571399</v>
      </c>
      <c r="BC40">
        <v>0.41142857142857098</v>
      </c>
      <c r="BD40">
        <v>0.93485714285714305</v>
      </c>
      <c r="BE40">
        <v>0.869714285714286</v>
      </c>
      <c r="BF40" s="255" t="str">
        <f t="shared" si="0"/>
        <v>Most vulnerability</v>
      </c>
    </row>
    <row r="41" spans="1:58" x14ac:dyDescent="0.25">
      <c r="A41">
        <v>55052</v>
      </c>
      <c r="B41">
        <v>1894</v>
      </c>
      <c r="C41">
        <v>159</v>
      </c>
      <c r="D41">
        <v>44</v>
      </c>
      <c r="E41">
        <v>42264</v>
      </c>
      <c r="F41">
        <v>108</v>
      </c>
      <c r="G41">
        <v>333</v>
      </c>
      <c r="H41">
        <v>342</v>
      </c>
      <c r="I41">
        <v>270</v>
      </c>
      <c r="J41">
        <v>29</v>
      </c>
      <c r="K41">
        <v>134</v>
      </c>
      <c r="L41">
        <v>47</v>
      </c>
      <c r="M41">
        <v>0</v>
      </c>
      <c r="N41">
        <v>85</v>
      </c>
      <c r="O41">
        <v>0</v>
      </c>
      <c r="P41">
        <v>9</v>
      </c>
      <c r="Q41">
        <v>50</v>
      </c>
      <c r="R41">
        <v>8.3949313621964103E-2</v>
      </c>
      <c r="S41">
        <v>2.3231256599788801E-2</v>
      </c>
      <c r="T41">
        <v>42264</v>
      </c>
      <c r="U41">
        <v>5.7022175290390699E-2</v>
      </c>
      <c r="V41">
        <v>0.17581837381203799</v>
      </c>
      <c r="W41">
        <v>0.18057022175290399</v>
      </c>
      <c r="X41">
        <v>0.14255543822597699</v>
      </c>
      <c r="Y41">
        <v>1.5311510031679E-2</v>
      </c>
      <c r="Z41">
        <v>7.0749736008447695E-2</v>
      </c>
      <c r="AA41">
        <v>2.4815205913410798E-2</v>
      </c>
      <c r="AB41">
        <v>0</v>
      </c>
      <c r="AC41">
        <v>4.4878563885955701E-2</v>
      </c>
      <c r="AD41">
        <v>0</v>
      </c>
      <c r="AE41">
        <v>4.7518479408658904E-3</v>
      </c>
      <c r="AF41">
        <v>2.6399155227032699E-2</v>
      </c>
      <c r="AG41">
        <v>0.51085714285714301</v>
      </c>
      <c r="AH41">
        <v>0.70171428571428596</v>
      </c>
      <c r="AI41">
        <v>0.32685714285714301</v>
      </c>
      <c r="AJ41">
        <v>0.75542857142857101</v>
      </c>
      <c r="AK41">
        <v>0.35885714285714299</v>
      </c>
      <c r="AL41">
        <v>0.19428571428571401</v>
      </c>
      <c r="AM41">
        <v>0.71085714285714297</v>
      </c>
      <c r="AN41">
        <v>0.20342857142857099</v>
      </c>
      <c r="AO41">
        <v>0.35199999999999998</v>
      </c>
      <c r="AP41">
        <v>0.90400000000000003</v>
      </c>
      <c r="AQ41">
        <v>0</v>
      </c>
      <c r="AR41">
        <v>0.76914285714285702</v>
      </c>
      <c r="AS41">
        <v>0</v>
      </c>
      <c r="AT41">
        <v>0.190857142857143</v>
      </c>
      <c r="AU41">
        <v>0.80914285714285705</v>
      </c>
      <c r="AV41">
        <v>2.2948571428571398</v>
      </c>
      <c r="AW41">
        <v>1.46742857142857</v>
      </c>
      <c r="AX41">
        <v>1.256</v>
      </c>
      <c r="AY41">
        <v>1.76914285714286</v>
      </c>
      <c r="AZ41">
        <v>6.7874285714285696</v>
      </c>
      <c r="BA41">
        <v>0.64457142857142902</v>
      </c>
      <c r="BB41">
        <v>0.21028571428571399</v>
      </c>
      <c r="BC41">
        <v>0.68571428571428605</v>
      </c>
      <c r="BD41">
        <v>0.30628571428571399</v>
      </c>
      <c r="BE41">
        <v>0.42742857142857099</v>
      </c>
      <c r="BF41" s="255" t="str">
        <f t="shared" si="0"/>
        <v>Some vulnerability</v>
      </c>
    </row>
    <row r="42" spans="1:58" x14ac:dyDescent="0.25">
      <c r="A42">
        <v>55053</v>
      </c>
      <c r="B42">
        <v>995</v>
      </c>
      <c r="C42">
        <v>51</v>
      </c>
      <c r="D42">
        <v>8</v>
      </c>
      <c r="E42">
        <v>40782</v>
      </c>
      <c r="F42">
        <v>31</v>
      </c>
      <c r="G42">
        <v>150</v>
      </c>
      <c r="H42">
        <v>262</v>
      </c>
      <c r="I42">
        <v>84</v>
      </c>
      <c r="J42">
        <v>25</v>
      </c>
      <c r="K42">
        <v>102</v>
      </c>
      <c r="L42">
        <v>2</v>
      </c>
      <c r="M42">
        <v>0</v>
      </c>
      <c r="N42">
        <v>13</v>
      </c>
      <c r="O42">
        <v>9</v>
      </c>
      <c r="P42">
        <v>9</v>
      </c>
      <c r="Q42">
        <v>3</v>
      </c>
      <c r="R42">
        <v>5.1256281407035198E-2</v>
      </c>
      <c r="S42">
        <v>8.0402010050251299E-3</v>
      </c>
      <c r="T42">
        <v>40782</v>
      </c>
      <c r="U42">
        <v>3.1155778894472401E-2</v>
      </c>
      <c r="V42">
        <v>0.15075376884422101</v>
      </c>
      <c r="W42">
        <v>0.26331658291457299</v>
      </c>
      <c r="X42">
        <v>8.4422110552763802E-2</v>
      </c>
      <c r="Y42">
        <v>2.5125628140703501E-2</v>
      </c>
      <c r="Z42">
        <v>0.10251256281406999</v>
      </c>
      <c r="AA42">
        <v>2.0100502512562799E-3</v>
      </c>
      <c r="AB42">
        <v>0</v>
      </c>
      <c r="AC42">
        <v>1.30653266331658E-2</v>
      </c>
      <c r="AD42">
        <v>9.0452261306532694E-3</v>
      </c>
      <c r="AE42">
        <v>9.0452261306532694E-3</v>
      </c>
      <c r="AF42">
        <v>3.0150753768844198E-3</v>
      </c>
      <c r="AG42">
        <v>0.24228571428571399</v>
      </c>
      <c r="AH42">
        <v>0.19657142857142901</v>
      </c>
      <c r="AI42">
        <v>0.38742857142857101</v>
      </c>
      <c r="AJ42">
        <v>0.32800000000000001</v>
      </c>
      <c r="AK42">
        <v>0.23542857142857099</v>
      </c>
      <c r="AL42">
        <v>0.76685714285714301</v>
      </c>
      <c r="AM42">
        <v>0.153142857142857</v>
      </c>
      <c r="AN42">
        <v>0.501714285714286</v>
      </c>
      <c r="AO42">
        <v>0.53485714285714303</v>
      </c>
      <c r="AP42">
        <v>0.48228571428571398</v>
      </c>
      <c r="AQ42">
        <v>0</v>
      </c>
      <c r="AR42">
        <v>0.45828571428571402</v>
      </c>
      <c r="AS42">
        <v>0.72685714285714298</v>
      </c>
      <c r="AT42">
        <v>0.33942857142857102</v>
      </c>
      <c r="AU42">
        <v>0.46971428571428597</v>
      </c>
      <c r="AV42">
        <v>1.1542857142857099</v>
      </c>
      <c r="AW42">
        <v>1.6571428571428599</v>
      </c>
      <c r="AX42">
        <v>1.01714285714286</v>
      </c>
      <c r="AY42">
        <v>1.99428571428571</v>
      </c>
      <c r="AZ42">
        <v>5.8228571428571403</v>
      </c>
      <c r="BA42">
        <v>0.153142857142857</v>
      </c>
      <c r="BB42">
        <v>0.29599999999999999</v>
      </c>
      <c r="BC42">
        <v>0.56571428571428595</v>
      </c>
      <c r="BD42">
        <v>0.36914285714285699</v>
      </c>
      <c r="BE42">
        <v>0.26742857142857102</v>
      </c>
      <c r="BF42" s="255" t="str">
        <f t="shared" si="0"/>
        <v>Some vulnerability</v>
      </c>
    </row>
    <row r="43" spans="1:58" x14ac:dyDescent="0.25">
      <c r="A43">
        <v>55054</v>
      </c>
      <c r="B43">
        <v>2582</v>
      </c>
      <c r="C43">
        <v>0</v>
      </c>
      <c r="D43">
        <v>18</v>
      </c>
      <c r="E43">
        <v>54420</v>
      </c>
      <c r="F43">
        <v>76</v>
      </c>
      <c r="G43">
        <v>155</v>
      </c>
      <c r="H43">
        <v>628</v>
      </c>
      <c r="I43">
        <v>182</v>
      </c>
      <c r="J43">
        <v>0</v>
      </c>
      <c r="K43">
        <v>473</v>
      </c>
      <c r="L43">
        <v>0</v>
      </c>
      <c r="M43">
        <v>20</v>
      </c>
      <c r="N43">
        <v>0</v>
      </c>
      <c r="O43">
        <v>0</v>
      </c>
      <c r="P43">
        <v>0</v>
      </c>
      <c r="Q43">
        <v>0</v>
      </c>
      <c r="R43">
        <v>0</v>
      </c>
      <c r="S43">
        <v>6.9713400464755998E-3</v>
      </c>
      <c r="T43">
        <v>54420</v>
      </c>
      <c r="U43">
        <v>2.9434546862896999E-2</v>
      </c>
      <c r="V43">
        <v>6.0030983733539899E-2</v>
      </c>
      <c r="W43">
        <v>0.243222308288149</v>
      </c>
      <c r="X43">
        <v>7.0487993803253296E-2</v>
      </c>
      <c r="Y43">
        <v>0</v>
      </c>
      <c r="Z43">
        <v>0.18319132455460899</v>
      </c>
      <c r="AA43">
        <v>0</v>
      </c>
      <c r="AB43">
        <v>7.7459333849728904E-3</v>
      </c>
      <c r="AC43">
        <v>0</v>
      </c>
      <c r="AD43">
        <v>0</v>
      </c>
      <c r="AE43">
        <v>0</v>
      </c>
      <c r="AF43">
        <v>0</v>
      </c>
      <c r="AG43">
        <v>0</v>
      </c>
      <c r="AH43">
        <v>0.161142857142857</v>
      </c>
      <c r="AI43">
        <v>0.10057142857142901</v>
      </c>
      <c r="AJ43">
        <v>0.29371428571428598</v>
      </c>
      <c r="AK43">
        <v>1.1428571428571401E-2</v>
      </c>
      <c r="AL43">
        <v>0.63314285714285701</v>
      </c>
      <c r="AM43">
        <v>0.08</v>
      </c>
      <c r="AN43">
        <v>0</v>
      </c>
      <c r="AO43">
        <v>0.76914285714285702</v>
      </c>
      <c r="AP43">
        <v>0</v>
      </c>
      <c r="AQ43">
        <v>0.41714285714285698</v>
      </c>
      <c r="AR43">
        <v>0</v>
      </c>
      <c r="AS43">
        <v>0</v>
      </c>
      <c r="AT43">
        <v>0</v>
      </c>
      <c r="AU43">
        <v>0</v>
      </c>
      <c r="AV43">
        <v>0.55542857142857105</v>
      </c>
      <c r="AW43">
        <v>0.72457142857142898</v>
      </c>
      <c r="AX43">
        <v>0.76914285714285702</v>
      </c>
      <c r="AY43">
        <v>0.41714285714285698</v>
      </c>
      <c r="AZ43">
        <v>2.4662857142857102</v>
      </c>
      <c r="BA43">
        <v>2.6285714285714301E-2</v>
      </c>
      <c r="BB43">
        <v>1.7142857142857099E-2</v>
      </c>
      <c r="BC43">
        <v>0.41371428571428598</v>
      </c>
      <c r="BD43">
        <v>3.2000000000000001E-2</v>
      </c>
      <c r="BE43">
        <v>1.1428571428571399E-3</v>
      </c>
      <c r="BF43" s="255" t="str">
        <f t="shared" si="0"/>
        <v>Least vulnerability</v>
      </c>
    </row>
    <row r="44" spans="1:58" x14ac:dyDescent="0.25">
      <c r="A44">
        <v>55055</v>
      </c>
      <c r="B44">
        <v>4460</v>
      </c>
      <c r="C44">
        <v>465</v>
      </c>
      <c r="D44">
        <v>133</v>
      </c>
      <c r="E44">
        <v>39124</v>
      </c>
      <c r="F44">
        <v>224</v>
      </c>
      <c r="G44">
        <v>816</v>
      </c>
      <c r="H44">
        <v>842</v>
      </c>
      <c r="I44">
        <v>780</v>
      </c>
      <c r="J44">
        <v>107</v>
      </c>
      <c r="K44">
        <v>1400</v>
      </c>
      <c r="L44">
        <v>105</v>
      </c>
      <c r="M44">
        <v>474</v>
      </c>
      <c r="N44">
        <v>0</v>
      </c>
      <c r="O44">
        <v>86</v>
      </c>
      <c r="P44">
        <v>176</v>
      </c>
      <c r="Q44">
        <v>14</v>
      </c>
      <c r="R44">
        <v>0.104260089686099</v>
      </c>
      <c r="S44">
        <v>2.98206278026906E-2</v>
      </c>
      <c r="T44">
        <v>39124</v>
      </c>
      <c r="U44">
        <v>5.0224215246636797E-2</v>
      </c>
      <c r="V44">
        <v>0.18295964125560499</v>
      </c>
      <c r="W44">
        <v>0.188789237668161</v>
      </c>
      <c r="X44">
        <v>0.17488789237668201</v>
      </c>
      <c r="Y44">
        <v>2.3991031390134501E-2</v>
      </c>
      <c r="Z44">
        <v>0.31390134529148001</v>
      </c>
      <c r="AA44">
        <v>2.3542600896860999E-2</v>
      </c>
      <c r="AB44">
        <v>0.10627802690583001</v>
      </c>
      <c r="AC44">
        <v>0</v>
      </c>
      <c r="AD44">
        <v>1.9282511210762299E-2</v>
      </c>
      <c r="AE44">
        <v>3.9461883408071698E-2</v>
      </c>
      <c r="AF44">
        <v>3.1390134529147998E-3</v>
      </c>
      <c r="AG44">
        <v>0.66285714285714303</v>
      </c>
      <c r="AH44">
        <v>0.83085714285714296</v>
      </c>
      <c r="AI44">
        <v>0.45942857142857102</v>
      </c>
      <c r="AJ44">
        <v>0.67085714285714304</v>
      </c>
      <c r="AK44">
        <v>0.39085714285714301</v>
      </c>
      <c r="AL44">
        <v>0.23657142857142899</v>
      </c>
      <c r="AM44">
        <v>0.86742857142857099</v>
      </c>
      <c r="AN44">
        <v>0.46057142857142902</v>
      </c>
      <c r="AO44">
        <v>0.91200000000000003</v>
      </c>
      <c r="AP44">
        <v>0.89371428571428602</v>
      </c>
      <c r="AQ44">
        <v>0.93828571428571395</v>
      </c>
      <c r="AR44">
        <v>0</v>
      </c>
      <c r="AS44">
        <v>0.92914285714285705</v>
      </c>
      <c r="AT44">
        <v>0.90628571428571403</v>
      </c>
      <c r="AU44">
        <v>0.47428571428571398</v>
      </c>
      <c r="AV44">
        <v>2.6240000000000001</v>
      </c>
      <c r="AW44">
        <v>1.95542857142857</v>
      </c>
      <c r="AX44">
        <v>1.80571428571429</v>
      </c>
      <c r="AY44">
        <v>3.2480000000000002</v>
      </c>
      <c r="AZ44">
        <v>9.6331428571428592</v>
      </c>
      <c r="BA44">
        <v>0.76914285714285702</v>
      </c>
      <c r="BB44">
        <v>0.47885714285714298</v>
      </c>
      <c r="BC44">
        <v>0.93257142857142905</v>
      </c>
      <c r="BD44">
        <v>0.78057142857142903</v>
      </c>
      <c r="BE44">
        <v>0.875428571428571</v>
      </c>
      <c r="BF44" s="255" t="str">
        <f t="shared" si="0"/>
        <v>Most vulnerability</v>
      </c>
    </row>
    <row r="45" spans="1:58" x14ac:dyDescent="0.25">
      <c r="A45">
        <v>55056</v>
      </c>
      <c r="B45">
        <v>14279</v>
      </c>
      <c r="C45">
        <v>825</v>
      </c>
      <c r="D45">
        <v>363</v>
      </c>
      <c r="E45">
        <v>44630</v>
      </c>
      <c r="F45">
        <v>429</v>
      </c>
      <c r="G45">
        <v>2343</v>
      </c>
      <c r="H45">
        <v>3145</v>
      </c>
      <c r="I45">
        <v>1682</v>
      </c>
      <c r="J45">
        <v>348</v>
      </c>
      <c r="K45">
        <v>1277</v>
      </c>
      <c r="L45">
        <v>47</v>
      </c>
      <c r="M45">
        <v>400</v>
      </c>
      <c r="N45">
        <v>92</v>
      </c>
      <c r="O45">
        <v>64</v>
      </c>
      <c r="P45">
        <v>209</v>
      </c>
      <c r="Q45">
        <v>221</v>
      </c>
      <c r="R45">
        <v>5.7777155262973598E-2</v>
      </c>
      <c r="S45">
        <v>2.54219483157084E-2</v>
      </c>
      <c r="T45">
        <v>44630</v>
      </c>
      <c r="U45">
        <v>3.00441207367463E-2</v>
      </c>
      <c r="V45">
        <v>0.16408712094684499</v>
      </c>
      <c r="W45">
        <v>0.22025351915400199</v>
      </c>
      <c r="X45">
        <v>0.11779536382099599</v>
      </c>
      <c r="Y45">
        <v>2.4371454583654299E-2</v>
      </c>
      <c r="Z45">
        <v>8.9432033055536098E-2</v>
      </c>
      <c r="AA45">
        <v>3.2915470271027399E-3</v>
      </c>
      <c r="AB45">
        <v>2.8013166188108399E-2</v>
      </c>
      <c r="AC45">
        <v>6.4430282232649299E-3</v>
      </c>
      <c r="AD45">
        <v>4.4821065900973499E-3</v>
      </c>
      <c r="AE45">
        <v>1.46368793332866E-2</v>
      </c>
      <c r="AF45">
        <v>1.5477274318929901E-2</v>
      </c>
      <c r="AG45">
        <v>0.28914285714285698</v>
      </c>
      <c r="AH45">
        <v>0.75771428571428601</v>
      </c>
      <c r="AI45">
        <v>0.25714285714285701</v>
      </c>
      <c r="AJ45">
        <v>0.30285714285714299</v>
      </c>
      <c r="AK45">
        <v>0.28457142857142897</v>
      </c>
      <c r="AL45">
        <v>0.45028571428571401</v>
      </c>
      <c r="AM45">
        <v>0.499428571428571</v>
      </c>
      <c r="AN45">
        <v>0.47314285714285698</v>
      </c>
      <c r="AO45">
        <v>0.47542857142857098</v>
      </c>
      <c r="AP45">
        <v>0.54742857142857104</v>
      </c>
      <c r="AQ45">
        <v>0.65371428571428603</v>
      </c>
      <c r="AR45">
        <v>0.313142857142857</v>
      </c>
      <c r="AS45">
        <v>0.49371428571428599</v>
      </c>
      <c r="AT45">
        <v>0.50971428571428601</v>
      </c>
      <c r="AU45">
        <v>0.69028571428571395</v>
      </c>
      <c r="AV45">
        <v>1.6068571428571401</v>
      </c>
      <c r="AW45">
        <v>1.70742857142857</v>
      </c>
      <c r="AX45">
        <v>1.02285714285714</v>
      </c>
      <c r="AY45">
        <v>2.6605714285714299</v>
      </c>
      <c r="AZ45">
        <v>6.9977142857142898</v>
      </c>
      <c r="BA45">
        <v>0.33028571428571402</v>
      </c>
      <c r="BB45">
        <v>0.317714285714286</v>
      </c>
      <c r="BC45">
        <v>0.56799999999999995</v>
      </c>
      <c r="BD45">
        <v>0.58742857142857097</v>
      </c>
      <c r="BE45">
        <v>0.46285714285714302</v>
      </c>
      <c r="BF45" s="255" t="str">
        <f t="shared" si="0"/>
        <v>Some vulnerability</v>
      </c>
    </row>
    <row r="46" spans="1:58" x14ac:dyDescent="0.25">
      <c r="A46">
        <v>55057</v>
      </c>
      <c r="B46">
        <v>25458</v>
      </c>
      <c r="C46">
        <v>1284</v>
      </c>
      <c r="D46">
        <v>638</v>
      </c>
      <c r="E46">
        <v>39644</v>
      </c>
      <c r="F46">
        <v>446</v>
      </c>
      <c r="G46">
        <v>4175</v>
      </c>
      <c r="H46">
        <v>4642</v>
      </c>
      <c r="I46">
        <v>2236</v>
      </c>
      <c r="J46">
        <v>533</v>
      </c>
      <c r="K46">
        <v>5148</v>
      </c>
      <c r="L46">
        <v>895</v>
      </c>
      <c r="M46">
        <v>1345</v>
      </c>
      <c r="N46">
        <v>393</v>
      </c>
      <c r="O46">
        <v>222</v>
      </c>
      <c r="P46">
        <v>306</v>
      </c>
      <c r="Q46">
        <v>5555</v>
      </c>
      <c r="R46">
        <v>5.0436012255479598E-2</v>
      </c>
      <c r="S46">
        <v>2.5060884594233598E-2</v>
      </c>
      <c r="T46">
        <v>39644</v>
      </c>
      <c r="U46">
        <v>1.75190509859376E-2</v>
      </c>
      <c r="V46">
        <v>0.163995600597062</v>
      </c>
      <c r="W46">
        <v>0.18233953963390701</v>
      </c>
      <c r="X46">
        <v>8.7830937229947406E-2</v>
      </c>
      <c r="Y46">
        <v>2.09364443396968E-2</v>
      </c>
      <c r="Z46">
        <v>0.202215413622437</v>
      </c>
      <c r="AA46">
        <v>3.5155943122004901E-2</v>
      </c>
      <c r="AB46">
        <v>5.2832115641448699E-2</v>
      </c>
      <c r="AC46">
        <v>1.5437190666980899E-2</v>
      </c>
      <c r="AD46">
        <v>8.7202451095922708E-3</v>
      </c>
      <c r="AE46">
        <v>1.20197973132218E-2</v>
      </c>
      <c r="AF46">
        <v>0.21820252965668899</v>
      </c>
      <c r="AG46">
        <v>0.23542857142857099</v>
      </c>
      <c r="AH46">
        <v>0.750857142857143</v>
      </c>
      <c r="AI46">
        <v>0.437714285714286</v>
      </c>
      <c r="AJ46">
        <v>0.128</v>
      </c>
      <c r="AK46">
        <v>0.28342857142857097</v>
      </c>
      <c r="AL46">
        <v>0.2</v>
      </c>
      <c r="AM46">
        <v>0.19428571428571401</v>
      </c>
      <c r="AN46">
        <v>0.36228571428571399</v>
      </c>
      <c r="AO46">
        <v>0.80114285714285705</v>
      </c>
      <c r="AP46">
        <v>0.93371428571428605</v>
      </c>
      <c r="AQ46">
        <v>0.81942857142857095</v>
      </c>
      <c r="AR46">
        <v>0.496</v>
      </c>
      <c r="AS46">
        <v>0.71199999999999997</v>
      </c>
      <c r="AT46">
        <v>0.433142857142857</v>
      </c>
      <c r="AU46">
        <v>0.98742857142857099</v>
      </c>
      <c r="AV46">
        <v>1.552</v>
      </c>
      <c r="AW46">
        <v>1.04</v>
      </c>
      <c r="AX46">
        <v>1.73485714285714</v>
      </c>
      <c r="AY46">
        <v>3.448</v>
      </c>
      <c r="AZ46">
        <v>7.7748571428571402</v>
      </c>
      <c r="BA46">
        <v>0.310857142857143</v>
      </c>
      <c r="BB46">
        <v>4.4571428571428602E-2</v>
      </c>
      <c r="BC46">
        <v>0.89371428571428602</v>
      </c>
      <c r="BD46">
        <v>0.84799999999999998</v>
      </c>
      <c r="BE46">
        <v>0.58971428571428597</v>
      </c>
      <c r="BF46" s="255" t="str">
        <f t="shared" si="0"/>
        <v>Significant vulnerability</v>
      </c>
    </row>
    <row r="47" spans="1:58" x14ac:dyDescent="0.25">
      <c r="A47">
        <v>55060</v>
      </c>
      <c r="B47">
        <v>29601</v>
      </c>
      <c r="C47">
        <v>2303</v>
      </c>
      <c r="D47">
        <v>494</v>
      </c>
      <c r="E47">
        <v>42271</v>
      </c>
      <c r="F47">
        <v>1137</v>
      </c>
      <c r="G47">
        <v>5606</v>
      </c>
      <c r="H47">
        <v>7128</v>
      </c>
      <c r="I47">
        <v>3295</v>
      </c>
      <c r="J47">
        <v>720</v>
      </c>
      <c r="K47">
        <v>4657</v>
      </c>
      <c r="L47">
        <v>513</v>
      </c>
      <c r="M47">
        <v>1453</v>
      </c>
      <c r="N47">
        <v>312</v>
      </c>
      <c r="O47">
        <v>309</v>
      </c>
      <c r="P47">
        <v>838</v>
      </c>
      <c r="Q47">
        <v>513</v>
      </c>
      <c r="R47">
        <v>7.7801425627512605E-2</v>
      </c>
      <c r="S47">
        <v>1.6688625384277601E-2</v>
      </c>
      <c r="T47">
        <v>42271</v>
      </c>
      <c r="U47">
        <v>3.8410864497821003E-2</v>
      </c>
      <c r="V47">
        <v>0.18938549373332</v>
      </c>
      <c r="W47">
        <v>0.24080267558528401</v>
      </c>
      <c r="X47">
        <v>0.111313806965981</v>
      </c>
      <c r="Y47">
        <v>2.43235025843721E-2</v>
      </c>
      <c r="Z47">
        <v>0.15732576602141801</v>
      </c>
      <c r="AA47">
        <v>1.7330495591365201E-2</v>
      </c>
      <c r="AB47">
        <v>4.90861795209621E-2</v>
      </c>
      <c r="AC47">
        <v>1.0540184453227901E-2</v>
      </c>
      <c r="AD47">
        <v>1.0438836525792999E-2</v>
      </c>
      <c r="AE47">
        <v>2.8309854396810899E-2</v>
      </c>
      <c r="AF47">
        <v>1.7330495591365201E-2</v>
      </c>
      <c r="AG47">
        <v>0.45828571428571402</v>
      </c>
      <c r="AH47">
        <v>0.49142857142857099</v>
      </c>
      <c r="AI47">
        <v>0.32571428571428601</v>
      </c>
      <c r="AJ47">
        <v>0.46400000000000002</v>
      </c>
      <c r="AK47">
        <v>0.44571428571428601</v>
      </c>
      <c r="AL47">
        <v>0.61371428571428599</v>
      </c>
      <c r="AM47">
        <v>0.433142857142857</v>
      </c>
      <c r="AN47">
        <v>0.47085714285714297</v>
      </c>
      <c r="AO47">
        <v>0.72457142857142898</v>
      </c>
      <c r="AP47">
        <v>0.84685714285714297</v>
      </c>
      <c r="AQ47">
        <v>0.80571428571428605</v>
      </c>
      <c r="AR47">
        <v>0.40571428571428603</v>
      </c>
      <c r="AS47">
        <v>0.77600000000000002</v>
      </c>
      <c r="AT47">
        <v>0.81599999999999995</v>
      </c>
      <c r="AU47">
        <v>0.71085714285714297</v>
      </c>
      <c r="AV47">
        <v>1.73942857142857</v>
      </c>
      <c r="AW47">
        <v>1.96342857142857</v>
      </c>
      <c r="AX47">
        <v>1.5714285714285701</v>
      </c>
      <c r="AY47">
        <v>3.5142857142857098</v>
      </c>
      <c r="AZ47">
        <v>8.78857142857143</v>
      </c>
      <c r="BA47">
        <v>0.38971428571428601</v>
      </c>
      <c r="BB47">
        <v>0.48228571428571398</v>
      </c>
      <c r="BC47">
        <v>0.83199999999999996</v>
      </c>
      <c r="BD47">
        <v>0.86057142857142899</v>
      </c>
      <c r="BE47">
        <v>0.746285714285714</v>
      </c>
      <c r="BF47" s="255" t="str">
        <f t="shared" si="0"/>
        <v>Significant vulnerability</v>
      </c>
    </row>
    <row r="48" spans="1:58" x14ac:dyDescent="0.25">
      <c r="A48">
        <v>55063</v>
      </c>
      <c r="B48">
        <v>9270</v>
      </c>
      <c r="C48">
        <v>766</v>
      </c>
      <c r="D48">
        <v>246</v>
      </c>
      <c r="E48">
        <v>38061</v>
      </c>
      <c r="F48">
        <v>504</v>
      </c>
      <c r="G48">
        <v>1991</v>
      </c>
      <c r="H48">
        <v>1773</v>
      </c>
      <c r="I48">
        <v>1579</v>
      </c>
      <c r="J48">
        <v>248</v>
      </c>
      <c r="K48">
        <v>645</v>
      </c>
      <c r="L48">
        <v>8</v>
      </c>
      <c r="M48">
        <v>241</v>
      </c>
      <c r="N48">
        <v>506</v>
      </c>
      <c r="O48">
        <v>72</v>
      </c>
      <c r="P48">
        <v>289</v>
      </c>
      <c r="Q48">
        <v>218</v>
      </c>
      <c r="R48">
        <v>8.2632146709816598E-2</v>
      </c>
      <c r="S48">
        <v>2.6537216828479E-2</v>
      </c>
      <c r="T48">
        <v>38061</v>
      </c>
      <c r="U48">
        <v>5.4368932038834999E-2</v>
      </c>
      <c r="V48">
        <v>0.214778856526429</v>
      </c>
      <c r="W48">
        <v>0.19126213592232999</v>
      </c>
      <c r="X48">
        <v>0.17033441208198499</v>
      </c>
      <c r="Y48">
        <v>2.6752966558791801E-2</v>
      </c>
      <c r="Z48">
        <v>6.9579288025890002E-2</v>
      </c>
      <c r="AA48">
        <v>8.6299892125134801E-4</v>
      </c>
      <c r="AB48">
        <v>2.5997842502696902E-2</v>
      </c>
      <c r="AC48">
        <v>5.4584681769147797E-2</v>
      </c>
      <c r="AD48">
        <v>7.7669902912621399E-3</v>
      </c>
      <c r="AE48">
        <v>3.1175836030205E-2</v>
      </c>
      <c r="AF48">
        <v>2.3516720604099199E-2</v>
      </c>
      <c r="AG48">
        <v>0.494857142857143</v>
      </c>
      <c r="AH48">
        <v>0.78057142857142903</v>
      </c>
      <c r="AI48">
        <v>0.53028571428571403</v>
      </c>
      <c r="AJ48">
        <v>0.72228571428571398</v>
      </c>
      <c r="AK48">
        <v>0.59314285714285697</v>
      </c>
      <c r="AL48">
        <v>0.252571428571429</v>
      </c>
      <c r="AM48">
        <v>0.85599999999999998</v>
      </c>
      <c r="AN48">
        <v>0.54057142857142904</v>
      </c>
      <c r="AO48">
        <v>0.34285714285714303</v>
      </c>
      <c r="AP48">
        <v>0.4</v>
      </c>
      <c r="AQ48">
        <v>0.63314285714285701</v>
      </c>
      <c r="AR48">
        <v>0.80342857142857105</v>
      </c>
      <c r="AS48">
        <v>0.66857142857142904</v>
      </c>
      <c r="AT48">
        <v>0.84342857142857097</v>
      </c>
      <c r="AU48">
        <v>0.77600000000000002</v>
      </c>
      <c r="AV48">
        <v>2.528</v>
      </c>
      <c r="AW48">
        <v>2.24228571428571</v>
      </c>
      <c r="AX48">
        <v>0.74285714285714299</v>
      </c>
      <c r="AY48">
        <v>3.72457142857143</v>
      </c>
      <c r="AZ48">
        <v>9.23771428571429</v>
      </c>
      <c r="BA48">
        <v>0.73714285714285699</v>
      </c>
      <c r="BB48">
        <v>0.627428571428571</v>
      </c>
      <c r="BC48">
        <v>0.39085714285714301</v>
      </c>
      <c r="BD48">
        <v>0.93028571428571405</v>
      </c>
      <c r="BE48">
        <v>0.81828571428571395</v>
      </c>
      <c r="BF48" s="255" t="str">
        <f t="shared" si="0"/>
        <v>Most vulnerability</v>
      </c>
    </row>
    <row r="49" spans="1:58" x14ac:dyDescent="0.25">
      <c r="A49">
        <v>55065</v>
      </c>
      <c r="B49">
        <v>1320</v>
      </c>
      <c r="C49">
        <v>56</v>
      </c>
      <c r="D49">
        <v>29</v>
      </c>
      <c r="E49">
        <v>47113</v>
      </c>
      <c r="F49">
        <v>23</v>
      </c>
      <c r="G49">
        <v>171</v>
      </c>
      <c r="H49">
        <v>376</v>
      </c>
      <c r="I49">
        <v>118</v>
      </c>
      <c r="J49">
        <v>18</v>
      </c>
      <c r="K49">
        <v>33</v>
      </c>
      <c r="L49">
        <v>0</v>
      </c>
      <c r="M49">
        <v>0</v>
      </c>
      <c r="N49">
        <v>13</v>
      </c>
      <c r="O49">
        <v>1</v>
      </c>
      <c r="P49">
        <v>2</v>
      </c>
      <c r="Q49">
        <v>5</v>
      </c>
      <c r="R49">
        <v>4.2424242424242399E-2</v>
      </c>
      <c r="S49">
        <v>2.1969696969697E-2</v>
      </c>
      <c r="T49">
        <v>47113</v>
      </c>
      <c r="U49">
        <v>1.7424242424242401E-2</v>
      </c>
      <c r="V49">
        <v>0.12954545454545499</v>
      </c>
      <c r="W49">
        <v>0.28484848484848502</v>
      </c>
      <c r="X49">
        <v>8.9393939393939401E-2</v>
      </c>
      <c r="Y49">
        <v>1.3636363636363599E-2</v>
      </c>
      <c r="Z49">
        <v>2.5000000000000001E-2</v>
      </c>
      <c r="AA49">
        <v>0</v>
      </c>
      <c r="AB49">
        <v>0</v>
      </c>
      <c r="AC49">
        <v>9.8484848484848495E-3</v>
      </c>
      <c r="AD49">
        <v>7.5757575757575801E-4</v>
      </c>
      <c r="AE49">
        <v>1.5151515151515199E-3</v>
      </c>
      <c r="AF49">
        <v>3.7878787878787902E-3</v>
      </c>
      <c r="AG49">
        <v>0.16457142857142901</v>
      </c>
      <c r="AH49">
        <v>0.66514285714285704</v>
      </c>
      <c r="AI49">
        <v>0.192</v>
      </c>
      <c r="AJ49">
        <v>0.125714285714286</v>
      </c>
      <c r="AK49">
        <v>0.11657142857142901</v>
      </c>
      <c r="AL49">
        <v>0.86285714285714299</v>
      </c>
      <c r="AM49">
        <v>0.20457142857142899</v>
      </c>
      <c r="AN49">
        <v>0.14971428571428599</v>
      </c>
      <c r="AO49">
        <v>7.54285714285714E-2</v>
      </c>
      <c r="AP49">
        <v>0</v>
      </c>
      <c r="AQ49">
        <v>0</v>
      </c>
      <c r="AR49">
        <v>0.39428571428571402</v>
      </c>
      <c r="AS49">
        <v>0.23771428571428599</v>
      </c>
      <c r="AT49">
        <v>0.104</v>
      </c>
      <c r="AU49">
        <v>0.496</v>
      </c>
      <c r="AV49">
        <v>1.1474285714285699</v>
      </c>
      <c r="AW49">
        <v>1.3337142857142901</v>
      </c>
      <c r="AX49">
        <v>7.54285714285714E-2</v>
      </c>
      <c r="AY49">
        <v>1.232</v>
      </c>
      <c r="AZ49">
        <v>3.78857142857143</v>
      </c>
      <c r="BA49">
        <v>0.152</v>
      </c>
      <c r="BB49">
        <v>0.150857142857143</v>
      </c>
      <c r="BC49">
        <v>6.0571428571428602E-2</v>
      </c>
      <c r="BD49">
        <v>0.157714285714286</v>
      </c>
      <c r="BE49">
        <v>0.04</v>
      </c>
      <c r="BF49" s="255" t="str">
        <f t="shared" si="0"/>
        <v>Least vulnerability</v>
      </c>
    </row>
    <row r="50" spans="1:58" x14ac:dyDescent="0.25">
      <c r="A50">
        <v>55066</v>
      </c>
      <c r="B50">
        <v>19125</v>
      </c>
      <c r="C50">
        <v>2310</v>
      </c>
      <c r="D50">
        <v>417</v>
      </c>
      <c r="E50">
        <v>41962</v>
      </c>
      <c r="F50">
        <v>1052</v>
      </c>
      <c r="G50">
        <v>3890</v>
      </c>
      <c r="H50">
        <v>3970</v>
      </c>
      <c r="I50">
        <v>2319</v>
      </c>
      <c r="J50">
        <v>472</v>
      </c>
      <c r="K50">
        <v>2522</v>
      </c>
      <c r="L50">
        <v>146</v>
      </c>
      <c r="M50">
        <v>1346</v>
      </c>
      <c r="N50">
        <v>416</v>
      </c>
      <c r="O50">
        <v>91</v>
      </c>
      <c r="P50">
        <v>781</v>
      </c>
      <c r="Q50">
        <v>609</v>
      </c>
      <c r="R50">
        <v>0.12078431372549001</v>
      </c>
      <c r="S50">
        <v>2.18039215686275E-2</v>
      </c>
      <c r="T50">
        <v>41962</v>
      </c>
      <c r="U50">
        <v>5.5006535947712397E-2</v>
      </c>
      <c r="V50">
        <v>0.203398692810458</v>
      </c>
      <c r="W50">
        <v>0.207581699346405</v>
      </c>
      <c r="X50">
        <v>0.12125490196078401</v>
      </c>
      <c r="Y50">
        <v>2.4679738562091501E-2</v>
      </c>
      <c r="Z50">
        <v>0.13186928104575199</v>
      </c>
      <c r="AA50">
        <v>7.6339869281045799E-3</v>
      </c>
      <c r="AB50">
        <v>7.0379084967320302E-2</v>
      </c>
      <c r="AC50">
        <v>2.1751633986928101E-2</v>
      </c>
      <c r="AD50">
        <v>4.75816993464052E-3</v>
      </c>
      <c r="AE50">
        <v>4.0836601307189503E-2</v>
      </c>
      <c r="AF50">
        <v>3.1843137254902003E-2</v>
      </c>
      <c r="AG50">
        <v>0.76114285714285701</v>
      </c>
      <c r="AH50">
        <v>0.65942857142857103</v>
      </c>
      <c r="AI50">
        <v>0.34742857142857098</v>
      </c>
      <c r="AJ50">
        <v>0.73257142857142898</v>
      </c>
      <c r="AK50">
        <v>0.53714285714285703</v>
      </c>
      <c r="AL50">
        <v>0.35542857142857098</v>
      </c>
      <c r="AM50">
        <v>0.54285714285714304</v>
      </c>
      <c r="AN50">
        <v>0.48571428571428599</v>
      </c>
      <c r="AO50">
        <v>0.66285714285714303</v>
      </c>
      <c r="AP50">
        <v>0.70628571428571396</v>
      </c>
      <c r="AQ50">
        <v>0.88114285714285701</v>
      </c>
      <c r="AR50">
        <v>0.59199999999999997</v>
      </c>
      <c r="AS50">
        <v>0.52342857142857102</v>
      </c>
      <c r="AT50">
        <v>0.91657142857142904</v>
      </c>
      <c r="AU50">
        <v>0.85714285714285698</v>
      </c>
      <c r="AV50">
        <v>2.5005714285714302</v>
      </c>
      <c r="AW50">
        <v>1.9211428571428599</v>
      </c>
      <c r="AX50">
        <v>1.3691428571428601</v>
      </c>
      <c r="AY50">
        <v>3.77028571428571</v>
      </c>
      <c r="AZ50">
        <v>9.5611428571428601</v>
      </c>
      <c r="BA50">
        <v>0.72</v>
      </c>
      <c r="BB50">
        <v>0.45942857142857102</v>
      </c>
      <c r="BC50">
        <v>0.73371428571428599</v>
      </c>
      <c r="BD50">
        <v>0.93828571428571395</v>
      </c>
      <c r="BE50">
        <v>0.86399999999999999</v>
      </c>
      <c r="BF50" s="255" t="str">
        <f t="shared" si="0"/>
        <v>Most vulnerability</v>
      </c>
    </row>
    <row r="51" spans="1:58" x14ac:dyDescent="0.25">
      <c r="A51">
        <v>55068</v>
      </c>
      <c r="B51">
        <v>32194</v>
      </c>
      <c r="C51">
        <v>1237</v>
      </c>
      <c r="D51">
        <v>569</v>
      </c>
      <c r="E51">
        <v>54598</v>
      </c>
      <c r="F51">
        <v>542</v>
      </c>
      <c r="G51">
        <v>4215</v>
      </c>
      <c r="H51">
        <v>8230</v>
      </c>
      <c r="I51">
        <v>2806</v>
      </c>
      <c r="J51">
        <v>489</v>
      </c>
      <c r="K51">
        <v>6152</v>
      </c>
      <c r="L51">
        <v>263</v>
      </c>
      <c r="M51">
        <v>673</v>
      </c>
      <c r="N51">
        <v>281</v>
      </c>
      <c r="O51">
        <v>172</v>
      </c>
      <c r="P51">
        <v>229</v>
      </c>
      <c r="Q51">
        <v>97</v>
      </c>
      <c r="R51">
        <v>3.84233086910604E-2</v>
      </c>
      <c r="S51">
        <v>1.76741007641175E-2</v>
      </c>
      <c r="T51">
        <v>54598</v>
      </c>
      <c r="U51">
        <v>1.6835435174256098E-2</v>
      </c>
      <c r="V51">
        <v>0.13092501708392901</v>
      </c>
      <c r="W51">
        <v>0.25563769646517998</v>
      </c>
      <c r="X51">
        <v>8.7159097968565594E-2</v>
      </c>
      <c r="Y51">
        <v>1.5189165683046501E-2</v>
      </c>
      <c r="Z51">
        <v>0.19109150773436001</v>
      </c>
      <c r="AA51">
        <v>8.1692240790209297E-3</v>
      </c>
      <c r="AB51">
        <v>2.0904516369509799E-2</v>
      </c>
      <c r="AC51">
        <v>8.7283344722619092E-3</v>
      </c>
      <c r="AD51">
        <v>5.3426104243026696E-3</v>
      </c>
      <c r="AE51">
        <v>7.1131266695657596E-3</v>
      </c>
      <c r="AF51">
        <v>3.0129837857986001E-3</v>
      </c>
      <c r="AG51">
        <v>0.125714285714286</v>
      </c>
      <c r="AH51">
        <v>0.52800000000000002</v>
      </c>
      <c r="AI51">
        <v>9.8285714285714296E-2</v>
      </c>
      <c r="AJ51">
        <v>0.11657142857142901</v>
      </c>
      <c r="AK51">
        <v>0.123428571428571</v>
      </c>
      <c r="AL51">
        <v>0.71542857142857097</v>
      </c>
      <c r="AM51">
        <v>0.184</v>
      </c>
      <c r="AN51">
        <v>0.20228571428571401</v>
      </c>
      <c r="AO51">
        <v>0.78400000000000003</v>
      </c>
      <c r="AP51">
        <v>0.71657142857142897</v>
      </c>
      <c r="AQ51">
        <v>0.58057142857142896</v>
      </c>
      <c r="AR51">
        <v>0.36457142857142899</v>
      </c>
      <c r="AS51">
        <v>0.55085714285714305</v>
      </c>
      <c r="AT51">
        <v>0.26171428571428601</v>
      </c>
      <c r="AU51">
        <v>0.46857142857142903</v>
      </c>
      <c r="AV51">
        <v>0.86857142857142899</v>
      </c>
      <c r="AW51">
        <v>1.22514285714286</v>
      </c>
      <c r="AX51">
        <v>1.50057142857143</v>
      </c>
      <c r="AY51">
        <v>2.22628571428571</v>
      </c>
      <c r="AZ51">
        <v>5.8205714285714301</v>
      </c>
      <c r="BA51">
        <v>7.7714285714285694E-2</v>
      </c>
      <c r="BB51">
        <v>0.11657142857142901</v>
      </c>
      <c r="BC51">
        <v>0.79657142857142904</v>
      </c>
      <c r="BD51">
        <v>0.434285714285714</v>
      </c>
      <c r="BE51">
        <v>0.26514285714285701</v>
      </c>
      <c r="BF51" s="255" t="str">
        <f t="shared" si="0"/>
        <v>Some vulnerability</v>
      </c>
    </row>
    <row r="52" spans="1:58" x14ac:dyDescent="0.25">
      <c r="A52">
        <v>55069</v>
      </c>
      <c r="B52">
        <v>5936</v>
      </c>
      <c r="C52">
        <v>430</v>
      </c>
      <c r="D52">
        <v>107</v>
      </c>
      <c r="E52">
        <v>33581</v>
      </c>
      <c r="F52">
        <v>256</v>
      </c>
      <c r="G52">
        <v>794</v>
      </c>
      <c r="H52">
        <v>1119</v>
      </c>
      <c r="I52">
        <v>723</v>
      </c>
      <c r="J52">
        <v>94</v>
      </c>
      <c r="K52">
        <v>819</v>
      </c>
      <c r="L52">
        <v>34</v>
      </c>
      <c r="M52">
        <v>184</v>
      </c>
      <c r="N52">
        <v>123</v>
      </c>
      <c r="O52">
        <v>23</v>
      </c>
      <c r="P52">
        <v>102</v>
      </c>
      <c r="Q52">
        <v>965</v>
      </c>
      <c r="R52">
        <v>7.24393530997305E-2</v>
      </c>
      <c r="S52">
        <v>1.8025606469002701E-2</v>
      </c>
      <c r="T52">
        <v>33581</v>
      </c>
      <c r="U52">
        <v>4.3126684636118601E-2</v>
      </c>
      <c r="V52">
        <v>0.13376010781671199</v>
      </c>
      <c r="W52">
        <v>0.18851078167115901</v>
      </c>
      <c r="X52">
        <v>0.121799191374663</v>
      </c>
      <c r="Y52">
        <v>1.58355795148248E-2</v>
      </c>
      <c r="Z52">
        <v>0.137971698113208</v>
      </c>
      <c r="AA52">
        <v>5.7277628032344997E-3</v>
      </c>
      <c r="AB52">
        <v>3.09973045822102E-2</v>
      </c>
      <c r="AC52">
        <v>2.0721024258760101E-2</v>
      </c>
      <c r="AD52">
        <v>3.8746630727762802E-3</v>
      </c>
      <c r="AE52">
        <v>1.7183288409703502E-2</v>
      </c>
      <c r="AF52">
        <v>0.162567385444744</v>
      </c>
      <c r="AG52">
        <v>0.42399999999999999</v>
      </c>
      <c r="AH52">
        <v>0.53714285714285703</v>
      </c>
      <c r="AI52">
        <v>0.78742857142857103</v>
      </c>
      <c r="AJ52">
        <v>0.54171428571428604</v>
      </c>
      <c r="AK52">
        <v>0.13485714285714301</v>
      </c>
      <c r="AL52">
        <v>0.23542857142857099</v>
      </c>
      <c r="AM52">
        <v>0.54857142857142904</v>
      </c>
      <c r="AN52">
        <v>0.218285714285714</v>
      </c>
      <c r="AO52">
        <v>0.67771428571428605</v>
      </c>
      <c r="AP52">
        <v>0.64457142857142902</v>
      </c>
      <c r="AQ52">
        <v>0.67657142857142905</v>
      </c>
      <c r="AR52">
        <v>0.58171428571428596</v>
      </c>
      <c r="AS52">
        <v>0.45028571428571401</v>
      </c>
      <c r="AT52">
        <v>0.58057142857142896</v>
      </c>
      <c r="AU52">
        <v>0.98285714285714298</v>
      </c>
      <c r="AV52">
        <v>2.29028571428571</v>
      </c>
      <c r="AW52">
        <v>1.1371428571428599</v>
      </c>
      <c r="AX52">
        <v>1.3222857142857101</v>
      </c>
      <c r="AY52">
        <v>3.2719999999999998</v>
      </c>
      <c r="AZ52">
        <v>8.0217142857142907</v>
      </c>
      <c r="BA52">
        <v>0.64342857142857102</v>
      </c>
      <c r="BB52">
        <v>8.4571428571428603E-2</v>
      </c>
      <c r="BC52">
        <v>0.71199999999999997</v>
      </c>
      <c r="BD52">
        <v>0.79200000000000004</v>
      </c>
      <c r="BE52">
        <v>0.63314285714285701</v>
      </c>
      <c r="BF52" s="255" t="str">
        <f t="shared" si="0"/>
        <v>Significant vulnerability</v>
      </c>
    </row>
    <row r="53" spans="1:58" x14ac:dyDescent="0.25">
      <c r="A53">
        <v>55070</v>
      </c>
      <c r="B53">
        <v>8403</v>
      </c>
      <c r="C53">
        <v>559</v>
      </c>
      <c r="D53">
        <v>106</v>
      </c>
      <c r="E53">
        <v>38174</v>
      </c>
      <c r="F53">
        <v>356</v>
      </c>
      <c r="G53">
        <v>911</v>
      </c>
      <c r="H53">
        <v>2395</v>
      </c>
      <c r="I53">
        <v>941</v>
      </c>
      <c r="J53">
        <v>145</v>
      </c>
      <c r="K53">
        <v>916</v>
      </c>
      <c r="L53">
        <v>25</v>
      </c>
      <c r="M53">
        <v>107</v>
      </c>
      <c r="N53">
        <v>261</v>
      </c>
      <c r="O53">
        <v>102</v>
      </c>
      <c r="P53">
        <v>157</v>
      </c>
      <c r="Q53">
        <v>0</v>
      </c>
      <c r="R53">
        <v>6.6523860526002607E-2</v>
      </c>
      <c r="S53">
        <v>1.26145424253243E-2</v>
      </c>
      <c r="T53">
        <v>38174</v>
      </c>
      <c r="U53">
        <v>4.2365821730334402E-2</v>
      </c>
      <c r="V53">
        <v>0.108413661787457</v>
      </c>
      <c r="W53">
        <v>0.28501725574199699</v>
      </c>
      <c r="X53">
        <v>0.111983815304058</v>
      </c>
      <c r="Y53">
        <v>1.72557419969059E-2</v>
      </c>
      <c r="Z53">
        <v>0.109008687373557</v>
      </c>
      <c r="AA53">
        <v>2.9751279305010102E-3</v>
      </c>
      <c r="AB53">
        <v>1.2733547542544301E-2</v>
      </c>
      <c r="AC53">
        <v>3.10603355944306E-2</v>
      </c>
      <c r="AD53">
        <v>1.21385219564441E-2</v>
      </c>
      <c r="AE53">
        <v>1.86838034035464E-2</v>
      </c>
      <c r="AF53">
        <v>0</v>
      </c>
      <c r="AG53">
        <v>0.36571428571428599</v>
      </c>
      <c r="AH53">
        <v>0.34971428571428598</v>
      </c>
      <c r="AI53">
        <v>0.52571428571428602</v>
      </c>
      <c r="AJ53">
        <v>0.53257142857142903</v>
      </c>
      <c r="AK53">
        <v>6.1714285714285701E-2</v>
      </c>
      <c r="AL53">
        <v>0.86399999999999999</v>
      </c>
      <c r="AM53">
        <v>0.437714285714286</v>
      </c>
      <c r="AN53">
        <v>0.25714285714285701</v>
      </c>
      <c r="AO53">
        <v>0.56685714285714295</v>
      </c>
      <c r="AP53">
        <v>0.53485714285714303</v>
      </c>
      <c r="AQ53">
        <v>0.48457142857142899</v>
      </c>
      <c r="AR53">
        <v>0.68571428571428605</v>
      </c>
      <c r="AS53">
        <v>0.84114285714285697</v>
      </c>
      <c r="AT53">
        <v>0.61599999999999999</v>
      </c>
      <c r="AU53">
        <v>0</v>
      </c>
      <c r="AV53">
        <v>1.77371428571429</v>
      </c>
      <c r="AW53">
        <v>1.6205714285714301</v>
      </c>
      <c r="AX53">
        <v>1.1017142857142901</v>
      </c>
      <c r="AY53">
        <v>2.6274285714285699</v>
      </c>
      <c r="AZ53">
        <v>7.1234285714285699</v>
      </c>
      <c r="BA53">
        <v>0.40914285714285697</v>
      </c>
      <c r="BB53">
        <v>0.27428571428571402</v>
      </c>
      <c r="BC53">
        <v>0.61142857142857099</v>
      </c>
      <c r="BD53">
        <v>0.57942857142857096</v>
      </c>
      <c r="BE53">
        <v>0.49142857142857099</v>
      </c>
      <c r="BF53" s="255" t="str">
        <f t="shared" si="0"/>
        <v>Some vulnerability</v>
      </c>
    </row>
    <row r="54" spans="1:58" x14ac:dyDescent="0.25">
      <c r="A54">
        <v>55071</v>
      </c>
      <c r="B54">
        <v>5807</v>
      </c>
      <c r="C54">
        <v>306</v>
      </c>
      <c r="D54">
        <v>59</v>
      </c>
      <c r="E54">
        <v>41648</v>
      </c>
      <c r="F54">
        <v>336</v>
      </c>
      <c r="G54">
        <v>804</v>
      </c>
      <c r="H54">
        <v>1244</v>
      </c>
      <c r="I54">
        <v>749</v>
      </c>
      <c r="J54">
        <v>159</v>
      </c>
      <c r="K54">
        <v>1306</v>
      </c>
      <c r="L54">
        <v>88</v>
      </c>
      <c r="M54">
        <v>258</v>
      </c>
      <c r="N54">
        <v>155</v>
      </c>
      <c r="O54">
        <v>45</v>
      </c>
      <c r="P54">
        <v>0</v>
      </c>
      <c r="Q54">
        <v>17</v>
      </c>
      <c r="R54">
        <v>5.2695023247804403E-2</v>
      </c>
      <c r="S54">
        <v>1.0160151541243299E-2</v>
      </c>
      <c r="T54">
        <v>41648</v>
      </c>
      <c r="U54">
        <v>5.7861201997589103E-2</v>
      </c>
      <c r="V54">
        <v>0.138453590494231</v>
      </c>
      <c r="W54">
        <v>0.21422421215774101</v>
      </c>
      <c r="X54">
        <v>0.12898226278629199</v>
      </c>
      <c r="Y54">
        <v>2.73807473738591E-2</v>
      </c>
      <c r="Z54">
        <v>0.22490098157396199</v>
      </c>
      <c r="AA54">
        <v>1.51541243327019E-2</v>
      </c>
      <c r="AB54">
        <v>4.4429137248148801E-2</v>
      </c>
      <c r="AC54">
        <v>2.66919235405545E-2</v>
      </c>
      <c r="AD54">
        <v>7.7492681246771099E-3</v>
      </c>
      <c r="AE54">
        <v>0</v>
      </c>
      <c r="AF54">
        <v>2.9275012915446902E-3</v>
      </c>
      <c r="AG54">
        <v>0.252571428571429</v>
      </c>
      <c r="AH54">
        <v>0.26857142857142902</v>
      </c>
      <c r="AI54">
        <v>0.35771428571428598</v>
      </c>
      <c r="AJ54">
        <v>0.76571428571428601</v>
      </c>
      <c r="AK54">
        <v>0.158857142857143</v>
      </c>
      <c r="AL54">
        <v>0.4</v>
      </c>
      <c r="AM54">
        <v>0.619428571428571</v>
      </c>
      <c r="AN54">
        <v>0.55085714285714305</v>
      </c>
      <c r="AO54">
        <v>0.83085714285714296</v>
      </c>
      <c r="AP54">
        <v>0.82628571428571396</v>
      </c>
      <c r="AQ54">
        <v>0.78285714285714303</v>
      </c>
      <c r="AR54">
        <v>0.64914285714285702</v>
      </c>
      <c r="AS54">
        <v>0.66400000000000003</v>
      </c>
      <c r="AT54">
        <v>0</v>
      </c>
      <c r="AU54">
        <v>0.46628571428571403</v>
      </c>
      <c r="AV54">
        <v>1.6445714285714299</v>
      </c>
      <c r="AW54">
        <v>1.72914285714286</v>
      </c>
      <c r="AX54">
        <v>1.6571428571428599</v>
      </c>
      <c r="AY54">
        <v>2.5622857142857098</v>
      </c>
      <c r="AZ54">
        <v>7.5931428571428601</v>
      </c>
      <c r="BA54">
        <v>0.34628571428571397</v>
      </c>
      <c r="BB54">
        <v>0.33371428571428602</v>
      </c>
      <c r="BC54">
        <v>0.86171428571428599</v>
      </c>
      <c r="BD54">
        <v>0.56000000000000005</v>
      </c>
      <c r="BE54">
        <v>0.55885714285714305</v>
      </c>
      <c r="BF54" s="255" t="str">
        <f t="shared" si="0"/>
        <v>Significant vulnerability</v>
      </c>
    </row>
    <row r="55" spans="1:58" x14ac:dyDescent="0.25">
      <c r="A55">
        <v>55072</v>
      </c>
      <c r="B55">
        <v>4409</v>
      </c>
      <c r="C55">
        <v>601</v>
      </c>
      <c r="D55">
        <v>78</v>
      </c>
      <c r="E55">
        <v>24528</v>
      </c>
      <c r="F55">
        <v>449</v>
      </c>
      <c r="G55">
        <v>867</v>
      </c>
      <c r="H55">
        <v>642</v>
      </c>
      <c r="I55">
        <v>649</v>
      </c>
      <c r="J55">
        <v>164</v>
      </c>
      <c r="K55">
        <v>1030</v>
      </c>
      <c r="L55">
        <v>71</v>
      </c>
      <c r="M55">
        <v>164</v>
      </c>
      <c r="N55">
        <v>186</v>
      </c>
      <c r="O55">
        <v>15</v>
      </c>
      <c r="P55">
        <v>104</v>
      </c>
      <c r="Q55">
        <v>1081</v>
      </c>
      <c r="R55">
        <v>0.13631208890905</v>
      </c>
      <c r="S55">
        <v>1.7691086414152901E-2</v>
      </c>
      <c r="T55">
        <v>24528</v>
      </c>
      <c r="U55">
        <v>0.10183715128147</v>
      </c>
      <c r="V55">
        <v>0.19664322975731499</v>
      </c>
      <c r="W55">
        <v>0.14561124971648901</v>
      </c>
      <c r="X55">
        <v>0.147198911317759</v>
      </c>
      <c r="Y55">
        <v>3.7196643229757298E-2</v>
      </c>
      <c r="Z55">
        <v>0.23361306418689001</v>
      </c>
      <c r="AA55">
        <v>1.61034248128827E-2</v>
      </c>
      <c r="AB55">
        <v>3.7196643229757298E-2</v>
      </c>
      <c r="AC55">
        <v>4.2186436833749098E-2</v>
      </c>
      <c r="AD55">
        <v>3.40213200272171E-3</v>
      </c>
      <c r="AE55">
        <v>2.3588115218870501E-2</v>
      </c>
      <c r="AF55">
        <v>0.24518031299614401</v>
      </c>
      <c r="AG55">
        <v>0.83428571428571396</v>
      </c>
      <c r="AH55">
        <v>0.52914285714285703</v>
      </c>
      <c r="AI55">
        <v>0.97485714285714298</v>
      </c>
      <c r="AJ55">
        <v>0.96114285714285697</v>
      </c>
      <c r="AK55">
        <v>0.500571428571429</v>
      </c>
      <c r="AL55">
        <v>9.4857142857142904E-2</v>
      </c>
      <c r="AM55">
        <v>0.746285714285714</v>
      </c>
      <c r="AN55">
        <v>0.77600000000000002</v>
      </c>
      <c r="AO55">
        <v>0.83771428571428597</v>
      </c>
      <c r="AP55">
        <v>0.83199999999999996</v>
      </c>
      <c r="AQ55">
        <v>0.72914285714285698</v>
      </c>
      <c r="AR55">
        <v>0.75542857142857101</v>
      </c>
      <c r="AS55">
        <v>0.41828571428571398</v>
      </c>
      <c r="AT55">
        <v>0.72571428571428598</v>
      </c>
      <c r="AU55">
        <v>0.99199999999999999</v>
      </c>
      <c r="AV55">
        <v>3.29942857142857</v>
      </c>
      <c r="AW55">
        <v>2.1177142857142899</v>
      </c>
      <c r="AX55">
        <v>1.6697142857142899</v>
      </c>
      <c r="AY55">
        <v>3.6205714285714299</v>
      </c>
      <c r="AZ55">
        <v>10.707428571428601</v>
      </c>
      <c r="BA55">
        <v>0.93942857142857095</v>
      </c>
      <c r="BB55">
        <v>0.56571428571428595</v>
      </c>
      <c r="BC55">
        <v>0.869714285714286</v>
      </c>
      <c r="BD55">
        <v>0.89142857142857101</v>
      </c>
      <c r="BE55">
        <v>0.96114285714285697</v>
      </c>
      <c r="BF55" s="255" t="str">
        <f t="shared" si="0"/>
        <v>Most vulnerability</v>
      </c>
    </row>
    <row r="56" spans="1:58" x14ac:dyDescent="0.25">
      <c r="A56">
        <v>55073</v>
      </c>
      <c r="B56">
        <v>4145</v>
      </c>
      <c r="C56">
        <v>92</v>
      </c>
      <c r="D56">
        <v>32</v>
      </c>
      <c r="E56">
        <v>52650</v>
      </c>
      <c r="F56">
        <v>35</v>
      </c>
      <c r="G56">
        <v>751</v>
      </c>
      <c r="H56">
        <v>1289</v>
      </c>
      <c r="I56">
        <v>295</v>
      </c>
      <c r="J56">
        <v>47</v>
      </c>
      <c r="K56">
        <v>273</v>
      </c>
      <c r="L56">
        <v>4</v>
      </c>
      <c r="M56">
        <v>0</v>
      </c>
      <c r="N56">
        <v>0</v>
      </c>
      <c r="O56">
        <v>25</v>
      </c>
      <c r="P56">
        <v>105</v>
      </c>
      <c r="Q56">
        <v>45</v>
      </c>
      <c r="R56">
        <v>2.21954161640531E-2</v>
      </c>
      <c r="S56">
        <v>7.7201447527141098E-3</v>
      </c>
      <c r="T56">
        <v>52650</v>
      </c>
      <c r="U56">
        <v>8.4439083232810599E-3</v>
      </c>
      <c r="V56">
        <v>0.18118214716525899</v>
      </c>
      <c r="W56">
        <v>0.31097708082026498</v>
      </c>
      <c r="X56">
        <v>7.1170084439083195E-2</v>
      </c>
      <c r="Y56">
        <v>1.13389626055489E-2</v>
      </c>
      <c r="Z56">
        <v>6.5862484921592301E-2</v>
      </c>
      <c r="AA56">
        <v>9.6501809408926404E-4</v>
      </c>
      <c r="AB56">
        <v>0</v>
      </c>
      <c r="AC56">
        <v>0</v>
      </c>
      <c r="AD56">
        <v>6.0313630880579E-3</v>
      </c>
      <c r="AE56">
        <v>2.5331724969843199E-2</v>
      </c>
      <c r="AF56">
        <v>1.08564535585042E-2</v>
      </c>
      <c r="AG56">
        <v>0.04</v>
      </c>
      <c r="AH56">
        <v>0.186285714285714</v>
      </c>
      <c r="AI56">
        <v>0.12</v>
      </c>
      <c r="AJ56">
        <v>4.6857142857142903E-2</v>
      </c>
      <c r="AK56">
        <v>0.38400000000000001</v>
      </c>
      <c r="AL56">
        <v>0.94514285714285695</v>
      </c>
      <c r="AM56">
        <v>8.2285714285714295E-2</v>
      </c>
      <c r="AN56">
        <v>9.4857142857142904E-2</v>
      </c>
      <c r="AO56">
        <v>0.315428571428571</v>
      </c>
      <c r="AP56">
        <v>0.41142857142857098</v>
      </c>
      <c r="AQ56">
        <v>0</v>
      </c>
      <c r="AR56">
        <v>0</v>
      </c>
      <c r="AS56">
        <v>0.58514285714285696</v>
      </c>
      <c r="AT56">
        <v>0.76800000000000002</v>
      </c>
      <c r="AU56">
        <v>0.61828571428571399</v>
      </c>
      <c r="AV56">
        <v>0.39314285714285702</v>
      </c>
      <c r="AW56">
        <v>1.50628571428571</v>
      </c>
      <c r="AX56">
        <v>0.72685714285714298</v>
      </c>
      <c r="AY56">
        <v>1.97142857142857</v>
      </c>
      <c r="AZ56">
        <v>4.5977142857142903</v>
      </c>
      <c r="BA56">
        <v>8.0000000000000002E-3</v>
      </c>
      <c r="BB56">
        <v>0.22971428571428601</v>
      </c>
      <c r="BC56">
        <v>0.38285714285714301</v>
      </c>
      <c r="BD56">
        <v>0.36228571428571399</v>
      </c>
      <c r="BE56">
        <v>9.1428571428571401E-2</v>
      </c>
      <c r="BF56" s="255" t="str">
        <f t="shared" si="0"/>
        <v>Least vulnerability</v>
      </c>
    </row>
    <row r="57" spans="1:58" x14ac:dyDescent="0.25">
      <c r="A57">
        <v>55074</v>
      </c>
      <c r="B57">
        <v>2260</v>
      </c>
      <c r="C57">
        <v>106</v>
      </c>
      <c r="D57">
        <v>33</v>
      </c>
      <c r="E57">
        <v>43654</v>
      </c>
      <c r="F57">
        <v>65</v>
      </c>
      <c r="G57">
        <v>296</v>
      </c>
      <c r="H57">
        <v>521</v>
      </c>
      <c r="I57">
        <v>263</v>
      </c>
      <c r="J57">
        <v>24</v>
      </c>
      <c r="K57">
        <v>330</v>
      </c>
      <c r="L57">
        <v>9</v>
      </c>
      <c r="M57">
        <v>0</v>
      </c>
      <c r="N57">
        <v>125</v>
      </c>
      <c r="O57">
        <v>7</v>
      </c>
      <c r="P57">
        <v>10</v>
      </c>
      <c r="Q57">
        <v>3</v>
      </c>
      <c r="R57">
        <v>4.6902654867256602E-2</v>
      </c>
      <c r="S57">
        <v>1.46017699115044E-2</v>
      </c>
      <c r="T57">
        <v>43654</v>
      </c>
      <c r="U57">
        <v>2.87610619469027E-2</v>
      </c>
      <c r="V57">
        <v>0.13097345132743399</v>
      </c>
      <c r="W57">
        <v>0.230530973451327</v>
      </c>
      <c r="X57">
        <v>0.116371681415929</v>
      </c>
      <c r="Y57">
        <v>1.06194690265487E-2</v>
      </c>
      <c r="Z57">
        <v>0.146017699115044</v>
      </c>
      <c r="AA57">
        <v>3.9823008849557504E-3</v>
      </c>
      <c r="AB57">
        <v>0</v>
      </c>
      <c r="AC57">
        <v>5.5309734513274297E-2</v>
      </c>
      <c r="AD57">
        <v>3.0973451327433602E-3</v>
      </c>
      <c r="AE57">
        <v>4.4247787610619503E-3</v>
      </c>
      <c r="AF57">
        <v>1.3274336283185799E-3</v>
      </c>
      <c r="AG57">
        <v>0.19542857142857101</v>
      </c>
      <c r="AH57">
        <v>0.42399999999999999</v>
      </c>
      <c r="AI57">
        <v>0.28685714285714298</v>
      </c>
      <c r="AJ57">
        <v>0.28000000000000003</v>
      </c>
      <c r="AK57">
        <v>0.124571428571429</v>
      </c>
      <c r="AL57">
        <v>0.53600000000000003</v>
      </c>
      <c r="AM57">
        <v>0.47885714285714298</v>
      </c>
      <c r="AN57">
        <v>8.3428571428571394E-2</v>
      </c>
      <c r="AO57">
        <v>0.69714285714285695</v>
      </c>
      <c r="AP57">
        <v>0.58057142857142896</v>
      </c>
      <c r="AQ57">
        <v>0</v>
      </c>
      <c r="AR57">
        <v>0.81142857142857105</v>
      </c>
      <c r="AS57">
        <v>0.39657142857142902</v>
      </c>
      <c r="AT57">
        <v>0.17942857142857099</v>
      </c>
      <c r="AU57">
        <v>0.42399999999999999</v>
      </c>
      <c r="AV57">
        <v>1.1862857142857099</v>
      </c>
      <c r="AW57">
        <v>1.22285714285714</v>
      </c>
      <c r="AX57">
        <v>1.27771428571429</v>
      </c>
      <c r="AY57">
        <v>1.8114285714285701</v>
      </c>
      <c r="AZ57">
        <v>5.4982857142857098</v>
      </c>
      <c r="BA57">
        <v>0.16685714285714301</v>
      </c>
      <c r="BB57">
        <v>0.11542857142857101</v>
      </c>
      <c r="BC57">
        <v>0.69028571428571395</v>
      </c>
      <c r="BD57">
        <v>0.31885714285714301</v>
      </c>
      <c r="BE57">
        <v>0.20342857142857099</v>
      </c>
      <c r="BF57" s="255" t="str">
        <f t="shared" si="0"/>
        <v>Least vulnerability</v>
      </c>
    </row>
    <row r="58" spans="1:58" x14ac:dyDescent="0.25">
      <c r="A58">
        <v>55075</v>
      </c>
      <c r="B58">
        <v>20651</v>
      </c>
      <c r="C58">
        <v>1872</v>
      </c>
      <c r="D58">
        <v>683</v>
      </c>
      <c r="E58">
        <v>37902</v>
      </c>
      <c r="F58">
        <v>931</v>
      </c>
      <c r="G58">
        <v>3031</v>
      </c>
      <c r="H58">
        <v>4645</v>
      </c>
      <c r="I58">
        <v>3077</v>
      </c>
      <c r="J58">
        <v>300</v>
      </c>
      <c r="K58">
        <v>5929</v>
      </c>
      <c r="L58">
        <v>443</v>
      </c>
      <c r="M58">
        <v>1155</v>
      </c>
      <c r="N58">
        <v>123</v>
      </c>
      <c r="O58">
        <v>98</v>
      </c>
      <c r="P58">
        <v>566</v>
      </c>
      <c r="Q58">
        <v>172</v>
      </c>
      <c r="R58">
        <v>9.0649363226962404E-2</v>
      </c>
      <c r="S58">
        <v>3.30734589124013E-2</v>
      </c>
      <c r="T58">
        <v>37902</v>
      </c>
      <c r="U58">
        <v>4.5082562587768098E-2</v>
      </c>
      <c r="V58">
        <v>0.14677255338724499</v>
      </c>
      <c r="W58">
        <v>0.22492857488741499</v>
      </c>
      <c r="X58">
        <v>0.14900004842380499</v>
      </c>
      <c r="Y58">
        <v>1.4527141542782399E-2</v>
      </c>
      <c r="Z58">
        <v>0.287104740690523</v>
      </c>
      <c r="AA58">
        <v>2.1451745678175399E-2</v>
      </c>
      <c r="AB58">
        <v>5.5929494939712401E-2</v>
      </c>
      <c r="AC58">
        <v>5.9561280325407997E-3</v>
      </c>
      <c r="AD58">
        <v>4.7455329039755899E-3</v>
      </c>
      <c r="AE58">
        <v>2.74078737107162E-2</v>
      </c>
      <c r="AF58">
        <v>8.3288944845285907E-3</v>
      </c>
      <c r="AG58">
        <v>0.57714285714285696</v>
      </c>
      <c r="AH58">
        <v>0.876571428571429</v>
      </c>
      <c r="AI58">
        <v>0.53828571428571403</v>
      </c>
      <c r="AJ58">
        <v>0.58057142857142896</v>
      </c>
      <c r="AK58">
        <v>0.20457142857142899</v>
      </c>
      <c r="AL58">
        <v>0.49028571428571399</v>
      </c>
      <c r="AM58">
        <v>0.754285714285714</v>
      </c>
      <c r="AN58">
        <v>0.185142857142857</v>
      </c>
      <c r="AO58">
        <v>0.89714285714285702</v>
      </c>
      <c r="AP58">
        <v>0.88114285714285701</v>
      </c>
      <c r="AQ58">
        <v>0.82971428571428596</v>
      </c>
      <c r="AR58">
        <v>0.29828571428571399</v>
      </c>
      <c r="AS58">
        <v>0.52</v>
      </c>
      <c r="AT58">
        <v>0.81142857142857105</v>
      </c>
      <c r="AU58">
        <v>0.57714285714285696</v>
      </c>
      <c r="AV58">
        <v>2.5725714285714298</v>
      </c>
      <c r="AW58">
        <v>1.6342857142857099</v>
      </c>
      <c r="AX58">
        <v>1.77828571428571</v>
      </c>
      <c r="AY58">
        <v>3.0365714285714298</v>
      </c>
      <c r="AZ58">
        <v>9.0217142857142907</v>
      </c>
      <c r="BA58">
        <v>0.746285714285714</v>
      </c>
      <c r="BB58">
        <v>0.27885714285714303</v>
      </c>
      <c r="BC58">
        <v>0.91771428571428604</v>
      </c>
      <c r="BD58">
        <v>0.71428571428571397</v>
      </c>
      <c r="BE58">
        <v>0.78628571428571403</v>
      </c>
      <c r="BF58" s="255" t="str">
        <f t="shared" si="0"/>
        <v>Most vulnerability</v>
      </c>
    </row>
    <row r="59" spans="1:58" x14ac:dyDescent="0.25">
      <c r="A59">
        <v>55076</v>
      </c>
      <c r="B59">
        <v>21258</v>
      </c>
      <c r="C59">
        <v>1200</v>
      </c>
      <c r="D59">
        <v>449</v>
      </c>
      <c r="E59">
        <v>50712</v>
      </c>
      <c r="F59">
        <v>829</v>
      </c>
      <c r="G59">
        <v>4287</v>
      </c>
      <c r="H59">
        <v>3887</v>
      </c>
      <c r="I59">
        <v>2741</v>
      </c>
      <c r="J59">
        <v>458</v>
      </c>
      <c r="K59">
        <v>5163</v>
      </c>
      <c r="L59">
        <v>328</v>
      </c>
      <c r="M59">
        <v>940</v>
      </c>
      <c r="N59">
        <v>268</v>
      </c>
      <c r="O59">
        <v>141</v>
      </c>
      <c r="P59">
        <v>515</v>
      </c>
      <c r="Q59">
        <v>39</v>
      </c>
      <c r="R59">
        <v>5.6449336720293501E-2</v>
      </c>
      <c r="S59">
        <v>2.11214601561765E-2</v>
      </c>
      <c r="T59">
        <v>50712</v>
      </c>
      <c r="U59">
        <v>3.8997083450936103E-2</v>
      </c>
      <c r="V59">
        <v>0.20166525543324901</v>
      </c>
      <c r="W59">
        <v>0.182848809859817</v>
      </c>
      <c r="X59">
        <v>0.128939693291937</v>
      </c>
      <c r="Y59">
        <v>2.1544830181578701E-2</v>
      </c>
      <c r="Z59">
        <v>0.24287327123906299</v>
      </c>
      <c r="AA59">
        <v>1.5429485370213601E-2</v>
      </c>
      <c r="AB59">
        <v>4.4218647097563298E-2</v>
      </c>
      <c r="AC59">
        <v>1.26070185341989E-2</v>
      </c>
      <c r="AD59">
        <v>6.6327970646344898E-3</v>
      </c>
      <c r="AE59">
        <v>2.4226173675792599E-2</v>
      </c>
      <c r="AF59">
        <v>1.83460344340954E-3</v>
      </c>
      <c r="AG59">
        <v>0.28000000000000003</v>
      </c>
      <c r="AH59">
        <v>0.63428571428571401</v>
      </c>
      <c r="AI59">
        <v>0.13714285714285701</v>
      </c>
      <c r="AJ59">
        <v>0.47314285714285698</v>
      </c>
      <c r="AK59">
        <v>0.52342857142857102</v>
      </c>
      <c r="AL59">
        <v>0.20342857142857099</v>
      </c>
      <c r="AM59">
        <v>0.61828571428571399</v>
      </c>
      <c r="AN59">
        <v>0.38400000000000001</v>
      </c>
      <c r="AO59">
        <v>0.85028571428571398</v>
      </c>
      <c r="AP59">
        <v>0.82971428571428596</v>
      </c>
      <c r="AQ59">
        <v>0.78171428571428603</v>
      </c>
      <c r="AR59">
        <v>0.44914285714285701</v>
      </c>
      <c r="AS59">
        <v>0.61599999999999999</v>
      </c>
      <c r="AT59">
        <v>0.73942857142857099</v>
      </c>
      <c r="AU59">
        <v>0.434285714285714</v>
      </c>
      <c r="AV59">
        <v>1.52457142857143</v>
      </c>
      <c r="AW59">
        <v>1.72914285714286</v>
      </c>
      <c r="AX59">
        <v>1.68</v>
      </c>
      <c r="AY59">
        <v>3.0205714285714298</v>
      </c>
      <c r="AZ59">
        <v>7.9542857142857102</v>
      </c>
      <c r="BA59">
        <v>0.29942857142857099</v>
      </c>
      <c r="BB59">
        <v>0.33485714285714302</v>
      </c>
      <c r="BC59">
        <v>0.874285714285714</v>
      </c>
      <c r="BD59">
        <v>0.70285714285714296</v>
      </c>
      <c r="BE59">
        <v>0.61485714285714299</v>
      </c>
      <c r="BF59" s="255" t="str">
        <f t="shared" si="0"/>
        <v>Significant vulnerability</v>
      </c>
    </row>
    <row r="60" spans="1:58" x14ac:dyDescent="0.25">
      <c r="A60">
        <v>55077</v>
      </c>
      <c r="B60">
        <v>14585</v>
      </c>
      <c r="C60">
        <v>453</v>
      </c>
      <c r="D60">
        <v>293</v>
      </c>
      <c r="E60">
        <v>56512</v>
      </c>
      <c r="F60">
        <v>504</v>
      </c>
      <c r="G60">
        <v>1788</v>
      </c>
      <c r="H60">
        <v>3705</v>
      </c>
      <c r="I60">
        <v>1406</v>
      </c>
      <c r="J60">
        <v>277</v>
      </c>
      <c r="K60">
        <v>4179</v>
      </c>
      <c r="L60">
        <v>241</v>
      </c>
      <c r="M60">
        <v>1608</v>
      </c>
      <c r="N60">
        <v>244</v>
      </c>
      <c r="O60">
        <v>162</v>
      </c>
      <c r="P60">
        <v>204</v>
      </c>
      <c r="Q60">
        <v>185</v>
      </c>
      <c r="R60">
        <v>3.10593075077134E-2</v>
      </c>
      <c r="S60">
        <v>2.0089132670551901E-2</v>
      </c>
      <c r="T60">
        <v>56512</v>
      </c>
      <c r="U60">
        <v>3.45560507370586E-2</v>
      </c>
      <c r="V60">
        <v>0.12259170380527901</v>
      </c>
      <c r="W60">
        <v>0.25402811107301998</v>
      </c>
      <c r="X60">
        <v>9.6400411381556403E-2</v>
      </c>
      <c r="Y60">
        <v>1.8992115186835801E-2</v>
      </c>
      <c r="Z60">
        <v>0.28652725402811102</v>
      </c>
      <c r="AA60">
        <v>1.6523825848474501E-2</v>
      </c>
      <c r="AB60">
        <v>0.110250257113473</v>
      </c>
      <c r="AC60">
        <v>1.6729516626671201E-2</v>
      </c>
      <c r="AD60">
        <v>1.1107302022625999E-2</v>
      </c>
      <c r="AE60">
        <v>1.3986972917380901E-2</v>
      </c>
      <c r="AF60">
        <v>1.2684264655467899E-2</v>
      </c>
      <c r="AG60">
        <v>8.2285714285714295E-2</v>
      </c>
      <c r="AH60">
        <v>0.60457142857142898</v>
      </c>
      <c r="AI60">
        <v>7.6571428571428596E-2</v>
      </c>
      <c r="AJ60">
        <v>0.39657142857142902</v>
      </c>
      <c r="AK60">
        <v>9.8285714285714296E-2</v>
      </c>
      <c r="AL60">
        <v>0.70514285714285696</v>
      </c>
      <c r="AM60">
        <v>0.27314285714285702</v>
      </c>
      <c r="AN60">
        <v>0.30514285714285699</v>
      </c>
      <c r="AO60">
        <v>0.89485714285714302</v>
      </c>
      <c r="AP60">
        <v>0.83771428571428597</v>
      </c>
      <c r="AQ60">
        <v>0.94399999999999995</v>
      </c>
      <c r="AR60">
        <v>0.52571428571428602</v>
      </c>
      <c r="AS60">
        <v>0.80457142857142905</v>
      </c>
      <c r="AT60">
        <v>0.48799999999999999</v>
      </c>
      <c r="AU60">
        <v>0.65028571428571402</v>
      </c>
      <c r="AV60">
        <v>1.1599999999999999</v>
      </c>
      <c r="AW60">
        <v>1.3817142857142899</v>
      </c>
      <c r="AX60">
        <v>1.73257142857143</v>
      </c>
      <c r="AY60">
        <v>3.4125714285714301</v>
      </c>
      <c r="AZ60">
        <v>7.6868571428571402</v>
      </c>
      <c r="BA60">
        <v>0.157714285714286</v>
      </c>
      <c r="BB60">
        <v>0.17028571428571401</v>
      </c>
      <c r="BC60">
        <v>0.89142857142857101</v>
      </c>
      <c r="BD60">
        <v>0.83542857142857097</v>
      </c>
      <c r="BE60">
        <v>0.57257142857142895</v>
      </c>
      <c r="BF60" s="255" t="str">
        <f t="shared" si="0"/>
        <v>Significant vulnerability</v>
      </c>
    </row>
    <row r="61" spans="1:58" x14ac:dyDescent="0.25">
      <c r="A61">
        <v>55079</v>
      </c>
      <c r="B61">
        <v>8840</v>
      </c>
      <c r="C61">
        <v>397</v>
      </c>
      <c r="D61">
        <v>113</v>
      </c>
      <c r="E61">
        <v>46857</v>
      </c>
      <c r="F61">
        <v>383</v>
      </c>
      <c r="G61">
        <v>1332</v>
      </c>
      <c r="H61">
        <v>1876</v>
      </c>
      <c r="I61">
        <v>1201</v>
      </c>
      <c r="J61">
        <v>150</v>
      </c>
      <c r="K61">
        <v>1172</v>
      </c>
      <c r="L61">
        <v>54</v>
      </c>
      <c r="M61">
        <v>29</v>
      </c>
      <c r="N61">
        <v>255</v>
      </c>
      <c r="O61">
        <v>27</v>
      </c>
      <c r="P61">
        <v>75</v>
      </c>
      <c r="Q61">
        <v>12</v>
      </c>
      <c r="R61">
        <v>4.4909502262443397E-2</v>
      </c>
      <c r="S61">
        <v>1.27828054298643E-2</v>
      </c>
      <c r="T61">
        <v>46857</v>
      </c>
      <c r="U61">
        <v>4.3325791855203598E-2</v>
      </c>
      <c r="V61">
        <v>0.15067873303167401</v>
      </c>
      <c r="W61">
        <v>0.21221719457013599</v>
      </c>
      <c r="X61">
        <v>0.13585972850678699</v>
      </c>
      <c r="Y61">
        <v>1.6968325791855199E-2</v>
      </c>
      <c r="Z61">
        <v>0.13257918552036199</v>
      </c>
      <c r="AA61">
        <v>6.1085972850678698E-3</v>
      </c>
      <c r="AB61">
        <v>3.2805429864253399E-3</v>
      </c>
      <c r="AC61">
        <v>2.8846153846153799E-2</v>
      </c>
      <c r="AD61">
        <v>3.0542986425339401E-3</v>
      </c>
      <c r="AE61">
        <v>8.4841628959275994E-3</v>
      </c>
      <c r="AF61">
        <v>1.3574660633484199E-3</v>
      </c>
      <c r="AG61">
        <v>0.182857142857143</v>
      </c>
      <c r="AH61">
        <v>0.35199999999999998</v>
      </c>
      <c r="AI61">
        <v>0.19771428571428601</v>
      </c>
      <c r="AJ61">
        <v>0.54742857142857104</v>
      </c>
      <c r="AK61">
        <v>0.23428571428571399</v>
      </c>
      <c r="AL61">
        <v>0.38171428571428601</v>
      </c>
      <c r="AM61">
        <v>0.65600000000000003</v>
      </c>
      <c r="AN61">
        <v>0.252571428571429</v>
      </c>
      <c r="AO61">
        <v>0.66628571428571404</v>
      </c>
      <c r="AP61">
        <v>0.65485714285714303</v>
      </c>
      <c r="AQ61">
        <v>0.35199999999999998</v>
      </c>
      <c r="AR61">
        <v>0.66628571428571404</v>
      </c>
      <c r="AS61">
        <v>0.39314285714285702</v>
      </c>
      <c r="AT61">
        <v>0.31885714285714301</v>
      </c>
      <c r="AU61">
        <v>0.42514285714285699</v>
      </c>
      <c r="AV61">
        <v>1.28</v>
      </c>
      <c r="AW61">
        <v>1.52457142857143</v>
      </c>
      <c r="AX61">
        <v>1.3211428571428601</v>
      </c>
      <c r="AY61">
        <v>2.1554285714285699</v>
      </c>
      <c r="AZ61">
        <v>6.2811428571428598</v>
      </c>
      <c r="BA61">
        <v>0.20457142857142899</v>
      </c>
      <c r="BB61">
        <v>0.23542857142857099</v>
      </c>
      <c r="BC61">
        <v>0.71085714285714297</v>
      </c>
      <c r="BD61">
        <v>0.41714285714285698</v>
      </c>
      <c r="BE61">
        <v>0.33257142857142902</v>
      </c>
      <c r="BF61" s="255" t="str">
        <f t="shared" si="0"/>
        <v>Some vulnerability</v>
      </c>
    </row>
    <row r="62" spans="1:58" x14ac:dyDescent="0.25">
      <c r="A62">
        <v>55080</v>
      </c>
      <c r="B62">
        <v>3281</v>
      </c>
      <c r="C62">
        <v>164</v>
      </c>
      <c r="D62">
        <v>84</v>
      </c>
      <c r="E62">
        <v>45171</v>
      </c>
      <c r="F62">
        <v>102</v>
      </c>
      <c r="G62">
        <v>531</v>
      </c>
      <c r="H62">
        <v>747</v>
      </c>
      <c r="I62">
        <v>392</v>
      </c>
      <c r="J62">
        <v>63</v>
      </c>
      <c r="K62">
        <v>234</v>
      </c>
      <c r="L62">
        <v>0</v>
      </c>
      <c r="M62">
        <v>0</v>
      </c>
      <c r="N62">
        <v>41</v>
      </c>
      <c r="O62">
        <v>5</v>
      </c>
      <c r="P62">
        <v>11</v>
      </c>
      <c r="Q62">
        <v>56</v>
      </c>
      <c r="R62">
        <v>4.99847607436757E-2</v>
      </c>
      <c r="S62">
        <v>2.5601950624809501E-2</v>
      </c>
      <c r="T62">
        <v>45171</v>
      </c>
      <c r="U62">
        <v>3.10880829015544E-2</v>
      </c>
      <c r="V62">
        <v>0.16184090216397401</v>
      </c>
      <c r="W62">
        <v>0.22767448948491301</v>
      </c>
      <c r="X62">
        <v>0.11947576958244401</v>
      </c>
      <c r="Y62">
        <v>1.92014629686071E-2</v>
      </c>
      <c r="Z62">
        <v>7.1319719597683601E-2</v>
      </c>
      <c r="AA62">
        <v>0</v>
      </c>
      <c r="AB62">
        <v>0</v>
      </c>
      <c r="AC62">
        <v>1.2496190185918901E-2</v>
      </c>
      <c r="AD62">
        <v>1.5239256324291401E-3</v>
      </c>
      <c r="AE62">
        <v>3.3526363913440999E-3</v>
      </c>
      <c r="AF62">
        <v>1.7067967083206299E-2</v>
      </c>
      <c r="AG62">
        <v>0.22857142857142901</v>
      </c>
      <c r="AH62">
        <v>0.76228571428571401</v>
      </c>
      <c r="AI62">
        <v>0.24342857142857099</v>
      </c>
      <c r="AJ62">
        <v>0.32685714285714301</v>
      </c>
      <c r="AK62">
        <v>0.27428571428571402</v>
      </c>
      <c r="AL62">
        <v>0.51428571428571401</v>
      </c>
      <c r="AM62">
        <v>0.52457142857142902</v>
      </c>
      <c r="AN62">
        <v>0.314285714285714</v>
      </c>
      <c r="AO62">
        <v>0.36342857142857099</v>
      </c>
      <c r="AP62">
        <v>0</v>
      </c>
      <c r="AQ62">
        <v>0</v>
      </c>
      <c r="AR62">
        <v>0.44571428571428601</v>
      </c>
      <c r="AS62">
        <v>0.29942857142857099</v>
      </c>
      <c r="AT62">
        <v>0.155428571428571</v>
      </c>
      <c r="AU62">
        <v>0.70514285714285696</v>
      </c>
      <c r="AV62">
        <v>1.5611428571428601</v>
      </c>
      <c r="AW62">
        <v>1.6274285714285699</v>
      </c>
      <c r="AX62">
        <v>0.36342857142857099</v>
      </c>
      <c r="AY62">
        <v>1.6057142857142901</v>
      </c>
      <c r="AZ62">
        <v>5.1577142857142899</v>
      </c>
      <c r="BA62">
        <v>0.312</v>
      </c>
      <c r="BB62">
        <v>0.27657142857142902</v>
      </c>
      <c r="BC62">
        <v>0.19771428571428601</v>
      </c>
      <c r="BD62">
        <v>0.25942857142857101</v>
      </c>
      <c r="BE62">
        <v>0.16228571428571401</v>
      </c>
      <c r="BF62" s="255" t="str">
        <f t="shared" si="0"/>
        <v>Least vulnerability</v>
      </c>
    </row>
    <row r="63" spans="1:58" x14ac:dyDescent="0.25">
      <c r="A63">
        <v>55082</v>
      </c>
      <c r="B63">
        <v>36414</v>
      </c>
      <c r="C63">
        <v>2114</v>
      </c>
      <c r="D63">
        <v>439</v>
      </c>
      <c r="E63">
        <v>64923</v>
      </c>
      <c r="F63">
        <v>711</v>
      </c>
      <c r="G63">
        <v>7724</v>
      </c>
      <c r="H63">
        <v>8055</v>
      </c>
      <c r="I63">
        <v>3801</v>
      </c>
      <c r="J63">
        <v>827</v>
      </c>
      <c r="K63">
        <v>4578</v>
      </c>
      <c r="L63">
        <v>172</v>
      </c>
      <c r="M63">
        <v>2119</v>
      </c>
      <c r="N63">
        <v>37</v>
      </c>
      <c r="O63">
        <v>136</v>
      </c>
      <c r="P63">
        <v>836</v>
      </c>
      <c r="Q63">
        <v>1010</v>
      </c>
      <c r="R63">
        <v>5.8054594386774301E-2</v>
      </c>
      <c r="S63">
        <v>1.2055802713242201E-2</v>
      </c>
      <c r="T63">
        <v>64923</v>
      </c>
      <c r="U63">
        <v>1.9525457241720199E-2</v>
      </c>
      <c r="V63">
        <v>0.212116219036634</v>
      </c>
      <c r="W63">
        <v>0.22120612951062801</v>
      </c>
      <c r="X63">
        <v>0.104382929642445</v>
      </c>
      <c r="Y63">
        <v>2.2711045202394701E-2</v>
      </c>
      <c r="Z63">
        <v>0.12572087658592801</v>
      </c>
      <c r="AA63">
        <v>4.7234580106552404E-3</v>
      </c>
      <c r="AB63">
        <v>5.8191904212665499E-2</v>
      </c>
      <c r="AC63">
        <v>1.01609271159444E-3</v>
      </c>
      <c r="AD63">
        <v>3.73482726423903E-3</v>
      </c>
      <c r="AE63">
        <v>2.2958202888998702E-2</v>
      </c>
      <c r="AF63">
        <v>2.7736584830010399E-2</v>
      </c>
      <c r="AG63">
        <v>0.29257142857142898</v>
      </c>
      <c r="AH63">
        <v>0.32685714285714301</v>
      </c>
      <c r="AI63">
        <v>4.57142857142857E-2</v>
      </c>
      <c r="AJ63">
        <v>0.161142857142857</v>
      </c>
      <c r="AK63">
        <v>0.58285714285714296</v>
      </c>
      <c r="AL63">
        <v>0.45485714285714302</v>
      </c>
      <c r="AM63">
        <v>0.36685714285714299</v>
      </c>
      <c r="AN63">
        <v>0.41942857142857098</v>
      </c>
      <c r="AO63">
        <v>0.64</v>
      </c>
      <c r="AP63">
        <v>0.60799999999999998</v>
      </c>
      <c r="AQ63">
        <v>0.84114285714285697</v>
      </c>
      <c r="AR63">
        <v>0.155428571428571</v>
      </c>
      <c r="AS63">
        <v>0.438857142857143</v>
      </c>
      <c r="AT63">
        <v>0.70971428571428596</v>
      </c>
      <c r="AU63">
        <v>0.82857142857142896</v>
      </c>
      <c r="AV63">
        <v>0.82628571428571396</v>
      </c>
      <c r="AW63">
        <v>1.8240000000000001</v>
      </c>
      <c r="AX63">
        <v>1.248</v>
      </c>
      <c r="AY63">
        <v>2.9737142857142902</v>
      </c>
      <c r="AZ63">
        <v>6.8719999999999999</v>
      </c>
      <c r="BA63">
        <v>6.9714285714285701E-2</v>
      </c>
      <c r="BB63">
        <v>0.39771428571428602</v>
      </c>
      <c r="BC63">
        <v>0.68228571428571405</v>
      </c>
      <c r="BD63">
        <v>0.68571428571428605</v>
      </c>
      <c r="BE63">
        <v>0.442285714285714</v>
      </c>
      <c r="BF63" s="255" t="str">
        <f t="shared" si="0"/>
        <v>Some vulnerability</v>
      </c>
    </row>
    <row r="64" spans="1:58" x14ac:dyDescent="0.25">
      <c r="A64">
        <v>55084</v>
      </c>
      <c r="B64">
        <v>1942</v>
      </c>
      <c r="C64">
        <v>70</v>
      </c>
      <c r="D64">
        <v>39</v>
      </c>
      <c r="E64">
        <v>42095</v>
      </c>
      <c r="F64">
        <v>34</v>
      </c>
      <c r="G64">
        <v>331</v>
      </c>
      <c r="H64">
        <v>443</v>
      </c>
      <c r="I64">
        <v>263</v>
      </c>
      <c r="J64">
        <v>35</v>
      </c>
      <c r="K64">
        <v>109</v>
      </c>
      <c r="L64">
        <v>0</v>
      </c>
      <c r="M64">
        <v>43</v>
      </c>
      <c r="N64">
        <v>11</v>
      </c>
      <c r="O64">
        <v>8</v>
      </c>
      <c r="P64">
        <v>28</v>
      </c>
      <c r="Q64">
        <v>18</v>
      </c>
      <c r="R64">
        <v>3.6045314109165803E-2</v>
      </c>
      <c r="S64">
        <v>2.0082389289392402E-2</v>
      </c>
      <c r="T64">
        <v>42095</v>
      </c>
      <c r="U64">
        <v>1.7507723995880499E-2</v>
      </c>
      <c r="V64">
        <v>0.17044284243048399</v>
      </c>
      <c r="W64">
        <v>0.22811534500514899</v>
      </c>
      <c r="X64">
        <v>0.13542739443872301</v>
      </c>
      <c r="Y64">
        <v>1.8022657054582902E-2</v>
      </c>
      <c r="Z64">
        <v>5.6127703398558201E-2</v>
      </c>
      <c r="AA64">
        <v>0</v>
      </c>
      <c r="AB64">
        <v>2.2142121524201901E-2</v>
      </c>
      <c r="AC64">
        <v>5.6642636457260604E-3</v>
      </c>
      <c r="AD64">
        <v>4.1194644696189503E-3</v>
      </c>
      <c r="AE64">
        <v>1.4418125643666299E-2</v>
      </c>
      <c r="AF64">
        <v>9.26879505664264E-3</v>
      </c>
      <c r="AG64">
        <v>0.112</v>
      </c>
      <c r="AH64">
        <v>0.60342857142857098</v>
      </c>
      <c r="AI64">
        <v>0.33942857142857102</v>
      </c>
      <c r="AJ64">
        <v>0.126857142857143</v>
      </c>
      <c r="AK64">
        <v>0.32457142857142901</v>
      </c>
      <c r="AL64">
        <v>0.51657142857142901</v>
      </c>
      <c r="AM64">
        <v>0.65257142857142902</v>
      </c>
      <c r="AN64">
        <v>0.28228571428571397</v>
      </c>
      <c r="AO64">
        <v>0.252571428571429</v>
      </c>
      <c r="AP64">
        <v>0</v>
      </c>
      <c r="AQ64">
        <v>0.59199999999999997</v>
      </c>
      <c r="AR64">
        <v>0.28457142857142897</v>
      </c>
      <c r="AS64">
        <v>0.46514285714285702</v>
      </c>
      <c r="AT64">
        <v>0.499428571428571</v>
      </c>
      <c r="AU64">
        <v>0.58971428571428597</v>
      </c>
      <c r="AV64">
        <v>1.1817142857142899</v>
      </c>
      <c r="AW64">
        <v>1.776</v>
      </c>
      <c r="AX64">
        <v>0.252571428571429</v>
      </c>
      <c r="AY64">
        <v>2.4308571428571399</v>
      </c>
      <c r="AZ64">
        <v>5.6411428571428601</v>
      </c>
      <c r="BA64">
        <v>0.16457142857142901</v>
      </c>
      <c r="BB64">
        <v>0.36685714285714299</v>
      </c>
      <c r="BC64">
        <v>0.14857142857142899</v>
      </c>
      <c r="BD64">
        <v>0.51314285714285701</v>
      </c>
      <c r="BE64">
        <v>0.23771428571428599</v>
      </c>
      <c r="BF64" s="255" t="str">
        <f t="shared" si="0"/>
        <v>Least vulnerability</v>
      </c>
    </row>
    <row r="65" spans="1:58" x14ac:dyDescent="0.25">
      <c r="A65">
        <v>55085</v>
      </c>
      <c r="B65">
        <v>409</v>
      </c>
      <c r="C65">
        <v>23</v>
      </c>
      <c r="D65">
        <v>3</v>
      </c>
      <c r="E65">
        <v>43368</v>
      </c>
      <c r="F65">
        <v>10</v>
      </c>
      <c r="G65">
        <v>91</v>
      </c>
      <c r="H65">
        <v>79</v>
      </c>
      <c r="I65">
        <v>55</v>
      </c>
      <c r="J65">
        <v>8</v>
      </c>
      <c r="K65">
        <v>37</v>
      </c>
      <c r="L65">
        <v>0</v>
      </c>
      <c r="M65">
        <v>0</v>
      </c>
      <c r="N65">
        <v>0</v>
      </c>
      <c r="O65">
        <v>0</v>
      </c>
      <c r="P65">
        <v>0</v>
      </c>
      <c r="Q65">
        <v>0</v>
      </c>
      <c r="R65">
        <v>5.6234718826405898E-2</v>
      </c>
      <c r="S65">
        <v>7.3349633251833697E-3</v>
      </c>
      <c r="T65">
        <v>43368</v>
      </c>
      <c r="U65">
        <v>2.44498777506112E-2</v>
      </c>
      <c r="V65">
        <v>0.22249388753056201</v>
      </c>
      <c r="W65">
        <v>0.19315403422982899</v>
      </c>
      <c r="X65">
        <v>0.13447432762836201</v>
      </c>
      <c r="Y65">
        <v>1.9559902200489001E-2</v>
      </c>
      <c r="Z65">
        <v>9.04645476772616E-2</v>
      </c>
      <c r="AA65">
        <v>0</v>
      </c>
      <c r="AB65">
        <v>0</v>
      </c>
      <c r="AC65">
        <v>0</v>
      </c>
      <c r="AD65">
        <v>0</v>
      </c>
      <c r="AE65">
        <v>0</v>
      </c>
      <c r="AF65">
        <v>0</v>
      </c>
      <c r="AG65">
        <v>0.27885714285714303</v>
      </c>
      <c r="AH65">
        <v>0.17828571428571399</v>
      </c>
      <c r="AI65">
        <v>0.29942857142857099</v>
      </c>
      <c r="AJ65">
        <v>0.218285714285714</v>
      </c>
      <c r="AK65">
        <v>0.63542857142857101</v>
      </c>
      <c r="AL65">
        <v>0.26400000000000001</v>
      </c>
      <c r="AM65">
        <v>0.64685714285714302</v>
      </c>
      <c r="AN65">
        <v>0.32685714285714301</v>
      </c>
      <c r="AO65">
        <v>0.48</v>
      </c>
      <c r="AP65">
        <v>0</v>
      </c>
      <c r="AQ65">
        <v>0</v>
      </c>
      <c r="AR65">
        <v>0</v>
      </c>
      <c r="AS65">
        <v>0</v>
      </c>
      <c r="AT65">
        <v>0</v>
      </c>
      <c r="AU65">
        <v>0</v>
      </c>
      <c r="AV65">
        <v>0.97485714285714298</v>
      </c>
      <c r="AW65">
        <v>1.8731428571428601</v>
      </c>
      <c r="AX65">
        <v>0.48</v>
      </c>
      <c r="AY65">
        <v>0</v>
      </c>
      <c r="AZ65">
        <v>3.3279999999999998</v>
      </c>
      <c r="BA65">
        <v>9.9428571428571394E-2</v>
      </c>
      <c r="BB65">
        <v>0.42285714285714299</v>
      </c>
      <c r="BC65">
        <v>0.24114285714285699</v>
      </c>
      <c r="BD65">
        <v>0</v>
      </c>
      <c r="BE65">
        <v>1.48571428571429E-2</v>
      </c>
      <c r="BF65" s="255" t="str">
        <f t="shared" si="0"/>
        <v>Least vulnerability</v>
      </c>
    </row>
    <row r="66" spans="1:58" x14ac:dyDescent="0.25">
      <c r="A66">
        <v>55087</v>
      </c>
      <c r="B66">
        <v>425</v>
      </c>
      <c r="C66">
        <v>13</v>
      </c>
      <c r="D66">
        <v>14</v>
      </c>
      <c r="E66">
        <v>45709</v>
      </c>
      <c r="F66">
        <v>45</v>
      </c>
      <c r="G66">
        <v>138</v>
      </c>
      <c r="H66">
        <v>90</v>
      </c>
      <c r="I66">
        <v>70</v>
      </c>
      <c r="J66">
        <v>0</v>
      </c>
      <c r="K66">
        <v>65</v>
      </c>
      <c r="L66">
        <v>7</v>
      </c>
      <c r="M66">
        <v>0</v>
      </c>
      <c r="N66">
        <v>7</v>
      </c>
      <c r="O66">
        <v>0</v>
      </c>
      <c r="P66">
        <v>0</v>
      </c>
      <c r="Q66">
        <v>5</v>
      </c>
      <c r="R66">
        <v>3.05882352941176E-2</v>
      </c>
      <c r="S66">
        <v>3.2941176470588203E-2</v>
      </c>
      <c r="T66">
        <v>45709</v>
      </c>
      <c r="U66">
        <v>0.105882352941176</v>
      </c>
      <c r="V66">
        <v>0.32470588235294101</v>
      </c>
      <c r="W66">
        <v>0.21176470588235299</v>
      </c>
      <c r="X66">
        <v>0.16470588235294101</v>
      </c>
      <c r="Y66">
        <v>0</v>
      </c>
      <c r="Z66">
        <v>0.152941176470588</v>
      </c>
      <c r="AA66">
        <v>1.6470588235294101E-2</v>
      </c>
      <c r="AB66">
        <v>0</v>
      </c>
      <c r="AC66">
        <v>1.6470588235294101E-2</v>
      </c>
      <c r="AD66">
        <v>0</v>
      </c>
      <c r="AE66">
        <v>0</v>
      </c>
      <c r="AF66">
        <v>1.1764705882352899E-2</v>
      </c>
      <c r="AG66">
        <v>7.6571428571428596E-2</v>
      </c>
      <c r="AH66">
        <v>0.872</v>
      </c>
      <c r="AI66">
        <v>0.22514285714285701</v>
      </c>
      <c r="AJ66">
        <v>0.97142857142857097</v>
      </c>
      <c r="AK66">
        <v>0.92571428571428604</v>
      </c>
      <c r="AL66">
        <v>0.377142857142857</v>
      </c>
      <c r="AM66">
        <v>0.83428571428571396</v>
      </c>
      <c r="AN66">
        <v>0</v>
      </c>
      <c r="AO66">
        <v>0.71542857142857097</v>
      </c>
      <c r="AP66">
        <v>0.83657142857142897</v>
      </c>
      <c r="AQ66">
        <v>0</v>
      </c>
      <c r="AR66">
        <v>0.52</v>
      </c>
      <c r="AS66">
        <v>0</v>
      </c>
      <c r="AT66">
        <v>0</v>
      </c>
      <c r="AU66">
        <v>0.629714285714286</v>
      </c>
      <c r="AV66">
        <v>2.1451428571428601</v>
      </c>
      <c r="AW66">
        <v>2.1371428571428601</v>
      </c>
      <c r="AX66">
        <v>1.552</v>
      </c>
      <c r="AY66">
        <v>1.1497142857142899</v>
      </c>
      <c r="AZ66">
        <v>6.984</v>
      </c>
      <c r="BA66">
        <v>0.58285714285714296</v>
      </c>
      <c r="BB66">
        <v>0.57485714285714296</v>
      </c>
      <c r="BC66">
        <v>0.82171428571428595</v>
      </c>
      <c r="BD66">
        <v>0.13714285714285701</v>
      </c>
      <c r="BE66">
        <v>0.46057142857142902</v>
      </c>
      <c r="BF66" s="255" t="str">
        <f t="shared" si="0"/>
        <v>Some vulnerability</v>
      </c>
    </row>
    <row r="67" spans="1:58" x14ac:dyDescent="0.25">
      <c r="A67">
        <v>55088</v>
      </c>
      <c r="B67">
        <v>1727</v>
      </c>
      <c r="C67">
        <v>83</v>
      </c>
      <c r="D67">
        <v>38</v>
      </c>
      <c r="E67">
        <v>53611</v>
      </c>
      <c r="F67">
        <v>83</v>
      </c>
      <c r="G67">
        <v>310</v>
      </c>
      <c r="H67">
        <v>404</v>
      </c>
      <c r="I67">
        <v>130</v>
      </c>
      <c r="J67">
        <v>23</v>
      </c>
      <c r="K67">
        <v>178</v>
      </c>
      <c r="L67">
        <v>7</v>
      </c>
      <c r="M67">
        <v>0</v>
      </c>
      <c r="N67">
        <v>18</v>
      </c>
      <c r="O67">
        <v>4</v>
      </c>
      <c r="P67">
        <v>9</v>
      </c>
      <c r="Q67">
        <v>0</v>
      </c>
      <c r="R67">
        <v>4.80602200347423E-2</v>
      </c>
      <c r="S67">
        <v>2.2003474232773601E-2</v>
      </c>
      <c r="T67">
        <v>53611</v>
      </c>
      <c r="U67">
        <v>4.80602200347423E-2</v>
      </c>
      <c r="V67">
        <v>0.17950202663578499</v>
      </c>
      <c r="W67">
        <v>0.23393167342211901</v>
      </c>
      <c r="X67">
        <v>7.5275043427909694E-2</v>
      </c>
      <c r="Y67">
        <v>1.3317892298784001E-2</v>
      </c>
      <c r="Z67">
        <v>0.103068905616676</v>
      </c>
      <c r="AA67">
        <v>4.0532715691951396E-3</v>
      </c>
      <c r="AB67">
        <v>0</v>
      </c>
      <c r="AC67">
        <v>1.04226983207875E-2</v>
      </c>
      <c r="AD67">
        <v>2.31615518239722E-3</v>
      </c>
      <c r="AE67">
        <v>5.21134916039375E-3</v>
      </c>
      <c r="AF67">
        <v>0</v>
      </c>
      <c r="AG67">
        <v>0.21028571428571399</v>
      </c>
      <c r="AH67">
        <v>0.66628571428571404</v>
      </c>
      <c r="AI67">
        <v>0.109714285714286</v>
      </c>
      <c r="AJ67">
        <v>0.63314285714285701</v>
      </c>
      <c r="AK67">
        <v>0.379428571428571</v>
      </c>
      <c r="AL67">
        <v>0.57714285714285696</v>
      </c>
      <c r="AM67">
        <v>9.6000000000000002E-2</v>
      </c>
      <c r="AN67">
        <v>0.14399999999999999</v>
      </c>
      <c r="AO67">
        <v>0.53828571428571403</v>
      </c>
      <c r="AP67">
        <v>0.58285714285714296</v>
      </c>
      <c r="AQ67">
        <v>0</v>
      </c>
      <c r="AR67">
        <v>0.39885714285714302</v>
      </c>
      <c r="AS67">
        <v>0.35542857142857098</v>
      </c>
      <c r="AT67">
        <v>0.20342857142857099</v>
      </c>
      <c r="AU67">
        <v>0</v>
      </c>
      <c r="AV67">
        <v>1.6194285714285701</v>
      </c>
      <c r="AW67">
        <v>1.19657142857143</v>
      </c>
      <c r="AX67">
        <v>1.1211428571428601</v>
      </c>
      <c r="AY67">
        <v>0.95771428571428596</v>
      </c>
      <c r="AZ67">
        <v>4.8948571428571404</v>
      </c>
      <c r="BA67">
        <v>0.33485714285714302</v>
      </c>
      <c r="BB67">
        <v>0.10057142857142901</v>
      </c>
      <c r="BC67">
        <v>0.61828571428571399</v>
      </c>
      <c r="BD67">
        <v>9.71428571428571E-2</v>
      </c>
      <c r="BE67">
        <v>0.12</v>
      </c>
      <c r="BF67" s="255" t="str">
        <f t="shared" si="0"/>
        <v>Least vulnerability</v>
      </c>
    </row>
    <row r="68" spans="1:58" x14ac:dyDescent="0.25">
      <c r="A68">
        <v>55089</v>
      </c>
      <c r="B68">
        <v>1760</v>
      </c>
      <c r="C68">
        <v>203</v>
      </c>
      <c r="D68">
        <v>16</v>
      </c>
      <c r="E68">
        <v>48779</v>
      </c>
      <c r="F68">
        <v>76</v>
      </c>
      <c r="G68">
        <v>344</v>
      </c>
      <c r="H68">
        <v>355</v>
      </c>
      <c r="I68">
        <v>192</v>
      </c>
      <c r="J68">
        <v>20</v>
      </c>
      <c r="K68">
        <v>419</v>
      </c>
      <c r="L68">
        <v>3</v>
      </c>
      <c r="M68">
        <v>0</v>
      </c>
      <c r="N68">
        <v>99</v>
      </c>
      <c r="O68">
        <v>11</v>
      </c>
      <c r="P68">
        <v>29</v>
      </c>
      <c r="Q68">
        <v>9</v>
      </c>
      <c r="R68">
        <v>0.11534090909090899</v>
      </c>
      <c r="S68">
        <v>9.0909090909090905E-3</v>
      </c>
      <c r="T68">
        <v>48779</v>
      </c>
      <c r="U68">
        <v>4.3181818181818203E-2</v>
      </c>
      <c r="V68">
        <v>0.19545454545454499</v>
      </c>
      <c r="W68">
        <v>0.201704545454545</v>
      </c>
      <c r="X68">
        <v>0.109090909090909</v>
      </c>
      <c r="Y68">
        <v>1.13636363636364E-2</v>
      </c>
      <c r="Z68">
        <v>0.23806818181818201</v>
      </c>
      <c r="AA68">
        <v>1.7045454545454499E-3</v>
      </c>
      <c r="AB68">
        <v>0</v>
      </c>
      <c r="AC68">
        <v>5.6250000000000001E-2</v>
      </c>
      <c r="AD68">
        <v>6.2500000000000003E-3</v>
      </c>
      <c r="AE68">
        <v>1.6477272727272702E-2</v>
      </c>
      <c r="AF68">
        <v>5.1136363636363601E-3</v>
      </c>
      <c r="AG68">
        <v>0.73028571428571398</v>
      </c>
      <c r="AH68">
        <v>0.23085714285714301</v>
      </c>
      <c r="AI68">
        <v>0.161142857142857</v>
      </c>
      <c r="AJ68">
        <v>0.54400000000000004</v>
      </c>
      <c r="AK68">
        <v>0.494857142857143</v>
      </c>
      <c r="AL68">
        <v>0.312</v>
      </c>
      <c r="AM68">
        <v>0.41371428571428598</v>
      </c>
      <c r="AN68">
        <v>9.71428571428571E-2</v>
      </c>
      <c r="AO68">
        <v>0.84228571428571397</v>
      </c>
      <c r="AP68">
        <v>0.46285714285714302</v>
      </c>
      <c r="AQ68">
        <v>0</v>
      </c>
      <c r="AR68">
        <v>0.81599999999999995</v>
      </c>
      <c r="AS68">
        <v>0.60114285714285698</v>
      </c>
      <c r="AT68">
        <v>0.55657142857142905</v>
      </c>
      <c r="AU68">
        <v>0.51885714285714302</v>
      </c>
      <c r="AV68">
        <v>1.6662857142857099</v>
      </c>
      <c r="AW68">
        <v>1.3177142857142901</v>
      </c>
      <c r="AX68">
        <v>1.30514285714286</v>
      </c>
      <c r="AY68">
        <v>2.4925714285714302</v>
      </c>
      <c r="AZ68">
        <v>6.7817142857142896</v>
      </c>
      <c r="BA68">
        <v>0.35885714285714299</v>
      </c>
      <c r="BB68">
        <v>0.14514285714285699</v>
      </c>
      <c r="BC68">
        <v>0.70057142857142896</v>
      </c>
      <c r="BD68">
        <v>0.53714285714285703</v>
      </c>
      <c r="BE68">
        <v>0.42628571428571399</v>
      </c>
      <c r="BF68" s="255" t="str">
        <f t="shared" ref="BF68:BF131" si="1">IF(BE68&lt;=0.25,"Least vulnerability",IF(BE68&lt;=0.5,"Some vulnerability",IF(BE68&lt;=0.75,"Significant vulnerability",IF(BE68&lt;=1,"Most vulnerability",""))))</f>
        <v>Some vulnerability</v>
      </c>
    </row>
    <row r="69" spans="1:58" x14ac:dyDescent="0.25">
      <c r="A69">
        <v>55090</v>
      </c>
      <c r="B69">
        <v>377</v>
      </c>
      <c r="C69">
        <v>21</v>
      </c>
      <c r="D69">
        <v>55</v>
      </c>
      <c r="E69">
        <v>36100</v>
      </c>
      <c r="F69">
        <v>8</v>
      </c>
      <c r="G69">
        <v>56</v>
      </c>
      <c r="H69">
        <v>75</v>
      </c>
      <c r="I69">
        <v>83</v>
      </c>
      <c r="J69">
        <v>20</v>
      </c>
      <c r="K69">
        <v>46</v>
      </c>
      <c r="L69">
        <v>0</v>
      </c>
      <c r="M69">
        <v>5</v>
      </c>
      <c r="N69">
        <v>0</v>
      </c>
      <c r="O69">
        <v>0</v>
      </c>
      <c r="P69">
        <v>9</v>
      </c>
      <c r="Q69">
        <v>0</v>
      </c>
      <c r="R69">
        <v>5.5702917771883298E-2</v>
      </c>
      <c r="S69">
        <v>0.14588859416445599</v>
      </c>
      <c r="T69">
        <v>36100</v>
      </c>
      <c r="U69">
        <v>2.1220159151193602E-2</v>
      </c>
      <c r="V69">
        <v>0.14854111405835499</v>
      </c>
      <c r="W69">
        <v>0.19893899204244</v>
      </c>
      <c r="X69">
        <v>0.220159151193634</v>
      </c>
      <c r="Y69">
        <v>5.3050397877984101E-2</v>
      </c>
      <c r="Z69">
        <v>0.12201591511936299</v>
      </c>
      <c r="AA69">
        <v>0</v>
      </c>
      <c r="AB69">
        <v>1.3262599469495999E-2</v>
      </c>
      <c r="AC69">
        <v>0</v>
      </c>
      <c r="AD69">
        <v>0</v>
      </c>
      <c r="AE69">
        <v>2.3872679045092798E-2</v>
      </c>
      <c r="AF69">
        <v>0</v>
      </c>
      <c r="AG69">
        <v>0.27085714285714302</v>
      </c>
      <c r="AH69">
        <v>1</v>
      </c>
      <c r="AI69">
        <v>0.66171428571428603</v>
      </c>
      <c r="AJ69">
        <v>0.17942857142857099</v>
      </c>
      <c r="AK69">
        <v>0.216</v>
      </c>
      <c r="AL69">
        <v>0.29714285714285699</v>
      </c>
      <c r="AM69">
        <v>0.96114285714285697</v>
      </c>
      <c r="AN69">
        <v>0.92114285714285704</v>
      </c>
      <c r="AO69">
        <v>0.620571428571429</v>
      </c>
      <c r="AP69">
        <v>0</v>
      </c>
      <c r="AQ69">
        <v>0.49142857142857099</v>
      </c>
      <c r="AR69">
        <v>0</v>
      </c>
      <c r="AS69">
        <v>0</v>
      </c>
      <c r="AT69">
        <v>0.73485714285714299</v>
      </c>
      <c r="AU69">
        <v>0</v>
      </c>
      <c r="AV69">
        <v>2.1120000000000001</v>
      </c>
      <c r="AW69">
        <v>2.3954285714285701</v>
      </c>
      <c r="AX69">
        <v>0.620571428571429</v>
      </c>
      <c r="AY69">
        <v>1.22628571428571</v>
      </c>
      <c r="AZ69">
        <v>6.3542857142857097</v>
      </c>
      <c r="BA69">
        <v>0.57371428571428595</v>
      </c>
      <c r="BB69">
        <v>0.70857142857142896</v>
      </c>
      <c r="BC69">
        <v>0.32342857142857101</v>
      </c>
      <c r="BD69">
        <v>0.155428571428571</v>
      </c>
      <c r="BE69">
        <v>0.34171428571428603</v>
      </c>
      <c r="BF69" s="255" t="str">
        <f t="shared" si="1"/>
        <v>Some vulnerability</v>
      </c>
    </row>
    <row r="70" spans="1:58" x14ac:dyDescent="0.25">
      <c r="A70">
        <v>55092</v>
      </c>
      <c r="B70">
        <v>11103</v>
      </c>
      <c r="C70">
        <v>404</v>
      </c>
      <c r="D70">
        <v>282</v>
      </c>
      <c r="E70">
        <v>43955</v>
      </c>
      <c r="F70">
        <v>406</v>
      </c>
      <c r="G70">
        <v>1722</v>
      </c>
      <c r="H70">
        <v>2465</v>
      </c>
      <c r="I70">
        <v>1332</v>
      </c>
      <c r="J70">
        <v>244</v>
      </c>
      <c r="K70">
        <v>488</v>
      </c>
      <c r="L70">
        <v>22</v>
      </c>
      <c r="M70">
        <v>89</v>
      </c>
      <c r="N70">
        <v>365</v>
      </c>
      <c r="O70">
        <v>25</v>
      </c>
      <c r="P70">
        <v>76</v>
      </c>
      <c r="Q70">
        <v>32</v>
      </c>
      <c r="R70">
        <v>3.6386562190398999E-2</v>
      </c>
      <c r="S70">
        <v>2.5398540934882499E-2</v>
      </c>
      <c r="T70">
        <v>43955</v>
      </c>
      <c r="U70">
        <v>3.6566693686391101E-2</v>
      </c>
      <c r="V70">
        <v>0.155093218049176</v>
      </c>
      <c r="W70">
        <v>0.222012068810231</v>
      </c>
      <c r="X70">
        <v>0.119967576330721</v>
      </c>
      <c r="Y70">
        <v>2.1976042511033099E-2</v>
      </c>
      <c r="Z70">
        <v>4.3952085022066101E-2</v>
      </c>
      <c r="AA70">
        <v>1.9814464559128201E-3</v>
      </c>
      <c r="AB70">
        <v>8.0158515716472999E-3</v>
      </c>
      <c r="AC70">
        <v>3.2873998018553501E-2</v>
      </c>
      <c r="AD70">
        <v>2.25164369990093E-3</v>
      </c>
      <c r="AE70">
        <v>6.8449968476988199E-3</v>
      </c>
      <c r="AF70">
        <v>2.8821039358731902E-3</v>
      </c>
      <c r="AG70">
        <v>0.11771428571428599</v>
      </c>
      <c r="AH70">
        <v>0.754285714285714</v>
      </c>
      <c r="AI70">
        <v>0.28000000000000003</v>
      </c>
      <c r="AJ70">
        <v>0.437714285714286</v>
      </c>
      <c r="AK70">
        <v>0.251428571428571</v>
      </c>
      <c r="AL70">
        <v>0.46628571428571403</v>
      </c>
      <c r="AM70">
        <v>0.53142857142857103</v>
      </c>
      <c r="AN70">
        <v>0.39200000000000002</v>
      </c>
      <c r="AO70">
        <v>0.17828571428571399</v>
      </c>
      <c r="AP70">
        <v>0.48</v>
      </c>
      <c r="AQ70">
        <v>0.42171428571428599</v>
      </c>
      <c r="AR70">
        <v>0.69828571428571395</v>
      </c>
      <c r="AS70">
        <v>0.34514285714285697</v>
      </c>
      <c r="AT70">
        <v>0.250285714285714</v>
      </c>
      <c r="AU70">
        <v>0.46400000000000002</v>
      </c>
      <c r="AV70">
        <v>1.5897142857142901</v>
      </c>
      <c r="AW70">
        <v>1.6411428571428599</v>
      </c>
      <c r="AX70">
        <v>0.65828571428571403</v>
      </c>
      <c r="AY70">
        <v>2.1794285714285699</v>
      </c>
      <c r="AZ70">
        <v>6.0685714285714303</v>
      </c>
      <c r="BA70">
        <v>0.32114285714285701</v>
      </c>
      <c r="BB70">
        <v>0.28571428571428598</v>
      </c>
      <c r="BC70">
        <v>0.34742857142857098</v>
      </c>
      <c r="BD70">
        <v>0.42628571428571399</v>
      </c>
      <c r="BE70">
        <v>0.29599999999999999</v>
      </c>
      <c r="BF70" s="255" t="str">
        <f t="shared" si="1"/>
        <v>Some vulnerability</v>
      </c>
    </row>
    <row r="71" spans="1:58" x14ac:dyDescent="0.25">
      <c r="A71">
        <v>55101</v>
      </c>
      <c r="B71">
        <v>7937</v>
      </c>
      <c r="C71">
        <v>1036</v>
      </c>
      <c r="D71">
        <v>317</v>
      </c>
      <c r="E71">
        <v>64358</v>
      </c>
      <c r="F71">
        <v>289</v>
      </c>
      <c r="G71">
        <v>1118</v>
      </c>
      <c r="H71">
        <v>443</v>
      </c>
      <c r="I71">
        <v>833</v>
      </c>
      <c r="J71">
        <v>236</v>
      </c>
      <c r="K71">
        <v>2612</v>
      </c>
      <c r="L71">
        <v>93</v>
      </c>
      <c r="M71">
        <v>5478</v>
      </c>
      <c r="N71">
        <v>0</v>
      </c>
      <c r="O71">
        <v>170</v>
      </c>
      <c r="P71">
        <v>1119</v>
      </c>
      <c r="Q71">
        <v>463</v>
      </c>
      <c r="R71">
        <v>0.130527907269749</v>
      </c>
      <c r="S71">
        <v>3.99395237495275E-2</v>
      </c>
      <c r="T71">
        <v>64358</v>
      </c>
      <c r="U71">
        <v>3.6411742471966699E-2</v>
      </c>
      <c r="V71">
        <v>0.14085926672546301</v>
      </c>
      <c r="W71">
        <v>5.58145394985511E-2</v>
      </c>
      <c r="X71">
        <v>0.104951493007434</v>
      </c>
      <c r="Y71">
        <v>2.9734156482298098E-2</v>
      </c>
      <c r="Z71">
        <v>0.32909159632102802</v>
      </c>
      <c r="AA71">
        <v>1.17172735290412E-2</v>
      </c>
      <c r="AB71">
        <v>0.69018520851707199</v>
      </c>
      <c r="AC71">
        <v>0</v>
      </c>
      <c r="AD71">
        <v>2.14186720423334E-2</v>
      </c>
      <c r="AE71">
        <v>0.140985258913947</v>
      </c>
      <c r="AF71">
        <v>5.8334383268237401E-2</v>
      </c>
      <c r="AG71">
        <v>0.80685714285714305</v>
      </c>
      <c r="AH71">
        <v>0.92571428571428604</v>
      </c>
      <c r="AI71">
        <v>4.6857142857142799E-2</v>
      </c>
      <c r="AJ71">
        <v>0.433142857142857</v>
      </c>
      <c r="AK71">
        <v>0.17028571428571401</v>
      </c>
      <c r="AL71">
        <v>2.6285714285714301E-2</v>
      </c>
      <c r="AM71">
        <v>0.371428571428571</v>
      </c>
      <c r="AN71">
        <v>0.624</v>
      </c>
      <c r="AO71">
        <v>0.91885714285714304</v>
      </c>
      <c r="AP71">
        <v>0.78857142857142903</v>
      </c>
      <c r="AQ71">
        <v>0.996571428571429</v>
      </c>
      <c r="AR71">
        <v>0</v>
      </c>
      <c r="AS71">
        <v>0.94628571428571395</v>
      </c>
      <c r="AT71">
        <v>0.99199999999999999</v>
      </c>
      <c r="AU71">
        <v>0.93600000000000005</v>
      </c>
      <c r="AV71">
        <v>2.21257142857143</v>
      </c>
      <c r="AW71">
        <v>1.1919999999999999</v>
      </c>
      <c r="AX71">
        <v>1.70742857142857</v>
      </c>
      <c r="AY71">
        <v>3.8708571428571399</v>
      </c>
      <c r="AZ71">
        <v>8.9828571428571404</v>
      </c>
      <c r="BA71">
        <v>0.61257142857142899</v>
      </c>
      <c r="BB71">
        <v>9.8285714285714296E-2</v>
      </c>
      <c r="BC71">
        <v>0.88114285714285701</v>
      </c>
      <c r="BD71">
        <v>0.96342857142857097</v>
      </c>
      <c r="BE71">
        <v>0.77942857142857103</v>
      </c>
      <c r="BF71" s="255" t="str">
        <f t="shared" si="1"/>
        <v>Most vulnerability</v>
      </c>
    </row>
    <row r="72" spans="1:58" x14ac:dyDescent="0.25">
      <c r="A72">
        <v>55102</v>
      </c>
      <c r="B72">
        <v>19565</v>
      </c>
      <c r="C72">
        <v>2629</v>
      </c>
      <c r="D72">
        <v>519</v>
      </c>
      <c r="E72">
        <v>54609</v>
      </c>
      <c r="F72">
        <v>687</v>
      </c>
      <c r="G72">
        <v>3558</v>
      </c>
      <c r="H72">
        <v>2149</v>
      </c>
      <c r="I72">
        <v>2758</v>
      </c>
      <c r="J72">
        <v>598</v>
      </c>
      <c r="K72">
        <v>4513</v>
      </c>
      <c r="L72">
        <v>185</v>
      </c>
      <c r="M72">
        <v>5283</v>
      </c>
      <c r="N72">
        <v>1</v>
      </c>
      <c r="O72">
        <v>141</v>
      </c>
      <c r="P72">
        <v>1224</v>
      </c>
      <c r="Q72">
        <v>988</v>
      </c>
      <c r="R72">
        <v>0.13437260414004601</v>
      </c>
      <c r="S72">
        <v>2.6526961410682299E-2</v>
      </c>
      <c r="T72">
        <v>54609</v>
      </c>
      <c r="U72">
        <v>3.5113723485816498E-2</v>
      </c>
      <c r="V72">
        <v>0.18185535394837701</v>
      </c>
      <c r="W72">
        <v>0.109838998211091</v>
      </c>
      <c r="X72">
        <v>0.140966010733453</v>
      </c>
      <c r="Y72">
        <v>3.0564784053156099E-2</v>
      </c>
      <c r="Z72">
        <v>0.230667007411193</v>
      </c>
      <c r="AA72">
        <v>9.4556606184513208E-3</v>
      </c>
      <c r="AB72">
        <v>0.27002300025555798</v>
      </c>
      <c r="AC72" s="257">
        <v>5.1111679018655802E-5</v>
      </c>
      <c r="AD72">
        <v>7.2067467416304602E-3</v>
      </c>
      <c r="AE72">
        <v>6.2560695118834594E-2</v>
      </c>
      <c r="AF72">
        <v>5.0498338870431897E-2</v>
      </c>
      <c r="AG72">
        <v>0.82399999999999995</v>
      </c>
      <c r="AH72">
        <v>0.77942857142857103</v>
      </c>
      <c r="AI72">
        <v>9.6000000000000002E-2</v>
      </c>
      <c r="AJ72">
        <v>0.40799999999999997</v>
      </c>
      <c r="AK72">
        <v>0.38514285714285701</v>
      </c>
      <c r="AL72">
        <v>5.0285714285714302E-2</v>
      </c>
      <c r="AM72">
        <v>0.69371428571428595</v>
      </c>
      <c r="AN72">
        <v>0.65257142857142902</v>
      </c>
      <c r="AO72">
        <v>0.83542857142857097</v>
      </c>
      <c r="AP72">
        <v>0.748571428571429</v>
      </c>
      <c r="AQ72">
        <v>0.98171428571428598</v>
      </c>
      <c r="AR72">
        <v>0.124571428571429</v>
      </c>
      <c r="AS72">
        <v>0.64228571428571402</v>
      </c>
      <c r="AT72">
        <v>0.96571428571428597</v>
      </c>
      <c r="AU72">
        <v>0.92685714285714305</v>
      </c>
      <c r="AV72">
        <v>2.1074285714285699</v>
      </c>
      <c r="AW72">
        <v>1.78171428571429</v>
      </c>
      <c r="AX72">
        <v>1.5840000000000001</v>
      </c>
      <c r="AY72">
        <v>3.6411428571428601</v>
      </c>
      <c r="AZ72">
        <v>9.1142857142857103</v>
      </c>
      <c r="BA72">
        <v>0.56799999999999995</v>
      </c>
      <c r="BB72">
        <v>0.370285714285714</v>
      </c>
      <c r="BC72">
        <v>0.83771428571428597</v>
      </c>
      <c r="BD72">
        <v>0.89828571428571402</v>
      </c>
      <c r="BE72">
        <v>0.79657142857142904</v>
      </c>
      <c r="BF72" s="255" t="str">
        <f t="shared" si="1"/>
        <v>Most vulnerability</v>
      </c>
    </row>
    <row r="73" spans="1:58" x14ac:dyDescent="0.25">
      <c r="A73">
        <v>55103</v>
      </c>
      <c r="B73">
        <v>13892</v>
      </c>
      <c r="C73">
        <v>3639</v>
      </c>
      <c r="D73">
        <v>209</v>
      </c>
      <c r="E73">
        <v>25098</v>
      </c>
      <c r="F73">
        <v>1854</v>
      </c>
      <c r="G73">
        <v>1523</v>
      </c>
      <c r="H73">
        <v>3903</v>
      </c>
      <c r="I73">
        <v>2196</v>
      </c>
      <c r="J73">
        <v>271</v>
      </c>
      <c r="K73">
        <v>9231</v>
      </c>
      <c r="L73">
        <v>1499</v>
      </c>
      <c r="M73">
        <v>1825</v>
      </c>
      <c r="N73">
        <v>10</v>
      </c>
      <c r="O73">
        <v>503</v>
      </c>
      <c r="P73">
        <v>1376</v>
      </c>
      <c r="Q73">
        <v>249</v>
      </c>
      <c r="R73">
        <v>0.26194932335156901</v>
      </c>
      <c r="S73">
        <v>1.50446300028794E-2</v>
      </c>
      <c r="T73">
        <v>25098</v>
      </c>
      <c r="U73">
        <v>0.13345810538439401</v>
      </c>
      <c r="V73">
        <v>0.10963144255686701</v>
      </c>
      <c r="W73">
        <v>0.28095306651310098</v>
      </c>
      <c r="X73">
        <v>0.158076590843651</v>
      </c>
      <c r="Y73">
        <v>1.9507630290814901E-2</v>
      </c>
      <c r="Z73">
        <v>0.66448315577310701</v>
      </c>
      <c r="AA73">
        <v>0.107903829542183</v>
      </c>
      <c r="AB73">
        <v>0.13137057299165</v>
      </c>
      <c r="AC73">
        <v>7.1983875611862896E-4</v>
      </c>
      <c r="AD73">
        <v>3.62078894327671E-2</v>
      </c>
      <c r="AE73">
        <v>9.9049812841923393E-2</v>
      </c>
      <c r="AF73">
        <v>1.79239850273539E-2</v>
      </c>
      <c r="AG73">
        <v>0.97599999999999998</v>
      </c>
      <c r="AH73">
        <v>0.437714285714286</v>
      </c>
      <c r="AI73">
        <v>0.97142857142857097</v>
      </c>
      <c r="AJ73">
        <v>0.98857142857142899</v>
      </c>
      <c r="AK73">
        <v>6.6285714285714295E-2</v>
      </c>
      <c r="AL73">
        <v>0.84799999999999998</v>
      </c>
      <c r="AM73">
        <v>0.81028571428571405</v>
      </c>
      <c r="AN73">
        <v>0.32342857142857101</v>
      </c>
      <c r="AO73">
        <v>0.98399999999999999</v>
      </c>
      <c r="AP73">
        <v>0.99314285714285699</v>
      </c>
      <c r="AQ73">
        <v>0.95771428571428596</v>
      </c>
      <c r="AR73">
        <v>0.14628571428571399</v>
      </c>
      <c r="AS73">
        <v>0.99085714285714299</v>
      </c>
      <c r="AT73">
        <v>0.98857142857142899</v>
      </c>
      <c r="AU73">
        <v>0.72</v>
      </c>
      <c r="AV73">
        <v>3.3737142857142901</v>
      </c>
      <c r="AW73">
        <v>2.048</v>
      </c>
      <c r="AX73">
        <v>1.97714285714286</v>
      </c>
      <c r="AY73">
        <v>3.80342857142857</v>
      </c>
      <c r="AZ73">
        <v>11.202285714285701</v>
      </c>
      <c r="BA73">
        <v>0.95542857142857096</v>
      </c>
      <c r="BB73">
        <v>0.53142857142857103</v>
      </c>
      <c r="BC73">
        <v>0.996571428571429</v>
      </c>
      <c r="BD73">
        <v>0.94971428571428596</v>
      </c>
      <c r="BE73">
        <v>0.98057142857142898</v>
      </c>
      <c r="BF73" s="255" t="str">
        <f t="shared" si="1"/>
        <v>Most vulnerability</v>
      </c>
    </row>
    <row r="74" spans="1:58" x14ac:dyDescent="0.25">
      <c r="A74">
        <v>55104</v>
      </c>
      <c r="B74">
        <v>45777</v>
      </c>
      <c r="C74">
        <v>7431</v>
      </c>
      <c r="D74">
        <v>1664</v>
      </c>
      <c r="E74">
        <v>43175</v>
      </c>
      <c r="F74">
        <v>2177</v>
      </c>
      <c r="G74">
        <v>5027</v>
      </c>
      <c r="H74">
        <v>9791</v>
      </c>
      <c r="I74">
        <v>5276</v>
      </c>
      <c r="J74">
        <v>820</v>
      </c>
      <c r="K74">
        <v>18412</v>
      </c>
      <c r="L74">
        <v>1115</v>
      </c>
      <c r="M74">
        <v>4361</v>
      </c>
      <c r="N74">
        <v>21</v>
      </c>
      <c r="O74">
        <v>681</v>
      </c>
      <c r="P74">
        <v>2555</v>
      </c>
      <c r="Q74">
        <v>1995</v>
      </c>
      <c r="R74">
        <v>0.162330427944164</v>
      </c>
      <c r="S74">
        <v>3.6350132162439701E-2</v>
      </c>
      <c r="T74">
        <v>43175</v>
      </c>
      <c r="U74">
        <v>4.7556633243768701E-2</v>
      </c>
      <c r="V74">
        <v>0.109814972584486</v>
      </c>
      <c r="W74">
        <v>0.213884701924547</v>
      </c>
      <c r="X74">
        <v>0.115254385390043</v>
      </c>
      <c r="Y74">
        <v>1.7912925705048401E-2</v>
      </c>
      <c r="Z74">
        <v>0.402210717172379</v>
      </c>
      <c r="AA74">
        <v>2.4357209952596302E-2</v>
      </c>
      <c r="AB74">
        <v>9.5266181706970807E-2</v>
      </c>
      <c r="AC74">
        <v>4.5874565830002E-4</v>
      </c>
      <c r="AD74">
        <v>1.4876466347729199E-2</v>
      </c>
      <c r="AE74">
        <v>5.5814055093169099E-2</v>
      </c>
      <c r="AF74">
        <v>4.35808375385019E-2</v>
      </c>
      <c r="AG74">
        <v>0.89828571428571402</v>
      </c>
      <c r="AH74">
        <v>0.90057142857142902</v>
      </c>
      <c r="AI74">
        <v>0.30399999999999999</v>
      </c>
      <c r="AJ74">
        <v>0.622857142857143</v>
      </c>
      <c r="AK74">
        <v>6.7428571428571393E-2</v>
      </c>
      <c r="AL74">
        <v>0.39771428571428602</v>
      </c>
      <c r="AM74">
        <v>0.46742857142857103</v>
      </c>
      <c r="AN74">
        <v>0.27657142857142902</v>
      </c>
      <c r="AO74">
        <v>0.94057142857142895</v>
      </c>
      <c r="AP74">
        <v>0.90057142857142902</v>
      </c>
      <c r="AQ74">
        <v>0.92457142857142904</v>
      </c>
      <c r="AR74">
        <v>0.13828571428571401</v>
      </c>
      <c r="AS74">
        <v>0.88800000000000001</v>
      </c>
      <c r="AT74">
        <v>0.96114285714285697</v>
      </c>
      <c r="AU74">
        <v>0.91428571428571404</v>
      </c>
      <c r="AV74">
        <v>2.72571428571429</v>
      </c>
      <c r="AW74">
        <v>1.20914285714286</v>
      </c>
      <c r="AX74">
        <v>1.8411428571428601</v>
      </c>
      <c r="AY74">
        <v>3.8262857142857101</v>
      </c>
      <c r="AZ74">
        <v>9.6022857142857205</v>
      </c>
      <c r="BA74">
        <v>0.79314285714285704</v>
      </c>
      <c r="BB74">
        <v>0.107428571428571</v>
      </c>
      <c r="BC74">
        <v>0.94742857142857095</v>
      </c>
      <c r="BD74">
        <v>0.95314285714285696</v>
      </c>
      <c r="BE74">
        <v>0.870857142857143</v>
      </c>
      <c r="BF74" s="255" t="str">
        <f t="shared" si="1"/>
        <v>Most vulnerability</v>
      </c>
    </row>
    <row r="75" spans="1:58" x14ac:dyDescent="0.25">
      <c r="A75">
        <v>55105</v>
      </c>
      <c r="B75">
        <v>27470</v>
      </c>
      <c r="C75">
        <v>1769</v>
      </c>
      <c r="D75">
        <v>615</v>
      </c>
      <c r="E75">
        <v>70565</v>
      </c>
      <c r="F75">
        <v>261</v>
      </c>
      <c r="G75">
        <v>4005</v>
      </c>
      <c r="H75">
        <v>4340</v>
      </c>
      <c r="I75">
        <v>2230</v>
      </c>
      <c r="J75">
        <v>533</v>
      </c>
      <c r="K75">
        <v>4816</v>
      </c>
      <c r="L75">
        <v>51</v>
      </c>
      <c r="M75">
        <v>2578</v>
      </c>
      <c r="N75">
        <v>41</v>
      </c>
      <c r="O75">
        <v>13</v>
      </c>
      <c r="P75">
        <v>639</v>
      </c>
      <c r="Q75">
        <v>2901</v>
      </c>
      <c r="R75">
        <v>6.4397524572260695E-2</v>
      </c>
      <c r="S75">
        <v>2.2388059701492501E-2</v>
      </c>
      <c r="T75">
        <v>70565</v>
      </c>
      <c r="U75">
        <v>9.5012741172187803E-3</v>
      </c>
      <c r="V75">
        <v>0.14579541317801201</v>
      </c>
      <c r="W75">
        <v>0.157990535129232</v>
      </c>
      <c r="X75">
        <v>8.1179468511102998E-2</v>
      </c>
      <c r="Y75">
        <v>1.9402985074626899E-2</v>
      </c>
      <c r="Z75">
        <v>0.17531852930469599</v>
      </c>
      <c r="AA75">
        <v>1.85657080451402E-3</v>
      </c>
      <c r="AB75">
        <v>9.3847834000728103E-2</v>
      </c>
      <c r="AC75">
        <v>1.49253731343284E-3</v>
      </c>
      <c r="AD75">
        <v>4.7324353840553298E-4</v>
      </c>
      <c r="AE75">
        <v>2.3261740080087401E-2</v>
      </c>
      <c r="AF75">
        <v>0.10560611576265</v>
      </c>
      <c r="AG75">
        <v>0.35085714285714298</v>
      </c>
      <c r="AH75">
        <v>0.67885714285714305</v>
      </c>
      <c r="AI75">
        <v>2.97142857142857E-2</v>
      </c>
      <c r="AJ75">
        <v>5.3714285714285701E-2</v>
      </c>
      <c r="AK75">
        <v>0.19885714285714301</v>
      </c>
      <c r="AL75">
        <v>0.122285714285714</v>
      </c>
      <c r="AM75">
        <v>0.11542857142857101</v>
      </c>
      <c r="AN75">
        <v>0.32114285714285701</v>
      </c>
      <c r="AO75">
        <v>0.75885714285714301</v>
      </c>
      <c r="AP75">
        <v>0.46971428571428597</v>
      </c>
      <c r="AQ75">
        <v>0.92228571428571404</v>
      </c>
      <c r="AR75">
        <v>0.17257142857142899</v>
      </c>
      <c r="AS75">
        <v>0.221714285714286</v>
      </c>
      <c r="AT75">
        <v>0.71542857142857097</v>
      </c>
      <c r="AU75">
        <v>0.97485714285714298</v>
      </c>
      <c r="AV75">
        <v>1.1131428571428601</v>
      </c>
      <c r="AW75">
        <v>0.75771428571428601</v>
      </c>
      <c r="AX75">
        <v>1.22857142857143</v>
      </c>
      <c r="AY75">
        <v>3.00685714285714</v>
      </c>
      <c r="AZ75">
        <v>6.1062857142857103</v>
      </c>
      <c r="BA75">
        <v>0.13714285714285701</v>
      </c>
      <c r="BB75">
        <v>1.8285714285714301E-2</v>
      </c>
      <c r="BC75">
        <v>0.67200000000000004</v>
      </c>
      <c r="BD75">
        <v>0.70057142857142896</v>
      </c>
      <c r="BE75">
        <v>0.30285714285714299</v>
      </c>
      <c r="BF75" s="255" t="str">
        <f t="shared" si="1"/>
        <v>Some vulnerability</v>
      </c>
    </row>
    <row r="76" spans="1:58" x14ac:dyDescent="0.25">
      <c r="A76">
        <v>55106</v>
      </c>
      <c r="B76">
        <v>56969</v>
      </c>
      <c r="C76">
        <v>9642</v>
      </c>
      <c r="D76">
        <v>1593</v>
      </c>
      <c r="E76">
        <v>28049</v>
      </c>
      <c r="F76">
        <v>6167</v>
      </c>
      <c r="G76">
        <v>5371</v>
      </c>
      <c r="H76">
        <v>17095</v>
      </c>
      <c r="I76">
        <v>6777</v>
      </c>
      <c r="J76">
        <v>1239</v>
      </c>
      <c r="K76">
        <v>38947</v>
      </c>
      <c r="L76">
        <v>5000</v>
      </c>
      <c r="M76">
        <v>3536</v>
      </c>
      <c r="N76">
        <v>60</v>
      </c>
      <c r="O76">
        <v>1656</v>
      </c>
      <c r="P76">
        <v>2332</v>
      </c>
      <c r="Q76">
        <v>427</v>
      </c>
      <c r="R76">
        <v>0.16924994295143</v>
      </c>
      <c r="S76">
        <v>2.7962576137899601E-2</v>
      </c>
      <c r="T76">
        <v>28049</v>
      </c>
      <c r="U76">
        <v>0.10825185627271</v>
      </c>
      <c r="V76">
        <v>9.4279344906879198E-2</v>
      </c>
      <c r="W76">
        <v>0.30007547964682502</v>
      </c>
      <c r="X76">
        <v>0.118959434078183</v>
      </c>
      <c r="Y76">
        <v>2.1748670329477401E-2</v>
      </c>
      <c r="Z76">
        <v>0.68365251277010297</v>
      </c>
      <c r="AA76">
        <v>8.7767031192402895E-2</v>
      </c>
      <c r="AB76">
        <v>6.2068844459267303E-2</v>
      </c>
      <c r="AC76">
        <v>1.0532043743088301E-3</v>
      </c>
      <c r="AD76">
        <v>2.9068440730923802E-2</v>
      </c>
      <c r="AE76">
        <v>4.0934543348136697E-2</v>
      </c>
      <c r="AF76">
        <v>7.4953044638312099E-3</v>
      </c>
      <c r="AG76">
        <v>0.91428571428571404</v>
      </c>
      <c r="AH76">
        <v>0.80914285714285705</v>
      </c>
      <c r="AI76">
        <v>0.94399999999999995</v>
      </c>
      <c r="AJ76">
        <v>0.97257142857142898</v>
      </c>
      <c r="AK76">
        <v>4.1142857142857099E-2</v>
      </c>
      <c r="AL76">
        <v>0.92571428571428604</v>
      </c>
      <c r="AM76">
        <v>0.51657142857142901</v>
      </c>
      <c r="AN76">
        <v>0.38857142857142901</v>
      </c>
      <c r="AO76">
        <v>0.98857142857142899</v>
      </c>
      <c r="AP76">
        <v>0.98971428571428599</v>
      </c>
      <c r="AQ76">
        <v>0.85142857142857098</v>
      </c>
      <c r="AR76">
        <v>0.156571428571429</v>
      </c>
      <c r="AS76">
        <v>0.98057142857142898</v>
      </c>
      <c r="AT76">
        <v>0.91771428571428604</v>
      </c>
      <c r="AU76">
        <v>0.55885714285714305</v>
      </c>
      <c r="AV76">
        <v>3.64</v>
      </c>
      <c r="AW76">
        <v>1.8720000000000001</v>
      </c>
      <c r="AX76">
        <v>1.97828571428571</v>
      </c>
      <c r="AY76">
        <v>3.46514285714286</v>
      </c>
      <c r="AZ76">
        <v>10.9554285714286</v>
      </c>
      <c r="BA76">
        <v>0.97828571428571398</v>
      </c>
      <c r="BB76">
        <v>0.41942857142857098</v>
      </c>
      <c r="BC76">
        <v>0.997714285714286</v>
      </c>
      <c r="BD76">
        <v>0.85028571428571398</v>
      </c>
      <c r="BE76">
        <v>0.97257142857142898</v>
      </c>
      <c r="BF76" s="255" t="str">
        <f t="shared" si="1"/>
        <v>Most vulnerability</v>
      </c>
    </row>
    <row r="77" spans="1:58" x14ac:dyDescent="0.25">
      <c r="A77">
        <v>55107</v>
      </c>
      <c r="B77">
        <v>15533</v>
      </c>
      <c r="C77">
        <v>2513</v>
      </c>
      <c r="D77">
        <v>433</v>
      </c>
      <c r="E77">
        <v>36472</v>
      </c>
      <c r="F77">
        <v>1108</v>
      </c>
      <c r="G77">
        <v>1709</v>
      </c>
      <c r="H77">
        <v>4081</v>
      </c>
      <c r="I77">
        <v>1908</v>
      </c>
      <c r="J77">
        <v>352</v>
      </c>
      <c r="K77">
        <v>8300</v>
      </c>
      <c r="L77">
        <v>385</v>
      </c>
      <c r="M77">
        <v>1122</v>
      </c>
      <c r="N77">
        <v>27</v>
      </c>
      <c r="O77">
        <v>175</v>
      </c>
      <c r="P77">
        <v>503</v>
      </c>
      <c r="Q77">
        <v>265</v>
      </c>
      <c r="R77">
        <v>0.161784587652096</v>
      </c>
      <c r="S77">
        <v>2.78761346810017E-2</v>
      </c>
      <c r="T77">
        <v>36472</v>
      </c>
      <c r="U77">
        <v>7.1332002832678806E-2</v>
      </c>
      <c r="V77">
        <v>0.11002382025365399</v>
      </c>
      <c r="W77">
        <v>0.26273095989184297</v>
      </c>
      <c r="X77">
        <v>0.122835253975407</v>
      </c>
      <c r="Y77">
        <v>2.2661430502800499E-2</v>
      </c>
      <c r="Z77">
        <v>0.53434623060580699</v>
      </c>
      <c r="AA77">
        <v>2.4785939612438E-2</v>
      </c>
      <c r="AB77">
        <v>7.2233309727676595E-2</v>
      </c>
      <c r="AC77">
        <v>1.7382347260670799E-3</v>
      </c>
      <c r="AD77">
        <v>1.12663361874718E-2</v>
      </c>
      <c r="AE77">
        <v>3.2382669155990501E-2</v>
      </c>
      <c r="AF77">
        <v>1.7060451941028801E-2</v>
      </c>
      <c r="AG77">
        <v>0.89714285714285702</v>
      </c>
      <c r="AH77">
        <v>0.80685714285714305</v>
      </c>
      <c r="AI77">
        <v>0.63314285714285701</v>
      </c>
      <c r="AJ77">
        <v>0.86399999999999999</v>
      </c>
      <c r="AK77">
        <v>6.8571428571428603E-2</v>
      </c>
      <c r="AL77">
        <v>0.76571428571428601</v>
      </c>
      <c r="AM77">
        <v>0.55771428571428605</v>
      </c>
      <c r="AN77">
        <v>0.41485714285714298</v>
      </c>
      <c r="AO77">
        <v>0.96571428571428597</v>
      </c>
      <c r="AP77">
        <v>0.90285714285714302</v>
      </c>
      <c r="AQ77">
        <v>0.88571428571428601</v>
      </c>
      <c r="AR77">
        <v>0.187428571428571</v>
      </c>
      <c r="AS77">
        <v>0.81257142857142906</v>
      </c>
      <c r="AT77">
        <v>0.85142857142857098</v>
      </c>
      <c r="AU77">
        <v>0.70399999999999996</v>
      </c>
      <c r="AV77">
        <v>3.2011428571428602</v>
      </c>
      <c r="AW77">
        <v>1.8068571428571401</v>
      </c>
      <c r="AX77">
        <v>1.8685714285714301</v>
      </c>
      <c r="AY77">
        <v>3.4411428571428599</v>
      </c>
      <c r="AZ77">
        <v>10.317714285714301</v>
      </c>
      <c r="BA77">
        <v>0.92571428571428604</v>
      </c>
      <c r="BB77">
        <v>0.38971428571428601</v>
      </c>
      <c r="BC77">
        <v>0.95657142857142896</v>
      </c>
      <c r="BD77">
        <v>0.84685714285714297</v>
      </c>
      <c r="BE77">
        <v>0.93257142857142905</v>
      </c>
      <c r="BF77" s="255" t="str">
        <f t="shared" si="1"/>
        <v>Most vulnerability</v>
      </c>
    </row>
    <row r="78" spans="1:58" x14ac:dyDescent="0.25">
      <c r="A78">
        <v>55108</v>
      </c>
      <c r="B78">
        <v>15339</v>
      </c>
      <c r="C78">
        <v>1511</v>
      </c>
      <c r="D78">
        <v>419</v>
      </c>
      <c r="E78">
        <v>55148</v>
      </c>
      <c r="F78">
        <v>225</v>
      </c>
      <c r="G78">
        <v>2434</v>
      </c>
      <c r="H78">
        <v>2555</v>
      </c>
      <c r="I78">
        <v>1304</v>
      </c>
      <c r="J78">
        <v>417</v>
      </c>
      <c r="K78">
        <v>3943</v>
      </c>
      <c r="L78">
        <v>112</v>
      </c>
      <c r="M78">
        <v>2423</v>
      </c>
      <c r="N78">
        <v>0</v>
      </c>
      <c r="O78">
        <v>204</v>
      </c>
      <c r="P78">
        <v>556</v>
      </c>
      <c r="Q78">
        <v>1475</v>
      </c>
      <c r="R78">
        <v>9.8507073472846998E-2</v>
      </c>
      <c r="S78">
        <v>2.7315991916030999E-2</v>
      </c>
      <c r="T78">
        <v>55148</v>
      </c>
      <c r="U78">
        <v>1.46684920790143E-2</v>
      </c>
      <c r="V78">
        <v>0.15868048764587001</v>
      </c>
      <c r="W78">
        <v>0.16656887671947301</v>
      </c>
      <c r="X78">
        <v>8.5012060760153899E-2</v>
      </c>
      <c r="Y78">
        <v>2.7185605319773098E-2</v>
      </c>
      <c r="Z78">
        <v>0.25705717452245902</v>
      </c>
      <c r="AA78">
        <v>7.3016493904426603E-3</v>
      </c>
      <c r="AB78">
        <v>0.157963361366452</v>
      </c>
      <c r="AC78">
        <v>0</v>
      </c>
      <c r="AD78">
        <v>1.3299432818306299E-2</v>
      </c>
      <c r="AE78">
        <v>3.6247473759697502E-2</v>
      </c>
      <c r="AF78">
        <v>9.6160114740204694E-2</v>
      </c>
      <c r="AG78">
        <v>0.626285714285714</v>
      </c>
      <c r="AH78">
        <v>0.79200000000000004</v>
      </c>
      <c r="AI78">
        <v>8.9142857142857204E-2</v>
      </c>
      <c r="AJ78">
        <v>9.8285714285714296E-2</v>
      </c>
      <c r="AK78">
        <v>0.26514285714285701</v>
      </c>
      <c r="AL78">
        <v>0.14285714285714299</v>
      </c>
      <c r="AM78">
        <v>0.157714285714286</v>
      </c>
      <c r="AN78">
        <v>0.54742857142857104</v>
      </c>
      <c r="AO78">
        <v>0.870857142857143</v>
      </c>
      <c r="AP78">
        <v>0.69142857142857095</v>
      </c>
      <c r="AQ78">
        <v>0.97028571428571397</v>
      </c>
      <c r="AR78">
        <v>0</v>
      </c>
      <c r="AS78">
        <v>0.86628571428571399</v>
      </c>
      <c r="AT78">
        <v>0.88800000000000001</v>
      </c>
      <c r="AU78">
        <v>0.97142857142857097</v>
      </c>
      <c r="AV78">
        <v>1.6057142857142901</v>
      </c>
      <c r="AW78">
        <v>1.1131428571428601</v>
      </c>
      <c r="AX78">
        <v>1.5622857142857101</v>
      </c>
      <c r="AY78">
        <v>3.6960000000000002</v>
      </c>
      <c r="AZ78">
        <v>7.9771428571428604</v>
      </c>
      <c r="BA78">
        <v>0.32914285714285701</v>
      </c>
      <c r="BB78">
        <v>7.0857142857142896E-2</v>
      </c>
      <c r="BC78">
        <v>0.82628571428571396</v>
      </c>
      <c r="BD78">
        <v>0.91885714285714304</v>
      </c>
      <c r="BE78">
        <v>0.621714285714286</v>
      </c>
      <c r="BF78" s="255" t="str">
        <f t="shared" si="1"/>
        <v>Significant vulnerability</v>
      </c>
    </row>
    <row r="79" spans="1:58" x14ac:dyDescent="0.25">
      <c r="A79">
        <v>55109</v>
      </c>
      <c r="B79">
        <v>34266</v>
      </c>
      <c r="C79">
        <v>3511</v>
      </c>
      <c r="D79">
        <v>683</v>
      </c>
      <c r="E79">
        <v>38148</v>
      </c>
      <c r="F79">
        <v>2184</v>
      </c>
      <c r="G79">
        <v>5794</v>
      </c>
      <c r="H79">
        <v>8563</v>
      </c>
      <c r="I79">
        <v>4702</v>
      </c>
      <c r="J79">
        <v>839</v>
      </c>
      <c r="K79">
        <v>15966</v>
      </c>
      <c r="L79">
        <v>1658</v>
      </c>
      <c r="M79">
        <v>3379</v>
      </c>
      <c r="N79">
        <v>120</v>
      </c>
      <c r="O79">
        <v>575</v>
      </c>
      <c r="P79">
        <v>1291</v>
      </c>
      <c r="Q79">
        <v>688</v>
      </c>
      <c r="R79">
        <v>0.10246308293935701</v>
      </c>
      <c r="S79">
        <v>1.9932294402614799E-2</v>
      </c>
      <c r="T79">
        <v>38148</v>
      </c>
      <c r="U79">
        <v>6.3736648572929405E-2</v>
      </c>
      <c r="V79">
        <v>0.16908889278001499</v>
      </c>
      <c r="W79">
        <v>0.24989785793497901</v>
      </c>
      <c r="X79">
        <v>0.13722056849354999</v>
      </c>
      <c r="Y79">
        <v>2.4484912157824099E-2</v>
      </c>
      <c r="Z79">
        <v>0.46594291717737701</v>
      </c>
      <c r="AA79">
        <v>4.8386155372672601E-2</v>
      </c>
      <c r="AB79">
        <v>9.8610867915718201E-2</v>
      </c>
      <c r="AC79">
        <v>3.5020136578532701E-3</v>
      </c>
      <c r="AD79">
        <v>1.6780482110546901E-2</v>
      </c>
      <c r="AE79">
        <v>3.7675830269071398E-2</v>
      </c>
      <c r="AF79">
        <v>2.0078211638358701E-2</v>
      </c>
      <c r="AG79">
        <v>0.65257142857142902</v>
      </c>
      <c r="AH79">
        <v>0.59657142857142897</v>
      </c>
      <c r="AI79">
        <v>0.52685714285714302</v>
      </c>
      <c r="AJ79">
        <v>0.81828571428571395</v>
      </c>
      <c r="AK79">
        <v>0.31885714285714301</v>
      </c>
      <c r="AL79">
        <v>0.68</v>
      </c>
      <c r="AM79">
        <v>0.66857142857142904</v>
      </c>
      <c r="AN79">
        <v>0.48</v>
      </c>
      <c r="AO79">
        <v>0.95428571428571396</v>
      </c>
      <c r="AP79">
        <v>0.96114285714285697</v>
      </c>
      <c r="AQ79">
        <v>0.93257142857142905</v>
      </c>
      <c r="AR79">
        <v>0.23314285714285701</v>
      </c>
      <c r="AS79">
        <v>0.90971428571428603</v>
      </c>
      <c r="AT79">
        <v>0.89828571428571402</v>
      </c>
      <c r="AU79">
        <v>0.74285714285714299</v>
      </c>
      <c r="AV79">
        <v>2.5942857142857099</v>
      </c>
      <c r="AW79">
        <v>2.1474285714285699</v>
      </c>
      <c r="AX79">
        <v>1.9154285714285699</v>
      </c>
      <c r="AY79">
        <v>3.71657142857143</v>
      </c>
      <c r="AZ79">
        <v>10.3737142857143</v>
      </c>
      <c r="BA79">
        <v>0.75542857142857101</v>
      </c>
      <c r="BB79">
        <v>0.57942857142857096</v>
      </c>
      <c r="BC79">
        <v>0.97142857142857097</v>
      </c>
      <c r="BD79">
        <v>0.92800000000000005</v>
      </c>
      <c r="BE79">
        <v>0.93371428571428605</v>
      </c>
      <c r="BF79" s="255" t="str">
        <f t="shared" si="1"/>
        <v>Most vulnerability</v>
      </c>
    </row>
    <row r="80" spans="1:58" x14ac:dyDescent="0.25">
      <c r="A80">
        <v>55110</v>
      </c>
      <c r="B80">
        <v>37272</v>
      </c>
      <c r="C80">
        <v>2175</v>
      </c>
      <c r="D80">
        <v>906</v>
      </c>
      <c r="E80">
        <v>52694</v>
      </c>
      <c r="F80">
        <v>895</v>
      </c>
      <c r="G80">
        <v>8070</v>
      </c>
      <c r="H80">
        <v>8174</v>
      </c>
      <c r="I80">
        <v>4593</v>
      </c>
      <c r="J80">
        <v>1060</v>
      </c>
      <c r="K80">
        <v>5950</v>
      </c>
      <c r="L80">
        <v>482</v>
      </c>
      <c r="M80">
        <v>2423</v>
      </c>
      <c r="N80">
        <v>30</v>
      </c>
      <c r="O80">
        <v>307</v>
      </c>
      <c r="P80">
        <v>605</v>
      </c>
      <c r="Q80">
        <v>458</v>
      </c>
      <c r="R80">
        <v>5.8354797166773997E-2</v>
      </c>
      <c r="S80">
        <v>2.4307791371539E-2</v>
      </c>
      <c r="T80">
        <v>52694</v>
      </c>
      <c r="U80">
        <v>2.4012663661730001E-2</v>
      </c>
      <c r="V80">
        <v>0.21651641983258199</v>
      </c>
      <c r="W80">
        <v>0.21930671817986699</v>
      </c>
      <c r="X80">
        <v>0.123229233741146</v>
      </c>
      <c r="Y80">
        <v>2.84395793088646E-2</v>
      </c>
      <c r="Z80">
        <v>0.159637261214853</v>
      </c>
      <c r="AA80">
        <v>1.29319596479931E-2</v>
      </c>
      <c r="AB80">
        <v>6.5008585533376295E-2</v>
      </c>
      <c r="AC80">
        <v>8.0489375402446905E-4</v>
      </c>
      <c r="AD80">
        <v>8.2367460828503998E-3</v>
      </c>
      <c r="AE80">
        <v>1.62320240394935E-2</v>
      </c>
      <c r="AF80">
        <v>1.2288044644773601E-2</v>
      </c>
      <c r="AG80">
        <v>0.29485714285714298</v>
      </c>
      <c r="AH80">
        <v>0.73599999999999999</v>
      </c>
      <c r="AI80">
        <v>0.11771428571428599</v>
      </c>
      <c r="AJ80">
        <v>0.20799999999999999</v>
      </c>
      <c r="AK80">
        <v>0.59885714285714298</v>
      </c>
      <c r="AL80">
        <v>0.437714285714286</v>
      </c>
      <c r="AM80">
        <v>0.56342857142857095</v>
      </c>
      <c r="AN80">
        <v>0.57942857142857096</v>
      </c>
      <c r="AO80">
        <v>0.72914285714285698</v>
      </c>
      <c r="AP80">
        <v>0.80114285714285705</v>
      </c>
      <c r="AQ80">
        <v>0.86285714285714299</v>
      </c>
      <c r="AR80">
        <v>0.14857142857142899</v>
      </c>
      <c r="AS80">
        <v>0.69371428571428595</v>
      </c>
      <c r="AT80">
        <v>0.54628571428571404</v>
      </c>
      <c r="AU80">
        <v>0.64228571428571402</v>
      </c>
      <c r="AV80">
        <v>1.3565714285714301</v>
      </c>
      <c r="AW80">
        <v>2.1794285714285699</v>
      </c>
      <c r="AX80">
        <v>1.53028571428571</v>
      </c>
      <c r="AY80">
        <v>2.8937142857142901</v>
      </c>
      <c r="AZ80">
        <v>7.96</v>
      </c>
      <c r="BA80">
        <v>0.23314285714285701</v>
      </c>
      <c r="BB80">
        <v>0.59314285714285697</v>
      </c>
      <c r="BC80">
        <v>0.80914285714285705</v>
      </c>
      <c r="BD80">
        <v>0.65942857142857103</v>
      </c>
      <c r="BE80">
        <v>0.61599999999999999</v>
      </c>
      <c r="BF80" s="255" t="str">
        <f t="shared" si="1"/>
        <v>Significant vulnerability</v>
      </c>
    </row>
    <row r="81" spans="1:58" x14ac:dyDescent="0.25">
      <c r="A81">
        <v>55111</v>
      </c>
      <c r="B81">
        <v>100</v>
      </c>
      <c r="C81">
        <v>16</v>
      </c>
      <c r="D81">
        <v>0</v>
      </c>
      <c r="E81">
        <v>107899</v>
      </c>
      <c r="F81">
        <v>11</v>
      </c>
      <c r="G81">
        <v>16</v>
      </c>
      <c r="H81">
        <v>0</v>
      </c>
      <c r="I81">
        <v>21</v>
      </c>
      <c r="J81">
        <v>16</v>
      </c>
      <c r="K81">
        <v>11</v>
      </c>
      <c r="L81">
        <v>0</v>
      </c>
      <c r="M81">
        <v>124</v>
      </c>
      <c r="N81">
        <v>0</v>
      </c>
      <c r="O81">
        <v>0</v>
      </c>
      <c r="P81">
        <v>40</v>
      </c>
      <c r="Q81">
        <v>0</v>
      </c>
      <c r="R81">
        <v>0.16</v>
      </c>
      <c r="S81">
        <v>0</v>
      </c>
      <c r="T81">
        <v>107899</v>
      </c>
      <c r="U81">
        <v>0.11</v>
      </c>
      <c r="V81">
        <v>0.16</v>
      </c>
      <c r="W81">
        <v>0</v>
      </c>
      <c r="X81">
        <v>0.21</v>
      </c>
      <c r="Y81">
        <v>0.16</v>
      </c>
      <c r="Z81">
        <v>0.11</v>
      </c>
      <c r="AA81">
        <v>0</v>
      </c>
      <c r="AB81">
        <v>1.24</v>
      </c>
      <c r="AC81">
        <v>0</v>
      </c>
      <c r="AD81">
        <v>0</v>
      </c>
      <c r="AE81">
        <v>0.4</v>
      </c>
      <c r="AF81">
        <v>0</v>
      </c>
      <c r="AG81">
        <v>0.89142857142857101</v>
      </c>
      <c r="AH81">
        <v>0</v>
      </c>
      <c r="AI81">
        <v>4.5714285714285596E-3</v>
      </c>
      <c r="AJ81">
        <v>0.97371428571428598</v>
      </c>
      <c r="AK81">
        <v>0.26857142857142902</v>
      </c>
      <c r="AL81">
        <v>0</v>
      </c>
      <c r="AM81">
        <v>0.95542857142857096</v>
      </c>
      <c r="AN81">
        <v>0.997714285714286</v>
      </c>
      <c r="AO81">
        <v>0.57257142857142895</v>
      </c>
      <c r="AP81">
        <v>0</v>
      </c>
      <c r="AQ81">
        <v>1</v>
      </c>
      <c r="AR81">
        <v>0</v>
      </c>
      <c r="AS81">
        <v>0</v>
      </c>
      <c r="AT81">
        <v>1</v>
      </c>
      <c r="AU81">
        <v>0</v>
      </c>
      <c r="AV81">
        <v>1.8697142857142901</v>
      </c>
      <c r="AW81">
        <v>2.22171428571429</v>
      </c>
      <c r="AX81">
        <v>0.57257142857142895</v>
      </c>
      <c r="AY81">
        <v>2</v>
      </c>
      <c r="AZ81">
        <v>6.6639999999999997</v>
      </c>
      <c r="BA81">
        <v>0.46057142857142902</v>
      </c>
      <c r="BB81">
        <v>0.61599999999999999</v>
      </c>
      <c r="BC81">
        <v>0.28342857142857097</v>
      </c>
      <c r="BD81">
        <v>0.374857142857143</v>
      </c>
      <c r="BE81">
        <v>0.40457142857142903</v>
      </c>
      <c r="BF81" s="255" t="str">
        <f t="shared" si="1"/>
        <v>Some vulnerability</v>
      </c>
    </row>
    <row r="82" spans="1:58" x14ac:dyDescent="0.25">
      <c r="A82">
        <v>55112</v>
      </c>
      <c r="B82">
        <v>45680</v>
      </c>
      <c r="C82">
        <v>4252</v>
      </c>
      <c r="D82">
        <v>770</v>
      </c>
      <c r="E82">
        <v>46040</v>
      </c>
      <c r="F82">
        <v>1470</v>
      </c>
      <c r="G82">
        <v>8140</v>
      </c>
      <c r="H82">
        <v>10919</v>
      </c>
      <c r="I82">
        <v>4886</v>
      </c>
      <c r="J82">
        <v>918</v>
      </c>
      <c r="K82">
        <v>13832</v>
      </c>
      <c r="L82">
        <v>1054</v>
      </c>
      <c r="M82">
        <v>4746</v>
      </c>
      <c r="N82">
        <v>1132</v>
      </c>
      <c r="O82">
        <v>536</v>
      </c>
      <c r="P82">
        <v>1002</v>
      </c>
      <c r="Q82">
        <v>2292</v>
      </c>
      <c r="R82">
        <v>9.3082311733800396E-2</v>
      </c>
      <c r="S82">
        <v>1.6856392294220701E-2</v>
      </c>
      <c r="T82">
        <v>46040</v>
      </c>
      <c r="U82">
        <v>3.2180385288966697E-2</v>
      </c>
      <c r="V82">
        <v>0.17819614711033299</v>
      </c>
      <c r="W82">
        <v>0.23903239929947501</v>
      </c>
      <c r="X82">
        <v>0.106961471103328</v>
      </c>
      <c r="Y82">
        <v>2.00963222416813E-2</v>
      </c>
      <c r="Z82">
        <v>0.30280210157618198</v>
      </c>
      <c r="AA82">
        <v>2.3073555166374798E-2</v>
      </c>
      <c r="AB82">
        <v>0.10389667250437799</v>
      </c>
      <c r="AC82">
        <v>2.4781085814360799E-2</v>
      </c>
      <c r="AD82">
        <v>1.17338003502627E-2</v>
      </c>
      <c r="AE82">
        <v>2.1935201401050802E-2</v>
      </c>
      <c r="AF82">
        <v>5.0175131348511398E-2</v>
      </c>
      <c r="AG82">
        <v>0.59199999999999997</v>
      </c>
      <c r="AH82">
        <v>0.494857142857143</v>
      </c>
      <c r="AI82">
        <v>0.21257142857142899</v>
      </c>
      <c r="AJ82">
        <v>0.34971428571428598</v>
      </c>
      <c r="AK82">
        <v>0.371428571428571</v>
      </c>
      <c r="AL82">
        <v>0.60114285714285698</v>
      </c>
      <c r="AM82">
        <v>0.39314285714285702</v>
      </c>
      <c r="AN82">
        <v>0.34285714285714303</v>
      </c>
      <c r="AO82">
        <v>0.90400000000000003</v>
      </c>
      <c r="AP82">
        <v>0.89142857142857101</v>
      </c>
      <c r="AQ82">
        <v>0.93600000000000005</v>
      </c>
      <c r="AR82">
        <v>0.627428571428571</v>
      </c>
      <c r="AS82">
        <v>0.82857142857142896</v>
      </c>
      <c r="AT82">
        <v>0.68685714285714305</v>
      </c>
      <c r="AU82">
        <v>0.92571428571428604</v>
      </c>
      <c r="AV82">
        <v>1.6491428571428599</v>
      </c>
      <c r="AW82">
        <v>1.70857142857143</v>
      </c>
      <c r="AX82">
        <v>1.79542857142857</v>
      </c>
      <c r="AY82">
        <v>4.0045714285714302</v>
      </c>
      <c r="AZ82">
        <v>9.1577142857142793</v>
      </c>
      <c r="BA82">
        <v>0.34971428571428598</v>
      </c>
      <c r="BB82">
        <v>0.32</v>
      </c>
      <c r="BC82">
        <v>0.92685714285714305</v>
      </c>
      <c r="BD82">
        <v>0.98399999999999999</v>
      </c>
      <c r="BE82">
        <v>0.80228571428571405</v>
      </c>
      <c r="BF82" s="255" t="str">
        <f t="shared" si="1"/>
        <v>Most vulnerability</v>
      </c>
    </row>
    <row r="83" spans="1:58" x14ac:dyDescent="0.25">
      <c r="A83">
        <v>55113</v>
      </c>
      <c r="B83">
        <v>40786</v>
      </c>
      <c r="C83">
        <v>2927</v>
      </c>
      <c r="D83">
        <v>1268</v>
      </c>
      <c r="E83">
        <v>53803</v>
      </c>
      <c r="F83">
        <v>1398</v>
      </c>
      <c r="G83">
        <v>9006</v>
      </c>
      <c r="H83">
        <v>7435</v>
      </c>
      <c r="I83">
        <v>5189</v>
      </c>
      <c r="J83">
        <v>1187</v>
      </c>
      <c r="K83">
        <v>11887</v>
      </c>
      <c r="L83">
        <v>759</v>
      </c>
      <c r="M83">
        <v>6370</v>
      </c>
      <c r="N83">
        <v>246</v>
      </c>
      <c r="O83">
        <v>275</v>
      </c>
      <c r="P83">
        <v>1513</v>
      </c>
      <c r="Q83">
        <v>1505</v>
      </c>
      <c r="R83">
        <v>7.1764821262197798E-2</v>
      </c>
      <c r="S83">
        <v>3.10890992007061E-2</v>
      </c>
      <c r="T83">
        <v>53803</v>
      </c>
      <c r="U83">
        <v>3.4276467415289599E-2</v>
      </c>
      <c r="V83">
        <v>0.22081106261952599</v>
      </c>
      <c r="W83">
        <v>0.182292943657137</v>
      </c>
      <c r="X83">
        <v>0.12722502819595</v>
      </c>
      <c r="Y83">
        <v>2.91031236208503E-2</v>
      </c>
      <c r="Z83">
        <v>0.29144804589810203</v>
      </c>
      <c r="AA83">
        <v>1.8609326729760199E-2</v>
      </c>
      <c r="AB83">
        <v>0.156181042514588</v>
      </c>
      <c r="AC83">
        <v>6.0314813906732698E-3</v>
      </c>
      <c r="AD83">
        <v>6.7425096846957296E-3</v>
      </c>
      <c r="AE83">
        <v>3.7096062374344103E-2</v>
      </c>
      <c r="AF83">
        <v>3.6899916638062101E-2</v>
      </c>
      <c r="AG83">
        <v>0.41828571428571398</v>
      </c>
      <c r="AH83">
        <v>0.84914285714285698</v>
      </c>
      <c r="AI83">
        <v>0.107428571428571</v>
      </c>
      <c r="AJ83">
        <v>0.39314285714285702</v>
      </c>
      <c r="AK83">
        <v>0.625142857142857</v>
      </c>
      <c r="AL83">
        <v>0.19885714285714301</v>
      </c>
      <c r="AM83">
        <v>0.60114285714285698</v>
      </c>
      <c r="AN83">
        <v>0.59885714285714298</v>
      </c>
      <c r="AO83">
        <v>0.89942857142857102</v>
      </c>
      <c r="AP83">
        <v>0.85714285714285698</v>
      </c>
      <c r="AQ83">
        <v>0.96914285714285697</v>
      </c>
      <c r="AR83">
        <v>0.30057142857142899</v>
      </c>
      <c r="AS83">
        <v>0.620571428571429</v>
      </c>
      <c r="AT83">
        <v>0.89371428571428602</v>
      </c>
      <c r="AU83">
        <v>0.88571428571428601</v>
      </c>
      <c r="AV83">
        <v>1.768</v>
      </c>
      <c r="AW83">
        <v>2.024</v>
      </c>
      <c r="AX83">
        <v>1.75657142857143</v>
      </c>
      <c r="AY83">
        <v>3.6697142857142899</v>
      </c>
      <c r="AZ83">
        <v>9.2182857142857095</v>
      </c>
      <c r="BA83">
        <v>0.40685714285714297</v>
      </c>
      <c r="BB83">
        <v>0.51885714285714302</v>
      </c>
      <c r="BC83">
        <v>0.90628571428571403</v>
      </c>
      <c r="BD83">
        <v>0.90857142857142903</v>
      </c>
      <c r="BE83">
        <v>0.81599999999999995</v>
      </c>
      <c r="BF83" s="255" t="str">
        <f t="shared" si="1"/>
        <v>Most vulnerability</v>
      </c>
    </row>
    <row r="84" spans="1:58" x14ac:dyDescent="0.25">
      <c r="A84">
        <v>55114</v>
      </c>
      <c r="B84">
        <v>4655</v>
      </c>
      <c r="C84">
        <v>739</v>
      </c>
      <c r="D84">
        <v>104</v>
      </c>
      <c r="E84">
        <v>47801</v>
      </c>
      <c r="F84">
        <v>137</v>
      </c>
      <c r="G84">
        <v>361</v>
      </c>
      <c r="H84">
        <v>566</v>
      </c>
      <c r="I84">
        <v>317</v>
      </c>
      <c r="J84">
        <v>90</v>
      </c>
      <c r="K84">
        <v>2063</v>
      </c>
      <c r="L84">
        <v>301</v>
      </c>
      <c r="M84">
        <v>2346</v>
      </c>
      <c r="N84">
        <v>0</v>
      </c>
      <c r="O84">
        <v>95</v>
      </c>
      <c r="P84">
        <v>351</v>
      </c>
      <c r="Q84">
        <v>116</v>
      </c>
      <c r="R84">
        <v>0.15875402792696</v>
      </c>
      <c r="S84">
        <v>2.23415682062299E-2</v>
      </c>
      <c r="T84">
        <v>47801</v>
      </c>
      <c r="U84">
        <v>2.9430719656283601E-2</v>
      </c>
      <c r="V84">
        <v>7.7551020408163293E-2</v>
      </c>
      <c r="W84">
        <v>0.121589688506982</v>
      </c>
      <c r="X84">
        <v>6.8098818474758294E-2</v>
      </c>
      <c r="Y84">
        <v>1.93340494092374E-2</v>
      </c>
      <c r="Z84">
        <v>0.44317937701396298</v>
      </c>
      <c r="AA84">
        <v>6.4661654135338406E-2</v>
      </c>
      <c r="AB84">
        <v>0.50397422126745395</v>
      </c>
      <c r="AC84">
        <v>0</v>
      </c>
      <c r="AD84">
        <v>2.04081632653061E-2</v>
      </c>
      <c r="AE84">
        <v>7.5402792696025803E-2</v>
      </c>
      <c r="AF84">
        <v>2.4919441460794799E-2</v>
      </c>
      <c r="AG84">
        <v>0.88914285714285701</v>
      </c>
      <c r="AH84">
        <v>0.67771428571428605</v>
      </c>
      <c r="AI84">
        <v>0.17714285714285699</v>
      </c>
      <c r="AJ84">
        <v>0.29257142857142898</v>
      </c>
      <c r="AK84">
        <v>1.7142857142857099E-2</v>
      </c>
      <c r="AL84">
        <v>6.1714285714285701E-2</v>
      </c>
      <c r="AM84">
        <v>6.8571428571428603E-2</v>
      </c>
      <c r="AN84">
        <v>0.32</v>
      </c>
      <c r="AO84">
        <v>0.94742857142857095</v>
      </c>
      <c r="AP84">
        <v>0.97599999999999998</v>
      </c>
      <c r="AQ84">
        <v>0.99314285714285699</v>
      </c>
      <c r="AR84">
        <v>0</v>
      </c>
      <c r="AS84">
        <v>0.93600000000000005</v>
      </c>
      <c r="AT84">
        <v>0.97485714285714298</v>
      </c>
      <c r="AU84">
        <v>0.79200000000000004</v>
      </c>
      <c r="AV84">
        <v>2.0365714285714298</v>
      </c>
      <c r="AW84">
        <v>0.46742857142857103</v>
      </c>
      <c r="AX84">
        <v>1.9234285714285699</v>
      </c>
      <c r="AY84">
        <v>3.6960000000000002</v>
      </c>
      <c r="AZ84">
        <v>8.1234285714285708</v>
      </c>
      <c r="BA84">
        <v>0.52914285714285703</v>
      </c>
      <c r="BB84">
        <v>1.0285714285714301E-2</v>
      </c>
      <c r="BC84">
        <v>0.97828571428571398</v>
      </c>
      <c r="BD84">
        <v>0.91885714285714304</v>
      </c>
      <c r="BE84">
        <v>0.64800000000000002</v>
      </c>
      <c r="BF84" s="255" t="str">
        <f t="shared" si="1"/>
        <v>Significant vulnerability</v>
      </c>
    </row>
    <row r="85" spans="1:58" x14ac:dyDescent="0.25">
      <c r="A85">
        <v>55115</v>
      </c>
      <c r="B85">
        <v>8926</v>
      </c>
      <c r="C85">
        <v>411</v>
      </c>
      <c r="D85">
        <v>125</v>
      </c>
      <c r="E85">
        <v>71221</v>
      </c>
      <c r="F85">
        <v>108</v>
      </c>
      <c r="G85">
        <v>1840</v>
      </c>
      <c r="H85">
        <v>2113</v>
      </c>
      <c r="I85">
        <v>970</v>
      </c>
      <c r="J85">
        <v>214</v>
      </c>
      <c r="K85">
        <v>523</v>
      </c>
      <c r="L85">
        <v>43</v>
      </c>
      <c r="M85">
        <v>506</v>
      </c>
      <c r="N85">
        <v>0</v>
      </c>
      <c r="O85">
        <v>0</v>
      </c>
      <c r="P85">
        <v>179</v>
      </c>
      <c r="Q85">
        <v>93</v>
      </c>
      <c r="R85">
        <v>4.6045261035178101E-2</v>
      </c>
      <c r="S85">
        <v>1.4004033161550499E-2</v>
      </c>
      <c r="T85">
        <v>71221</v>
      </c>
      <c r="U85">
        <v>1.2099484651579701E-2</v>
      </c>
      <c r="V85">
        <v>0.206139368138024</v>
      </c>
      <c r="W85">
        <v>0.23672417656285</v>
      </c>
      <c r="X85">
        <v>0.108671297333632</v>
      </c>
      <c r="Y85">
        <v>2.3974904772574499E-2</v>
      </c>
      <c r="Z85">
        <v>5.8592874747927397E-2</v>
      </c>
      <c r="AA85">
        <v>4.8173874075733798E-3</v>
      </c>
      <c r="AB85">
        <v>5.6688326237956499E-2</v>
      </c>
      <c r="AC85">
        <v>0</v>
      </c>
      <c r="AD85">
        <v>0</v>
      </c>
      <c r="AE85">
        <v>2.00537754873404E-2</v>
      </c>
      <c r="AF85">
        <v>1.0419000672193601E-2</v>
      </c>
      <c r="AG85">
        <v>0.188571428571429</v>
      </c>
      <c r="AH85">
        <v>0.4</v>
      </c>
      <c r="AI85">
        <v>2.74285714285715E-2</v>
      </c>
      <c r="AJ85">
        <v>7.0857142857142896E-2</v>
      </c>
      <c r="AK85">
        <v>0.54857142857142904</v>
      </c>
      <c r="AL85">
        <v>0.58742857142857097</v>
      </c>
      <c r="AM85">
        <v>0.40799999999999997</v>
      </c>
      <c r="AN85">
        <v>0.45942857142857102</v>
      </c>
      <c r="AO85">
        <v>0.26971428571428602</v>
      </c>
      <c r="AP85">
        <v>0.61028571428571399</v>
      </c>
      <c r="AQ85">
        <v>0.83314285714285696</v>
      </c>
      <c r="AR85">
        <v>0</v>
      </c>
      <c r="AS85">
        <v>0</v>
      </c>
      <c r="AT85">
        <v>0.64914285714285702</v>
      </c>
      <c r="AU85">
        <v>0.61371428571428599</v>
      </c>
      <c r="AV85">
        <v>0.68685714285714305</v>
      </c>
      <c r="AW85">
        <v>2.0034285714285698</v>
      </c>
      <c r="AX85">
        <v>0.88</v>
      </c>
      <c r="AY85">
        <v>2.0960000000000001</v>
      </c>
      <c r="AZ85">
        <v>5.6662857142857099</v>
      </c>
      <c r="BA85">
        <v>4.57142857142857E-2</v>
      </c>
      <c r="BB85">
        <v>0.504</v>
      </c>
      <c r="BC85">
        <v>0.47885714285714298</v>
      </c>
      <c r="BD85">
        <v>0.39542857142857102</v>
      </c>
      <c r="BE85">
        <v>0.24228571428571399</v>
      </c>
      <c r="BF85" s="255" t="str">
        <f t="shared" si="1"/>
        <v>Least vulnerability</v>
      </c>
    </row>
    <row r="86" spans="1:58" x14ac:dyDescent="0.25">
      <c r="A86">
        <v>55116</v>
      </c>
      <c r="B86">
        <v>26099</v>
      </c>
      <c r="C86">
        <v>2425</v>
      </c>
      <c r="D86">
        <v>587</v>
      </c>
      <c r="E86">
        <v>59932</v>
      </c>
      <c r="F86">
        <v>855</v>
      </c>
      <c r="G86">
        <v>5268</v>
      </c>
      <c r="H86">
        <v>5135</v>
      </c>
      <c r="I86">
        <v>3881</v>
      </c>
      <c r="J86">
        <v>811</v>
      </c>
      <c r="K86">
        <v>7120</v>
      </c>
      <c r="L86">
        <v>526</v>
      </c>
      <c r="M86">
        <v>5177</v>
      </c>
      <c r="N86">
        <v>24</v>
      </c>
      <c r="O86">
        <v>260</v>
      </c>
      <c r="P86">
        <v>1778</v>
      </c>
      <c r="Q86">
        <v>905</v>
      </c>
      <c r="R86">
        <v>9.2915437373079404E-2</v>
      </c>
      <c r="S86">
        <v>2.24912831909269E-2</v>
      </c>
      <c r="T86">
        <v>59932</v>
      </c>
      <c r="U86">
        <v>3.27598758573125E-2</v>
      </c>
      <c r="V86">
        <v>0.20184681405417801</v>
      </c>
      <c r="W86">
        <v>0.196750833365263</v>
      </c>
      <c r="X86">
        <v>0.14870301544120501</v>
      </c>
      <c r="Y86">
        <v>3.1073987509099999E-2</v>
      </c>
      <c r="Z86">
        <v>0.272807387256217</v>
      </c>
      <c r="AA86">
        <v>2.01540288899958E-2</v>
      </c>
      <c r="AB86">
        <v>0.198360090424921</v>
      </c>
      <c r="AC86">
        <v>9.1957546266140501E-4</v>
      </c>
      <c r="AD86">
        <v>9.9620675121652198E-3</v>
      </c>
      <c r="AE86">
        <v>6.8125215525499105E-2</v>
      </c>
      <c r="AF86">
        <v>3.4675658071190503E-2</v>
      </c>
      <c r="AG86">
        <v>0.58857142857142897</v>
      </c>
      <c r="AH86">
        <v>0.68342857142857105</v>
      </c>
      <c r="AI86">
        <v>5.94285714285714E-2</v>
      </c>
      <c r="AJ86">
        <v>0.36228571428571399</v>
      </c>
      <c r="AK86">
        <v>0.52685714285714302</v>
      </c>
      <c r="AL86">
        <v>0.27771428571428602</v>
      </c>
      <c r="AM86">
        <v>0.753142857142857</v>
      </c>
      <c r="AN86">
        <v>0.66171428571428603</v>
      </c>
      <c r="AO86">
        <v>0.88342857142857101</v>
      </c>
      <c r="AP86">
        <v>0.874285714285714</v>
      </c>
      <c r="AQ86">
        <v>0.97371428571428598</v>
      </c>
      <c r="AR86">
        <v>0.150857142857143</v>
      </c>
      <c r="AS86">
        <v>0.76457142857142901</v>
      </c>
      <c r="AT86">
        <v>0.96799999999999997</v>
      </c>
      <c r="AU86">
        <v>0.869714285714286</v>
      </c>
      <c r="AV86">
        <v>1.6937142857142899</v>
      </c>
      <c r="AW86">
        <v>2.21942857142857</v>
      </c>
      <c r="AX86">
        <v>1.75771428571429</v>
      </c>
      <c r="AY86">
        <v>3.7268571428571402</v>
      </c>
      <c r="AZ86">
        <v>9.3977142857142795</v>
      </c>
      <c r="BA86">
        <v>0.373714285714286</v>
      </c>
      <c r="BB86">
        <v>0.61371428571428599</v>
      </c>
      <c r="BC86">
        <v>0.90971428571428603</v>
      </c>
      <c r="BD86">
        <v>0.93257142857142905</v>
      </c>
      <c r="BE86">
        <v>0.84114285714285697</v>
      </c>
      <c r="BF86" s="255" t="str">
        <f t="shared" si="1"/>
        <v>Most vulnerability</v>
      </c>
    </row>
    <row r="87" spans="1:58" x14ac:dyDescent="0.25">
      <c r="A87">
        <v>55117</v>
      </c>
      <c r="B87">
        <v>44095</v>
      </c>
      <c r="C87">
        <v>6759</v>
      </c>
      <c r="D87">
        <v>1335</v>
      </c>
      <c r="E87">
        <v>35794</v>
      </c>
      <c r="F87">
        <v>3681</v>
      </c>
      <c r="G87">
        <v>4855</v>
      </c>
      <c r="H87">
        <v>12417</v>
      </c>
      <c r="I87">
        <v>5980</v>
      </c>
      <c r="J87">
        <v>722</v>
      </c>
      <c r="K87">
        <v>24641</v>
      </c>
      <c r="L87">
        <v>3192</v>
      </c>
      <c r="M87">
        <v>5305</v>
      </c>
      <c r="N87">
        <v>230</v>
      </c>
      <c r="O87">
        <v>1236</v>
      </c>
      <c r="P87">
        <v>1535</v>
      </c>
      <c r="Q87">
        <v>308</v>
      </c>
      <c r="R87">
        <v>0.15328268511169099</v>
      </c>
      <c r="S87">
        <v>3.0275541444608201E-2</v>
      </c>
      <c r="T87">
        <v>35794</v>
      </c>
      <c r="U87">
        <v>8.3478852477605198E-2</v>
      </c>
      <c r="V87">
        <v>0.11010318630230199</v>
      </c>
      <c r="W87">
        <v>0.28159655289715402</v>
      </c>
      <c r="X87">
        <v>0.135616283025286</v>
      </c>
      <c r="Y87">
        <v>1.63737385191065E-2</v>
      </c>
      <c r="Z87">
        <v>0.55881619231205304</v>
      </c>
      <c r="AA87">
        <v>7.2389159768681294E-2</v>
      </c>
      <c r="AB87">
        <v>0.12030842499149599</v>
      </c>
      <c r="AC87">
        <v>5.2160108855879399E-3</v>
      </c>
      <c r="AD87">
        <v>2.8030388932985598E-2</v>
      </c>
      <c r="AE87">
        <v>3.4811203084249898E-2</v>
      </c>
      <c r="AF87">
        <v>6.9849189250481896E-3</v>
      </c>
      <c r="AG87">
        <v>0.876571428571429</v>
      </c>
      <c r="AH87">
        <v>0.83771428571428597</v>
      </c>
      <c r="AI87">
        <v>0.68114285714285705</v>
      </c>
      <c r="AJ87">
        <v>0.91085714285714303</v>
      </c>
      <c r="AK87">
        <v>6.9714285714285701E-2</v>
      </c>
      <c r="AL87">
        <v>0.85257142857142898</v>
      </c>
      <c r="AM87">
        <v>0.65485714285714303</v>
      </c>
      <c r="AN87">
        <v>0.22971428571428601</v>
      </c>
      <c r="AO87">
        <v>0.96799999999999997</v>
      </c>
      <c r="AP87">
        <v>0.98171428571428598</v>
      </c>
      <c r="AQ87">
        <v>0.95428571428571396</v>
      </c>
      <c r="AR87">
        <v>0.27428571428571402</v>
      </c>
      <c r="AS87">
        <v>0.97485714285714298</v>
      </c>
      <c r="AT87">
        <v>0.873142857142857</v>
      </c>
      <c r="AU87">
        <v>0.54628571428571404</v>
      </c>
      <c r="AV87">
        <v>3.3062857142857101</v>
      </c>
      <c r="AW87">
        <v>1.8068571428571401</v>
      </c>
      <c r="AX87">
        <v>1.94971428571429</v>
      </c>
      <c r="AY87">
        <v>3.6228571428571401</v>
      </c>
      <c r="AZ87">
        <v>10.685714285714299</v>
      </c>
      <c r="BA87">
        <v>0.94171428571428595</v>
      </c>
      <c r="BB87">
        <v>0.38857142857142901</v>
      </c>
      <c r="BC87">
        <v>0.98971428571428599</v>
      </c>
      <c r="BD87">
        <v>0.89371428571428602</v>
      </c>
      <c r="BE87">
        <v>0.96</v>
      </c>
      <c r="BF87" s="255" t="str">
        <f t="shared" si="1"/>
        <v>Most vulnerability</v>
      </c>
    </row>
    <row r="88" spans="1:58" x14ac:dyDescent="0.25">
      <c r="A88">
        <v>55118</v>
      </c>
      <c r="B88">
        <v>29396</v>
      </c>
      <c r="C88">
        <v>2194</v>
      </c>
      <c r="D88">
        <v>483</v>
      </c>
      <c r="E88">
        <v>52331</v>
      </c>
      <c r="F88">
        <v>1195</v>
      </c>
      <c r="G88">
        <v>6920</v>
      </c>
      <c r="H88">
        <v>5628</v>
      </c>
      <c r="I88">
        <v>4461</v>
      </c>
      <c r="J88">
        <v>713</v>
      </c>
      <c r="K88">
        <v>8323</v>
      </c>
      <c r="L88">
        <v>549</v>
      </c>
      <c r="M88">
        <v>4590</v>
      </c>
      <c r="N88">
        <v>2</v>
      </c>
      <c r="O88">
        <v>210</v>
      </c>
      <c r="P88">
        <v>1458</v>
      </c>
      <c r="Q88">
        <v>375</v>
      </c>
      <c r="R88">
        <v>7.4636004898625694E-2</v>
      </c>
      <c r="S88">
        <v>1.6430806912505098E-2</v>
      </c>
      <c r="T88">
        <v>52331</v>
      </c>
      <c r="U88">
        <v>4.0651789359096503E-2</v>
      </c>
      <c r="V88">
        <v>0.235406177711253</v>
      </c>
      <c r="W88">
        <v>0.19145461967614599</v>
      </c>
      <c r="X88">
        <v>0.15175534086270201</v>
      </c>
      <c r="Y88">
        <v>2.4255000680364701E-2</v>
      </c>
      <c r="Z88">
        <v>0.283133759695197</v>
      </c>
      <c r="AA88">
        <v>1.8676010341543099E-2</v>
      </c>
      <c r="AB88">
        <v>0.15614369301945799</v>
      </c>
      <c r="AC88" s="257">
        <v>6.8036467546604999E-5</v>
      </c>
      <c r="AD88">
        <v>7.1438290923935199E-3</v>
      </c>
      <c r="AE88">
        <v>4.9598584841475002E-2</v>
      </c>
      <c r="AF88">
        <v>1.2756837664988399E-2</v>
      </c>
      <c r="AG88">
        <v>0.437714285714286</v>
      </c>
      <c r="AH88">
        <v>0.48114285714285698</v>
      </c>
      <c r="AI88">
        <v>0.124571428571429</v>
      </c>
      <c r="AJ88">
        <v>0.502857142857143</v>
      </c>
      <c r="AK88">
        <v>0.71199999999999997</v>
      </c>
      <c r="AL88">
        <v>0.25600000000000001</v>
      </c>
      <c r="AM88">
        <v>0.77142857142857102</v>
      </c>
      <c r="AN88">
        <v>0.46857142857142903</v>
      </c>
      <c r="AO88">
        <v>0.89142857142857101</v>
      </c>
      <c r="AP88">
        <v>0.85942857142857099</v>
      </c>
      <c r="AQ88">
        <v>0.96799999999999997</v>
      </c>
      <c r="AR88">
        <v>0.125714285714286</v>
      </c>
      <c r="AS88">
        <v>0.63657142857142901</v>
      </c>
      <c r="AT88">
        <v>0.94742857142857095</v>
      </c>
      <c r="AU88">
        <v>0.65257142857142902</v>
      </c>
      <c r="AV88">
        <v>1.54628571428571</v>
      </c>
      <c r="AW88">
        <v>2.2080000000000002</v>
      </c>
      <c r="AX88">
        <v>1.75085714285714</v>
      </c>
      <c r="AY88">
        <v>3.3302857142857101</v>
      </c>
      <c r="AZ88">
        <v>8.8354285714285705</v>
      </c>
      <c r="BA88">
        <v>0.307428571428571</v>
      </c>
      <c r="BB88">
        <v>0.60571428571428598</v>
      </c>
      <c r="BC88">
        <v>0.90285714285714302</v>
      </c>
      <c r="BD88">
        <v>0.81257142857142906</v>
      </c>
      <c r="BE88">
        <v>0.75657142857142901</v>
      </c>
      <c r="BF88" s="255" t="str">
        <f t="shared" si="1"/>
        <v>Most vulnerability</v>
      </c>
    </row>
    <row r="89" spans="1:58" x14ac:dyDescent="0.25">
      <c r="A89">
        <v>55119</v>
      </c>
      <c r="B89">
        <v>44068</v>
      </c>
      <c r="C89">
        <v>5008</v>
      </c>
      <c r="D89">
        <v>1016</v>
      </c>
      <c r="E89">
        <v>36401</v>
      </c>
      <c r="F89">
        <v>3914</v>
      </c>
      <c r="G89">
        <v>5933</v>
      </c>
      <c r="H89">
        <v>12155</v>
      </c>
      <c r="I89">
        <v>4874</v>
      </c>
      <c r="J89">
        <v>626</v>
      </c>
      <c r="K89">
        <v>25906</v>
      </c>
      <c r="L89">
        <v>3235</v>
      </c>
      <c r="M89">
        <v>4703</v>
      </c>
      <c r="N89">
        <v>474</v>
      </c>
      <c r="O89">
        <v>1116</v>
      </c>
      <c r="P89">
        <v>1575</v>
      </c>
      <c r="Q89">
        <v>410</v>
      </c>
      <c r="R89">
        <v>0.113642552418989</v>
      </c>
      <c r="S89">
        <v>2.3055278206408299E-2</v>
      </c>
      <c r="T89">
        <v>36401</v>
      </c>
      <c r="U89">
        <v>8.8817282381773596E-2</v>
      </c>
      <c r="V89">
        <v>0.13463284015612201</v>
      </c>
      <c r="W89">
        <v>0.27582372696741397</v>
      </c>
      <c r="X89">
        <v>0.110601797222474</v>
      </c>
      <c r="Y89">
        <v>1.4205319052373599E-2</v>
      </c>
      <c r="Z89">
        <v>0.58786420985749299</v>
      </c>
      <c r="AA89">
        <v>7.3409276572569696E-2</v>
      </c>
      <c r="AB89">
        <v>0.10672143051647499</v>
      </c>
      <c r="AC89">
        <v>1.0756104202596E-2</v>
      </c>
      <c r="AD89">
        <v>2.53244985023146E-2</v>
      </c>
      <c r="AE89">
        <v>3.5740219660524597E-2</v>
      </c>
      <c r="AF89">
        <v>9.3038032132159408E-3</v>
      </c>
      <c r="AG89">
        <v>0.71542857142857097</v>
      </c>
      <c r="AH89">
        <v>0.69828571428571395</v>
      </c>
      <c r="AI89">
        <v>0.64228571428571402</v>
      </c>
      <c r="AJ89">
        <v>0.92914285714285705</v>
      </c>
      <c r="AK89">
        <v>0.13942857142857101</v>
      </c>
      <c r="AL89">
        <v>0.83199999999999996</v>
      </c>
      <c r="AM89">
        <v>0.42399999999999999</v>
      </c>
      <c r="AN89">
        <v>0.17599999999999999</v>
      </c>
      <c r="AO89">
        <v>0.97599999999999998</v>
      </c>
      <c r="AP89">
        <v>0.98285714285714298</v>
      </c>
      <c r="AQ89">
        <v>0.93942857142857095</v>
      </c>
      <c r="AR89">
        <v>0.41371428571428598</v>
      </c>
      <c r="AS89">
        <v>0.96571428571428597</v>
      </c>
      <c r="AT89">
        <v>0.88228571428571401</v>
      </c>
      <c r="AU89">
        <v>0.59085714285714297</v>
      </c>
      <c r="AV89">
        <v>2.98514285714286</v>
      </c>
      <c r="AW89">
        <v>1.5714285714285701</v>
      </c>
      <c r="AX89">
        <v>1.95885714285714</v>
      </c>
      <c r="AY89">
        <v>3.7919999999999998</v>
      </c>
      <c r="AZ89">
        <v>10.3074285714286</v>
      </c>
      <c r="BA89">
        <v>0.88</v>
      </c>
      <c r="BB89">
        <v>0.252571428571429</v>
      </c>
      <c r="BC89">
        <v>0.99199999999999999</v>
      </c>
      <c r="BD89">
        <v>0.94857142857142895</v>
      </c>
      <c r="BE89">
        <v>0.93028571428571405</v>
      </c>
      <c r="BF89" s="255" t="str">
        <f t="shared" si="1"/>
        <v>Most vulnerability</v>
      </c>
    </row>
    <row r="90" spans="1:58" x14ac:dyDescent="0.25">
      <c r="A90">
        <v>55120</v>
      </c>
      <c r="B90">
        <v>5080</v>
      </c>
      <c r="C90">
        <v>148</v>
      </c>
      <c r="D90">
        <v>19</v>
      </c>
      <c r="E90">
        <v>62935</v>
      </c>
      <c r="F90">
        <v>88</v>
      </c>
      <c r="G90">
        <v>976</v>
      </c>
      <c r="H90">
        <v>1185</v>
      </c>
      <c r="I90">
        <v>330</v>
      </c>
      <c r="J90">
        <v>91</v>
      </c>
      <c r="K90">
        <v>1545</v>
      </c>
      <c r="L90">
        <v>24</v>
      </c>
      <c r="M90">
        <v>487</v>
      </c>
      <c r="N90">
        <v>5</v>
      </c>
      <c r="O90">
        <v>6</v>
      </c>
      <c r="P90">
        <v>30</v>
      </c>
      <c r="Q90">
        <v>62</v>
      </c>
      <c r="R90">
        <v>2.91338582677165E-2</v>
      </c>
      <c r="S90">
        <v>3.7401574803149601E-3</v>
      </c>
      <c r="T90">
        <v>62935</v>
      </c>
      <c r="U90">
        <v>1.7322834645669302E-2</v>
      </c>
      <c r="V90">
        <v>0.192125984251969</v>
      </c>
      <c r="W90">
        <v>0.23326771653543299</v>
      </c>
      <c r="X90">
        <v>6.4960629921259797E-2</v>
      </c>
      <c r="Y90">
        <v>1.79133858267717E-2</v>
      </c>
      <c r="Z90">
        <v>0.30413385826771699</v>
      </c>
      <c r="AA90">
        <v>4.7244094488189002E-3</v>
      </c>
      <c r="AB90">
        <v>9.58661417322835E-2</v>
      </c>
      <c r="AC90">
        <v>9.8425196850393699E-4</v>
      </c>
      <c r="AD90">
        <v>1.1811023622047201E-3</v>
      </c>
      <c r="AE90">
        <v>5.9055118110236202E-3</v>
      </c>
      <c r="AF90">
        <v>1.22047244094488E-2</v>
      </c>
      <c r="AG90">
        <v>6.8571428571428603E-2</v>
      </c>
      <c r="AH90">
        <v>8.3428571428571394E-2</v>
      </c>
      <c r="AI90">
        <v>5.0285714285714302E-2</v>
      </c>
      <c r="AJ90">
        <v>0.124571428571429</v>
      </c>
      <c r="AK90">
        <v>0.46628571428571403</v>
      </c>
      <c r="AL90">
        <v>0.56799999999999995</v>
      </c>
      <c r="AM90">
        <v>5.4857142857142903E-2</v>
      </c>
      <c r="AN90">
        <v>0.27771428571428602</v>
      </c>
      <c r="AO90">
        <v>0.90628571428571403</v>
      </c>
      <c r="AP90">
        <v>0.60914285714285699</v>
      </c>
      <c r="AQ90">
        <v>0.92685714285714305</v>
      </c>
      <c r="AR90">
        <v>0.152</v>
      </c>
      <c r="AS90">
        <v>0.26628571428571401</v>
      </c>
      <c r="AT90">
        <v>0.219428571428571</v>
      </c>
      <c r="AU90">
        <v>0.64</v>
      </c>
      <c r="AV90">
        <v>0.32685714285714301</v>
      </c>
      <c r="AW90">
        <v>1.3668571428571401</v>
      </c>
      <c r="AX90">
        <v>1.51542857142857</v>
      </c>
      <c r="AY90">
        <v>2.20457142857143</v>
      </c>
      <c r="AZ90">
        <v>5.4137142857142901</v>
      </c>
      <c r="BA90">
        <v>4.57142857142857E-3</v>
      </c>
      <c r="BB90">
        <v>0.16228571428571401</v>
      </c>
      <c r="BC90">
        <v>0.80342857142857105</v>
      </c>
      <c r="BD90">
        <v>0.432</v>
      </c>
      <c r="BE90">
        <v>0.190857142857143</v>
      </c>
      <c r="BF90" s="255" t="str">
        <f t="shared" si="1"/>
        <v>Least vulnerability</v>
      </c>
    </row>
    <row r="91" spans="1:58" x14ac:dyDescent="0.25">
      <c r="A91">
        <v>55121</v>
      </c>
      <c r="B91">
        <v>9329</v>
      </c>
      <c r="C91">
        <v>656</v>
      </c>
      <c r="D91">
        <v>172</v>
      </c>
      <c r="E91">
        <v>49103</v>
      </c>
      <c r="F91">
        <v>359</v>
      </c>
      <c r="G91">
        <v>1266</v>
      </c>
      <c r="H91">
        <v>1955</v>
      </c>
      <c r="I91">
        <v>1096</v>
      </c>
      <c r="J91">
        <v>218</v>
      </c>
      <c r="K91">
        <v>4258</v>
      </c>
      <c r="L91">
        <v>442</v>
      </c>
      <c r="M91">
        <v>2326</v>
      </c>
      <c r="N91">
        <v>0</v>
      </c>
      <c r="O91">
        <v>181</v>
      </c>
      <c r="P91">
        <v>221</v>
      </c>
      <c r="Q91">
        <v>105</v>
      </c>
      <c r="R91">
        <v>7.0318362096687806E-2</v>
      </c>
      <c r="S91">
        <v>1.8437131525351098E-2</v>
      </c>
      <c r="T91">
        <v>49103</v>
      </c>
      <c r="U91">
        <v>3.8482152427913002E-2</v>
      </c>
      <c r="V91">
        <v>0.13570586343659599</v>
      </c>
      <c r="W91">
        <v>0.20956158216314699</v>
      </c>
      <c r="X91">
        <v>0.117483117161539</v>
      </c>
      <c r="Y91">
        <v>2.3367992282131E-2</v>
      </c>
      <c r="Z91">
        <v>0.45642619787758598</v>
      </c>
      <c r="AA91">
        <v>4.7379140315146298E-2</v>
      </c>
      <c r="AB91">
        <v>0.24933004609282899</v>
      </c>
      <c r="AC91">
        <v>0</v>
      </c>
      <c r="AD91">
        <v>1.9401865151677598E-2</v>
      </c>
      <c r="AE91">
        <v>2.3689570157573201E-2</v>
      </c>
      <c r="AF91">
        <v>1.12552256404759E-2</v>
      </c>
      <c r="AG91">
        <v>0.40571428571428603</v>
      </c>
      <c r="AH91">
        <v>0.54400000000000004</v>
      </c>
      <c r="AI91">
        <v>0.153142857142857</v>
      </c>
      <c r="AJ91">
        <v>0.46628571428571403</v>
      </c>
      <c r="AK91">
        <v>0.14399999999999999</v>
      </c>
      <c r="AL91">
        <v>0.36799999999999999</v>
      </c>
      <c r="AM91">
        <v>0.49371428571428599</v>
      </c>
      <c r="AN91">
        <v>0.442285714285714</v>
      </c>
      <c r="AO91">
        <v>0.94971428571428596</v>
      </c>
      <c r="AP91">
        <v>0.95771428571428596</v>
      </c>
      <c r="AQ91">
        <v>0.97942857142857098</v>
      </c>
      <c r="AR91">
        <v>0</v>
      </c>
      <c r="AS91">
        <v>0.93028571428571405</v>
      </c>
      <c r="AT91">
        <v>0.72799999999999998</v>
      </c>
      <c r="AU91">
        <v>0.624</v>
      </c>
      <c r="AV91">
        <v>1.5691428571428601</v>
      </c>
      <c r="AW91">
        <v>1.448</v>
      </c>
      <c r="AX91">
        <v>1.9074285714285699</v>
      </c>
      <c r="AY91">
        <v>3.26171428571429</v>
      </c>
      <c r="AZ91">
        <v>8.1862857142857095</v>
      </c>
      <c r="BA91">
        <v>0.316571428571429</v>
      </c>
      <c r="BB91">
        <v>0.20571428571428599</v>
      </c>
      <c r="BC91">
        <v>0.96457142857142897</v>
      </c>
      <c r="BD91">
        <v>0.78857142857142903</v>
      </c>
      <c r="BE91">
        <v>0.65600000000000003</v>
      </c>
      <c r="BF91" s="255" t="str">
        <f t="shared" si="1"/>
        <v>Significant vulnerability</v>
      </c>
    </row>
    <row r="92" spans="1:58" x14ac:dyDescent="0.25">
      <c r="A92">
        <v>55122</v>
      </c>
      <c r="B92">
        <v>31483</v>
      </c>
      <c r="C92">
        <v>2805</v>
      </c>
      <c r="D92">
        <v>1134</v>
      </c>
      <c r="E92">
        <v>51259</v>
      </c>
      <c r="F92">
        <v>902</v>
      </c>
      <c r="G92">
        <v>5487</v>
      </c>
      <c r="H92">
        <v>6777</v>
      </c>
      <c r="I92">
        <v>3172</v>
      </c>
      <c r="J92">
        <v>568</v>
      </c>
      <c r="K92">
        <v>10174</v>
      </c>
      <c r="L92">
        <v>678</v>
      </c>
      <c r="M92">
        <v>3074</v>
      </c>
      <c r="N92">
        <v>8</v>
      </c>
      <c r="O92">
        <v>427</v>
      </c>
      <c r="P92">
        <v>558</v>
      </c>
      <c r="Q92">
        <v>148</v>
      </c>
      <c r="R92">
        <v>8.9095702442588104E-2</v>
      </c>
      <c r="S92">
        <v>3.6019439062351097E-2</v>
      </c>
      <c r="T92">
        <v>51259</v>
      </c>
      <c r="U92">
        <v>2.8650382746243999E-2</v>
      </c>
      <c r="V92">
        <v>0.17428453451068801</v>
      </c>
      <c r="W92">
        <v>0.215259028682146</v>
      </c>
      <c r="X92">
        <v>0.10075278721849899</v>
      </c>
      <c r="Y92">
        <v>1.80414827049519E-2</v>
      </c>
      <c r="Z92">
        <v>0.32315853000031802</v>
      </c>
      <c r="AA92">
        <v>2.1535431820347499E-2</v>
      </c>
      <c r="AB92">
        <v>9.7639996188419106E-2</v>
      </c>
      <c r="AC92">
        <v>2.5410539021058999E-4</v>
      </c>
      <c r="AD92">
        <v>1.35628752024902E-2</v>
      </c>
      <c r="AE92">
        <v>1.7723850967188599E-2</v>
      </c>
      <c r="AF92">
        <v>4.7009497188959101E-3</v>
      </c>
      <c r="AG92">
        <v>0.55771428571428605</v>
      </c>
      <c r="AH92">
        <v>0.89371428571428602</v>
      </c>
      <c r="AI92">
        <v>0.13257142857142901</v>
      </c>
      <c r="AJ92">
        <v>0.27771428571428602</v>
      </c>
      <c r="AK92">
        <v>0.34399999999999997</v>
      </c>
      <c r="AL92">
        <v>0.41371428571428598</v>
      </c>
      <c r="AM92">
        <v>0.316571428571429</v>
      </c>
      <c r="AN92">
        <v>0.28342857142857097</v>
      </c>
      <c r="AO92">
        <v>0.91657142857142904</v>
      </c>
      <c r="AP92">
        <v>0.88228571428571401</v>
      </c>
      <c r="AQ92">
        <v>0.92914285714285705</v>
      </c>
      <c r="AR92">
        <v>0.13257142857142901</v>
      </c>
      <c r="AS92">
        <v>0.869714285714286</v>
      </c>
      <c r="AT92">
        <v>0.59199999999999997</v>
      </c>
      <c r="AU92">
        <v>0.51085714285714301</v>
      </c>
      <c r="AV92">
        <v>1.8617142857142901</v>
      </c>
      <c r="AW92">
        <v>1.3577142857142901</v>
      </c>
      <c r="AX92">
        <v>1.79885714285714</v>
      </c>
      <c r="AY92">
        <v>3.0342857142857098</v>
      </c>
      <c r="AZ92">
        <v>8.0525714285714294</v>
      </c>
      <c r="BA92">
        <v>0.45600000000000002</v>
      </c>
      <c r="BB92">
        <v>0.158857142857143</v>
      </c>
      <c r="BC92">
        <v>0.93028571428571405</v>
      </c>
      <c r="BD92">
        <v>0.71085714285714297</v>
      </c>
      <c r="BE92">
        <v>0.63885714285714301</v>
      </c>
      <c r="BF92" s="255" t="str">
        <f t="shared" si="1"/>
        <v>Significant vulnerability</v>
      </c>
    </row>
    <row r="93" spans="1:58" x14ac:dyDescent="0.25">
      <c r="A93">
        <v>55123</v>
      </c>
      <c r="B93">
        <v>27288</v>
      </c>
      <c r="C93">
        <v>576</v>
      </c>
      <c r="D93">
        <v>277</v>
      </c>
      <c r="E93">
        <v>65087</v>
      </c>
      <c r="F93">
        <v>246</v>
      </c>
      <c r="G93">
        <v>3737</v>
      </c>
      <c r="H93">
        <v>6646</v>
      </c>
      <c r="I93">
        <v>1679</v>
      </c>
      <c r="J93">
        <v>362</v>
      </c>
      <c r="K93">
        <v>6309</v>
      </c>
      <c r="L93">
        <v>284</v>
      </c>
      <c r="M93">
        <v>1463</v>
      </c>
      <c r="N93">
        <v>47</v>
      </c>
      <c r="O93">
        <v>156</v>
      </c>
      <c r="P93">
        <v>129</v>
      </c>
      <c r="Q93">
        <v>125</v>
      </c>
      <c r="R93">
        <v>2.11081794195251E-2</v>
      </c>
      <c r="S93">
        <v>1.0150982116681299E-2</v>
      </c>
      <c r="T93">
        <v>65087</v>
      </c>
      <c r="U93">
        <v>9.0149516270888307E-3</v>
      </c>
      <c r="V93">
        <v>0.13694664321313399</v>
      </c>
      <c r="W93">
        <v>0.24355027851070099</v>
      </c>
      <c r="X93">
        <v>6.1528877162122499E-2</v>
      </c>
      <c r="Y93">
        <v>1.32659044268543E-2</v>
      </c>
      <c r="Z93">
        <v>0.23120052770448499</v>
      </c>
      <c r="AA93">
        <v>1.04075051304603E-2</v>
      </c>
      <c r="AB93">
        <v>5.3613309879800598E-2</v>
      </c>
      <c r="AC93">
        <v>1.7223688068015201E-3</v>
      </c>
      <c r="AD93">
        <v>5.7167985927880404E-3</v>
      </c>
      <c r="AE93">
        <v>4.7273526824978002E-3</v>
      </c>
      <c r="AF93">
        <v>4.5807681031955396E-3</v>
      </c>
      <c r="AG93">
        <v>3.4285714285714301E-2</v>
      </c>
      <c r="AH93">
        <v>0.26742857142857102</v>
      </c>
      <c r="AI93">
        <v>4.4571428571428602E-2</v>
      </c>
      <c r="AJ93">
        <v>5.0285714285714302E-2</v>
      </c>
      <c r="AK93">
        <v>0.14971428571428599</v>
      </c>
      <c r="AL93">
        <v>0.63657142857142901</v>
      </c>
      <c r="AM93">
        <v>4.34285714285714E-2</v>
      </c>
      <c r="AN93">
        <v>0.14171428571428599</v>
      </c>
      <c r="AO93">
        <v>0.83657142857142897</v>
      </c>
      <c r="AP93">
        <v>0.76914285714285702</v>
      </c>
      <c r="AQ93">
        <v>0.82171428571428595</v>
      </c>
      <c r="AR93">
        <v>0.185142857142857</v>
      </c>
      <c r="AS93">
        <v>0.57028571428571395</v>
      </c>
      <c r="AT93">
        <v>0.189714285714286</v>
      </c>
      <c r="AU93">
        <v>0.50971428571428601</v>
      </c>
      <c r="AV93">
        <v>0.39657142857142902</v>
      </c>
      <c r="AW93">
        <v>0.97142857142857097</v>
      </c>
      <c r="AX93">
        <v>1.6057142857142901</v>
      </c>
      <c r="AY93">
        <v>2.27657142857143</v>
      </c>
      <c r="AZ93">
        <v>5.2502857142857096</v>
      </c>
      <c r="BA93">
        <v>9.1428571428571401E-3</v>
      </c>
      <c r="BB93">
        <v>3.0857142857142899E-2</v>
      </c>
      <c r="BC93">
        <v>0.85028571428571398</v>
      </c>
      <c r="BD93">
        <v>0.45142857142857101</v>
      </c>
      <c r="BE93">
        <v>0.17485714285714299</v>
      </c>
      <c r="BF93" s="255" t="str">
        <f t="shared" si="1"/>
        <v>Least vulnerability</v>
      </c>
    </row>
    <row r="94" spans="1:58" x14ac:dyDescent="0.25">
      <c r="A94">
        <v>55124</v>
      </c>
      <c r="B94">
        <v>55675</v>
      </c>
      <c r="C94">
        <v>3238</v>
      </c>
      <c r="D94">
        <v>1158</v>
      </c>
      <c r="E94">
        <v>48881</v>
      </c>
      <c r="F94">
        <v>1664</v>
      </c>
      <c r="G94">
        <v>9171</v>
      </c>
      <c r="H94">
        <v>14406</v>
      </c>
      <c r="I94">
        <v>5169</v>
      </c>
      <c r="J94">
        <v>983</v>
      </c>
      <c r="K94">
        <v>17530</v>
      </c>
      <c r="L94">
        <v>1390</v>
      </c>
      <c r="M94">
        <v>3593</v>
      </c>
      <c r="N94">
        <v>495</v>
      </c>
      <c r="O94">
        <v>642</v>
      </c>
      <c r="P94">
        <v>1040</v>
      </c>
      <c r="Q94">
        <v>439</v>
      </c>
      <c r="R94">
        <v>5.8158958239784501E-2</v>
      </c>
      <c r="S94">
        <v>2.0799281544678899E-2</v>
      </c>
      <c r="T94">
        <v>48881</v>
      </c>
      <c r="U94">
        <v>2.98877413560844E-2</v>
      </c>
      <c r="V94">
        <v>0.16472384373596799</v>
      </c>
      <c r="W94">
        <v>0.25875168387965902</v>
      </c>
      <c r="X94">
        <v>9.2842388863942499E-2</v>
      </c>
      <c r="Y94">
        <v>1.7656039515042701E-2</v>
      </c>
      <c r="Z94">
        <v>0.31486304445442298</v>
      </c>
      <c r="AA94">
        <v>2.4966322406825298E-2</v>
      </c>
      <c r="AB94">
        <v>6.4535249214189502E-2</v>
      </c>
      <c r="AC94">
        <v>8.8908845981140495E-3</v>
      </c>
      <c r="AD94">
        <v>1.1531207903008499E-2</v>
      </c>
      <c r="AE94">
        <v>1.86798383475528E-2</v>
      </c>
      <c r="AF94">
        <v>7.8850471486304405E-3</v>
      </c>
      <c r="AG94">
        <v>0.29371428571428598</v>
      </c>
      <c r="AH94">
        <v>0.626285714285714</v>
      </c>
      <c r="AI94">
        <v>0.158857142857143</v>
      </c>
      <c r="AJ94">
        <v>0.30057142857142899</v>
      </c>
      <c r="AK94">
        <v>0.29028571428571398</v>
      </c>
      <c r="AL94">
        <v>0.74057142857142899</v>
      </c>
      <c r="AM94">
        <v>0.23885714285714299</v>
      </c>
      <c r="AN94">
        <v>0.26857142857142902</v>
      </c>
      <c r="AO94">
        <v>0.91314285714285703</v>
      </c>
      <c r="AP94">
        <v>0.90514285714285703</v>
      </c>
      <c r="AQ94">
        <v>0.86171428571428599</v>
      </c>
      <c r="AR94">
        <v>0.373714285714286</v>
      </c>
      <c r="AS94">
        <v>0.82171428571428595</v>
      </c>
      <c r="AT94">
        <v>0.61485714285714299</v>
      </c>
      <c r="AU94">
        <v>0.56914285714285695</v>
      </c>
      <c r="AV94">
        <v>1.3794285714285699</v>
      </c>
      <c r="AW94">
        <v>1.53828571428571</v>
      </c>
      <c r="AX94">
        <v>1.8182857142857101</v>
      </c>
      <c r="AY94">
        <v>3.2411428571428602</v>
      </c>
      <c r="AZ94">
        <v>7.9771428571428604</v>
      </c>
      <c r="BA94">
        <v>0.23771428571428599</v>
      </c>
      <c r="BB94">
        <v>0.24114285714285699</v>
      </c>
      <c r="BC94">
        <v>0.93485714285714305</v>
      </c>
      <c r="BD94">
        <v>0.77714285714285702</v>
      </c>
      <c r="BE94">
        <v>0.621714285714286</v>
      </c>
      <c r="BF94" s="255" t="str">
        <f t="shared" si="1"/>
        <v>Significant vulnerability</v>
      </c>
    </row>
    <row r="95" spans="1:58" x14ac:dyDescent="0.25">
      <c r="A95">
        <v>55125</v>
      </c>
      <c r="B95">
        <v>44929</v>
      </c>
      <c r="C95">
        <v>2845</v>
      </c>
      <c r="D95">
        <v>1243</v>
      </c>
      <c r="E95">
        <v>56733</v>
      </c>
      <c r="F95">
        <v>537</v>
      </c>
      <c r="G95">
        <v>6650</v>
      </c>
      <c r="H95">
        <v>10622</v>
      </c>
      <c r="I95">
        <v>4249</v>
      </c>
      <c r="J95">
        <v>644</v>
      </c>
      <c r="K95">
        <v>11007</v>
      </c>
      <c r="L95">
        <v>619</v>
      </c>
      <c r="M95">
        <v>2111</v>
      </c>
      <c r="N95">
        <v>48</v>
      </c>
      <c r="O95">
        <v>214</v>
      </c>
      <c r="P95">
        <v>655</v>
      </c>
      <c r="Q95">
        <v>264</v>
      </c>
      <c r="R95">
        <v>6.3322130472523303E-2</v>
      </c>
      <c r="S95">
        <v>2.7665872821562899E-2</v>
      </c>
      <c r="T95">
        <v>56733</v>
      </c>
      <c r="U95">
        <v>1.1952191235059801E-2</v>
      </c>
      <c r="V95">
        <v>0.14801130672839399</v>
      </c>
      <c r="W95">
        <v>0.23641745865699201</v>
      </c>
      <c r="X95">
        <v>9.4571434930668399E-2</v>
      </c>
      <c r="Y95">
        <v>1.4333726546328701E-2</v>
      </c>
      <c r="Z95">
        <v>0.244986534309689</v>
      </c>
      <c r="AA95">
        <v>1.37772930623873E-2</v>
      </c>
      <c r="AB95">
        <v>4.6985243384005899E-2</v>
      </c>
      <c r="AC95">
        <v>1.0683522891673501E-3</v>
      </c>
      <c r="AD95">
        <v>4.7630706225377803E-3</v>
      </c>
      <c r="AE95">
        <v>1.4578557279262799E-2</v>
      </c>
      <c r="AF95">
        <v>5.8759375904204403E-3</v>
      </c>
      <c r="AG95">
        <v>0.33828571428571402</v>
      </c>
      <c r="AH95">
        <v>0.80114285714285705</v>
      </c>
      <c r="AI95">
        <v>7.4285714285714302E-2</v>
      </c>
      <c r="AJ95">
        <v>6.8571428571428603E-2</v>
      </c>
      <c r="AK95">
        <v>0.213714285714286</v>
      </c>
      <c r="AL95">
        <v>0.58514285714285696</v>
      </c>
      <c r="AM95">
        <v>0.250285714285714</v>
      </c>
      <c r="AN95">
        <v>0.18171428571428599</v>
      </c>
      <c r="AO95">
        <v>0.85257142857142898</v>
      </c>
      <c r="AP95">
        <v>0.81142857142857105</v>
      </c>
      <c r="AQ95">
        <v>0.79542857142857104</v>
      </c>
      <c r="AR95">
        <v>0.158857142857143</v>
      </c>
      <c r="AS95">
        <v>0.52457142857142902</v>
      </c>
      <c r="AT95">
        <v>0.50628571428571401</v>
      </c>
      <c r="AU95">
        <v>0.52800000000000002</v>
      </c>
      <c r="AV95">
        <v>1.28228571428571</v>
      </c>
      <c r="AW95">
        <v>1.23085714285714</v>
      </c>
      <c r="AX95">
        <v>1.6639999999999999</v>
      </c>
      <c r="AY95">
        <v>2.51314285714286</v>
      </c>
      <c r="AZ95">
        <v>6.69028571428571</v>
      </c>
      <c r="BA95">
        <v>0.20571428571428599</v>
      </c>
      <c r="BB95">
        <v>0.121142857142857</v>
      </c>
      <c r="BC95">
        <v>0.86514285714285699</v>
      </c>
      <c r="BD95">
        <v>0.54171428571428604</v>
      </c>
      <c r="BE95">
        <v>0.41028571428571398</v>
      </c>
      <c r="BF95" s="255" t="str">
        <f t="shared" si="1"/>
        <v>Some vulnerability</v>
      </c>
    </row>
    <row r="96" spans="1:58" x14ac:dyDescent="0.25">
      <c r="A96">
        <v>55126</v>
      </c>
      <c r="B96">
        <v>27484</v>
      </c>
      <c r="C96">
        <v>1553</v>
      </c>
      <c r="D96">
        <v>537</v>
      </c>
      <c r="E96">
        <v>60291</v>
      </c>
      <c r="F96">
        <v>516</v>
      </c>
      <c r="G96">
        <v>5977</v>
      </c>
      <c r="H96">
        <v>6254</v>
      </c>
      <c r="I96">
        <v>2925</v>
      </c>
      <c r="J96">
        <v>608</v>
      </c>
      <c r="K96">
        <v>6469</v>
      </c>
      <c r="L96">
        <v>154</v>
      </c>
      <c r="M96">
        <v>2121</v>
      </c>
      <c r="N96">
        <v>236</v>
      </c>
      <c r="O96">
        <v>86</v>
      </c>
      <c r="P96">
        <v>403</v>
      </c>
      <c r="Q96">
        <v>357</v>
      </c>
      <c r="R96">
        <v>5.6505603260078599E-2</v>
      </c>
      <c r="S96">
        <v>1.9538640663658902E-2</v>
      </c>
      <c r="T96">
        <v>60291</v>
      </c>
      <c r="U96">
        <v>1.8774559743851001E-2</v>
      </c>
      <c r="V96">
        <v>0.21747198369960699</v>
      </c>
      <c r="W96">
        <v>0.22755057487993</v>
      </c>
      <c r="X96">
        <v>0.106425556687527</v>
      </c>
      <c r="Y96">
        <v>2.2121961868723599E-2</v>
      </c>
      <c r="Z96">
        <v>0.23537330810653501</v>
      </c>
      <c r="AA96">
        <v>5.6032600785911801E-3</v>
      </c>
      <c r="AB96">
        <v>7.7172172900596706E-2</v>
      </c>
      <c r="AC96">
        <v>8.5868141464124602E-3</v>
      </c>
      <c r="AD96">
        <v>3.1290932906418299E-3</v>
      </c>
      <c r="AE96">
        <v>1.4663076699170399E-2</v>
      </c>
      <c r="AF96">
        <v>1.29893756367341E-2</v>
      </c>
      <c r="AG96">
        <v>0.28114285714285697</v>
      </c>
      <c r="AH96">
        <v>0.57828571428571396</v>
      </c>
      <c r="AI96">
        <v>5.8285714285714302E-2</v>
      </c>
      <c r="AJ96">
        <v>0.14971428571428599</v>
      </c>
      <c r="AK96">
        <v>0.60799999999999998</v>
      </c>
      <c r="AL96">
        <v>0.51200000000000001</v>
      </c>
      <c r="AM96">
        <v>0.38857142857142901</v>
      </c>
      <c r="AN96">
        <v>0.4</v>
      </c>
      <c r="AO96">
        <v>0.83885714285714297</v>
      </c>
      <c r="AP96">
        <v>0.63885714285714301</v>
      </c>
      <c r="AQ96">
        <v>0.89600000000000002</v>
      </c>
      <c r="AR96">
        <v>0.36</v>
      </c>
      <c r="AS96">
        <v>0.39885714285714302</v>
      </c>
      <c r="AT96">
        <v>0.51085714285714301</v>
      </c>
      <c r="AU96">
        <v>0.65600000000000003</v>
      </c>
      <c r="AV96">
        <v>1.0674285714285701</v>
      </c>
      <c r="AW96">
        <v>1.9085714285714299</v>
      </c>
      <c r="AX96">
        <v>1.47771428571429</v>
      </c>
      <c r="AY96">
        <v>2.8217142857142901</v>
      </c>
      <c r="AZ96">
        <v>7.27542857142857</v>
      </c>
      <c r="BA96">
        <v>0.130285714285714</v>
      </c>
      <c r="BB96">
        <v>0.44914285714285701</v>
      </c>
      <c r="BC96">
        <v>0.78400000000000003</v>
      </c>
      <c r="BD96">
        <v>0.64</v>
      </c>
      <c r="BE96">
        <v>0.50857142857142901</v>
      </c>
      <c r="BF96" s="255" t="str">
        <f t="shared" si="1"/>
        <v>Significant vulnerability</v>
      </c>
    </row>
    <row r="97" spans="1:58" x14ac:dyDescent="0.25">
      <c r="A97">
        <v>55127</v>
      </c>
      <c r="B97">
        <v>18607</v>
      </c>
      <c r="C97">
        <v>784</v>
      </c>
      <c r="D97">
        <v>478</v>
      </c>
      <c r="E97">
        <v>68751</v>
      </c>
      <c r="F97">
        <v>450</v>
      </c>
      <c r="G97">
        <v>4043</v>
      </c>
      <c r="H97">
        <v>4243</v>
      </c>
      <c r="I97">
        <v>1879</v>
      </c>
      <c r="J97">
        <v>375</v>
      </c>
      <c r="K97">
        <v>4008</v>
      </c>
      <c r="L97">
        <v>168</v>
      </c>
      <c r="M97">
        <v>942</v>
      </c>
      <c r="N97">
        <v>285</v>
      </c>
      <c r="O97">
        <v>34</v>
      </c>
      <c r="P97">
        <v>269</v>
      </c>
      <c r="Q97">
        <v>224</v>
      </c>
      <c r="R97">
        <v>4.21346804965873E-2</v>
      </c>
      <c r="S97">
        <v>2.5689256731337699E-2</v>
      </c>
      <c r="T97">
        <v>68751</v>
      </c>
      <c r="U97">
        <v>2.4184446713602401E-2</v>
      </c>
      <c r="V97">
        <v>0.21728381791798801</v>
      </c>
      <c r="W97">
        <v>0.22803246090181101</v>
      </c>
      <c r="X97">
        <v>0.10098350083302</v>
      </c>
      <c r="Y97">
        <v>2.0153705594668701E-2</v>
      </c>
      <c r="Z97">
        <v>0.21540280539581899</v>
      </c>
      <c r="AA97">
        <v>9.0288601064115598E-3</v>
      </c>
      <c r="AB97">
        <v>5.0626108453807703E-2</v>
      </c>
      <c r="AC97">
        <v>1.5316816251948201E-2</v>
      </c>
      <c r="AD97">
        <v>1.8272693072499599E-3</v>
      </c>
      <c r="AE97">
        <v>1.4456924813242299E-2</v>
      </c>
      <c r="AF97">
        <v>1.2038480141882101E-2</v>
      </c>
      <c r="AG97">
        <v>0.161142857142857</v>
      </c>
      <c r="AH97">
        <v>0.76800000000000002</v>
      </c>
      <c r="AI97">
        <v>3.3142857142857099E-2</v>
      </c>
      <c r="AJ97">
        <v>0.21257142857142899</v>
      </c>
      <c r="AK97">
        <v>0.60685714285714298</v>
      </c>
      <c r="AL97">
        <v>0.51542857142857101</v>
      </c>
      <c r="AM97">
        <v>0.31885714285714301</v>
      </c>
      <c r="AN97">
        <v>0.34514285714285697</v>
      </c>
      <c r="AO97">
        <v>0.81828571428571395</v>
      </c>
      <c r="AP97">
        <v>0.73257142857142898</v>
      </c>
      <c r="AQ97">
        <v>0.81371428571428595</v>
      </c>
      <c r="AR97">
        <v>0.49142857142857099</v>
      </c>
      <c r="AS97">
        <v>0.317714285714286</v>
      </c>
      <c r="AT97">
        <v>0.501714285714286</v>
      </c>
      <c r="AU97">
        <v>0.63771428571428601</v>
      </c>
      <c r="AV97">
        <v>1.1748571428571399</v>
      </c>
      <c r="AW97">
        <v>1.78628571428571</v>
      </c>
      <c r="AX97">
        <v>1.55085714285714</v>
      </c>
      <c r="AY97">
        <v>2.76228571428571</v>
      </c>
      <c r="AZ97">
        <v>7.2742857142857096</v>
      </c>
      <c r="BA97">
        <v>0.16228571428571401</v>
      </c>
      <c r="BB97">
        <v>0.373714285714286</v>
      </c>
      <c r="BC97">
        <v>0.81942857142857095</v>
      </c>
      <c r="BD97">
        <v>0.619428571428571</v>
      </c>
      <c r="BE97">
        <v>0.50742857142857101</v>
      </c>
      <c r="BF97" s="255" t="str">
        <f t="shared" si="1"/>
        <v>Significant vulnerability</v>
      </c>
    </row>
    <row r="98" spans="1:58" x14ac:dyDescent="0.25">
      <c r="A98">
        <v>55128</v>
      </c>
      <c r="B98">
        <v>28945</v>
      </c>
      <c r="C98">
        <v>1798</v>
      </c>
      <c r="D98">
        <v>664</v>
      </c>
      <c r="E98">
        <v>44421</v>
      </c>
      <c r="F98">
        <v>1345</v>
      </c>
      <c r="G98">
        <v>4966</v>
      </c>
      <c r="H98">
        <v>6185</v>
      </c>
      <c r="I98">
        <v>3216</v>
      </c>
      <c r="J98">
        <v>730</v>
      </c>
      <c r="K98">
        <v>9662</v>
      </c>
      <c r="L98">
        <v>689</v>
      </c>
      <c r="M98">
        <v>1827</v>
      </c>
      <c r="N98">
        <v>433</v>
      </c>
      <c r="O98">
        <v>307</v>
      </c>
      <c r="P98">
        <v>647</v>
      </c>
      <c r="Q98">
        <v>243</v>
      </c>
      <c r="R98">
        <v>6.2117809638970498E-2</v>
      </c>
      <c r="S98">
        <v>2.2940058732078099E-2</v>
      </c>
      <c r="T98">
        <v>44421</v>
      </c>
      <c r="U98">
        <v>4.6467438244947298E-2</v>
      </c>
      <c r="V98">
        <v>0.17156676455346301</v>
      </c>
      <c r="W98">
        <v>0.213681119364312</v>
      </c>
      <c r="X98">
        <v>0.111107272413197</v>
      </c>
      <c r="Y98">
        <v>2.5220245292796699E-2</v>
      </c>
      <c r="Z98">
        <v>0.33380549317671399</v>
      </c>
      <c r="AA98">
        <v>2.3803765762653299E-2</v>
      </c>
      <c r="AB98">
        <v>6.3119709794437706E-2</v>
      </c>
      <c r="AC98">
        <v>1.4959405769563E-2</v>
      </c>
      <c r="AD98">
        <v>1.06063223354638E-2</v>
      </c>
      <c r="AE98">
        <v>2.2352737951286901E-2</v>
      </c>
      <c r="AF98">
        <v>8.3952323371912305E-3</v>
      </c>
      <c r="AG98">
        <v>0.32228571428571401</v>
      </c>
      <c r="AH98">
        <v>0.69485714285714295</v>
      </c>
      <c r="AI98">
        <v>0.26171428571428601</v>
      </c>
      <c r="AJ98">
        <v>0.60571428571428598</v>
      </c>
      <c r="AK98">
        <v>0.33142857142857102</v>
      </c>
      <c r="AL98">
        <v>0.39314285714285702</v>
      </c>
      <c r="AM98">
        <v>0.42857142857142899</v>
      </c>
      <c r="AN98">
        <v>0.50742857142857101</v>
      </c>
      <c r="AO98">
        <v>0.92114285714285704</v>
      </c>
      <c r="AP98">
        <v>0.89828571428571402</v>
      </c>
      <c r="AQ98">
        <v>0.85599999999999998</v>
      </c>
      <c r="AR98">
        <v>0.48457142857142899</v>
      </c>
      <c r="AS98">
        <v>0.78400000000000003</v>
      </c>
      <c r="AT98">
        <v>0.69942857142857096</v>
      </c>
      <c r="AU98">
        <v>0.57942857142857096</v>
      </c>
      <c r="AV98">
        <v>1.8845714285714299</v>
      </c>
      <c r="AW98">
        <v>1.6605714285714299</v>
      </c>
      <c r="AX98">
        <v>1.8194285714285701</v>
      </c>
      <c r="AY98">
        <v>3.4034285714285701</v>
      </c>
      <c r="AZ98">
        <v>8.7680000000000007</v>
      </c>
      <c r="BA98">
        <v>0.46857142857142903</v>
      </c>
      <c r="BB98">
        <v>0.29714285714285699</v>
      </c>
      <c r="BC98">
        <v>0.93714285714285706</v>
      </c>
      <c r="BD98">
        <v>0.83199999999999996</v>
      </c>
      <c r="BE98">
        <v>0.74171428571428599</v>
      </c>
      <c r="BF98" s="255" t="str">
        <f t="shared" si="1"/>
        <v>Significant vulnerability</v>
      </c>
    </row>
    <row r="99" spans="1:58" x14ac:dyDescent="0.25">
      <c r="A99">
        <v>55129</v>
      </c>
      <c r="B99">
        <v>32016</v>
      </c>
      <c r="C99">
        <v>884</v>
      </c>
      <c r="D99">
        <v>289</v>
      </c>
      <c r="E99">
        <v>63566</v>
      </c>
      <c r="F99">
        <v>538</v>
      </c>
      <c r="G99">
        <v>3283</v>
      </c>
      <c r="H99">
        <v>9613</v>
      </c>
      <c r="I99">
        <v>1935</v>
      </c>
      <c r="J99">
        <v>377</v>
      </c>
      <c r="K99">
        <v>10765</v>
      </c>
      <c r="L99">
        <v>301</v>
      </c>
      <c r="M99">
        <v>1250</v>
      </c>
      <c r="N99">
        <v>104</v>
      </c>
      <c r="O99">
        <v>215</v>
      </c>
      <c r="P99">
        <v>218</v>
      </c>
      <c r="Q99">
        <v>67</v>
      </c>
      <c r="R99">
        <v>2.7611194402798599E-2</v>
      </c>
      <c r="S99">
        <v>9.0267366316841603E-3</v>
      </c>
      <c r="T99">
        <v>63566</v>
      </c>
      <c r="U99">
        <v>1.6804097951024499E-2</v>
      </c>
      <c r="V99">
        <v>0.10254247876062</v>
      </c>
      <c r="W99">
        <v>0.30025612193903101</v>
      </c>
      <c r="X99">
        <v>6.0438530734632699E-2</v>
      </c>
      <c r="Y99">
        <v>1.1775362318840601E-2</v>
      </c>
      <c r="Z99">
        <v>0.33623813093453297</v>
      </c>
      <c r="AA99">
        <v>9.4015492253873099E-3</v>
      </c>
      <c r="AB99">
        <v>3.9042978510744598E-2</v>
      </c>
      <c r="AC99">
        <v>3.2483758120939502E-3</v>
      </c>
      <c r="AD99">
        <v>6.7153923038480801E-3</v>
      </c>
      <c r="AE99">
        <v>6.8090954522738601E-3</v>
      </c>
      <c r="AF99">
        <v>2.0927036481759101E-3</v>
      </c>
      <c r="AG99">
        <v>6.1714285714285701E-2</v>
      </c>
      <c r="AH99">
        <v>0.22628571428571401</v>
      </c>
      <c r="AI99">
        <v>4.9142857142857203E-2</v>
      </c>
      <c r="AJ99">
        <v>0.11542857142857101</v>
      </c>
      <c r="AK99">
        <v>5.3714285714285701E-2</v>
      </c>
      <c r="AL99">
        <v>0.92685714285714305</v>
      </c>
      <c r="AM99">
        <v>4.1142857142857099E-2</v>
      </c>
      <c r="AN99">
        <v>0.105142857142857</v>
      </c>
      <c r="AO99">
        <v>0.92342857142857104</v>
      </c>
      <c r="AP99">
        <v>0.74399999999999999</v>
      </c>
      <c r="AQ99">
        <v>0.745142857142857</v>
      </c>
      <c r="AR99">
        <v>0.22857142857142901</v>
      </c>
      <c r="AS99">
        <v>0.619428571428571</v>
      </c>
      <c r="AT99">
        <v>0.249142857142857</v>
      </c>
      <c r="AU99">
        <v>0.441142857142857</v>
      </c>
      <c r="AV99">
        <v>0.45257142857142901</v>
      </c>
      <c r="AW99">
        <v>1.1268571428571399</v>
      </c>
      <c r="AX99">
        <v>1.6674285714285699</v>
      </c>
      <c r="AY99">
        <v>2.28342857142857</v>
      </c>
      <c r="AZ99">
        <v>5.5302857142857098</v>
      </c>
      <c r="BA99">
        <v>1.7142857142857099E-2</v>
      </c>
      <c r="BB99">
        <v>7.8857142857142903E-2</v>
      </c>
      <c r="BC99">
        <v>0.86742857142857099</v>
      </c>
      <c r="BD99">
        <v>0.45485714285714302</v>
      </c>
      <c r="BE99">
        <v>0.213714285714286</v>
      </c>
      <c r="BF99" s="255" t="str">
        <f t="shared" si="1"/>
        <v>Least vulnerability</v>
      </c>
    </row>
    <row r="100" spans="1:58" x14ac:dyDescent="0.25">
      <c r="A100">
        <v>55130</v>
      </c>
      <c r="B100">
        <v>18634</v>
      </c>
      <c r="C100">
        <v>5340</v>
      </c>
      <c r="D100">
        <v>361</v>
      </c>
      <c r="E100">
        <v>22710</v>
      </c>
      <c r="F100">
        <v>2857</v>
      </c>
      <c r="G100">
        <v>1556</v>
      </c>
      <c r="H100">
        <v>6150</v>
      </c>
      <c r="I100">
        <v>3431</v>
      </c>
      <c r="J100">
        <v>211</v>
      </c>
      <c r="K100">
        <v>15174</v>
      </c>
      <c r="L100">
        <v>2204</v>
      </c>
      <c r="M100">
        <v>1724</v>
      </c>
      <c r="N100">
        <v>50</v>
      </c>
      <c r="O100">
        <v>769</v>
      </c>
      <c r="P100">
        <v>989</v>
      </c>
      <c r="Q100">
        <v>263</v>
      </c>
      <c r="R100">
        <v>0.28657293120103</v>
      </c>
      <c r="S100">
        <v>1.9373188794676401E-2</v>
      </c>
      <c r="T100">
        <v>22710</v>
      </c>
      <c r="U100">
        <v>0.15332188472684299</v>
      </c>
      <c r="V100">
        <v>8.3503273585918206E-2</v>
      </c>
      <c r="W100">
        <v>0.33004185896747901</v>
      </c>
      <c r="X100">
        <v>0.18412579156380801</v>
      </c>
      <c r="Y100">
        <v>1.13233873564452E-2</v>
      </c>
      <c r="Z100">
        <v>0.81431791349146698</v>
      </c>
      <c r="AA100">
        <v>0.118278415799077</v>
      </c>
      <c r="AB100">
        <v>9.2519051196737104E-2</v>
      </c>
      <c r="AC100">
        <v>2.6832671460770602E-3</v>
      </c>
      <c r="AD100">
        <v>4.1268648706665197E-2</v>
      </c>
      <c r="AE100">
        <v>5.30750241494043E-2</v>
      </c>
      <c r="AF100">
        <v>1.41139851883654E-2</v>
      </c>
      <c r="AG100">
        <v>0.98285714285714298</v>
      </c>
      <c r="AH100">
        <v>0.57142857142857095</v>
      </c>
      <c r="AI100">
        <v>0.97942857142857098</v>
      </c>
      <c r="AJ100">
        <v>0.99314285714285699</v>
      </c>
      <c r="AK100">
        <v>2.2857142857142899E-2</v>
      </c>
      <c r="AL100">
        <v>0.97028571428571397</v>
      </c>
      <c r="AM100">
        <v>0.89600000000000002</v>
      </c>
      <c r="AN100">
        <v>9.3714285714285694E-2</v>
      </c>
      <c r="AO100">
        <v>0.99199999999999999</v>
      </c>
      <c r="AP100">
        <v>0.996571428571429</v>
      </c>
      <c r="AQ100">
        <v>0.92</v>
      </c>
      <c r="AR100">
        <v>0.213714285714286</v>
      </c>
      <c r="AS100">
        <v>0.996571428571429</v>
      </c>
      <c r="AT100">
        <v>0.95199999999999996</v>
      </c>
      <c r="AU100">
        <v>0.67085714285714304</v>
      </c>
      <c r="AV100">
        <v>3.52685714285714</v>
      </c>
      <c r="AW100">
        <v>1.98285714285714</v>
      </c>
      <c r="AX100">
        <v>1.98857142857143</v>
      </c>
      <c r="AY100">
        <v>3.7531428571428598</v>
      </c>
      <c r="AZ100">
        <v>11.251428571428599</v>
      </c>
      <c r="BA100">
        <v>0.96685714285714297</v>
      </c>
      <c r="BB100">
        <v>0.49371428571428599</v>
      </c>
      <c r="BC100">
        <v>1</v>
      </c>
      <c r="BD100">
        <v>0.93600000000000005</v>
      </c>
      <c r="BE100">
        <v>0.98285714285714298</v>
      </c>
      <c r="BF100" s="255" t="str">
        <f t="shared" si="1"/>
        <v>Most vulnerability</v>
      </c>
    </row>
    <row r="101" spans="1:58" x14ac:dyDescent="0.25">
      <c r="A101">
        <v>55150</v>
      </c>
      <c r="B101">
        <v>181</v>
      </c>
      <c r="C101">
        <v>23</v>
      </c>
      <c r="D101">
        <v>7</v>
      </c>
      <c r="E101">
        <v>59860</v>
      </c>
      <c r="F101">
        <v>4</v>
      </c>
      <c r="G101">
        <v>27</v>
      </c>
      <c r="H101">
        <v>41</v>
      </c>
      <c r="I101">
        <v>17</v>
      </c>
      <c r="J101">
        <v>6</v>
      </c>
      <c r="K101">
        <v>34</v>
      </c>
      <c r="L101">
        <v>0</v>
      </c>
      <c r="M101">
        <v>0</v>
      </c>
      <c r="N101">
        <v>0</v>
      </c>
      <c r="O101">
        <v>2</v>
      </c>
      <c r="P101">
        <v>4</v>
      </c>
      <c r="Q101">
        <v>5</v>
      </c>
      <c r="R101">
        <v>0.12707182320442001</v>
      </c>
      <c r="S101">
        <v>3.8674033149171297E-2</v>
      </c>
      <c r="T101">
        <v>59860</v>
      </c>
      <c r="U101">
        <v>2.2099447513812199E-2</v>
      </c>
      <c r="V101">
        <v>0.149171270718232</v>
      </c>
      <c r="W101">
        <v>0.22651933701657501</v>
      </c>
      <c r="X101">
        <v>9.3922651933701695E-2</v>
      </c>
      <c r="Y101">
        <v>3.3149171270718203E-2</v>
      </c>
      <c r="Z101">
        <v>0.187845303867403</v>
      </c>
      <c r="AA101">
        <v>0</v>
      </c>
      <c r="AB101">
        <v>0</v>
      </c>
      <c r="AC101">
        <v>0</v>
      </c>
      <c r="AD101">
        <v>1.1049723756906099E-2</v>
      </c>
      <c r="AE101">
        <v>2.2099447513812199E-2</v>
      </c>
      <c r="AF101">
        <v>2.7624309392265199E-2</v>
      </c>
      <c r="AG101">
        <v>0.79542857142857104</v>
      </c>
      <c r="AH101">
        <v>0.91657142857142904</v>
      </c>
      <c r="AI101">
        <v>6.1714285714285701E-2</v>
      </c>
      <c r="AJ101">
        <v>0.188571428571429</v>
      </c>
      <c r="AK101">
        <v>0.22514285714285701</v>
      </c>
      <c r="AL101">
        <v>0.500571428571429</v>
      </c>
      <c r="AM101">
        <v>0.24457142857142899</v>
      </c>
      <c r="AN101">
        <v>0.69942857142857096</v>
      </c>
      <c r="AO101">
        <v>0.77714285714285702</v>
      </c>
      <c r="AP101">
        <v>0</v>
      </c>
      <c r="AQ101">
        <v>0</v>
      </c>
      <c r="AR101">
        <v>0</v>
      </c>
      <c r="AS101">
        <v>0.80228571428571405</v>
      </c>
      <c r="AT101">
        <v>0.69142857142857095</v>
      </c>
      <c r="AU101">
        <v>0.82399999999999995</v>
      </c>
      <c r="AV101">
        <v>1.96228571428571</v>
      </c>
      <c r="AW101">
        <v>1.6697142857142899</v>
      </c>
      <c r="AX101">
        <v>0.77714285714285702</v>
      </c>
      <c r="AY101">
        <v>2.3177142857142901</v>
      </c>
      <c r="AZ101">
        <v>6.7268571428571402</v>
      </c>
      <c r="BA101">
        <v>0.500571428571429</v>
      </c>
      <c r="BB101">
        <v>0.30057142857142899</v>
      </c>
      <c r="BC101">
        <v>0.42285714285714299</v>
      </c>
      <c r="BD101">
        <v>0.47199999999999998</v>
      </c>
      <c r="BE101">
        <v>0.41599999999999998</v>
      </c>
      <c r="BF101" s="255" t="str">
        <f t="shared" si="1"/>
        <v>Some vulnerability</v>
      </c>
    </row>
    <row r="102" spans="1:58" x14ac:dyDescent="0.25">
      <c r="A102">
        <v>55155</v>
      </c>
      <c r="B102">
        <v>0</v>
      </c>
      <c r="C102">
        <v>0</v>
      </c>
      <c r="D102">
        <v>0</v>
      </c>
      <c r="E102" t="s">
        <v>137</v>
      </c>
      <c r="F102">
        <v>0</v>
      </c>
      <c r="G102">
        <v>0</v>
      </c>
      <c r="H102">
        <v>0</v>
      </c>
      <c r="I102">
        <v>0</v>
      </c>
      <c r="J102">
        <v>0</v>
      </c>
      <c r="K102">
        <v>0</v>
      </c>
      <c r="L102">
        <v>0</v>
      </c>
      <c r="M102">
        <v>0</v>
      </c>
      <c r="N102">
        <v>0</v>
      </c>
      <c r="O102">
        <v>0</v>
      </c>
      <c r="P102">
        <v>0</v>
      </c>
      <c r="Q102">
        <v>0</v>
      </c>
      <c r="R102" t="s">
        <v>137</v>
      </c>
      <c r="S102" t="s">
        <v>137</v>
      </c>
      <c r="T102" t="s">
        <v>137</v>
      </c>
      <c r="U102" t="s">
        <v>137</v>
      </c>
      <c r="V102" t="s">
        <v>137</v>
      </c>
      <c r="W102" t="s">
        <v>137</v>
      </c>
      <c r="X102" t="s">
        <v>137</v>
      </c>
      <c r="Y102" t="s">
        <v>137</v>
      </c>
      <c r="Z102" t="s">
        <v>137</v>
      </c>
      <c r="AA102" t="s">
        <v>137</v>
      </c>
      <c r="AB102" t="s">
        <v>137</v>
      </c>
      <c r="AC102" t="s">
        <v>137</v>
      </c>
      <c r="AD102" t="s">
        <v>137</v>
      </c>
      <c r="AE102" t="s">
        <v>137</v>
      </c>
      <c r="AF102" t="s">
        <v>137</v>
      </c>
      <c r="AG102" t="s">
        <v>137</v>
      </c>
      <c r="AH102" t="s">
        <v>137</v>
      </c>
      <c r="AI102" t="s">
        <v>137</v>
      </c>
      <c r="AJ102" t="s">
        <v>137</v>
      </c>
      <c r="AK102" t="s">
        <v>137</v>
      </c>
      <c r="AL102" t="s">
        <v>137</v>
      </c>
      <c r="AM102" t="s">
        <v>137</v>
      </c>
      <c r="AN102" t="s">
        <v>137</v>
      </c>
      <c r="AO102" t="s">
        <v>137</v>
      </c>
      <c r="AP102" t="s">
        <v>137</v>
      </c>
      <c r="AQ102" t="s">
        <v>137</v>
      </c>
      <c r="AR102" t="s">
        <v>137</v>
      </c>
      <c r="AS102" t="s">
        <v>137</v>
      </c>
      <c r="AT102" t="s">
        <v>137</v>
      </c>
      <c r="AU102" t="s">
        <v>137</v>
      </c>
      <c r="AV102" t="s">
        <v>137</v>
      </c>
      <c r="AW102" t="s">
        <v>137</v>
      </c>
      <c r="AX102" t="s">
        <v>137</v>
      </c>
      <c r="AY102" t="s">
        <v>137</v>
      </c>
      <c r="AZ102" t="s">
        <v>137</v>
      </c>
      <c r="BA102" t="s">
        <v>137</v>
      </c>
      <c r="BB102" t="s">
        <v>137</v>
      </c>
      <c r="BC102" t="s">
        <v>137</v>
      </c>
      <c r="BD102" t="s">
        <v>137</v>
      </c>
      <c r="BE102" t="s">
        <v>137</v>
      </c>
      <c r="BF102" s="255" t="str">
        <f t="shared" si="1"/>
        <v/>
      </c>
    </row>
    <row r="103" spans="1:58" x14ac:dyDescent="0.25">
      <c r="A103">
        <v>55301</v>
      </c>
      <c r="B103">
        <v>13485</v>
      </c>
      <c r="C103">
        <v>156</v>
      </c>
      <c r="D103">
        <v>100</v>
      </c>
      <c r="E103">
        <v>48336</v>
      </c>
      <c r="F103">
        <v>151</v>
      </c>
      <c r="G103">
        <v>1020</v>
      </c>
      <c r="H103">
        <v>3922</v>
      </c>
      <c r="I103">
        <v>712</v>
      </c>
      <c r="J103">
        <v>20</v>
      </c>
      <c r="K103">
        <v>2021</v>
      </c>
      <c r="L103">
        <v>15</v>
      </c>
      <c r="M103">
        <v>208</v>
      </c>
      <c r="N103">
        <v>24</v>
      </c>
      <c r="O103">
        <v>155</v>
      </c>
      <c r="P103">
        <v>77</v>
      </c>
      <c r="Q103">
        <v>8</v>
      </c>
      <c r="R103">
        <v>1.15684093437152E-2</v>
      </c>
      <c r="S103">
        <v>7.4156470152020801E-3</v>
      </c>
      <c r="T103">
        <v>48336</v>
      </c>
      <c r="U103">
        <v>1.1197626992955101E-2</v>
      </c>
      <c r="V103">
        <v>7.5639599555061193E-2</v>
      </c>
      <c r="W103">
        <v>0.29084167593622501</v>
      </c>
      <c r="X103">
        <v>5.2799406748238797E-2</v>
      </c>
      <c r="Y103">
        <v>1.48312940304042E-3</v>
      </c>
      <c r="Z103">
        <v>0.149870226177234</v>
      </c>
      <c r="AA103">
        <v>1.1123470522803099E-3</v>
      </c>
      <c r="AB103">
        <v>1.54245457916203E-2</v>
      </c>
      <c r="AC103">
        <v>1.7797552836484999E-3</v>
      </c>
      <c r="AD103">
        <v>1.1494252873563199E-2</v>
      </c>
      <c r="AE103">
        <v>5.7100482017055998E-3</v>
      </c>
      <c r="AF103">
        <v>5.9325176121616599E-4</v>
      </c>
      <c r="AG103">
        <v>1.9428571428571399E-2</v>
      </c>
      <c r="AH103">
        <v>0.18171428571428599</v>
      </c>
      <c r="AI103">
        <v>0.16685714285714301</v>
      </c>
      <c r="AJ103">
        <v>6.4000000000000001E-2</v>
      </c>
      <c r="AK103">
        <v>1.6E-2</v>
      </c>
      <c r="AL103">
        <v>0.88685714285714301</v>
      </c>
      <c r="AM103">
        <v>3.0857142857142899E-2</v>
      </c>
      <c r="AN103">
        <v>2.8571428571428598E-2</v>
      </c>
      <c r="AO103">
        <v>0.70628571428571396</v>
      </c>
      <c r="AP103">
        <v>0.42171428571428599</v>
      </c>
      <c r="AQ103">
        <v>0.52</v>
      </c>
      <c r="AR103">
        <v>0.188571428571429</v>
      </c>
      <c r="AS103">
        <v>0.82057142857142895</v>
      </c>
      <c r="AT103">
        <v>0.21257142857142899</v>
      </c>
      <c r="AU103">
        <v>0.40457142857142903</v>
      </c>
      <c r="AV103">
        <v>0.432</v>
      </c>
      <c r="AW103">
        <v>0.96228571428571397</v>
      </c>
      <c r="AX103">
        <v>1.1279999999999999</v>
      </c>
      <c r="AY103">
        <v>2.1462857142857099</v>
      </c>
      <c r="AZ103">
        <v>4.6685714285714299</v>
      </c>
      <c r="BA103">
        <v>1.25714285714286E-2</v>
      </c>
      <c r="BB103">
        <v>2.97142857142857E-2</v>
      </c>
      <c r="BC103">
        <v>0.620571428571429</v>
      </c>
      <c r="BD103">
        <v>0.41599999999999998</v>
      </c>
      <c r="BE103">
        <v>9.71428571428571E-2</v>
      </c>
      <c r="BF103" s="255" t="str">
        <f t="shared" si="1"/>
        <v>Least vulnerability</v>
      </c>
    </row>
    <row r="104" spans="1:58" x14ac:dyDescent="0.25">
      <c r="A104">
        <v>55302</v>
      </c>
      <c r="B104">
        <v>7348</v>
      </c>
      <c r="C104">
        <v>619</v>
      </c>
      <c r="D104">
        <v>112</v>
      </c>
      <c r="E104">
        <v>40709</v>
      </c>
      <c r="F104">
        <v>221</v>
      </c>
      <c r="G104">
        <v>1826</v>
      </c>
      <c r="H104">
        <v>1805</v>
      </c>
      <c r="I104">
        <v>868</v>
      </c>
      <c r="J104">
        <v>174</v>
      </c>
      <c r="K104">
        <v>466</v>
      </c>
      <c r="L104">
        <v>0</v>
      </c>
      <c r="M104">
        <v>127</v>
      </c>
      <c r="N104">
        <v>287</v>
      </c>
      <c r="O104">
        <v>0</v>
      </c>
      <c r="P104">
        <v>126</v>
      </c>
      <c r="Q104">
        <v>101</v>
      </c>
      <c r="R104">
        <v>8.4240609689711504E-2</v>
      </c>
      <c r="S104">
        <v>1.5242242787153E-2</v>
      </c>
      <c r="T104">
        <v>40709</v>
      </c>
      <c r="U104">
        <v>3.0076211213935802E-2</v>
      </c>
      <c r="V104">
        <v>0.24850299401197601</v>
      </c>
      <c r="W104">
        <v>0.245645073489385</v>
      </c>
      <c r="X104">
        <v>0.118127381600435</v>
      </c>
      <c r="Y104">
        <v>2.3679912901469799E-2</v>
      </c>
      <c r="Z104">
        <v>6.3418617310832898E-2</v>
      </c>
      <c r="AA104">
        <v>0</v>
      </c>
      <c r="AB104">
        <v>1.72836145890038E-2</v>
      </c>
      <c r="AC104">
        <v>3.9058247142079498E-2</v>
      </c>
      <c r="AD104">
        <v>0</v>
      </c>
      <c r="AE104">
        <v>1.7147523135547099E-2</v>
      </c>
      <c r="AF104">
        <v>1.3745236799129E-2</v>
      </c>
      <c r="AG104">
        <v>0.51428571428571401</v>
      </c>
      <c r="AH104">
        <v>0.44457142857142901</v>
      </c>
      <c r="AI104">
        <v>0.39200000000000002</v>
      </c>
      <c r="AJ104">
        <v>0.30514285714285699</v>
      </c>
      <c r="AK104">
        <v>0.76228571428571401</v>
      </c>
      <c r="AL104">
        <v>0.65028571428571402</v>
      </c>
      <c r="AM104">
        <v>0.501714285714286</v>
      </c>
      <c r="AN104">
        <v>0.45028571428571401</v>
      </c>
      <c r="AO104">
        <v>0.29599999999999999</v>
      </c>
      <c r="AP104">
        <v>0</v>
      </c>
      <c r="AQ104">
        <v>0.53942857142857104</v>
      </c>
      <c r="AR104">
        <v>0.73257142857142898</v>
      </c>
      <c r="AS104">
        <v>0</v>
      </c>
      <c r="AT104">
        <v>0.57828571428571396</v>
      </c>
      <c r="AU104">
        <v>0.66857142857142904</v>
      </c>
      <c r="AV104">
        <v>1.6559999999999999</v>
      </c>
      <c r="AW104">
        <v>2.3645714285714301</v>
      </c>
      <c r="AX104">
        <v>0.29599999999999999</v>
      </c>
      <c r="AY104">
        <v>2.51885714285714</v>
      </c>
      <c r="AZ104">
        <v>6.8354285714285696</v>
      </c>
      <c r="BA104">
        <v>0.35314285714285698</v>
      </c>
      <c r="BB104">
        <v>0.68799999999999994</v>
      </c>
      <c r="BC104">
        <v>0.17028571428571401</v>
      </c>
      <c r="BD104">
        <v>0.54400000000000004</v>
      </c>
      <c r="BE104">
        <v>0.437714285714286</v>
      </c>
      <c r="BF104" s="255" t="str">
        <f t="shared" si="1"/>
        <v>Some vulnerability</v>
      </c>
    </row>
    <row r="105" spans="1:58" x14ac:dyDescent="0.25">
      <c r="A105">
        <v>55303</v>
      </c>
      <c r="B105">
        <v>52121</v>
      </c>
      <c r="C105">
        <v>2528</v>
      </c>
      <c r="D105">
        <v>1228</v>
      </c>
      <c r="E105">
        <v>44303</v>
      </c>
      <c r="F105">
        <v>1436</v>
      </c>
      <c r="G105">
        <v>8295</v>
      </c>
      <c r="H105">
        <v>12807</v>
      </c>
      <c r="I105">
        <v>5163</v>
      </c>
      <c r="J105">
        <v>970</v>
      </c>
      <c r="K105">
        <v>9605</v>
      </c>
      <c r="L105">
        <v>507</v>
      </c>
      <c r="M105">
        <v>3281</v>
      </c>
      <c r="N105">
        <v>80</v>
      </c>
      <c r="O105">
        <v>409</v>
      </c>
      <c r="P105">
        <v>837</v>
      </c>
      <c r="Q105">
        <v>925</v>
      </c>
      <c r="R105">
        <v>4.8502522975384203E-2</v>
      </c>
      <c r="S105">
        <v>2.3560561002283199E-2</v>
      </c>
      <c r="T105">
        <v>44303</v>
      </c>
      <c r="U105">
        <v>2.7551274917979301E-2</v>
      </c>
      <c r="V105">
        <v>0.159148903512979</v>
      </c>
      <c r="W105">
        <v>0.24571669768423501</v>
      </c>
      <c r="X105">
        <v>9.9057961282400603E-2</v>
      </c>
      <c r="Y105">
        <v>1.8610540856852299E-2</v>
      </c>
      <c r="Z105">
        <v>0.184282726732027</v>
      </c>
      <c r="AA105">
        <v>9.72736516950941E-3</v>
      </c>
      <c r="AB105">
        <v>6.2949674795188093E-2</v>
      </c>
      <c r="AC105">
        <v>1.5348899675754501E-3</v>
      </c>
      <c r="AD105">
        <v>7.8471249592294793E-3</v>
      </c>
      <c r="AE105">
        <v>1.60587862857581E-2</v>
      </c>
      <c r="AF105">
        <v>1.7747165250091099E-2</v>
      </c>
      <c r="AG105">
        <v>0.214857142857143</v>
      </c>
      <c r="AH105">
        <v>0.71085714285714297</v>
      </c>
      <c r="AI105">
        <v>0.26857142857142902</v>
      </c>
      <c r="AJ105">
        <v>0.254857142857143</v>
      </c>
      <c r="AK105">
        <v>0.26742857142857102</v>
      </c>
      <c r="AL105">
        <v>0.65142857142857102</v>
      </c>
      <c r="AM105">
        <v>0.30057142857142899</v>
      </c>
      <c r="AN105">
        <v>0.29828571428571399</v>
      </c>
      <c r="AO105">
        <v>0.77142857142857102</v>
      </c>
      <c r="AP105">
        <v>0.752</v>
      </c>
      <c r="AQ105">
        <v>0.85485714285714298</v>
      </c>
      <c r="AR105">
        <v>0.17599999999999999</v>
      </c>
      <c r="AS105">
        <v>0.67314285714285704</v>
      </c>
      <c r="AT105">
        <v>0.54171428571428604</v>
      </c>
      <c r="AU105">
        <v>0.71771428571428597</v>
      </c>
      <c r="AV105">
        <v>1.44914285714286</v>
      </c>
      <c r="AW105">
        <v>1.51771428571429</v>
      </c>
      <c r="AX105">
        <v>1.52342857142857</v>
      </c>
      <c r="AY105">
        <v>2.9634285714285702</v>
      </c>
      <c r="AZ105">
        <v>7.4537142857142902</v>
      </c>
      <c r="BA105">
        <v>0.27314285714285702</v>
      </c>
      <c r="BB105">
        <v>0.23200000000000001</v>
      </c>
      <c r="BC105">
        <v>0.80571428571428605</v>
      </c>
      <c r="BD105">
        <v>0.68228571428571405</v>
      </c>
      <c r="BE105">
        <v>0.53828571428571403</v>
      </c>
      <c r="BF105" s="255" t="str">
        <f t="shared" si="1"/>
        <v>Significant vulnerability</v>
      </c>
    </row>
    <row r="106" spans="1:58" x14ac:dyDescent="0.25">
      <c r="A106">
        <v>55304</v>
      </c>
      <c r="B106">
        <v>49452</v>
      </c>
      <c r="C106">
        <v>1788</v>
      </c>
      <c r="D106">
        <v>678</v>
      </c>
      <c r="E106">
        <v>53222</v>
      </c>
      <c r="F106">
        <v>1372</v>
      </c>
      <c r="G106">
        <v>7693</v>
      </c>
      <c r="H106">
        <v>12341</v>
      </c>
      <c r="I106">
        <v>4064</v>
      </c>
      <c r="J106">
        <v>584</v>
      </c>
      <c r="K106">
        <v>5839</v>
      </c>
      <c r="L106">
        <v>347</v>
      </c>
      <c r="M106">
        <v>399</v>
      </c>
      <c r="N106">
        <v>416</v>
      </c>
      <c r="O106">
        <v>217</v>
      </c>
      <c r="P106">
        <v>397</v>
      </c>
      <c r="Q106">
        <v>150</v>
      </c>
      <c r="R106">
        <v>3.6156272749332703E-2</v>
      </c>
      <c r="S106">
        <v>1.3710264498908E-2</v>
      </c>
      <c r="T106">
        <v>53222</v>
      </c>
      <c r="U106">
        <v>2.7744075062687001E-2</v>
      </c>
      <c r="V106">
        <v>0.155564992315781</v>
      </c>
      <c r="W106">
        <v>0.249555124160802</v>
      </c>
      <c r="X106">
        <v>8.2180700477230403E-2</v>
      </c>
      <c r="Y106">
        <v>1.1809431367790999E-2</v>
      </c>
      <c r="Z106">
        <v>0.11807409204885499</v>
      </c>
      <c r="AA106">
        <v>7.0169052818895104E-3</v>
      </c>
      <c r="AB106">
        <v>8.0684299927202101E-3</v>
      </c>
      <c r="AC106">
        <v>8.4121976866456394E-3</v>
      </c>
      <c r="AD106">
        <v>4.3880935048127498E-3</v>
      </c>
      <c r="AE106">
        <v>8.0279867346113396E-3</v>
      </c>
      <c r="AF106">
        <v>3.0332443581654899E-3</v>
      </c>
      <c r="AG106">
        <v>0.113142857142857</v>
      </c>
      <c r="AH106">
        <v>0.38285714285714301</v>
      </c>
      <c r="AI106">
        <v>0.112</v>
      </c>
      <c r="AJ106">
        <v>0.25942857142857101</v>
      </c>
      <c r="AK106">
        <v>0.25600000000000001</v>
      </c>
      <c r="AL106">
        <v>0.67771428571428605</v>
      </c>
      <c r="AM106">
        <v>0.130285714285714</v>
      </c>
      <c r="AN106">
        <v>0.106285714285714</v>
      </c>
      <c r="AO106">
        <v>0.60342857142857098</v>
      </c>
      <c r="AP106">
        <v>0.67885714285714305</v>
      </c>
      <c r="AQ106">
        <v>0.42399999999999999</v>
      </c>
      <c r="AR106">
        <v>0.35657142857142898</v>
      </c>
      <c r="AS106">
        <v>0.48799999999999999</v>
      </c>
      <c r="AT106">
        <v>0.30171428571428599</v>
      </c>
      <c r="AU106">
        <v>0.47199999999999998</v>
      </c>
      <c r="AV106">
        <v>0.86742857142857099</v>
      </c>
      <c r="AW106">
        <v>1.1702857142857099</v>
      </c>
      <c r="AX106">
        <v>1.28228571428571</v>
      </c>
      <c r="AY106">
        <v>2.0422857142857098</v>
      </c>
      <c r="AZ106">
        <v>5.3622857142857097</v>
      </c>
      <c r="BA106">
        <v>7.6571428571428596E-2</v>
      </c>
      <c r="BB106">
        <v>9.1428571428571401E-2</v>
      </c>
      <c r="BC106">
        <v>0.69485714285714295</v>
      </c>
      <c r="BD106">
        <v>0.38628571428571401</v>
      </c>
      <c r="BE106">
        <v>0.186285714285714</v>
      </c>
      <c r="BF106" s="255" t="str">
        <f t="shared" si="1"/>
        <v>Least vulnerability</v>
      </c>
    </row>
    <row r="107" spans="1:58" x14ac:dyDescent="0.25">
      <c r="A107">
        <v>55305</v>
      </c>
      <c r="B107">
        <v>21274</v>
      </c>
      <c r="C107">
        <v>1074</v>
      </c>
      <c r="D107">
        <v>244</v>
      </c>
      <c r="E107">
        <v>69721</v>
      </c>
      <c r="F107">
        <v>575</v>
      </c>
      <c r="G107">
        <v>4979</v>
      </c>
      <c r="H107">
        <v>4060</v>
      </c>
      <c r="I107">
        <v>2043</v>
      </c>
      <c r="J107">
        <v>576</v>
      </c>
      <c r="K107">
        <v>4684</v>
      </c>
      <c r="L107">
        <v>485</v>
      </c>
      <c r="M107">
        <v>5086</v>
      </c>
      <c r="N107">
        <v>0</v>
      </c>
      <c r="O107">
        <v>275</v>
      </c>
      <c r="P107">
        <v>413</v>
      </c>
      <c r="Q107">
        <v>127</v>
      </c>
      <c r="R107">
        <v>5.0484159067406199E-2</v>
      </c>
      <c r="S107">
        <v>1.1469399266710501E-2</v>
      </c>
      <c r="T107">
        <v>69721</v>
      </c>
      <c r="U107">
        <v>2.7028297452289199E-2</v>
      </c>
      <c r="V107">
        <v>0.234041553069474</v>
      </c>
      <c r="W107">
        <v>0.190843282880511</v>
      </c>
      <c r="X107">
        <v>9.6032715991351006E-2</v>
      </c>
      <c r="Y107">
        <v>2.7075303186988801E-2</v>
      </c>
      <c r="Z107">
        <v>0.22017486133308301</v>
      </c>
      <c r="AA107">
        <v>2.2797781329322201E-2</v>
      </c>
      <c r="AB107">
        <v>0.239071166682335</v>
      </c>
      <c r="AC107">
        <v>0</v>
      </c>
      <c r="AD107">
        <v>1.29265770423992E-2</v>
      </c>
      <c r="AE107">
        <v>1.94133684309486E-2</v>
      </c>
      <c r="AF107">
        <v>5.9697283068534399E-3</v>
      </c>
      <c r="AG107">
        <v>0.23771428571428599</v>
      </c>
      <c r="AH107">
        <v>0.30628571428571399</v>
      </c>
      <c r="AI107">
        <v>3.0857142857142798E-2</v>
      </c>
      <c r="AJ107">
        <v>0.245714285714286</v>
      </c>
      <c r="AK107">
        <v>0.70514285714285696</v>
      </c>
      <c r="AL107">
        <v>0.249142857142857</v>
      </c>
      <c r="AM107">
        <v>0.26742857142857102</v>
      </c>
      <c r="AN107">
        <v>0.54514285714285704</v>
      </c>
      <c r="AO107">
        <v>0.82399999999999995</v>
      </c>
      <c r="AP107">
        <v>0.88800000000000001</v>
      </c>
      <c r="AQ107">
        <v>0.97828571428571398</v>
      </c>
      <c r="AR107">
        <v>0</v>
      </c>
      <c r="AS107">
        <v>0.85485714285714298</v>
      </c>
      <c r="AT107">
        <v>0.628571428571429</v>
      </c>
      <c r="AU107">
        <v>0.53028571428571403</v>
      </c>
      <c r="AV107">
        <v>0.82057142857142895</v>
      </c>
      <c r="AW107">
        <v>1.76685714285714</v>
      </c>
      <c r="AX107">
        <v>1.712</v>
      </c>
      <c r="AY107">
        <v>2.992</v>
      </c>
      <c r="AZ107">
        <v>7.29142857142857</v>
      </c>
      <c r="BA107">
        <v>6.7428571428571393E-2</v>
      </c>
      <c r="BB107">
        <v>0.36114285714285699</v>
      </c>
      <c r="BC107">
        <v>0.88457142857142901</v>
      </c>
      <c r="BD107">
        <v>0.69599999999999995</v>
      </c>
      <c r="BE107">
        <v>0.51200000000000001</v>
      </c>
      <c r="BF107" s="255" t="str">
        <f t="shared" si="1"/>
        <v>Significant vulnerability</v>
      </c>
    </row>
    <row r="108" spans="1:58" x14ac:dyDescent="0.25">
      <c r="A108">
        <v>55306</v>
      </c>
      <c r="B108">
        <v>16191</v>
      </c>
      <c r="C108">
        <v>1008</v>
      </c>
      <c r="D108">
        <v>266</v>
      </c>
      <c r="E108">
        <v>48927</v>
      </c>
      <c r="F108">
        <v>708</v>
      </c>
      <c r="G108">
        <v>3003</v>
      </c>
      <c r="H108">
        <v>3327</v>
      </c>
      <c r="I108">
        <v>2375</v>
      </c>
      <c r="J108">
        <v>361</v>
      </c>
      <c r="K108">
        <v>5222</v>
      </c>
      <c r="L108">
        <v>305</v>
      </c>
      <c r="M108">
        <v>2180</v>
      </c>
      <c r="N108">
        <v>547</v>
      </c>
      <c r="O108">
        <v>238</v>
      </c>
      <c r="P108">
        <v>415</v>
      </c>
      <c r="Q108">
        <v>46</v>
      </c>
      <c r="R108">
        <v>6.2256809338521402E-2</v>
      </c>
      <c r="S108">
        <v>1.6428880242109801E-2</v>
      </c>
      <c r="T108">
        <v>48927</v>
      </c>
      <c r="U108">
        <v>4.3727997035390001E-2</v>
      </c>
      <c r="V108">
        <v>0.18547341115434501</v>
      </c>
      <c r="W108">
        <v>0.20548452844172699</v>
      </c>
      <c r="X108">
        <v>0.14668643073312301</v>
      </c>
      <c r="Y108">
        <v>2.22963374714347E-2</v>
      </c>
      <c r="Z108">
        <v>0.32252485948984</v>
      </c>
      <c r="AA108">
        <v>1.8837625841516902E-2</v>
      </c>
      <c r="AB108">
        <v>0.134642702736088</v>
      </c>
      <c r="AC108">
        <v>3.3784201099376202E-2</v>
      </c>
      <c r="AD108">
        <v>1.46995244271509E-2</v>
      </c>
      <c r="AE108">
        <v>2.56315236859984E-2</v>
      </c>
      <c r="AF108">
        <v>2.8410845531468098E-3</v>
      </c>
      <c r="AG108">
        <v>0.32342857142857101</v>
      </c>
      <c r="AH108">
        <v>0.48</v>
      </c>
      <c r="AI108">
        <v>0.156571428571429</v>
      </c>
      <c r="AJ108">
        <v>0.55885714285714305</v>
      </c>
      <c r="AK108">
        <v>0.41599999999999998</v>
      </c>
      <c r="AL108">
        <v>0.33600000000000002</v>
      </c>
      <c r="AM108">
        <v>0.74399999999999999</v>
      </c>
      <c r="AN108">
        <v>0.40685714285714297</v>
      </c>
      <c r="AO108">
        <v>0.91542857142857104</v>
      </c>
      <c r="AP108">
        <v>0.86285714285714299</v>
      </c>
      <c r="AQ108">
        <v>0.96</v>
      </c>
      <c r="AR108">
        <v>0.70514285714285696</v>
      </c>
      <c r="AS108">
        <v>0.88571428571428601</v>
      </c>
      <c r="AT108">
        <v>0.77028571428571402</v>
      </c>
      <c r="AU108">
        <v>0.45942857142857102</v>
      </c>
      <c r="AV108">
        <v>1.51885714285714</v>
      </c>
      <c r="AW108">
        <v>1.9028571428571399</v>
      </c>
      <c r="AX108">
        <v>1.77828571428571</v>
      </c>
      <c r="AY108">
        <v>3.78057142857143</v>
      </c>
      <c r="AZ108">
        <v>8.9805714285714302</v>
      </c>
      <c r="BA108">
        <v>0.29599999999999999</v>
      </c>
      <c r="BB108">
        <v>0.44457142857142901</v>
      </c>
      <c r="BC108">
        <v>0.91885714285714304</v>
      </c>
      <c r="BD108">
        <v>0.94285714285714295</v>
      </c>
      <c r="BE108">
        <v>0.77828571428571403</v>
      </c>
      <c r="BF108" s="255" t="str">
        <f t="shared" si="1"/>
        <v>Most vulnerability</v>
      </c>
    </row>
    <row r="109" spans="1:58" x14ac:dyDescent="0.25">
      <c r="A109">
        <v>55307</v>
      </c>
      <c r="B109">
        <v>3236</v>
      </c>
      <c r="C109">
        <v>392</v>
      </c>
      <c r="D109">
        <v>33</v>
      </c>
      <c r="E109">
        <v>32808</v>
      </c>
      <c r="F109">
        <v>275</v>
      </c>
      <c r="G109">
        <v>608</v>
      </c>
      <c r="H109">
        <v>793</v>
      </c>
      <c r="I109">
        <v>410</v>
      </c>
      <c r="J109">
        <v>67</v>
      </c>
      <c r="K109">
        <v>530</v>
      </c>
      <c r="L109">
        <v>111</v>
      </c>
      <c r="M109">
        <v>99</v>
      </c>
      <c r="N109">
        <v>39</v>
      </c>
      <c r="O109">
        <v>38</v>
      </c>
      <c r="P109">
        <v>104</v>
      </c>
      <c r="Q109">
        <v>49</v>
      </c>
      <c r="R109">
        <v>0.12113720642768901</v>
      </c>
      <c r="S109">
        <v>1.0197775030902301E-2</v>
      </c>
      <c r="T109">
        <v>32808</v>
      </c>
      <c r="U109">
        <v>8.4981458590852904E-2</v>
      </c>
      <c r="V109">
        <v>0.18788627935723101</v>
      </c>
      <c r="W109">
        <v>0.24505562422744101</v>
      </c>
      <c r="X109">
        <v>0.12669962917181701</v>
      </c>
      <c r="Y109">
        <v>2.0704573547589599E-2</v>
      </c>
      <c r="Z109">
        <v>0.16378244746600701</v>
      </c>
      <c r="AA109">
        <v>3.4301606922126103E-2</v>
      </c>
      <c r="AB109">
        <v>3.0593325092706999E-2</v>
      </c>
      <c r="AC109">
        <v>1.2051915945611899E-2</v>
      </c>
      <c r="AD109">
        <v>1.17428924598269E-2</v>
      </c>
      <c r="AE109">
        <v>3.2138442521631602E-2</v>
      </c>
      <c r="AF109">
        <v>1.51421508034611E-2</v>
      </c>
      <c r="AG109">
        <v>0.76228571428571401</v>
      </c>
      <c r="AH109">
        <v>0.27085714285714302</v>
      </c>
      <c r="AI109">
        <v>0.82514285714285696</v>
      </c>
      <c r="AJ109">
        <v>0.91314285714285703</v>
      </c>
      <c r="AK109">
        <v>0.435428571428571</v>
      </c>
      <c r="AL109">
        <v>0.64571428571428602</v>
      </c>
      <c r="AM109">
        <v>0.59314285714285697</v>
      </c>
      <c r="AN109">
        <v>0.35771428571428598</v>
      </c>
      <c r="AO109">
        <v>0.73371428571428599</v>
      </c>
      <c r="AP109">
        <v>0.93257142857142905</v>
      </c>
      <c r="AQ109">
        <v>0.67200000000000004</v>
      </c>
      <c r="AR109">
        <v>0.437714285714286</v>
      </c>
      <c r="AS109">
        <v>0.82971428571428596</v>
      </c>
      <c r="AT109">
        <v>0.84799999999999998</v>
      </c>
      <c r="AU109">
        <v>0.68457142857142905</v>
      </c>
      <c r="AV109">
        <v>2.77142857142857</v>
      </c>
      <c r="AW109">
        <v>2.032</v>
      </c>
      <c r="AX109">
        <v>1.6662857142857099</v>
      </c>
      <c r="AY109">
        <v>3.472</v>
      </c>
      <c r="AZ109">
        <v>9.9417142857142906</v>
      </c>
      <c r="BA109">
        <v>0.81142857142857105</v>
      </c>
      <c r="BB109">
        <v>0.52228571428571402</v>
      </c>
      <c r="BC109">
        <v>0.86628571428571399</v>
      </c>
      <c r="BD109">
        <v>0.85257142857142898</v>
      </c>
      <c r="BE109">
        <v>0.89485714285714302</v>
      </c>
      <c r="BF109" s="255" t="str">
        <f t="shared" si="1"/>
        <v>Most vulnerability</v>
      </c>
    </row>
    <row r="110" spans="1:58" x14ac:dyDescent="0.25">
      <c r="A110">
        <v>55308</v>
      </c>
      <c r="B110">
        <v>9788</v>
      </c>
      <c r="C110">
        <v>360</v>
      </c>
      <c r="D110">
        <v>262</v>
      </c>
      <c r="E110">
        <v>38562</v>
      </c>
      <c r="F110">
        <v>177</v>
      </c>
      <c r="G110">
        <v>1127</v>
      </c>
      <c r="H110">
        <v>3018</v>
      </c>
      <c r="I110">
        <v>730</v>
      </c>
      <c r="J110">
        <v>72</v>
      </c>
      <c r="K110">
        <v>417</v>
      </c>
      <c r="L110">
        <v>0</v>
      </c>
      <c r="M110">
        <v>180</v>
      </c>
      <c r="N110">
        <v>70</v>
      </c>
      <c r="O110">
        <v>124</v>
      </c>
      <c r="P110">
        <v>75</v>
      </c>
      <c r="Q110">
        <v>3</v>
      </c>
      <c r="R110">
        <v>3.6779730281977903E-2</v>
      </c>
      <c r="S110">
        <v>2.67674703718839E-2</v>
      </c>
      <c r="T110">
        <v>38562</v>
      </c>
      <c r="U110">
        <v>1.80833673886392E-2</v>
      </c>
      <c r="V110">
        <v>0.11514098896608101</v>
      </c>
      <c r="W110">
        <v>0.30833673886391499</v>
      </c>
      <c r="X110">
        <v>7.4581119738455298E-2</v>
      </c>
      <c r="Y110">
        <v>7.3559460563955899E-3</v>
      </c>
      <c r="Z110">
        <v>4.2603187576624402E-2</v>
      </c>
      <c r="AA110">
        <v>0</v>
      </c>
      <c r="AB110">
        <v>1.8389865140989E-2</v>
      </c>
      <c r="AC110">
        <v>7.1516142214957104E-3</v>
      </c>
      <c r="AD110">
        <v>1.26685737637924E-2</v>
      </c>
      <c r="AE110">
        <v>7.6624438087454002E-3</v>
      </c>
      <c r="AF110">
        <v>3.0649775234981599E-4</v>
      </c>
      <c r="AG110">
        <v>0.121142857142857</v>
      </c>
      <c r="AH110">
        <v>0.78742857142857103</v>
      </c>
      <c r="AI110">
        <v>0.501714285714286</v>
      </c>
      <c r="AJ110">
        <v>0.13828571428571401</v>
      </c>
      <c r="AK110">
        <v>8.2285714285714295E-2</v>
      </c>
      <c r="AL110">
        <v>0.94171428571428595</v>
      </c>
      <c r="AM110">
        <v>9.0285714285714302E-2</v>
      </c>
      <c r="AN110">
        <v>4.9142857142857099E-2</v>
      </c>
      <c r="AO110">
        <v>0.16914285714285701</v>
      </c>
      <c r="AP110">
        <v>0</v>
      </c>
      <c r="AQ110">
        <v>0.55200000000000005</v>
      </c>
      <c r="AR110">
        <v>0.32457142857142901</v>
      </c>
      <c r="AS110">
        <v>0.84914285714285698</v>
      </c>
      <c r="AT110">
        <v>0.28342857142857097</v>
      </c>
      <c r="AU110">
        <v>0.39885714285714302</v>
      </c>
      <c r="AV110">
        <v>1.54857142857143</v>
      </c>
      <c r="AW110">
        <v>1.1634285714285699</v>
      </c>
      <c r="AX110">
        <v>0.16914285714285701</v>
      </c>
      <c r="AY110">
        <v>2.4079999999999999</v>
      </c>
      <c r="AZ110">
        <v>5.2891428571428598</v>
      </c>
      <c r="BA110">
        <v>0.308571428571429</v>
      </c>
      <c r="BB110">
        <v>8.9142857142857093E-2</v>
      </c>
      <c r="BC110">
        <v>0.112</v>
      </c>
      <c r="BD110">
        <v>0.501714285714286</v>
      </c>
      <c r="BE110">
        <v>0.17828571428571399</v>
      </c>
      <c r="BF110" s="255" t="str">
        <f t="shared" si="1"/>
        <v>Least vulnerability</v>
      </c>
    </row>
    <row r="111" spans="1:58" x14ac:dyDescent="0.25">
      <c r="A111">
        <v>55309</v>
      </c>
      <c r="B111">
        <v>21406</v>
      </c>
      <c r="C111">
        <v>793</v>
      </c>
      <c r="D111">
        <v>348</v>
      </c>
      <c r="E111">
        <v>47896</v>
      </c>
      <c r="F111">
        <v>611</v>
      </c>
      <c r="G111">
        <v>1830</v>
      </c>
      <c r="H111">
        <v>5678</v>
      </c>
      <c r="I111">
        <v>2181</v>
      </c>
      <c r="J111">
        <v>240</v>
      </c>
      <c r="K111">
        <v>2245</v>
      </c>
      <c r="L111">
        <v>105</v>
      </c>
      <c r="M111">
        <v>242</v>
      </c>
      <c r="N111">
        <v>206</v>
      </c>
      <c r="O111">
        <v>58</v>
      </c>
      <c r="P111">
        <v>249</v>
      </c>
      <c r="Q111">
        <v>42</v>
      </c>
      <c r="R111">
        <v>3.7045688124824797E-2</v>
      </c>
      <c r="S111">
        <v>1.62571241707932E-2</v>
      </c>
      <c r="T111">
        <v>47896</v>
      </c>
      <c r="U111">
        <v>2.8543399046996199E-2</v>
      </c>
      <c r="V111">
        <v>8.5490049518826494E-2</v>
      </c>
      <c r="W111">
        <v>0.26525273287863199</v>
      </c>
      <c r="X111">
        <v>0.10188732131178201</v>
      </c>
      <c r="Y111">
        <v>1.12118097729609E-2</v>
      </c>
      <c r="Z111">
        <v>0.104877137251238</v>
      </c>
      <c r="AA111">
        <v>4.9051667756703698E-3</v>
      </c>
      <c r="AB111">
        <v>1.13052415210689E-2</v>
      </c>
      <c r="AC111">
        <v>9.6234700551247297E-3</v>
      </c>
      <c r="AD111">
        <v>2.70952069513221E-3</v>
      </c>
      <c r="AE111">
        <v>1.1632252639446901E-2</v>
      </c>
      <c r="AF111">
        <v>1.96206671026815E-3</v>
      </c>
      <c r="AG111">
        <v>0.122285714285714</v>
      </c>
      <c r="AH111">
        <v>0.47199999999999998</v>
      </c>
      <c r="AI111">
        <v>0.17599999999999999</v>
      </c>
      <c r="AJ111">
        <v>0.27657142857142902</v>
      </c>
      <c r="AK111">
        <v>2.6285714285714301E-2</v>
      </c>
      <c r="AL111">
        <v>0.77485714285714302</v>
      </c>
      <c r="AM111">
        <v>0.33371428571428602</v>
      </c>
      <c r="AN111">
        <v>9.0285714285714302E-2</v>
      </c>
      <c r="AO111">
        <v>0.55085714285714305</v>
      </c>
      <c r="AP111">
        <v>0.61714285714285699</v>
      </c>
      <c r="AQ111">
        <v>0.46285714285714302</v>
      </c>
      <c r="AR111">
        <v>0.38742857142857101</v>
      </c>
      <c r="AS111">
        <v>0.371428571428571</v>
      </c>
      <c r="AT111">
        <v>0.42171428571428599</v>
      </c>
      <c r="AU111">
        <v>0.437714285714286</v>
      </c>
      <c r="AV111">
        <v>1.04685714285714</v>
      </c>
      <c r="AW111">
        <v>1.22514285714286</v>
      </c>
      <c r="AX111">
        <v>1.1679999999999999</v>
      </c>
      <c r="AY111">
        <v>2.0811428571428601</v>
      </c>
      <c r="AZ111">
        <v>5.52114285714286</v>
      </c>
      <c r="BA111">
        <v>0.128</v>
      </c>
      <c r="BB111">
        <v>0.11771428571428599</v>
      </c>
      <c r="BC111">
        <v>0.64342857142857102</v>
      </c>
      <c r="BD111">
        <v>0.39428571428571402</v>
      </c>
      <c r="BE111">
        <v>0.21257142857142899</v>
      </c>
      <c r="BF111" s="255" t="str">
        <f t="shared" si="1"/>
        <v>Least vulnerability</v>
      </c>
    </row>
    <row r="112" spans="1:58" x14ac:dyDescent="0.25">
      <c r="A112">
        <v>55310</v>
      </c>
      <c r="B112">
        <v>1386</v>
      </c>
      <c r="C112">
        <v>117</v>
      </c>
      <c r="D112">
        <v>9</v>
      </c>
      <c r="E112">
        <v>48014</v>
      </c>
      <c r="F112">
        <v>28</v>
      </c>
      <c r="G112">
        <v>314</v>
      </c>
      <c r="H112">
        <v>323</v>
      </c>
      <c r="I112">
        <v>168</v>
      </c>
      <c r="J112">
        <v>45</v>
      </c>
      <c r="K112">
        <v>74</v>
      </c>
      <c r="L112">
        <v>0</v>
      </c>
      <c r="M112">
        <v>8</v>
      </c>
      <c r="N112">
        <v>9</v>
      </c>
      <c r="O112">
        <v>3</v>
      </c>
      <c r="P112">
        <v>35</v>
      </c>
      <c r="Q112">
        <v>11</v>
      </c>
      <c r="R112">
        <v>8.4415584415584402E-2</v>
      </c>
      <c r="S112">
        <v>6.4935064935064896E-3</v>
      </c>
      <c r="T112">
        <v>48014</v>
      </c>
      <c r="U112">
        <v>2.02020202020202E-2</v>
      </c>
      <c r="V112">
        <v>0.226551226551227</v>
      </c>
      <c r="W112">
        <v>0.233044733044733</v>
      </c>
      <c r="X112">
        <v>0.12121212121212099</v>
      </c>
      <c r="Y112">
        <v>3.2467532467532499E-2</v>
      </c>
      <c r="Z112">
        <v>5.3391053391053399E-2</v>
      </c>
      <c r="AA112">
        <v>0</v>
      </c>
      <c r="AB112">
        <v>5.7720057720057703E-3</v>
      </c>
      <c r="AC112">
        <v>6.4935064935064896E-3</v>
      </c>
      <c r="AD112">
        <v>2.1645021645021602E-3</v>
      </c>
      <c r="AE112">
        <v>2.5252525252525301E-2</v>
      </c>
      <c r="AF112">
        <v>7.9365079365079395E-3</v>
      </c>
      <c r="AG112">
        <v>0.51771428571428602</v>
      </c>
      <c r="AH112">
        <v>0.14742857142857099</v>
      </c>
      <c r="AI112">
        <v>0.17371428571428599</v>
      </c>
      <c r="AJ112">
        <v>0.17028571428571401</v>
      </c>
      <c r="AK112">
        <v>0.66628571428571404</v>
      </c>
      <c r="AL112">
        <v>0.56342857142857095</v>
      </c>
      <c r="AM112">
        <v>0.54171428571428604</v>
      </c>
      <c r="AN112">
        <v>0.69028571428571395</v>
      </c>
      <c r="AO112">
        <v>0.23885714285714299</v>
      </c>
      <c r="AP112">
        <v>0</v>
      </c>
      <c r="AQ112">
        <v>0.38971428571428601</v>
      </c>
      <c r="AR112">
        <v>0.314285714285714</v>
      </c>
      <c r="AS112">
        <v>0.33600000000000002</v>
      </c>
      <c r="AT112">
        <v>0.76571428571428601</v>
      </c>
      <c r="AU112">
        <v>0.57142857142857095</v>
      </c>
      <c r="AV112">
        <v>1.00914285714286</v>
      </c>
      <c r="AW112">
        <v>2.4617142857142902</v>
      </c>
      <c r="AX112">
        <v>0.23885714285714299</v>
      </c>
      <c r="AY112">
        <v>2.3771428571428599</v>
      </c>
      <c r="AZ112">
        <v>6.0868571428571396</v>
      </c>
      <c r="BA112">
        <v>0.112</v>
      </c>
      <c r="BB112">
        <v>0.74171428571428599</v>
      </c>
      <c r="BC112">
        <v>0.14399999999999999</v>
      </c>
      <c r="BD112">
        <v>0.49257142857142899</v>
      </c>
      <c r="BE112">
        <v>0.30171428571428599</v>
      </c>
      <c r="BF112" s="255" t="str">
        <f t="shared" si="1"/>
        <v>Some vulnerability</v>
      </c>
    </row>
    <row r="113" spans="1:58" x14ac:dyDescent="0.25">
      <c r="A113">
        <v>55311</v>
      </c>
      <c r="B113">
        <v>37873</v>
      </c>
      <c r="C113">
        <v>1148</v>
      </c>
      <c r="D113">
        <v>751</v>
      </c>
      <c r="E113">
        <v>65550</v>
      </c>
      <c r="F113">
        <v>534</v>
      </c>
      <c r="G113">
        <v>4858</v>
      </c>
      <c r="H113">
        <v>10299</v>
      </c>
      <c r="I113">
        <v>2480</v>
      </c>
      <c r="J113">
        <v>373</v>
      </c>
      <c r="K113">
        <v>7465</v>
      </c>
      <c r="L113">
        <v>265</v>
      </c>
      <c r="M113">
        <v>852</v>
      </c>
      <c r="N113">
        <v>0</v>
      </c>
      <c r="O113">
        <v>97</v>
      </c>
      <c r="P113">
        <v>369</v>
      </c>
      <c r="Q113">
        <v>69</v>
      </c>
      <c r="R113">
        <v>3.0311831647875799E-2</v>
      </c>
      <c r="S113">
        <v>1.9829429936894401E-2</v>
      </c>
      <c r="T113">
        <v>65550</v>
      </c>
      <c r="U113">
        <v>1.4099754442478799E-2</v>
      </c>
      <c r="V113">
        <v>0.12827079977820599</v>
      </c>
      <c r="W113">
        <v>0.27193515169117799</v>
      </c>
      <c r="X113">
        <v>6.5482005650463401E-2</v>
      </c>
      <c r="Y113">
        <v>9.8487048821059905E-3</v>
      </c>
      <c r="Z113">
        <v>0.197106117814802</v>
      </c>
      <c r="AA113">
        <v>6.9970691521664503E-3</v>
      </c>
      <c r="AB113">
        <v>2.24962374250786E-2</v>
      </c>
      <c r="AC113">
        <v>0</v>
      </c>
      <c r="AD113">
        <v>2.56119135003829E-3</v>
      </c>
      <c r="AE113">
        <v>9.7430887439600797E-3</v>
      </c>
      <c r="AF113">
        <v>1.8218783830169199E-3</v>
      </c>
      <c r="AG113">
        <v>7.3142857142857107E-2</v>
      </c>
      <c r="AH113">
        <v>0.59085714285714297</v>
      </c>
      <c r="AI113">
        <v>4.3428571428571497E-2</v>
      </c>
      <c r="AJ113">
        <v>8.4571428571428603E-2</v>
      </c>
      <c r="AK113">
        <v>0.112</v>
      </c>
      <c r="AL113">
        <v>0.81371428571428595</v>
      </c>
      <c r="AM113">
        <v>5.7142857142857099E-2</v>
      </c>
      <c r="AN113">
        <v>7.54285714285714E-2</v>
      </c>
      <c r="AO113">
        <v>0.78857142857142903</v>
      </c>
      <c r="AP113">
        <v>0.67657142857142905</v>
      </c>
      <c r="AQ113">
        <v>0.59885714285714298</v>
      </c>
      <c r="AR113">
        <v>0</v>
      </c>
      <c r="AS113">
        <v>0.36228571428571399</v>
      </c>
      <c r="AT113">
        <v>0.36</v>
      </c>
      <c r="AU113">
        <v>0.433142857142857</v>
      </c>
      <c r="AV113">
        <v>0.79200000000000004</v>
      </c>
      <c r="AW113">
        <v>1.0582857142857101</v>
      </c>
      <c r="AX113">
        <v>1.46514285714286</v>
      </c>
      <c r="AY113">
        <v>1.75428571428571</v>
      </c>
      <c r="AZ113">
        <v>5.0697142857142898</v>
      </c>
      <c r="BA113">
        <v>6.4000000000000001E-2</v>
      </c>
      <c r="BB113">
        <v>5.2571428571428602E-2</v>
      </c>
      <c r="BC113">
        <v>0.77485714285714302</v>
      </c>
      <c r="BD113">
        <v>0.30057142857142899</v>
      </c>
      <c r="BE113">
        <v>0.14628571428571399</v>
      </c>
      <c r="BF113" s="255" t="str">
        <f t="shared" si="1"/>
        <v>Least vulnerability</v>
      </c>
    </row>
    <row r="114" spans="1:58" x14ac:dyDescent="0.25">
      <c r="A114">
        <v>55312</v>
      </c>
      <c r="B114">
        <v>1412</v>
      </c>
      <c r="C114">
        <v>74</v>
      </c>
      <c r="D114">
        <v>27</v>
      </c>
      <c r="E114">
        <v>38918</v>
      </c>
      <c r="F114">
        <v>85</v>
      </c>
      <c r="G114">
        <v>286</v>
      </c>
      <c r="H114">
        <v>305</v>
      </c>
      <c r="I114">
        <v>140</v>
      </c>
      <c r="J114">
        <v>49</v>
      </c>
      <c r="K114">
        <v>92</v>
      </c>
      <c r="L114">
        <v>1</v>
      </c>
      <c r="M114">
        <v>14</v>
      </c>
      <c r="N114">
        <v>8</v>
      </c>
      <c r="O114">
        <v>3</v>
      </c>
      <c r="P114">
        <v>4</v>
      </c>
      <c r="Q114">
        <v>2</v>
      </c>
      <c r="R114">
        <v>5.2407932011331398E-2</v>
      </c>
      <c r="S114">
        <v>1.9121813031161498E-2</v>
      </c>
      <c r="T114">
        <v>38918</v>
      </c>
      <c r="U114">
        <v>6.0198300283286099E-2</v>
      </c>
      <c r="V114">
        <v>0.202549575070822</v>
      </c>
      <c r="W114">
        <v>0.21600566572238</v>
      </c>
      <c r="X114">
        <v>9.9150141643059506E-2</v>
      </c>
      <c r="Y114">
        <v>3.4702549575070803E-2</v>
      </c>
      <c r="Z114">
        <v>6.5155807365439106E-2</v>
      </c>
      <c r="AA114">
        <v>7.0821529745042496E-4</v>
      </c>
      <c r="AB114">
        <v>9.9150141643059506E-3</v>
      </c>
      <c r="AC114">
        <v>5.6657223796033997E-3</v>
      </c>
      <c r="AD114">
        <v>2.1246458923512698E-3</v>
      </c>
      <c r="AE114">
        <v>2.8328611898016999E-3</v>
      </c>
      <c r="AF114">
        <v>1.4164305949008499E-3</v>
      </c>
      <c r="AG114">
        <v>0.249142857142857</v>
      </c>
      <c r="AH114">
        <v>0.56000000000000005</v>
      </c>
      <c r="AI114">
        <v>0.47314285714285698</v>
      </c>
      <c r="AJ114">
        <v>0.78742857142857103</v>
      </c>
      <c r="AK114">
        <v>0.53257142857142903</v>
      </c>
      <c r="AL114">
        <v>0.41942857142857098</v>
      </c>
      <c r="AM114">
        <v>0.30285714285714299</v>
      </c>
      <c r="AN114">
        <v>0.72571428571428598</v>
      </c>
      <c r="AO114">
        <v>0.312</v>
      </c>
      <c r="AP114">
        <v>0.39085714285714301</v>
      </c>
      <c r="AQ114">
        <v>0.44457142857142901</v>
      </c>
      <c r="AR114">
        <v>0.28571428571428598</v>
      </c>
      <c r="AS114">
        <v>0.33257142857142902</v>
      </c>
      <c r="AT114">
        <v>0.14171428571428599</v>
      </c>
      <c r="AU114">
        <v>0.42628571428571399</v>
      </c>
      <c r="AV114">
        <v>2.0697142857142898</v>
      </c>
      <c r="AW114">
        <v>1.98057142857143</v>
      </c>
      <c r="AX114">
        <v>0.70285714285714296</v>
      </c>
      <c r="AY114">
        <v>1.6308571428571399</v>
      </c>
      <c r="AZ114">
        <v>6.3840000000000003</v>
      </c>
      <c r="BA114">
        <v>0.54400000000000004</v>
      </c>
      <c r="BB114">
        <v>0.49142857142857099</v>
      </c>
      <c r="BC114">
        <v>0.36457142857142899</v>
      </c>
      <c r="BD114">
        <v>0.26971428571428602</v>
      </c>
      <c r="BE114">
        <v>0.34742857142857098</v>
      </c>
      <c r="BF114" s="255" t="str">
        <f t="shared" si="1"/>
        <v>Some vulnerability</v>
      </c>
    </row>
    <row r="115" spans="1:58" x14ac:dyDescent="0.25">
      <c r="A115">
        <v>55313</v>
      </c>
      <c r="B115">
        <v>24862</v>
      </c>
      <c r="C115">
        <v>1540</v>
      </c>
      <c r="D115">
        <v>410</v>
      </c>
      <c r="E115">
        <v>41637</v>
      </c>
      <c r="F115">
        <v>1026</v>
      </c>
      <c r="G115">
        <v>4191</v>
      </c>
      <c r="H115">
        <v>6388</v>
      </c>
      <c r="I115">
        <v>3033</v>
      </c>
      <c r="J115">
        <v>737</v>
      </c>
      <c r="K115">
        <v>2083</v>
      </c>
      <c r="L115">
        <v>181</v>
      </c>
      <c r="M115">
        <v>632</v>
      </c>
      <c r="N115">
        <v>326</v>
      </c>
      <c r="O115">
        <v>149</v>
      </c>
      <c r="P115">
        <v>225</v>
      </c>
      <c r="Q115">
        <v>485</v>
      </c>
      <c r="R115">
        <v>6.1941919395060697E-2</v>
      </c>
      <c r="S115">
        <v>1.6491030488295401E-2</v>
      </c>
      <c r="T115">
        <v>41637</v>
      </c>
      <c r="U115">
        <v>4.1267798246319702E-2</v>
      </c>
      <c r="V115">
        <v>0.16857050921084399</v>
      </c>
      <c r="W115">
        <v>0.25693829941275798</v>
      </c>
      <c r="X115">
        <v>0.121993403587805</v>
      </c>
      <c r="Y115">
        <v>2.9643632853350501E-2</v>
      </c>
      <c r="Z115">
        <v>8.3782479285656797E-2</v>
      </c>
      <c r="AA115">
        <v>7.2801866301986998E-3</v>
      </c>
      <c r="AB115">
        <v>2.5420320167323599E-2</v>
      </c>
      <c r="AC115">
        <v>1.31123803394739E-2</v>
      </c>
      <c r="AD115">
        <v>5.9930818116000302E-3</v>
      </c>
      <c r="AE115">
        <v>9.0499557557718602E-3</v>
      </c>
      <c r="AF115">
        <v>1.9507682406885999E-2</v>
      </c>
      <c r="AG115">
        <v>0.32</v>
      </c>
      <c r="AH115">
        <v>0.48228571428571398</v>
      </c>
      <c r="AI115">
        <v>0.36</v>
      </c>
      <c r="AJ115">
        <v>0.51085714285714301</v>
      </c>
      <c r="AK115">
        <v>0.315428571428571</v>
      </c>
      <c r="AL115">
        <v>0.72342857142857098</v>
      </c>
      <c r="AM115">
        <v>0.55200000000000005</v>
      </c>
      <c r="AN115">
        <v>0.622857142857143</v>
      </c>
      <c r="AO115">
        <v>0.44457142857142901</v>
      </c>
      <c r="AP115">
        <v>0.69028571428571395</v>
      </c>
      <c r="AQ115">
        <v>0.624</v>
      </c>
      <c r="AR115">
        <v>0.45942857142857102</v>
      </c>
      <c r="AS115">
        <v>0.58057142857142896</v>
      </c>
      <c r="AT115">
        <v>0.34057142857142902</v>
      </c>
      <c r="AU115">
        <v>0.73942857142857099</v>
      </c>
      <c r="AV115">
        <v>1.6731428571428599</v>
      </c>
      <c r="AW115">
        <v>2.21371428571429</v>
      </c>
      <c r="AX115">
        <v>1.1348571428571399</v>
      </c>
      <c r="AY115">
        <v>2.7440000000000002</v>
      </c>
      <c r="AZ115">
        <v>7.7657142857142896</v>
      </c>
      <c r="BA115">
        <v>0.36457142857142899</v>
      </c>
      <c r="BB115">
        <v>0.60914285714285699</v>
      </c>
      <c r="BC115">
        <v>0.624</v>
      </c>
      <c r="BD115">
        <v>0.61142857142857099</v>
      </c>
      <c r="BE115">
        <v>0.58742857142857097</v>
      </c>
      <c r="BF115" s="255" t="str">
        <f t="shared" si="1"/>
        <v>Significant vulnerability</v>
      </c>
    </row>
    <row r="116" spans="1:58" x14ac:dyDescent="0.25">
      <c r="A116">
        <v>55314</v>
      </c>
      <c r="B116">
        <v>1148</v>
      </c>
      <c r="C116">
        <v>115</v>
      </c>
      <c r="D116">
        <v>20</v>
      </c>
      <c r="E116">
        <v>36185</v>
      </c>
      <c r="F116">
        <v>62</v>
      </c>
      <c r="G116">
        <v>285</v>
      </c>
      <c r="H116">
        <v>278</v>
      </c>
      <c r="I116">
        <v>165</v>
      </c>
      <c r="J116">
        <v>61</v>
      </c>
      <c r="K116">
        <v>217</v>
      </c>
      <c r="L116">
        <v>15</v>
      </c>
      <c r="M116">
        <v>19</v>
      </c>
      <c r="N116">
        <v>38</v>
      </c>
      <c r="O116">
        <v>1</v>
      </c>
      <c r="P116">
        <v>25</v>
      </c>
      <c r="Q116">
        <v>73</v>
      </c>
      <c r="R116">
        <v>0.100174216027875</v>
      </c>
      <c r="S116">
        <v>1.74216027874564E-2</v>
      </c>
      <c r="T116">
        <v>36185</v>
      </c>
      <c r="U116">
        <v>5.4006968641114997E-2</v>
      </c>
      <c r="V116">
        <v>0.24825783972125401</v>
      </c>
      <c r="W116">
        <v>0.242160278745645</v>
      </c>
      <c r="X116">
        <v>0.143728222996516</v>
      </c>
      <c r="Y116">
        <v>5.3135888501742203E-2</v>
      </c>
      <c r="Z116">
        <v>0.189024390243902</v>
      </c>
      <c r="AA116">
        <v>1.30662020905923E-2</v>
      </c>
      <c r="AB116">
        <v>1.6550522648083599E-2</v>
      </c>
      <c r="AC116">
        <v>3.3101045296167197E-2</v>
      </c>
      <c r="AD116">
        <v>8.7108013937282197E-4</v>
      </c>
      <c r="AE116">
        <v>2.1777003484320601E-2</v>
      </c>
      <c r="AF116">
        <v>6.3588850174216005E-2</v>
      </c>
      <c r="AG116">
        <v>0.64114285714285701</v>
      </c>
      <c r="AH116">
        <v>0.51885714285714302</v>
      </c>
      <c r="AI116">
        <v>0.65828571428571403</v>
      </c>
      <c r="AJ116">
        <v>0.72114285714285697</v>
      </c>
      <c r="AK116">
        <v>0.76114285714285701</v>
      </c>
      <c r="AL116">
        <v>0.622857142857143</v>
      </c>
      <c r="AM116">
        <v>0.72114285714285697</v>
      </c>
      <c r="AN116">
        <v>0.92228571428571404</v>
      </c>
      <c r="AO116">
        <v>0.78057142857142903</v>
      </c>
      <c r="AP116">
        <v>0.80228571428571405</v>
      </c>
      <c r="AQ116">
        <v>0.53485714285714303</v>
      </c>
      <c r="AR116">
        <v>0.69942857142857096</v>
      </c>
      <c r="AS116">
        <v>0.24228571428571399</v>
      </c>
      <c r="AT116">
        <v>0.68571428571428605</v>
      </c>
      <c r="AU116">
        <v>0.94285714285714295</v>
      </c>
      <c r="AV116">
        <v>2.5394285714285698</v>
      </c>
      <c r="AW116">
        <v>3.0274285714285698</v>
      </c>
      <c r="AX116">
        <v>1.5828571428571401</v>
      </c>
      <c r="AY116">
        <v>3.1051428571428601</v>
      </c>
      <c r="AZ116">
        <v>10.2548571428571</v>
      </c>
      <c r="BA116">
        <v>0.74171428571428599</v>
      </c>
      <c r="BB116">
        <v>0.97485714285714298</v>
      </c>
      <c r="BC116">
        <v>0.83657142857142897</v>
      </c>
      <c r="BD116">
        <v>0.73371428571428599</v>
      </c>
      <c r="BE116">
        <v>0.92571428571428604</v>
      </c>
      <c r="BF116" s="255" t="str">
        <f t="shared" si="1"/>
        <v>Most vulnerability</v>
      </c>
    </row>
    <row r="117" spans="1:58" x14ac:dyDescent="0.25">
      <c r="A117">
        <v>55315</v>
      </c>
      <c r="B117">
        <v>7034</v>
      </c>
      <c r="C117">
        <v>197</v>
      </c>
      <c r="D117">
        <v>164</v>
      </c>
      <c r="E117">
        <v>54731</v>
      </c>
      <c r="F117">
        <v>108</v>
      </c>
      <c r="G117">
        <v>790</v>
      </c>
      <c r="H117">
        <v>2045</v>
      </c>
      <c r="I117">
        <v>281</v>
      </c>
      <c r="J117">
        <v>23</v>
      </c>
      <c r="K117">
        <v>830</v>
      </c>
      <c r="L117">
        <v>13</v>
      </c>
      <c r="M117">
        <v>97</v>
      </c>
      <c r="N117">
        <v>44</v>
      </c>
      <c r="O117">
        <v>16</v>
      </c>
      <c r="P117">
        <v>81</v>
      </c>
      <c r="Q117">
        <v>3</v>
      </c>
      <c r="R117">
        <v>2.8006823997725298E-2</v>
      </c>
      <c r="S117">
        <v>2.33153255615581E-2</v>
      </c>
      <c r="T117">
        <v>54731</v>
      </c>
      <c r="U117">
        <v>1.53539948820017E-2</v>
      </c>
      <c r="V117">
        <v>0.11231162922945701</v>
      </c>
      <c r="W117">
        <v>0.290730736423088</v>
      </c>
      <c r="X117">
        <v>3.9948820017060002E-2</v>
      </c>
      <c r="Y117">
        <v>3.26983224338925E-3</v>
      </c>
      <c r="Z117">
        <v>0.11799829400056901</v>
      </c>
      <c r="AA117">
        <v>1.8481660506113201E-3</v>
      </c>
      <c r="AB117">
        <v>1.3790162069946E-2</v>
      </c>
      <c r="AC117">
        <v>6.2553312482229199E-3</v>
      </c>
      <c r="AD117">
        <v>2.2746659084447E-3</v>
      </c>
      <c r="AE117">
        <v>1.15154961615013E-2</v>
      </c>
      <c r="AF117">
        <v>4.2649985783338099E-4</v>
      </c>
      <c r="AG117">
        <v>6.6285714285714295E-2</v>
      </c>
      <c r="AH117">
        <v>0.70285714285714296</v>
      </c>
      <c r="AI117">
        <v>9.3714285714285694E-2</v>
      </c>
      <c r="AJ117">
        <v>0.104</v>
      </c>
      <c r="AK117">
        <v>7.6571428571428596E-2</v>
      </c>
      <c r="AL117">
        <v>0.88571428571428601</v>
      </c>
      <c r="AM117">
        <v>8.0000000000000002E-3</v>
      </c>
      <c r="AN117">
        <v>3.2000000000000001E-2</v>
      </c>
      <c r="AO117">
        <v>0.60228571428571398</v>
      </c>
      <c r="AP117">
        <v>0.46857142857142903</v>
      </c>
      <c r="AQ117">
        <v>0.497142857142857</v>
      </c>
      <c r="AR117">
        <v>0.307428571428571</v>
      </c>
      <c r="AS117">
        <v>0.34971428571428598</v>
      </c>
      <c r="AT117">
        <v>0.41371428571428598</v>
      </c>
      <c r="AU117">
        <v>0.4</v>
      </c>
      <c r="AV117">
        <v>0.96685714285714297</v>
      </c>
      <c r="AW117">
        <v>1.00228571428571</v>
      </c>
      <c r="AX117">
        <v>1.0708571428571401</v>
      </c>
      <c r="AY117">
        <v>1.968</v>
      </c>
      <c r="AZ117">
        <v>5.008</v>
      </c>
      <c r="BA117">
        <v>9.6000000000000002E-2</v>
      </c>
      <c r="BB117">
        <v>3.6571428571428602E-2</v>
      </c>
      <c r="BC117">
        <v>0.59542857142857097</v>
      </c>
      <c r="BD117">
        <v>0.36</v>
      </c>
      <c r="BE117">
        <v>0.13714285714285701</v>
      </c>
      <c r="BF117" s="255" t="str">
        <f t="shared" si="1"/>
        <v>Least vulnerability</v>
      </c>
    </row>
    <row r="118" spans="1:58" x14ac:dyDescent="0.25">
      <c r="A118">
        <v>55316</v>
      </c>
      <c r="B118">
        <v>23450</v>
      </c>
      <c r="C118">
        <v>1638</v>
      </c>
      <c r="D118">
        <v>434</v>
      </c>
      <c r="E118">
        <v>49859</v>
      </c>
      <c r="F118">
        <v>338</v>
      </c>
      <c r="G118">
        <v>3492</v>
      </c>
      <c r="H118">
        <v>5485</v>
      </c>
      <c r="I118">
        <v>1550</v>
      </c>
      <c r="J118">
        <v>329</v>
      </c>
      <c r="K118">
        <v>5176</v>
      </c>
      <c r="L118">
        <v>232</v>
      </c>
      <c r="M118">
        <v>809</v>
      </c>
      <c r="N118">
        <v>30</v>
      </c>
      <c r="O118">
        <v>128</v>
      </c>
      <c r="P118">
        <v>215</v>
      </c>
      <c r="Q118">
        <v>85</v>
      </c>
      <c r="R118">
        <v>6.9850746268656699E-2</v>
      </c>
      <c r="S118">
        <v>1.8507462686567201E-2</v>
      </c>
      <c r="T118">
        <v>49859</v>
      </c>
      <c r="U118">
        <v>1.44136460554371E-2</v>
      </c>
      <c r="V118">
        <v>0.14891257995735599</v>
      </c>
      <c r="W118">
        <v>0.233901918976546</v>
      </c>
      <c r="X118">
        <v>6.60980810234542E-2</v>
      </c>
      <c r="Y118">
        <v>1.40298507462687E-2</v>
      </c>
      <c r="Z118">
        <v>0.22072494669509601</v>
      </c>
      <c r="AA118">
        <v>9.8933901918976507E-3</v>
      </c>
      <c r="AB118">
        <v>3.4498933901919E-2</v>
      </c>
      <c r="AC118">
        <v>1.2793176972281501E-3</v>
      </c>
      <c r="AD118">
        <v>5.4584221748400904E-3</v>
      </c>
      <c r="AE118">
        <v>9.1684434968017092E-3</v>
      </c>
      <c r="AF118">
        <v>3.62473347547974E-3</v>
      </c>
      <c r="AG118">
        <v>0.39657142857142902</v>
      </c>
      <c r="AH118">
        <v>0.54857142857142904</v>
      </c>
      <c r="AI118">
        <v>0.14399999999999999</v>
      </c>
      <c r="AJ118">
        <v>9.3714285714285694E-2</v>
      </c>
      <c r="AK118">
        <v>0.222857142857143</v>
      </c>
      <c r="AL118">
        <v>0.57599999999999996</v>
      </c>
      <c r="AM118">
        <v>5.94285714285714E-2</v>
      </c>
      <c r="AN118">
        <v>0.17142857142857101</v>
      </c>
      <c r="AO118">
        <v>0.82628571428571396</v>
      </c>
      <c r="AP118">
        <v>0.75771428571428601</v>
      </c>
      <c r="AQ118">
        <v>0.70742857142857096</v>
      </c>
      <c r="AR118">
        <v>0.16571428571428601</v>
      </c>
      <c r="AS118">
        <v>0.55542857142857105</v>
      </c>
      <c r="AT118">
        <v>0.34742857142857098</v>
      </c>
      <c r="AU118">
        <v>0.48571428571428599</v>
      </c>
      <c r="AV118">
        <v>1.1828571428571399</v>
      </c>
      <c r="AW118">
        <v>1.02971428571429</v>
      </c>
      <c r="AX118">
        <v>1.5840000000000001</v>
      </c>
      <c r="AY118">
        <v>2.26171428571429</v>
      </c>
      <c r="AZ118">
        <v>6.0582857142857103</v>
      </c>
      <c r="BA118">
        <v>0.16571428571428601</v>
      </c>
      <c r="BB118">
        <v>4.2285714285714301E-2</v>
      </c>
      <c r="BC118">
        <v>0.83771428571428597</v>
      </c>
      <c r="BD118">
        <v>0.44800000000000001</v>
      </c>
      <c r="BE118">
        <v>0.29371428571428598</v>
      </c>
      <c r="BF118" s="255" t="str">
        <f t="shared" si="1"/>
        <v>Some vulnerability</v>
      </c>
    </row>
    <row r="119" spans="1:58" x14ac:dyDescent="0.25">
      <c r="A119">
        <v>55317</v>
      </c>
      <c r="B119">
        <v>22373</v>
      </c>
      <c r="C119">
        <v>713</v>
      </c>
      <c r="D119">
        <v>418</v>
      </c>
      <c r="E119">
        <v>71098</v>
      </c>
      <c r="F119">
        <v>264</v>
      </c>
      <c r="G119">
        <v>3330</v>
      </c>
      <c r="H119">
        <v>5627</v>
      </c>
      <c r="I119">
        <v>1496</v>
      </c>
      <c r="J119">
        <v>193</v>
      </c>
      <c r="K119">
        <v>3932</v>
      </c>
      <c r="L119">
        <v>119</v>
      </c>
      <c r="M119">
        <v>995</v>
      </c>
      <c r="N119">
        <v>7</v>
      </c>
      <c r="O119">
        <v>62</v>
      </c>
      <c r="P119">
        <v>128</v>
      </c>
      <c r="Q119">
        <v>74</v>
      </c>
      <c r="R119">
        <v>3.1868770392884299E-2</v>
      </c>
      <c r="S119">
        <v>1.8683234255575901E-2</v>
      </c>
      <c r="T119">
        <v>71098</v>
      </c>
      <c r="U119">
        <v>1.1799937424574299E-2</v>
      </c>
      <c r="V119">
        <v>0.14884011978724401</v>
      </c>
      <c r="W119">
        <v>0.25150851472757302</v>
      </c>
      <c r="X119">
        <v>6.6866312072587503E-2</v>
      </c>
      <c r="Y119">
        <v>8.6264694050864899E-3</v>
      </c>
      <c r="Z119">
        <v>0.17574755285388599</v>
      </c>
      <c r="AA119">
        <v>5.31891118759219E-3</v>
      </c>
      <c r="AB119">
        <v>4.4473249005497699E-2</v>
      </c>
      <c r="AC119">
        <v>3.1287712868189297E-4</v>
      </c>
      <c r="AD119">
        <v>2.7711974254682002E-3</v>
      </c>
      <c r="AE119">
        <v>5.7211817816117602E-3</v>
      </c>
      <c r="AF119">
        <v>3.3075582174942999E-3</v>
      </c>
      <c r="AG119">
        <v>8.5714285714285701E-2</v>
      </c>
      <c r="AH119">
        <v>0.55542857142857105</v>
      </c>
      <c r="AI119">
        <v>2.8571428571428598E-2</v>
      </c>
      <c r="AJ119">
        <v>6.7428571428571393E-2</v>
      </c>
      <c r="AK119">
        <v>0.221714285714286</v>
      </c>
      <c r="AL119">
        <v>0.69599999999999995</v>
      </c>
      <c r="AM119">
        <v>6.4000000000000001E-2</v>
      </c>
      <c r="AN119">
        <v>6.1714285714285701E-2</v>
      </c>
      <c r="AO119">
        <v>0.76</v>
      </c>
      <c r="AP119">
        <v>0.63200000000000001</v>
      </c>
      <c r="AQ119">
        <v>0.78400000000000003</v>
      </c>
      <c r="AR119">
        <v>0.13371428571428601</v>
      </c>
      <c r="AS119">
        <v>0.376</v>
      </c>
      <c r="AT119">
        <v>0.213714285714286</v>
      </c>
      <c r="AU119">
        <v>0.48114285714285698</v>
      </c>
      <c r="AV119">
        <v>0.73714285714285699</v>
      </c>
      <c r="AW119">
        <v>1.04342857142857</v>
      </c>
      <c r="AX119">
        <v>1.3919999999999999</v>
      </c>
      <c r="AY119">
        <v>1.98857142857143</v>
      </c>
      <c r="AZ119">
        <v>5.1611428571428597</v>
      </c>
      <c r="BA119">
        <v>5.6000000000000001E-2</v>
      </c>
      <c r="BB119">
        <v>4.57142857142857E-2</v>
      </c>
      <c r="BC119">
        <v>0.74399999999999999</v>
      </c>
      <c r="BD119">
        <v>0.36571428571428599</v>
      </c>
      <c r="BE119">
        <v>0.16342857142857101</v>
      </c>
      <c r="BF119" s="255" t="str">
        <f t="shared" si="1"/>
        <v>Least vulnerability</v>
      </c>
    </row>
    <row r="120" spans="1:58" x14ac:dyDescent="0.25">
      <c r="A120">
        <v>55318</v>
      </c>
      <c r="B120">
        <v>29884</v>
      </c>
      <c r="C120">
        <v>1413</v>
      </c>
      <c r="D120">
        <v>436</v>
      </c>
      <c r="E120">
        <v>55446</v>
      </c>
      <c r="F120">
        <v>1453</v>
      </c>
      <c r="G120">
        <v>3926</v>
      </c>
      <c r="H120">
        <v>7844</v>
      </c>
      <c r="I120">
        <v>2923</v>
      </c>
      <c r="J120">
        <v>717</v>
      </c>
      <c r="K120">
        <v>5524</v>
      </c>
      <c r="L120">
        <v>844</v>
      </c>
      <c r="M120">
        <v>1745</v>
      </c>
      <c r="N120">
        <v>687</v>
      </c>
      <c r="O120">
        <v>166</v>
      </c>
      <c r="P120">
        <v>741</v>
      </c>
      <c r="Q120">
        <v>134</v>
      </c>
      <c r="R120">
        <v>4.7282826930799098E-2</v>
      </c>
      <c r="S120">
        <v>1.4589747021817701E-2</v>
      </c>
      <c r="T120">
        <v>55446</v>
      </c>
      <c r="U120">
        <v>4.86213358318833E-2</v>
      </c>
      <c r="V120">
        <v>0.13137464864141299</v>
      </c>
      <c r="W120">
        <v>0.26248159550261002</v>
      </c>
      <c r="X120">
        <v>9.7811537946727298E-2</v>
      </c>
      <c r="Y120">
        <v>2.3992772051934098E-2</v>
      </c>
      <c r="Z120">
        <v>0.18484807923972699</v>
      </c>
      <c r="AA120">
        <v>2.82425378128765E-2</v>
      </c>
      <c r="AB120">
        <v>5.8392450809797901E-2</v>
      </c>
      <c r="AC120">
        <v>2.2988890376121E-2</v>
      </c>
      <c r="AD120">
        <v>5.5548119394993999E-3</v>
      </c>
      <c r="AE120">
        <v>2.4795877392584698E-2</v>
      </c>
      <c r="AF120">
        <v>4.4840048186320404E-3</v>
      </c>
      <c r="AG120">
        <v>0.19885714285714301</v>
      </c>
      <c r="AH120">
        <v>0.42285714285714299</v>
      </c>
      <c r="AI120">
        <v>8.5714285714285701E-2</v>
      </c>
      <c r="AJ120">
        <v>0.64</v>
      </c>
      <c r="AK120">
        <v>0.125714285714286</v>
      </c>
      <c r="AL120">
        <v>0.76457142857142901</v>
      </c>
      <c r="AM120">
        <v>0.28457142857142897</v>
      </c>
      <c r="AN120">
        <v>0.46171428571428602</v>
      </c>
      <c r="AO120">
        <v>0.77257142857142902</v>
      </c>
      <c r="AP120">
        <v>0.91200000000000003</v>
      </c>
      <c r="AQ120">
        <v>0.84228571428571397</v>
      </c>
      <c r="AR120">
        <v>0.60914285714285699</v>
      </c>
      <c r="AS120">
        <v>0.56342857142857095</v>
      </c>
      <c r="AT120">
        <v>0.75657142857142901</v>
      </c>
      <c r="AU120">
        <v>0.50857142857142901</v>
      </c>
      <c r="AV120">
        <v>1.3474285714285701</v>
      </c>
      <c r="AW120">
        <v>1.6365714285714299</v>
      </c>
      <c r="AX120">
        <v>1.6845714285714299</v>
      </c>
      <c r="AY120">
        <v>3.28</v>
      </c>
      <c r="AZ120">
        <v>7.9485714285714302</v>
      </c>
      <c r="BA120">
        <v>0.22857142857142901</v>
      </c>
      <c r="BB120">
        <v>0.28000000000000003</v>
      </c>
      <c r="BC120">
        <v>0.875428571428571</v>
      </c>
      <c r="BD120">
        <v>0.79542857142857104</v>
      </c>
      <c r="BE120">
        <v>0.61371428571428599</v>
      </c>
      <c r="BF120" s="255" t="str">
        <f t="shared" si="1"/>
        <v>Significant vulnerability</v>
      </c>
    </row>
    <row r="121" spans="1:58" x14ac:dyDescent="0.25">
      <c r="A121">
        <v>55319</v>
      </c>
      <c r="B121">
        <v>5490</v>
      </c>
      <c r="C121">
        <v>167</v>
      </c>
      <c r="D121">
        <v>102</v>
      </c>
      <c r="E121">
        <v>47032</v>
      </c>
      <c r="F121">
        <v>164</v>
      </c>
      <c r="G121">
        <v>794</v>
      </c>
      <c r="H121">
        <v>1457</v>
      </c>
      <c r="I121">
        <v>583</v>
      </c>
      <c r="J121">
        <v>91</v>
      </c>
      <c r="K121">
        <v>185</v>
      </c>
      <c r="L121">
        <v>3</v>
      </c>
      <c r="M121">
        <v>12</v>
      </c>
      <c r="N121">
        <v>37</v>
      </c>
      <c r="O121">
        <v>11</v>
      </c>
      <c r="P121">
        <v>60</v>
      </c>
      <c r="Q121">
        <v>46</v>
      </c>
      <c r="R121">
        <v>3.04189435336976E-2</v>
      </c>
      <c r="S121">
        <v>1.8579234972677602E-2</v>
      </c>
      <c r="T121">
        <v>47032</v>
      </c>
      <c r="U121">
        <v>2.9872495446265902E-2</v>
      </c>
      <c r="V121">
        <v>0.144626593806922</v>
      </c>
      <c r="W121">
        <v>0.26539162112932602</v>
      </c>
      <c r="X121">
        <v>0.106193078324226</v>
      </c>
      <c r="Y121">
        <v>1.6575591985428101E-2</v>
      </c>
      <c r="Z121">
        <v>3.3697632058287803E-2</v>
      </c>
      <c r="AA121">
        <v>5.4644808743169399E-4</v>
      </c>
      <c r="AB121">
        <v>2.1857923497267799E-3</v>
      </c>
      <c r="AC121">
        <v>6.7395264116575596E-3</v>
      </c>
      <c r="AD121">
        <v>2.0036429872495399E-3</v>
      </c>
      <c r="AE121">
        <v>1.0928961748633901E-2</v>
      </c>
      <c r="AF121">
        <v>8.3788706739526403E-3</v>
      </c>
      <c r="AG121">
        <v>7.4285714285714302E-2</v>
      </c>
      <c r="AH121">
        <v>0.55200000000000005</v>
      </c>
      <c r="AI121">
        <v>0.19314285714285701</v>
      </c>
      <c r="AJ121">
        <v>0.29942857142857099</v>
      </c>
      <c r="AK121">
        <v>0.19542857142857101</v>
      </c>
      <c r="AL121">
        <v>0.77714285714285702</v>
      </c>
      <c r="AM121">
        <v>0.38400000000000001</v>
      </c>
      <c r="AN121">
        <v>0.23657142857142899</v>
      </c>
      <c r="AO121">
        <v>0.11771428571428599</v>
      </c>
      <c r="AP121">
        <v>0.377142857142857</v>
      </c>
      <c r="AQ121">
        <v>0.33714285714285702</v>
      </c>
      <c r="AR121">
        <v>0.317714285714286</v>
      </c>
      <c r="AS121">
        <v>0.32342857142857101</v>
      </c>
      <c r="AT121">
        <v>0.39885714285714302</v>
      </c>
      <c r="AU121">
        <v>0.57828571428571396</v>
      </c>
      <c r="AV121">
        <v>1.1188571428571401</v>
      </c>
      <c r="AW121">
        <v>1.5931428571428601</v>
      </c>
      <c r="AX121">
        <v>0.494857142857143</v>
      </c>
      <c r="AY121">
        <v>1.95542857142857</v>
      </c>
      <c r="AZ121">
        <v>5.1622857142857104</v>
      </c>
      <c r="BA121">
        <v>0.14057142857142901</v>
      </c>
      <c r="BB121">
        <v>0.26400000000000001</v>
      </c>
      <c r="BC121">
        <v>0.248</v>
      </c>
      <c r="BD121">
        <v>0.35542857142857098</v>
      </c>
      <c r="BE121">
        <v>0.16457142857142901</v>
      </c>
      <c r="BF121" s="255" t="str">
        <f t="shared" si="1"/>
        <v>Least vulnerability</v>
      </c>
    </row>
    <row r="122" spans="1:58" x14ac:dyDescent="0.25">
      <c r="A122">
        <v>55320</v>
      </c>
      <c r="B122">
        <v>5676</v>
      </c>
      <c r="C122">
        <v>346</v>
      </c>
      <c r="D122">
        <v>112</v>
      </c>
      <c r="E122">
        <v>54543</v>
      </c>
      <c r="F122">
        <v>127</v>
      </c>
      <c r="G122">
        <v>815</v>
      </c>
      <c r="H122">
        <v>1369</v>
      </c>
      <c r="I122">
        <v>510</v>
      </c>
      <c r="J122">
        <v>59</v>
      </c>
      <c r="K122">
        <v>294</v>
      </c>
      <c r="L122">
        <v>19</v>
      </c>
      <c r="M122">
        <v>222</v>
      </c>
      <c r="N122">
        <v>21</v>
      </c>
      <c r="O122">
        <v>21</v>
      </c>
      <c r="P122">
        <v>26</v>
      </c>
      <c r="Q122">
        <v>0</v>
      </c>
      <c r="R122">
        <v>6.0958421423537697E-2</v>
      </c>
      <c r="S122">
        <v>1.9732205778717399E-2</v>
      </c>
      <c r="T122">
        <v>54543</v>
      </c>
      <c r="U122">
        <v>2.2374911909795601E-2</v>
      </c>
      <c r="V122">
        <v>0.14358703312191701</v>
      </c>
      <c r="W122">
        <v>0.241190979563073</v>
      </c>
      <c r="X122">
        <v>8.9852008456659596E-2</v>
      </c>
      <c r="Y122">
        <v>1.03946441155743E-2</v>
      </c>
      <c r="Z122">
        <v>5.1797040169133203E-2</v>
      </c>
      <c r="AA122">
        <v>3.3474277660324198E-3</v>
      </c>
      <c r="AB122">
        <v>3.9112050739957702E-2</v>
      </c>
      <c r="AC122">
        <v>3.6997885835095101E-3</v>
      </c>
      <c r="AD122">
        <v>3.6997885835095101E-3</v>
      </c>
      <c r="AE122">
        <v>4.5806906272022599E-3</v>
      </c>
      <c r="AF122">
        <v>0</v>
      </c>
      <c r="AG122">
        <v>0.309714285714286</v>
      </c>
      <c r="AH122">
        <v>0.58514285714285696</v>
      </c>
      <c r="AI122">
        <v>9.9428571428571394E-2</v>
      </c>
      <c r="AJ122">
        <v>0.19314285714285701</v>
      </c>
      <c r="AK122">
        <v>0.188571428571429</v>
      </c>
      <c r="AL122">
        <v>0.61599999999999999</v>
      </c>
      <c r="AM122">
        <v>0.21028571428571399</v>
      </c>
      <c r="AN122">
        <v>8.2285714285714295E-2</v>
      </c>
      <c r="AO122">
        <v>0.22742857142857101</v>
      </c>
      <c r="AP122">
        <v>0.54857142857142904</v>
      </c>
      <c r="AQ122">
        <v>0.746285714285714</v>
      </c>
      <c r="AR122">
        <v>0.23657142857142899</v>
      </c>
      <c r="AS122">
        <v>0.436571428571429</v>
      </c>
      <c r="AT122">
        <v>0.187428571428571</v>
      </c>
      <c r="AU122">
        <v>0</v>
      </c>
      <c r="AV122">
        <v>1.1874285714285699</v>
      </c>
      <c r="AW122">
        <v>1.0971428571428601</v>
      </c>
      <c r="AX122">
        <v>0.77600000000000002</v>
      </c>
      <c r="AY122">
        <v>1.6068571428571401</v>
      </c>
      <c r="AZ122">
        <v>4.6674285714285704</v>
      </c>
      <c r="BA122">
        <v>0.16800000000000001</v>
      </c>
      <c r="BB122">
        <v>6.51428571428571E-2</v>
      </c>
      <c r="BC122">
        <v>0.41942857142857098</v>
      </c>
      <c r="BD122">
        <v>0.26057142857142901</v>
      </c>
      <c r="BE122">
        <v>9.6000000000000002E-2</v>
      </c>
      <c r="BF122" s="255" t="str">
        <f t="shared" si="1"/>
        <v>Least vulnerability</v>
      </c>
    </row>
    <row r="123" spans="1:58" x14ac:dyDescent="0.25">
      <c r="A123">
        <v>55321</v>
      </c>
      <c r="B123">
        <v>5592</v>
      </c>
      <c r="C123">
        <v>377</v>
      </c>
      <c r="D123">
        <v>70</v>
      </c>
      <c r="E123">
        <v>32549</v>
      </c>
      <c r="F123">
        <v>241</v>
      </c>
      <c r="G123">
        <v>794</v>
      </c>
      <c r="H123">
        <v>1968</v>
      </c>
      <c r="I123">
        <v>547</v>
      </c>
      <c r="J123">
        <v>138</v>
      </c>
      <c r="K123">
        <v>540</v>
      </c>
      <c r="L123">
        <v>52</v>
      </c>
      <c r="M123">
        <v>258</v>
      </c>
      <c r="N123">
        <v>53</v>
      </c>
      <c r="O123">
        <v>64</v>
      </c>
      <c r="P123">
        <v>144</v>
      </c>
      <c r="Q123">
        <v>142</v>
      </c>
      <c r="R123">
        <v>6.7417739628040096E-2</v>
      </c>
      <c r="S123">
        <v>1.25178826895565E-2</v>
      </c>
      <c r="T123">
        <v>32549</v>
      </c>
      <c r="U123">
        <v>4.3097281831187398E-2</v>
      </c>
      <c r="V123">
        <v>0.14198855507868399</v>
      </c>
      <c r="W123">
        <v>0.35193133047210301</v>
      </c>
      <c r="X123">
        <v>9.7818311874105904E-2</v>
      </c>
      <c r="Y123">
        <v>2.46781115879828E-2</v>
      </c>
      <c r="Z123">
        <v>9.6566523605150195E-2</v>
      </c>
      <c r="AA123">
        <v>9.2989985693848407E-3</v>
      </c>
      <c r="AB123">
        <v>4.6137339055794001E-2</v>
      </c>
      <c r="AC123">
        <v>9.4778254649499297E-3</v>
      </c>
      <c r="AD123">
        <v>1.1444921316166E-2</v>
      </c>
      <c r="AE123">
        <v>2.5751072961373401E-2</v>
      </c>
      <c r="AF123">
        <v>2.5393419170243198E-2</v>
      </c>
      <c r="AG123">
        <v>0.378285714285714</v>
      </c>
      <c r="AH123">
        <v>0.34742857142857098</v>
      </c>
      <c r="AI123">
        <v>0.83771428571428597</v>
      </c>
      <c r="AJ123">
        <v>0.53942857142857104</v>
      </c>
      <c r="AK123">
        <v>0.18171428571428599</v>
      </c>
      <c r="AL123">
        <v>0.98285714285714298</v>
      </c>
      <c r="AM123">
        <v>0.28571428571428598</v>
      </c>
      <c r="AN123">
        <v>0.48457142857142899</v>
      </c>
      <c r="AO123">
        <v>0.502857142857143</v>
      </c>
      <c r="AP123">
        <v>0.74057142857142899</v>
      </c>
      <c r="AQ123">
        <v>0.79314285714285704</v>
      </c>
      <c r="AR123">
        <v>0.38514285714285701</v>
      </c>
      <c r="AS123">
        <v>0.81828571428571395</v>
      </c>
      <c r="AT123">
        <v>0.77600000000000002</v>
      </c>
      <c r="AU123">
        <v>0.79657142857142904</v>
      </c>
      <c r="AV123">
        <v>2.1028571428571401</v>
      </c>
      <c r="AW123">
        <v>1.9348571428571399</v>
      </c>
      <c r="AX123">
        <v>1.24342857142857</v>
      </c>
      <c r="AY123">
        <v>3.5691428571428601</v>
      </c>
      <c r="AZ123">
        <v>8.8502857142857092</v>
      </c>
      <c r="BA123">
        <v>0.56342857142857095</v>
      </c>
      <c r="BB123">
        <v>0.46057142857142902</v>
      </c>
      <c r="BC123">
        <v>0.67885714285714305</v>
      </c>
      <c r="BD123">
        <v>0.874285714285714</v>
      </c>
      <c r="BE123">
        <v>0.75771428571428601</v>
      </c>
      <c r="BF123" s="255" t="str">
        <f t="shared" si="1"/>
        <v>Most vulnerability</v>
      </c>
    </row>
    <row r="124" spans="1:58" x14ac:dyDescent="0.25">
      <c r="A124">
        <v>55322</v>
      </c>
      <c r="B124">
        <v>3548</v>
      </c>
      <c r="C124">
        <v>185</v>
      </c>
      <c r="D124">
        <v>74</v>
      </c>
      <c r="E124">
        <v>52674</v>
      </c>
      <c r="F124">
        <v>47</v>
      </c>
      <c r="G124">
        <v>506</v>
      </c>
      <c r="H124">
        <v>839</v>
      </c>
      <c r="I124">
        <v>323</v>
      </c>
      <c r="J124">
        <v>35</v>
      </c>
      <c r="K124">
        <v>474</v>
      </c>
      <c r="L124">
        <v>11</v>
      </c>
      <c r="M124">
        <v>26</v>
      </c>
      <c r="N124">
        <v>31</v>
      </c>
      <c r="O124">
        <v>9</v>
      </c>
      <c r="P124">
        <v>58</v>
      </c>
      <c r="Q124">
        <v>0</v>
      </c>
      <c r="R124">
        <v>5.2142051860202897E-2</v>
      </c>
      <c r="S124">
        <v>2.0856820744081201E-2</v>
      </c>
      <c r="T124">
        <v>52674</v>
      </c>
      <c r="U124">
        <v>1.3246899661781299E-2</v>
      </c>
      <c r="V124">
        <v>0.142615558060879</v>
      </c>
      <c r="W124">
        <v>0.23647125140924499</v>
      </c>
      <c r="X124">
        <v>9.1037204058624602E-2</v>
      </c>
      <c r="Y124">
        <v>9.8647125140924503E-3</v>
      </c>
      <c r="Z124">
        <v>0.13359639233370901</v>
      </c>
      <c r="AA124">
        <v>3.10033821871477E-3</v>
      </c>
      <c r="AB124">
        <v>7.3280721533258196E-3</v>
      </c>
      <c r="AC124">
        <v>8.7373167981961708E-3</v>
      </c>
      <c r="AD124">
        <v>2.5366403607666298E-3</v>
      </c>
      <c r="AE124">
        <v>1.63472378804961E-2</v>
      </c>
      <c r="AF124">
        <v>0</v>
      </c>
      <c r="AG124">
        <v>0.248</v>
      </c>
      <c r="AH124">
        <v>0.629714285714286</v>
      </c>
      <c r="AI124">
        <v>0.11885714285714299</v>
      </c>
      <c r="AJ124">
        <v>7.6571428571428596E-2</v>
      </c>
      <c r="AK124">
        <v>0.186285714285714</v>
      </c>
      <c r="AL124">
        <v>0.58628571428571397</v>
      </c>
      <c r="AM124">
        <v>0.22628571428571401</v>
      </c>
      <c r="AN124">
        <v>7.6571428571428596E-2</v>
      </c>
      <c r="AO124">
        <v>0.66742857142857104</v>
      </c>
      <c r="AP124">
        <v>0.53942857142857104</v>
      </c>
      <c r="AQ124">
        <v>0.40799999999999997</v>
      </c>
      <c r="AR124">
        <v>0.36685714285714299</v>
      </c>
      <c r="AS124">
        <v>0.36114285714285699</v>
      </c>
      <c r="AT124">
        <v>0.55085714285714305</v>
      </c>
      <c r="AU124">
        <v>0</v>
      </c>
      <c r="AV124">
        <v>1.0731428571428601</v>
      </c>
      <c r="AW124">
        <v>1.0754285714285701</v>
      </c>
      <c r="AX124">
        <v>1.20685714285714</v>
      </c>
      <c r="AY124">
        <v>1.6868571428571399</v>
      </c>
      <c r="AZ124">
        <v>5.0422857142857103</v>
      </c>
      <c r="BA124">
        <v>0.13142857142857101</v>
      </c>
      <c r="BB124">
        <v>5.94285714285714E-2</v>
      </c>
      <c r="BC124">
        <v>0.66285714285714303</v>
      </c>
      <c r="BD124">
        <v>0.28114285714285697</v>
      </c>
      <c r="BE124">
        <v>0.14171428571428599</v>
      </c>
      <c r="BF124" s="255" t="str">
        <f t="shared" si="1"/>
        <v>Least vulnerability</v>
      </c>
    </row>
    <row r="125" spans="1:58" x14ac:dyDescent="0.25">
      <c r="A125">
        <v>55324</v>
      </c>
      <c r="B125">
        <v>1193</v>
      </c>
      <c r="C125">
        <v>75</v>
      </c>
      <c r="D125">
        <v>10</v>
      </c>
      <c r="E125">
        <v>40104</v>
      </c>
      <c r="F125">
        <v>40</v>
      </c>
      <c r="G125">
        <v>337</v>
      </c>
      <c r="H125">
        <v>255</v>
      </c>
      <c r="I125">
        <v>157</v>
      </c>
      <c r="J125">
        <v>23</v>
      </c>
      <c r="K125">
        <v>119</v>
      </c>
      <c r="L125">
        <v>4</v>
      </c>
      <c r="M125">
        <v>0</v>
      </c>
      <c r="N125">
        <v>44</v>
      </c>
      <c r="O125">
        <v>0</v>
      </c>
      <c r="P125">
        <v>13</v>
      </c>
      <c r="Q125">
        <v>32</v>
      </c>
      <c r="R125">
        <v>6.2866722548197806E-2</v>
      </c>
      <c r="S125">
        <v>8.3822296730930394E-3</v>
      </c>
      <c r="T125">
        <v>40104</v>
      </c>
      <c r="U125">
        <v>3.3528918692372199E-2</v>
      </c>
      <c r="V125">
        <v>0.28248113998323598</v>
      </c>
      <c r="W125">
        <v>0.213746856663873</v>
      </c>
      <c r="X125">
        <v>0.13160100586756099</v>
      </c>
      <c r="Y125">
        <v>1.9279128248114001E-2</v>
      </c>
      <c r="Z125">
        <v>9.9748533109807205E-2</v>
      </c>
      <c r="AA125">
        <v>3.3528918692372202E-3</v>
      </c>
      <c r="AB125">
        <v>0</v>
      </c>
      <c r="AC125">
        <v>3.6881810561609399E-2</v>
      </c>
      <c r="AD125">
        <v>0</v>
      </c>
      <c r="AE125">
        <v>1.0896898575021E-2</v>
      </c>
      <c r="AF125">
        <v>2.6823134953897699E-2</v>
      </c>
      <c r="AG125">
        <v>0.32685714285714301</v>
      </c>
      <c r="AH125">
        <v>0.20799999999999999</v>
      </c>
      <c r="AI125">
        <v>0.41714285714285698</v>
      </c>
      <c r="AJ125">
        <v>0.374857142857143</v>
      </c>
      <c r="AK125">
        <v>0.85599999999999998</v>
      </c>
      <c r="AL125">
        <v>0.39542857142857102</v>
      </c>
      <c r="AM125">
        <v>0.63657142857142901</v>
      </c>
      <c r="AN125">
        <v>0.316571428571429</v>
      </c>
      <c r="AO125">
        <v>0.51542857142857101</v>
      </c>
      <c r="AP125">
        <v>0.54971428571428604</v>
      </c>
      <c r="AQ125">
        <v>0</v>
      </c>
      <c r="AR125">
        <v>0.72342857142857098</v>
      </c>
      <c r="AS125">
        <v>0</v>
      </c>
      <c r="AT125">
        <v>0.39771428571428602</v>
      </c>
      <c r="AU125">
        <v>0.81942857142857095</v>
      </c>
      <c r="AV125">
        <v>1.3268571428571401</v>
      </c>
      <c r="AW125">
        <v>2.20457142857143</v>
      </c>
      <c r="AX125">
        <v>1.0651428571428601</v>
      </c>
      <c r="AY125">
        <v>1.9405714285714299</v>
      </c>
      <c r="AZ125">
        <v>6.53714285714286</v>
      </c>
      <c r="BA125">
        <v>0.219428571428571</v>
      </c>
      <c r="BB125">
        <v>0.60457142857142898</v>
      </c>
      <c r="BC125">
        <v>0.59085714285714297</v>
      </c>
      <c r="BD125">
        <v>0.34971428571428598</v>
      </c>
      <c r="BE125">
        <v>0.379428571428571</v>
      </c>
      <c r="BF125" s="255" t="str">
        <f t="shared" si="1"/>
        <v>Some vulnerability</v>
      </c>
    </row>
    <row r="126" spans="1:58" x14ac:dyDescent="0.25">
      <c r="A126">
        <v>55325</v>
      </c>
      <c r="B126">
        <v>4682</v>
      </c>
      <c r="C126">
        <v>295</v>
      </c>
      <c r="D126">
        <v>60</v>
      </c>
      <c r="E126">
        <v>37690</v>
      </c>
      <c r="F126">
        <v>129</v>
      </c>
      <c r="G126">
        <v>970</v>
      </c>
      <c r="H126">
        <v>1266</v>
      </c>
      <c r="I126">
        <v>397</v>
      </c>
      <c r="J126">
        <v>75</v>
      </c>
      <c r="K126">
        <v>239</v>
      </c>
      <c r="L126">
        <v>6</v>
      </c>
      <c r="M126">
        <v>63</v>
      </c>
      <c r="N126">
        <v>81</v>
      </c>
      <c r="O126">
        <v>43</v>
      </c>
      <c r="P126">
        <v>41</v>
      </c>
      <c r="Q126">
        <v>85</v>
      </c>
      <c r="R126">
        <v>6.3007261853908605E-2</v>
      </c>
      <c r="S126">
        <v>1.2815036309269501E-2</v>
      </c>
      <c r="T126">
        <v>37690</v>
      </c>
      <c r="U126">
        <v>2.75523280649295E-2</v>
      </c>
      <c r="V126">
        <v>0.207176420333191</v>
      </c>
      <c r="W126">
        <v>0.27039726612558701</v>
      </c>
      <c r="X126">
        <v>8.4792823579666804E-2</v>
      </c>
      <c r="Y126">
        <v>1.60187953865869E-2</v>
      </c>
      <c r="Z126">
        <v>5.1046561298590303E-2</v>
      </c>
      <c r="AA126">
        <v>1.28150363092695E-3</v>
      </c>
      <c r="AB126">
        <v>1.3455788124733E-2</v>
      </c>
      <c r="AC126">
        <v>1.7300299017513902E-2</v>
      </c>
      <c r="AD126">
        <v>9.1841093549765093E-3</v>
      </c>
      <c r="AE126">
        <v>8.7569414780008497E-3</v>
      </c>
      <c r="AF126">
        <v>1.81546347714652E-2</v>
      </c>
      <c r="AG126">
        <v>0.33142857142857102</v>
      </c>
      <c r="AH126">
        <v>0.35428571428571398</v>
      </c>
      <c r="AI126">
        <v>0.54971428571428604</v>
      </c>
      <c r="AJ126">
        <v>0.25600000000000001</v>
      </c>
      <c r="AK126">
        <v>0.55085714285714305</v>
      </c>
      <c r="AL126">
        <v>0.80685714285714305</v>
      </c>
      <c r="AM126">
        <v>0.155428571428571</v>
      </c>
      <c r="AN126">
        <v>0.222857142857143</v>
      </c>
      <c r="AO126">
        <v>0.220571428571429</v>
      </c>
      <c r="AP126">
        <v>0.437714285714286</v>
      </c>
      <c r="AQ126">
        <v>0.49257142857142899</v>
      </c>
      <c r="AR126">
        <v>0.53600000000000003</v>
      </c>
      <c r="AS126">
        <v>0.73371428571428599</v>
      </c>
      <c r="AT126">
        <v>0.32685714285714301</v>
      </c>
      <c r="AU126">
        <v>0.72228571428571398</v>
      </c>
      <c r="AV126">
        <v>1.49142857142857</v>
      </c>
      <c r="AW126">
        <v>1.736</v>
      </c>
      <c r="AX126">
        <v>0.65828571428571403</v>
      </c>
      <c r="AY126">
        <v>2.8114285714285701</v>
      </c>
      <c r="AZ126">
        <v>6.6971428571428602</v>
      </c>
      <c r="BA126">
        <v>0.29028571428571398</v>
      </c>
      <c r="BB126">
        <v>0.34057142857142902</v>
      </c>
      <c r="BC126">
        <v>0.34857142857142898</v>
      </c>
      <c r="BD126">
        <v>0.63771428571428601</v>
      </c>
      <c r="BE126">
        <v>0.41142857142857098</v>
      </c>
      <c r="BF126" s="255" t="str">
        <f t="shared" si="1"/>
        <v>Some vulnerability</v>
      </c>
    </row>
    <row r="127" spans="1:58" x14ac:dyDescent="0.25">
      <c r="A127">
        <v>55327</v>
      </c>
      <c r="B127">
        <v>5542</v>
      </c>
      <c r="C127">
        <v>190</v>
      </c>
      <c r="D127">
        <v>32</v>
      </c>
      <c r="E127">
        <v>66574</v>
      </c>
      <c r="F127">
        <v>183</v>
      </c>
      <c r="G127">
        <v>815</v>
      </c>
      <c r="H127">
        <v>1211</v>
      </c>
      <c r="I127">
        <v>491</v>
      </c>
      <c r="J127">
        <v>34</v>
      </c>
      <c r="K127">
        <v>838</v>
      </c>
      <c r="L127">
        <v>117</v>
      </c>
      <c r="M127">
        <v>31</v>
      </c>
      <c r="N127">
        <v>63</v>
      </c>
      <c r="O127">
        <v>20</v>
      </c>
      <c r="P127">
        <v>49</v>
      </c>
      <c r="Q127">
        <v>8</v>
      </c>
      <c r="R127">
        <v>3.4283652111151197E-2</v>
      </c>
      <c r="S127">
        <v>5.77408877661494E-3</v>
      </c>
      <c r="T127">
        <v>66574</v>
      </c>
      <c r="U127">
        <v>3.3020570191266703E-2</v>
      </c>
      <c r="V127">
        <v>0.14705882352941199</v>
      </c>
      <c r="W127">
        <v>0.218513172140022</v>
      </c>
      <c r="X127">
        <v>8.8596174666185495E-2</v>
      </c>
      <c r="Y127">
        <v>6.13496932515337E-3</v>
      </c>
      <c r="Z127">
        <v>0.151208949837604</v>
      </c>
      <c r="AA127">
        <v>2.1111512089498401E-2</v>
      </c>
      <c r="AB127">
        <v>5.5936485023457203E-3</v>
      </c>
      <c r="AC127">
        <v>1.1367737278960699E-2</v>
      </c>
      <c r="AD127">
        <v>3.60880548538434E-3</v>
      </c>
      <c r="AE127">
        <v>8.8415734391916294E-3</v>
      </c>
      <c r="AF127">
        <v>1.44352219415374E-3</v>
      </c>
      <c r="AG127">
        <v>9.9428571428571394E-2</v>
      </c>
      <c r="AH127">
        <v>0.130285714285714</v>
      </c>
      <c r="AI127">
        <v>3.8857142857142798E-2</v>
      </c>
      <c r="AJ127">
        <v>0.36914285714285699</v>
      </c>
      <c r="AK127">
        <v>0.20685714285714299</v>
      </c>
      <c r="AL127">
        <v>0.433142857142857</v>
      </c>
      <c r="AM127">
        <v>0.20114285714285701</v>
      </c>
      <c r="AN127">
        <v>4.2285714285714301E-2</v>
      </c>
      <c r="AO127">
        <v>0.71085714285714297</v>
      </c>
      <c r="AP127">
        <v>0.878857142857143</v>
      </c>
      <c r="AQ127">
        <v>0.38742857142857101</v>
      </c>
      <c r="AR127">
        <v>0.42171428571428599</v>
      </c>
      <c r="AS127">
        <v>0.42971428571428599</v>
      </c>
      <c r="AT127">
        <v>0.33142857142857102</v>
      </c>
      <c r="AU127">
        <v>0.42857142857142899</v>
      </c>
      <c r="AV127">
        <v>0.63771428571428601</v>
      </c>
      <c r="AW127">
        <v>0.88342857142857101</v>
      </c>
      <c r="AX127">
        <v>1.5897142857142901</v>
      </c>
      <c r="AY127">
        <v>1.99885714285714</v>
      </c>
      <c r="AZ127">
        <v>5.1097142857142899</v>
      </c>
      <c r="BA127">
        <v>0.04</v>
      </c>
      <c r="BB127">
        <v>2.4E-2</v>
      </c>
      <c r="BC127">
        <v>0.84</v>
      </c>
      <c r="BD127">
        <v>0.373714285714286</v>
      </c>
      <c r="BE127">
        <v>0.154285714285714</v>
      </c>
      <c r="BF127" s="255" t="str">
        <f t="shared" si="1"/>
        <v>Least vulnerability</v>
      </c>
    </row>
    <row r="128" spans="1:58" x14ac:dyDescent="0.25">
      <c r="A128">
        <v>55328</v>
      </c>
      <c r="B128">
        <v>9933</v>
      </c>
      <c r="C128">
        <v>259</v>
      </c>
      <c r="D128">
        <v>45</v>
      </c>
      <c r="E128">
        <v>52589</v>
      </c>
      <c r="F128">
        <v>147</v>
      </c>
      <c r="G128">
        <v>1482</v>
      </c>
      <c r="H128">
        <v>2995</v>
      </c>
      <c r="I128">
        <v>678</v>
      </c>
      <c r="J128">
        <v>208</v>
      </c>
      <c r="K128">
        <v>480</v>
      </c>
      <c r="L128">
        <v>9</v>
      </c>
      <c r="M128">
        <v>361</v>
      </c>
      <c r="N128">
        <v>5</v>
      </c>
      <c r="O128">
        <v>26</v>
      </c>
      <c r="P128">
        <v>148</v>
      </c>
      <c r="Q128">
        <v>69</v>
      </c>
      <c r="R128">
        <v>2.6074700493305101E-2</v>
      </c>
      <c r="S128">
        <v>4.5303533675626704E-3</v>
      </c>
      <c r="T128">
        <v>52589</v>
      </c>
      <c r="U128">
        <v>1.4799154334038099E-2</v>
      </c>
      <c r="V128">
        <v>0.14919963757173099</v>
      </c>
      <c r="W128">
        <v>0.30152018524111501</v>
      </c>
      <c r="X128">
        <v>6.8257324071277603E-2</v>
      </c>
      <c r="Y128">
        <v>2.0940300010067501E-2</v>
      </c>
      <c r="Z128">
        <v>4.8323769254001801E-2</v>
      </c>
      <c r="AA128">
        <v>9.0607067351253397E-4</v>
      </c>
      <c r="AB128">
        <v>3.6343501459780499E-2</v>
      </c>
      <c r="AC128">
        <v>5.0337259639585195E-4</v>
      </c>
      <c r="AD128">
        <v>2.6175375012584298E-3</v>
      </c>
      <c r="AE128">
        <v>1.48998288533172E-2</v>
      </c>
      <c r="AF128">
        <v>6.9465418302627601E-3</v>
      </c>
      <c r="AG128">
        <v>5.7142857142857099E-2</v>
      </c>
      <c r="AH128">
        <v>0.10057142857142901</v>
      </c>
      <c r="AI128">
        <v>0.121142857142857</v>
      </c>
      <c r="AJ128">
        <v>0.10057142857142901</v>
      </c>
      <c r="AK128">
        <v>0.22628571428571401</v>
      </c>
      <c r="AL128">
        <v>0.93028571428571405</v>
      </c>
      <c r="AM128">
        <v>6.9714285714285701E-2</v>
      </c>
      <c r="AN128">
        <v>0.36342857142857099</v>
      </c>
      <c r="AO128">
        <v>0.20457142857142899</v>
      </c>
      <c r="AP128">
        <v>0.40457142857142903</v>
      </c>
      <c r="AQ128">
        <v>0.72342857142857098</v>
      </c>
      <c r="AR128">
        <v>0.14057142857142901</v>
      </c>
      <c r="AS128">
        <v>0.36457142857142899</v>
      </c>
      <c r="AT128">
        <v>0.52</v>
      </c>
      <c r="AU128">
        <v>0.54514285714285704</v>
      </c>
      <c r="AV128">
        <v>0.379428571428571</v>
      </c>
      <c r="AW128">
        <v>1.5897142857142901</v>
      </c>
      <c r="AX128">
        <v>0.60914285714285699</v>
      </c>
      <c r="AY128">
        <v>2.29371428571429</v>
      </c>
      <c r="AZ128">
        <v>4.8719999999999999</v>
      </c>
      <c r="BA128">
        <v>6.8571428571428603E-3</v>
      </c>
      <c r="BB128">
        <v>0.26285714285714301</v>
      </c>
      <c r="BC128">
        <v>0.316571428571429</v>
      </c>
      <c r="BD128">
        <v>0.46057142857142902</v>
      </c>
      <c r="BE128">
        <v>0.11542857142857101</v>
      </c>
      <c r="BF128" s="255" t="str">
        <f t="shared" si="1"/>
        <v>Least vulnerability</v>
      </c>
    </row>
    <row r="129" spans="1:58" x14ac:dyDescent="0.25">
      <c r="A129">
        <v>55329</v>
      </c>
      <c r="B129">
        <v>2252</v>
      </c>
      <c r="C129">
        <v>241</v>
      </c>
      <c r="D129">
        <v>24</v>
      </c>
      <c r="E129">
        <v>33340</v>
      </c>
      <c r="F129">
        <v>116</v>
      </c>
      <c r="G129">
        <v>312</v>
      </c>
      <c r="H129">
        <v>563</v>
      </c>
      <c r="I129">
        <v>234</v>
      </c>
      <c r="J129">
        <v>51</v>
      </c>
      <c r="K129">
        <v>124</v>
      </c>
      <c r="L129">
        <v>5</v>
      </c>
      <c r="M129">
        <v>34</v>
      </c>
      <c r="N129">
        <v>52</v>
      </c>
      <c r="O129">
        <v>4</v>
      </c>
      <c r="P129">
        <v>3</v>
      </c>
      <c r="Q129">
        <v>17</v>
      </c>
      <c r="R129">
        <v>0.107015985790409</v>
      </c>
      <c r="S129">
        <v>1.0657193605683801E-2</v>
      </c>
      <c r="T129">
        <v>33340</v>
      </c>
      <c r="U129">
        <v>5.1509769094138499E-2</v>
      </c>
      <c r="V129">
        <v>0.13854351687388999</v>
      </c>
      <c r="W129">
        <v>0.25</v>
      </c>
      <c r="X129">
        <v>0.103907637655417</v>
      </c>
      <c r="Y129">
        <v>2.26465364120782E-2</v>
      </c>
      <c r="Z129">
        <v>5.5062166962699798E-2</v>
      </c>
      <c r="AA129">
        <v>2.2202486678508E-3</v>
      </c>
      <c r="AB129">
        <v>1.5097690941385401E-2</v>
      </c>
      <c r="AC129">
        <v>2.3090586145648299E-2</v>
      </c>
      <c r="AD129">
        <v>1.7761989342806399E-3</v>
      </c>
      <c r="AE129">
        <v>1.3321492007104801E-3</v>
      </c>
      <c r="AF129">
        <v>7.5488454706927203E-3</v>
      </c>
      <c r="AG129">
        <v>0.67657142857142905</v>
      </c>
      <c r="AH129">
        <v>0.28228571428571397</v>
      </c>
      <c r="AI129">
        <v>0.79657142857142904</v>
      </c>
      <c r="AJ129">
        <v>0.69028571428571395</v>
      </c>
      <c r="AK129">
        <v>0.16</v>
      </c>
      <c r="AL129">
        <v>0.68228571428571405</v>
      </c>
      <c r="AM129">
        <v>0.36342857142857099</v>
      </c>
      <c r="AN129">
        <v>0.41371428571428598</v>
      </c>
      <c r="AO129">
        <v>0.248</v>
      </c>
      <c r="AP129">
        <v>0.50628571428571401</v>
      </c>
      <c r="AQ129">
        <v>0.51542857142857101</v>
      </c>
      <c r="AR129">
        <v>0.61028571428571399</v>
      </c>
      <c r="AS129">
        <v>0.312</v>
      </c>
      <c r="AT129">
        <v>9.9428571428571394E-2</v>
      </c>
      <c r="AU129">
        <v>0.56228571428571394</v>
      </c>
      <c r="AV129">
        <v>2.4457142857142902</v>
      </c>
      <c r="AW129">
        <v>1.6194285714285701</v>
      </c>
      <c r="AX129">
        <v>0.754285714285714</v>
      </c>
      <c r="AY129">
        <v>2.0994285714285699</v>
      </c>
      <c r="AZ129">
        <v>6.9188571428571404</v>
      </c>
      <c r="BA129">
        <v>0.69942857142857096</v>
      </c>
      <c r="BB129">
        <v>0.27314285714285702</v>
      </c>
      <c r="BC129">
        <v>0.39885714285714302</v>
      </c>
      <c r="BD129">
        <v>0.4</v>
      </c>
      <c r="BE129">
        <v>0.45142857142857101</v>
      </c>
      <c r="BF129" s="255" t="str">
        <f t="shared" si="1"/>
        <v>Some vulnerability</v>
      </c>
    </row>
    <row r="130" spans="1:58" x14ac:dyDescent="0.25">
      <c r="A130">
        <v>55330</v>
      </c>
      <c r="B130">
        <v>45080</v>
      </c>
      <c r="C130">
        <v>1065</v>
      </c>
      <c r="D130">
        <v>526</v>
      </c>
      <c r="E130">
        <v>48049</v>
      </c>
      <c r="F130">
        <v>1777</v>
      </c>
      <c r="G130">
        <v>6014</v>
      </c>
      <c r="H130">
        <v>11583</v>
      </c>
      <c r="I130">
        <v>3537</v>
      </c>
      <c r="J130">
        <v>797</v>
      </c>
      <c r="K130">
        <v>6760</v>
      </c>
      <c r="L130">
        <v>431</v>
      </c>
      <c r="M130">
        <v>1540</v>
      </c>
      <c r="N130">
        <v>112</v>
      </c>
      <c r="O130">
        <v>224</v>
      </c>
      <c r="P130">
        <v>439</v>
      </c>
      <c r="Q130">
        <v>681</v>
      </c>
      <c r="R130">
        <v>2.36246672582076E-2</v>
      </c>
      <c r="S130">
        <v>1.1668145519077199E-2</v>
      </c>
      <c r="T130">
        <v>48049</v>
      </c>
      <c r="U130">
        <v>3.9418811002661903E-2</v>
      </c>
      <c r="V130">
        <v>0.13340727595386001</v>
      </c>
      <c r="W130">
        <v>0.25694321206743598</v>
      </c>
      <c r="X130">
        <v>7.8460514640638898E-2</v>
      </c>
      <c r="Y130">
        <v>1.7679680567879299E-2</v>
      </c>
      <c r="Z130">
        <v>0.149955634427684</v>
      </c>
      <c r="AA130">
        <v>9.5607808340727601E-3</v>
      </c>
      <c r="AB130">
        <v>3.4161490683229802E-2</v>
      </c>
      <c r="AC130">
        <v>2.4844720496894398E-3</v>
      </c>
      <c r="AD130">
        <v>4.9689440993788796E-3</v>
      </c>
      <c r="AE130">
        <v>9.7382431233362897E-3</v>
      </c>
      <c r="AF130">
        <v>1.5106477373558099E-2</v>
      </c>
      <c r="AG130">
        <v>4.6857142857142903E-2</v>
      </c>
      <c r="AH130">
        <v>0.313142857142857</v>
      </c>
      <c r="AI130">
        <v>0.17142857142857101</v>
      </c>
      <c r="AJ130">
        <v>0.48342857142857099</v>
      </c>
      <c r="AK130">
        <v>0.13371428571428601</v>
      </c>
      <c r="AL130">
        <v>0.72457142857142898</v>
      </c>
      <c r="AM130">
        <v>0.106285714285714</v>
      </c>
      <c r="AN130">
        <v>0.26971428571428602</v>
      </c>
      <c r="AO130">
        <v>0.70742857142857096</v>
      </c>
      <c r="AP130">
        <v>0.750857142857143</v>
      </c>
      <c r="AQ130">
        <v>0.70514285714285696</v>
      </c>
      <c r="AR130">
        <v>0.20685714285714299</v>
      </c>
      <c r="AS130">
        <v>0.53371428571428603</v>
      </c>
      <c r="AT130">
        <v>0.35885714285714299</v>
      </c>
      <c r="AU130">
        <v>0.68342857142857105</v>
      </c>
      <c r="AV130">
        <v>1.01485714285714</v>
      </c>
      <c r="AW130">
        <v>1.23428571428571</v>
      </c>
      <c r="AX130">
        <v>1.45828571428571</v>
      </c>
      <c r="AY130">
        <v>2.488</v>
      </c>
      <c r="AZ130">
        <v>6.19542857142857</v>
      </c>
      <c r="BA130">
        <v>0.114285714285714</v>
      </c>
      <c r="BB130">
        <v>0.122285714285714</v>
      </c>
      <c r="BC130">
        <v>0.76914285714285702</v>
      </c>
      <c r="BD130">
        <v>0.53371428571428603</v>
      </c>
      <c r="BE130">
        <v>0.31885714285714301</v>
      </c>
      <c r="BF130" s="255" t="str">
        <f t="shared" si="1"/>
        <v>Some vulnerability</v>
      </c>
    </row>
    <row r="131" spans="1:58" x14ac:dyDescent="0.25">
      <c r="A131">
        <v>55331</v>
      </c>
      <c r="B131">
        <v>19291</v>
      </c>
      <c r="C131">
        <v>728</v>
      </c>
      <c r="D131">
        <v>339</v>
      </c>
      <c r="E131">
        <v>97601</v>
      </c>
      <c r="F131">
        <v>112</v>
      </c>
      <c r="G131">
        <v>3421</v>
      </c>
      <c r="H131">
        <v>4421</v>
      </c>
      <c r="I131">
        <v>1256</v>
      </c>
      <c r="J131">
        <v>235</v>
      </c>
      <c r="K131">
        <v>1731</v>
      </c>
      <c r="L131">
        <v>69</v>
      </c>
      <c r="M131">
        <v>746</v>
      </c>
      <c r="N131">
        <v>29</v>
      </c>
      <c r="O131">
        <v>91</v>
      </c>
      <c r="P131">
        <v>138</v>
      </c>
      <c r="Q131">
        <v>132</v>
      </c>
      <c r="R131">
        <v>3.7737805194132001E-2</v>
      </c>
      <c r="S131">
        <v>1.7572961484630101E-2</v>
      </c>
      <c r="T131">
        <v>97601</v>
      </c>
      <c r="U131">
        <v>5.8058161837126103E-3</v>
      </c>
      <c r="V131">
        <v>0.17733658182572201</v>
      </c>
      <c r="W131">
        <v>0.22917422632315601</v>
      </c>
      <c r="X131">
        <v>6.5108081488777197E-2</v>
      </c>
      <c r="Y131">
        <v>1.2181846456897001E-2</v>
      </c>
      <c r="Z131">
        <v>8.9730962625058294E-2</v>
      </c>
      <c r="AA131">
        <v>3.5767974703229499E-3</v>
      </c>
      <c r="AB131">
        <v>3.8670882795085799E-2</v>
      </c>
      <c r="AC131">
        <v>1.5032916904255901E-3</v>
      </c>
      <c r="AD131">
        <v>4.7172256492665002E-3</v>
      </c>
      <c r="AE131">
        <v>7.1535949406458998E-3</v>
      </c>
      <c r="AF131">
        <v>6.8425690736612903E-3</v>
      </c>
      <c r="AG131">
        <v>0.123428571428571</v>
      </c>
      <c r="AH131">
        <v>0.52457142857142902</v>
      </c>
      <c r="AI131">
        <v>5.71428571428567E-3</v>
      </c>
      <c r="AJ131">
        <v>3.54285714285714E-2</v>
      </c>
      <c r="AK131">
        <v>0.36457142857142899</v>
      </c>
      <c r="AL131">
        <v>0.52685714285714302</v>
      </c>
      <c r="AM131">
        <v>5.6000000000000001E-2</v>
      </c>
      <c r="AN131">
        <v>0.12</v>
      </c>
      <c r="AO131">
        <v>0.47771428571428598</v>
      </c>
      <c r="AP131">
        <v>0.55657142857142905</v>
      </c>
      <c r="AQ131">
        <v>0.74171428571428599</v>
      </c>
      <c r="AR131">
        <v>0.17485714285714299</v>
      </c>
      <c r="AS131">
        <v>0.51771428571428602</v>
      </c>
      <c r="AT131">
        <v>0.26400000000000001</v>
      </c>
      <c r="AU131">
        <v>0.54171428571428604</v>
      </c>
      <c r="AV131">
        <v>0.68914285714285695</v>
      </c>
      <c r="AW131">
        <v>1.0674285714285701</v>
      </c>
      <c r="AX131">
        <v>1.03428571428571</v>
      </c>
      <c r="AY131">
        <v>2.2400000000000002</v>
      </c>
      <c r="AZ131">
        <v>5.0308571428571396</v>
      </c>
      <c r="BA131">
        <v>4.6857142857142903E-2</v>
      </c>
      <c r="BB131">
        <v>5.6000000000000001E-2</v>
      </c>
      <c r="BC131">
        <v>0.57371428571428595</v>
      </c>
      <c r="BD131">
        <v>0.438857142857143</v>
      </c>
      <c r="BE131">
        <v>0.13942857142857101</v>
      </c>
      <c r="BF131" s="255" t="str">
        <f t="shared" si="1"/>
        <v>Least vulnerability</v>
      </c>
    </row>
    <row r="132" spans="1:58" x14ac:dyDescent="0.25">
      <c r="A132">
        <v>55332</v>
      </c>
      <c r="B132">
        <v>1714</v>
      </c>
      <c r="C132">
        <v>194</v>
      </c>
      <c r="D132">
        <v>9</v>
      </c>
      <c r="E132">
        <v>33116</v>
      </c>
      <c r="F132">
        <v>170</v>
      </c>
      <c r="G132">
        <v>447</v>
      </c>
      <c r="H132">
        <v>406</v>
      </c>
      <c r="I132">
        <v>242</v>
      </c>
      <c r="J132">
        <v>68</v>
      </c>
      <c r="K132">
        <v>374</v>
      </c>
      <c r="L132">
        <v>72</v>
      </c>
      <c r="M132">
        <v>58</v>
      </c>
      <c r="N132">
        <v>20</v>
      </c>
      <c r="O132">
        <v>21</v>
      </c>
      <c r="P132">
        <v>52</v>
      </c>
      <c r="Q132">
        <v>67</v>
      </c>
      <c r="R132">
        <v>0.11318553092182</v>
      </c>
      <c r="S132">
        <v>5.2508751458576397E-3</v>
      </c>
      <c r="T132">
        <v>33116</v>
      </c>
      <c r="U132">
        <v>9.9183197199533293E-2</v>
      </c>
      <c r="V132">
        <v>0.26079346557759597</v>
      </c>
      <c r="W132">
        <v>0.23687281213535599</v>
      </c>
      <c r="X132">
        <v>0.14119019836639399</v>
      </c>
      <c r="Y132">
        <v>3.9673278879813298E-2</v>
      </c>
      <c r="Z132">
        <v>0.21820303383897299</v>
      </c>
      <c r="AA132">
        <v>4.2007001166861097E-2</v>
      </c>
      <c r="AB132">
        <v>3.3838973162193697E-2</v>
      </c>
      <c r="AC132">
        <v>1.1668611435239199E-2</v>
      </c>
      <c r="AD132">
        <v>1.2252042007001199E-2</v>
      </c>
      <c r="AE132">
        <v>3.0338389731621899E-2</v>
      </c>
      <c r="AF132">
        <v>3.9089848308051303E-2</v>
      </c>
      <c r="AG132">
        <v>0.71314285714285697</v>
      </c>
      <c r="AH132">
        <v>0.12</v>
      </c>
      <c r="AI132">
        <v>0.80342857142857105</v>
      </c>
      <c r="AJ132">
        <v>0.95428571428571396</v>
      </c>
      <c r="AK132">
        <v>0.80685714285714305</v>
      </c>
      <c r="AL132">
        <v>0.58857142857142897</v>
      </c>
      <c r="AM132">
        <v>0.69714285714285695</v>
      </c>
      <c r="AN132">
        <v>0.81942857142857095</v>
      </c>
      <c r="AO132">
        <v>0.82057142857142895</v>
      </c>
      <c r="AP132">
        <v>0.94628571428571395</v>
      </c>
      <c r="AQ132">
        <v>0.70285714285714296</v>
      </c>
      <c r="AR132">
        <v>0.42628571428571399</v>
      </c>
      <c r="AS132">
        <v>0.84571428571428597</v>
      </c>
      <c r="AT132">
        <v>0.83657142857142897</v>
      </c>
      <c r="AU132">
        <v>0.89371428571428602</v>
      </c>
      <c r="AV132">
        <v>2.5908571428571401</v>
      </c>
      <c r="AW132">
        <v>2.9119999999999999</v>
      </c>
      <c r="AX132">
        <v>1.76685714285714</v>
      </c>
      <c r="AY132">
        <v>3.7051428571428602</v>
      </c>
      <c r="AZ132">
        <v>10.9748571428571</v>
      </c>
      <c r="BA132">
        <v>0.750857142857143</v>
      </c>
      <c r="BB132">
        <v>0.94514285714285695</v>
      </c>
      <c r="BC132">
        <v>0.91314285714285703</v>
      </c>
      <c r="BD132">
        <v>0.92114285714285704</v>
      </c>
      <c r="BE132">
        <v>0.97371428571428598</v>
      </c>
      <c r="BF132" s="255" t="str">
        <f t="shared" ref="BF132:BF195" si="2">IF(BE132&lt;=0.25,"Least vulnerability",IF(BE132&lt;=0.5,"Some vulnerability",IF(BE132&lt;=0.75,"Significant vulnerability",IF(BE132&lt;=1,"Most vulnerability",""))))</f>
        <v>Most vulnerability</v>
      </c>
    </row>
    <row r="133" spans="1:58" x14ac:dyDescent="0.25">
      <c r="A133">
        <v>55333</v>
      </c>
      <c r="B133">
        <v>697</v>
      </c>
      <c r="C133">
        <v>94</v>
      </c>
      <c r="D133">
        <v>5</v>
      </c>
      <c r="E133">
        <v>33870</v>
      </c>
      <c r="F133">
        <v>40</v>
      </c>
      <c r="G133">
        <v>160</v>
      </c>
      <c r="H133">
        <v>144</v>
      </c>
      <c r="I133">
        <v>82</v>
      </c>
      <c r="J133">
        <v>26</v>
      </c>
      <c r="K133">
        <v>103</v>
      </c>
      <c r="L133">
        <v>9</v>
      </c>
      <c r="M133">
        <v>6</v>
      </c>
      <c r="N133">
        <v>9</v>
      </c>
      <c r="O133">
        <v>1</v>
      </c>
      <c r="P133">
        <v>10</v>
      </c>
      <c r="Q133">
        <v>52</v>
      </c>
      <c r="R133">
        <v>0.134863701578192</v>
      </c>
      <c r="S133">
        <v>7.1736011477761801E-3</v>
      </c>
      <c r="T133">
        <v>33870</v>
      </c>
      <c r="U133">
        <v>5.7388809182209503E-2</v>
      </c>
      <c r="V133">
        <v>0.22955523672883801</v>
      </c>
      <c r="W133">
        <v>0.20659971305595401</v>
      </c>
      <c r="X133">
        <v>0.11764705882352899</v>
      </c>
      <c r="Y133">
        <v>3.7302725968436201E-2</v>
      </c>
      <c r="Z133">
        <v>0.14777618364418901</v>
      </c>
      <c r="AA133">
        <v>1.29124820659971E-2</v>
      </c>
      <c r="AB133">
        <v>8.60832137733142E-3</v>
      </c>
      <c r="AC133">
        <v>1.29124820659971E-2</v>
      </c>
      <c r="AD133">
        <v>1.4347202295552401E-3</v>
      </c>
      <c r="AE133">
        <v>1.43472022955524E-2</v>
      </c>
      <c r="AF133">
        <v>7.4605451936872305E-2</v>
      </c>
      <c r="AG133">
        <v>0.82857142857142896</v>
      </c>
      <c r="AH133">
        <v>0.16914285714285701</v>
      </c>
      <c r="AI133">
        <v>0.77600000000000002</v>
      </c>
      <c r="AJ133">
        <v>0.76114285714285701</v>
      </c>
      <c r="AK133">
        <v>0.68342857142857105</v>
      </c>
      <c r="AL133">
        <v>0.34742857142857098</v>
      </c>
      <c r="AM133">
        <v>0.497142857142857</v>
      </c>
      <c r="AN133">
        <v>0.77942857142857103</v>
      </c>
      <c r="AO133">
        <v>0.69942857142857096</v>
      </c>
      <c r="AP133">
        <v>0.8</v>
      </c>
      <c r="AQ133">
        <v>0.42742857142857099</v>
      </c>
      <c r="AR133">
        <v>0.45600000000000002</v>
      </c>
      <c r="AS133">
        <v>0.28571428571428598</v>
      </c>
      <c r="AT133">
        <v>0.497142857142857</v>
      </c>
      <c r="AU133">
        <v>0.95771428571428596</v>
      </c>
      <c r="AV133">
        <v>2.53485714285714</v>
      </c>
      <c r="AW133">
        <v>2.3074285714285701</v>
      </c>
      <c r="AX133">
        <v>1.49942857142857</v>
      </c>
      <c r="AY133">
        <v>2.6240000000000001</v>
      </c>
      <c r="AZ133">
        <v>8.9657142857142897</v>
      </c>
      <c r="BA133">
        <v>0.73942857142857099</v>
      </c>
      <c r="BB133">
        <v>0.66400000000000003</v>
      </c>
      <c r="BC133">
        <v>0.79542857142857104</v>
      </c>
      <c r="BD133">
        <v>0.57828571428571396</v>
      </c>
      <c r="BE133">
        <v>0.77714285714285702</v>
      </c>
      <c r="BF133" s="255" t="str">
        <f t="shared" si="2"/>
        <v>Most vulnerability</v>
      </c>
    </row>
    <row r="134" spans="1:58" x14ac:dyDescent="0.25">
      <c r="A134">
        <v>55334</v>
      </c>
      <c r="B134">
        <v>2777</v>
      </c>
      <c r="C134">
        <v>347</v>
      </c>
      <c r="D134">
        <v>74</v>
      </c>
      <c r="E134">
        <v>39863</v>
      </c>
      <c r="F134">
        <v>195</v>
      </c>
      <c r="G134">
        <v>466</v>
      </c>
      <c r="H134">
        <v>641</v>
      </c>
      <c r="I134">
        <v>452</v>
      </c>
      <c r="J134">
        <v>56</v>
      </c>
      <c r="K134">
        <v>675</v>
      </c>
      <c r="L134">
        <v>35</v>
      </c>
      <c r="M134">
        <v>166</v>
      </c>
      <c r="N134">
        <v>27</v>
      </c>
      <c r="O134">
        <v>54</v>
      </c>
      <c r="P134">
        <v>68</v>
      </c>
      <c r="Q134">
        <v>62</v>
      </c>
      <c r="R134">
        <v>0.124954987396471</v>
      </c>
      <c r="S134">
        <v>2.6647461289161001E-2</v>
      </c>
      <c r="T134">
        <v>39863</v>
      </c>
      <c r="U134">
        <v>7.0219661505221506E-2</v>
      </c>
      <c r="V134">
        <v>0.16780698595606799</v>
      </c>
      <c r="W134">
        <v>0.23082463089665101</v>
      </c>
      <c r="X134">
        <v>0.16276557436082101</v>
      </c>
      <c r="Y134">
        <v>2.0165646380986699E-2</v>
      </c>
      <c r="Z134">
        <v>0.243068059056536</v>
      </c>
      <c r="AA134">
        <v>1.2603528988116701E-2</v>
      </c>
      <c r="AB134">
        <v>5.9776737486496201E-2</v>
      </c>
      <c r="AC134">
        <v>9.7227223622614305E-3</v>
      </c>
      <c r="AD134">
        <v>1.9445444724522899E-2</v>
      </c>
      <c r="AE134">
        <v>2.44868563197695E-2</v>
      </c>
      <c r="AF134">
        <v>2.23262513503781E-2</v>
      </c>
      <c r="AG134">
        <v>0.78285714285714303</v>
      </c>
      <c r="AH134">
        <v>0.78400000000000003</v>
      </c>
      <c r="AI134">
        <v>0.42971428571428599</v>
      </c>
      <c r="AJ134">
        <v>0.85485714285714298</v>
      </c>
      <c r="AK134">
        <v>0.30628571428571399</v>
      </c>
      <c r="AL134">
        <v>0.53942857142857104</v>
      </c>
      <c r="AM134">
        <v>0.82857142857142896</v>
      </c>
      <c r="AN134">
        <v>0.34628571428571397</v>
      </c>
      <c r="AO134">
        <v>0.85142857142857098</v>
      </c>
      <c r="AP134">
        <v>0.79885714285714304</v>
      </c>
      <c r="AQ134">
        <v>0.84799999999999998</v>
      </c>
      <c r="AR134">
        <v>0.38971428571428601</v>
      </c>
      <c r="AS134">
        <v>0.93142857142857105</v>
      </c>
      <c r="AT134">
        <v>0.748571428571429</v>
      </c>
      <c r="AU134">
        <v>0.77257142857142902</v>
      </c>
      <c r="AV134">
        <v>2.8514285714285701</v>
      </c>
      <c r="AW134">
        <v>2.0205714285714298</v>
      </c>
      <c r="AX134">
        <v>1.6502857142857099</v>
      </c>
      <c r="AY134">
        <v>3.69028571428571</v>
      </c>
      <c r="AZ134">
        <v>10.212571428571399</v>
      </c>
      <c r="BA134">
        <v>0.84342857142857097</v>
      </c>
      <c r="BB134">
        <v>0.51428571428571401</v>
      </c>
      <c r="BC134">
        <v>0.86057142857142899</v>
      </c>
      <c r="BD134">
        <v>0.91771428571428604</v>
      </c>
      <c r="BE134">
        <v>0.92228571428571404</v>
      </c>
      <c r="BF134" s="255" t="str">
        <f t="shared" si="2"/>
        <v>Most vulnerability</v>
      </c>
    </row>
    <row r="135" spans="1:58" x14ac:dyDescent="0.25">
      <c r="A135">
        <v>55335</v>
      </c>
      <c r="B135">
        <v>1633</v>
      </c>
      <c r="C135">
        <v>216</v>
      </c>
      <c r="D135">
        <v>35</v>
      </c>
      <c r="E135">
        <v>39666</v>
      </c>
      <c r="F135">
        <v>68</v>
      </c>
      <c r="G135">
        <v>369</v>
      </c>
      <c r="H135">
        <v>327</v>
      </c>
      <c r="I135">
        <v>224</v>
      </c>
      <c r="J135">
        <v>63</v>
      </c>
      <c r="K135">
        <v>170</v>
      </c>
      <c r="L135">
        <v>8</v>
      </c>
      <c r="M135">
        <v>10</v>
      </c>
      <c r="N135">
        <v>11</v>
      </c>
      <c r="O135">
        <v>1</v>
      </c>
      <c r="P135">
        <v>27</v>
      </c>
      <c r="Q135">
        <v>35</v>
      </c>
      <c r="R135">
        <v>0.132271892222903</v>
      </c>
      <c r="S135">
        <v>2.14329454990814E-2</v>
      </c>
      <c r="T135">
        <v>39666</v>
      </c>
      <c r="U135">
        <v>4.1641151255358201E-2</v>
      </c>
      <c r="V135">
        <v>0.22596448254745899</v>
      </c>
      <c r="W135">
        <v>0.20024494794856099</v>
      </c>
      <c r="X135">
        <v>0.13717085119412101</v>
      </c>
      <c r="Y135">
        <v>3.8579301898346602E-2</v>
      </c>
      <c r="Z135">
        <v>0.104102878138396</v>
      </c>
      <c r="AA135">
        <v>4.8989589712186204E-3</v>
      </c>
      <c r="AB135">
        <v>6.1236987140232697E-3</v>
      </c>
      <c r="AC135">
        <v>6.7360685854255999E-3</v>
      </c>
      <c r="AD135">
        <v>6.1236987140232701E-4</v>
      </c>
      <c r="AE135">
        <v>1.6533986527862799E-2</v>
      </c>
      <c r="AF135">
        <v>2.14329454990814E-2</v>
      </c>
      <c r="AG135">
        <v>0.81371428571428595</v>
      </c>
      <c r="AH135">
        <v>0.64342857142857102</v>
      </c>
      <c r="AI135">
        <v>0.435428571428571</v>
      </c>
      <c r="AJ135">
        <v>0.52</v>
      </c>
      <c r="AK135">
        <v>0.66171428571428603</v>
      </c>
      <c r="AL135">
        <v>0.30628571428571399</v>
      </c>
      <c r="AM135">
        <v>0.66742857142857104</v>
      </c>
      <c r="AN135">
        <v>0.80114285714285705</v>
      </c>
      <c r="AO135">
        <v>0.54400000000000004</v>
      </c>
      <c r="AP135">
        <v>0.61599999999999999</v>
      </c>
      <c r="AQ135">
        <v>0.39657142857142902</v>
      </c>
      <c r="AR135">
        <v>0.316571428571429</v>
      </c>
      <c r="AS135">
        <v>0.22857142857142901</v>
      </c>
      <c r="AT135">
        <v>0.55885714285714305</v>
      </c>
      <c r="AU135">
        <v>0.76228571428571401</v>
      </c>
      <c r="AV135">
        <v>2.4125714285714301</v>
      </c>
      <c r="AW135">
        <v>2.4365714285714302</v>
      </c>
      <c r="AX135">
        <v>1.1599999999999999</v>
      </c>
      <c r="AY135">
        <v>2.2628571428571398</v>
      </c>
      <c r="AZ135">
        <v>8.2720000000000002</v>
      </c>
      <c r="BA135">
        <v>0.68457142857142905</v>
      </c>
      <c r="BB135">
        <v>0.72685714285714298</v>
      </c>
      <c r="BC135">
        <v>0.64114285714285701</v>
      </c>
      <c r="BD135">
        <v>0.44914285714285701</v>
      </c>
      <c r="BE135">
        <v>0.67085714285714304</v>
      </c>
      <c r="BF135" s="255" t="str">
        <f t="shared" si="2"/>
        <v>Significant vulnerability</v>
      </c>
    </row>
    <row r="136" spans="1:58" x14ac:dyDescent="0.25">
      <c r="A136">
        <v>55336</v>
      </c>
      <c r="B136">
        <v>8266</v>
      </c>
      <c r="C136">
        <v>543</v>
      </c>
      <c r="D136">
        <v>138</v>
      </c>
      <c r="E136">
        <v>36719</v>
      </c>
      <c r="F136">
        <v>606</v>
      </c>
      <c r="G136">
        <v>1655</v>
      </c>
      <c r="H136">
        <v>1814</v>
      </c>
      <c r="I136">
        <v>1035</v>
      </c>
      <c r="J136">
        <v>286</v>
      </c>
      <c r="K136">
        <v>1386</v>
      </c>
      <c r="L136">
        <v>139</v>
      </c>
      <c r="M136">
        <v>218</v>
      </c>
      <c r="N136">
        <v>219</v>
      </c>
      <c r="O136">
        <v>89</v>
      </c>
      <c r="P136">
        <v>130</v>
      </c>
      <c r="Q136">
        <v>201</v>
      </c>
      <c r="R136">
        <v>6.5690781514638294E-2</v>
      </c>
      <c r="S136">
        <v>1.66948947495766E-2</v>
      </c>
      <c r="T136">
        <v>36719</v>
      </c>
      <c r="U136">
        <v>7.3312363900314495E-2</v>
      </c>
      <c r="V136">
        <v>0.20021775949673401</v>
      </c>
      <c r="W136">
        <v>0.21945318170820199</v>
      </c>
      <c r="X136">
        <v>0.12521171062182401</v>
      </c>
      <c r="Y136">
        <v>3.4599564481006498E-2</v>
      </c>
      <c r="Z136">
        <v>0.16767481248487801</v>
      </c>
      <c r="AA136">
        <v>1.68158722477619E-2</v>
      </c>
      <c r="AB136">
        <v>2.63730946044036E-2</v>
      </c>
      <c r="AC136">
        <v>2.64940721025889E-2</v>
      </c>
      <c r="AD136">
        <v>1.0766997338495E-2</v>
      </c>
      <c r="AE136">
        <v>1.57270747640939E-2</v>
      </c>
      <c r="AF136">
        <v>2.4316477135252802E-2</v>
      </c>
      <c r="AG136">
        <v>0.35885714285714299</v>
      </c>
      <c r="AH136">
        <v>0.49257142857142899</v>
      </c>
      <c r="AI136">
        <v>0.61599999999999999</v>
      </c>
      <c r="AJ136">
        <v>0.873142857142857</v>
      </c>
      <c r="AK136">
        <v>0.51771428571428602</v>
      </c>
      <c r="AL136">
        <v>0.438857142857143</v>
      </c>
      <c r="AM136">
        <v>0.58171428571428596</v>
      </c>
      <c r="AN136">
        <v>0.72342857142857098</v>
      </c>
      <c r="AO136">
        <v>0.73942857142857099</v>
      </c>
      <c r="AP136">
        <v>0.84228571428571397</v>
      </c>
      <c r="AQ136">
        <v>0.63885714285714301</v>
      </c>
      <c r="AR136">
        <v>0.64571428571428602</v>
      </c>
      <c r="AS136">
        <v>0.79314285714285704</v>
      </c>
      <c r="AT136">
        <v>0.53600000000000003</v>
      </c>
      <c r="AU136">
        <v>0.78514285714285703</v>
      </c>
      <c r="AV136">
        <v>2.3405714285714301</v>
      </c>
      <c r="AW136">
        <v>2.26171428571429</v>
      </c>
      <c r="AX136">
        <v>1.5817142857142901</v>
      </c>
      <c r="AY136">
        <v>3.3988571428571399</v>
      </c>
      <c r="AZ136">
        <v>9.5828571428571401</v>
      </c>
      <c r="BA136">
        <v>0.66514285714285704</v>
      </c>
      <c r="BB136">
        <v>0.64</v>
      </c>
      <c r="BC136">
        <v>0.83542857142857097</v>
      </c>
      <c r="BD136">
        <v>0.82971428571428596</v>
      </c>
      <c r="BE136">
        <v>0.86742857142857099</v>
      </c>
      <c r="BF136" s="255" t="str">
        <f t="shared" si="2"/>
        <v>Most vulnerability</v>
      </c>
    </row>
    <row r="137" spans="1:58" x14ac:dyDescent="0.25">
      <c r="A137">
        <v>55337</v>
      </c>
      <c r="B137">
        <v>48104</v>
      </c>
      <c r="C137">
        <v>4570</v>
      </c>
      <c r="D137">
        <v>1435</v>
      </c>
      <c r="E137">
        <v>41130</v>
      </c>
      <c r="F137">
        <v>2253</v>
      </c>
      <c r="G137">
        <v>7776</v>
      </c>
      <c r="H137">
        <v>11076</v>
      </c>
      <c r="I137">
        <v>5648</v>
      </c>
      <c r="J137">
        <v>892</v>
      </c>
      <c r="K137">
        <v>18447</v>
      </c>
      <c r="L137">
        <v>1581</v>
      </c>
      <c r="M137">
        <v>5278</v>
      </c>
      <c r="N137">
        <v>5</v>
      </c>
      <c r="O137">
        <v>562</v>
      </c>
      <c r="P137">
        <v>1191</v>
      </c>
      <c r="Q137">
        <v>466</v>
      </c>
      <c r="R137">
        <v>9.5002494595044104E-2</v>
      </c>
      <c r="S137">
        <v>2.9831199068684498E-2</v>
      </c>
      <c r="T137">
        <v>41130</v>
      </c>
      <c r="U137">
        <v>4.6836021952436399E-2</v>
      </c>
      <c r="V137">
        <v>0.16164975885581201</v>
      </c>
      <c r="W137">
        <v>0.23025112256777</v>
      </c>
      <c r="X137">
        <v>0.11741227340761699</v>
      </c>
      <c r="Y137">
        <v>1.85431564942624E-2</v>
      </c>
      <c r="Z137">
        <v>0.38348162314984202</v>
      </c>
      <c r="AA137">
        <v>3.2866289705637798E-2</v>
      </c>
      <c r="AB137">
        <v>0.109720605355064</v>
      </c>
      <c r="AC137">
        <v>1.03941460169632E-4</v>
      </c>
      <c r="AD137">
        <v>1.16830201230667E-2</v>
      </c>
      <c r="AE137">
        <v>2.4758855812406499E-2</v>
      </c>
      <c r="AF137">
        <v>9.6873440878097496E-3</v>
      </c>
      <c r="AG137">
        <v>0.60228571428571398</v>
      </c>
      <c r="AH137">
        <v>0.83199999999999996</v>
      </c>
      <c r="AI137">
        <v>0.373714285714286</v>
      </c>
      <c r="AJ137">
        <v>0.60914285714285699</v>
      </c>
      <c r="AK137">
        <v>0.27314285714285702</v>
      </c>
      <c r="AL137">
        <v>0.53371428571428603</v>
      </c>
      <c r="AM137">
        <v>0.49257142857142899</v>
      </c>
      <c r="AN137">
        <v>0.29485714285714298</v>
      </c>
      <c r="AO137">
        <v>0.93714285714285706</v>
      </c>
      <c r="AP137">
        <v>0.92800000000000005</v>
      </c>
      <c r="AQ137">
        <v>0.94285714285714295</v>
      </c>
      <c r="AR137">
        <v>0.126857142857143</v>
      </c>
      <c r="AS137">
        <v>0.82628571428571396</v>
      </c>
      <c r="AT137">
        <v>0.75542857142857101</v>
      </c>
      <c r="AU137">
        <v>0.59428571428571397</v>
      </c>
      <c r="AV137">
        <v>2.4171428571428599</v>
      </c>
      <c r="AW137">
        <v>1.5942857142857101</v>
      </c>
      <c r="AX137">
        <v>1.8651428571428601</v>
      </c>
      <c r="AY137">
        <v>3.24571428571429</v>
      </c>
      <c r="AZ137">
        <v>9.1222857142857094</v>
      </c>
      <c r="BA137">
        <v>0.68571428571428605</v>
      </c>
      <c r="BB137">
        <v>0.26514285714285701</v>
      </c>
      <c r="BC137">
        <v>0.95542857142857096</v>
      </c>
      <c r="BD137">
        <v>0.77942857142857103</v>
      </c>
      <c r="BE137">
        <v>0.79885714285714304</v>
      </c>
      <c r="BF137" s="255" t="str">
        <f t="shared" si="2"/>
        <v>Most vulnerability</v>
      </c>
    </row>
    <row r="138" spans="1:58" x14ac:dyDescent="0.25">
      <c r="A138">
        <v>55338</v>
      </c>
      <c r="B138">
        <v>1002</v>
      </c>
      <c r="C138">
        <v>25</v>
      </c>
      <c r="D138">
        <v>25</v>
      </c>
      <c r="E138">
        <v>42386</v>
      </c>
      <c r="F138">
        <v>58</v>
      </c>
      <c r="G138">
        <v>178</v>
      </c>
      <c r="H138">
        <v>202</v>
      </c>
      <c r="I138">
        <v>121</v>
      </c>
      <c r="J138">
        <v>17</v>
      </c>
      <c r="K138">
        <v>76</v>
      </c>
      <c r="L138">
        <v>0</v>
      </c>
      <c r="M138">
        <v>0</v>
      </c>
      <c r="N138">
        <v>25</v>
      </c>
      <c r="O138">
        <v>1</v>
      </c>
      <c r="P138">
        <v>10</v>
      </c>
      <c r="Q138">
        <v>0</v>
      </c>
      <c r="R138">
        <v>2.4950099800399202E-2</v>
      </c>
      <c r="S138">
        <v>2.4950099800399202E-2</v>
      </c>
      <c r="T138">
        <v>42386</v>
      </c>
      <c r="U138">
        <v>5.7884231536926199E-2</v>
      </c>
      <c r="V138">
        <v>0.17764471057884201</v>
      </c>
      <c r="W138">
        <v>0.20159680638722599</v>
      </c>
      <c r="X138">
        <v>0.120758483033932</v>
      </c>
      <c r="Y138">
        <v>1.6966067864271499E-2</v>
      </c>
      <c r="Z138">
        <v>7.5848303393213606E-2</v>
      </c>
      <c r="AA138">
        <v>0</v>
      </c>
      <c r="AB138">
        <v>0</v>
      </c>
      <c r="AC138">
        <v>2.4950099800399202E-2</v>
      </c>
      <c r="AD138">
        <v>9.9800399201596798E-4</v>
      </c>
      <c r="AE138">
        <v>9.9800399201596807E-3</v>
      </c>
      <c r="AF138">
        <v>0</v>
      </c>
      <c r="AG138">
        <v>5.0285714285714302E-2</v>
      </c>
      <c r="AH138">
        <v>0.745142857142857</v>
      </c>
      <c r="AI138">
        <v>0.32114285714285701</v>
      </c>
      <c r="AJ138">
        <v>0.76685714285714301</v>
      </c>
      <c r="AK138">
        <v>0.36685714285714299</v>
      </c>
      <c r="AL138">
        <v>0.310857142857143</v>
      </c>
      <c r="AM138">
        <v>0.53828571428571403</v>
      </c>
      <c r="AN138">
        <v>0.251428571428571</v>
      </c>
      <c r="AO138">
        <v>0.40342857142857103</v>
      </c>
      <c r="AP138">
        <v>0</v>
      </c>
      <c r="AQ138">
        <v>0</v>
      </c>
      <c r="AR138">
        <v>0.63314285714285701</v>
      </c>
      <c r="AS138">
        <v>0.252571428571429</v>
      </c>
      <c r="AT138">
        <v>0.370285714285714</v>
      </c>
      <c r="AU138">
        <v>0</v>
      </c>
      <c r="AV138">
        <v>1.8834285714285699</v>
      </c>
      <c r="AW138">
        <v>1.46742857142857</v>
      </c>
      <c r="AX138">
        <v>0.40342857142857103</v>
      </c>
      <c r="AY138">
        <v>1.256</v>
      </c>
      <c r="AZ138">
        <v>5.0102857142857102</v>
      </c>
      <c r="BA138">
        <v>0.46742857142857103</v>
      </c>
      <c r="BB138">
        <v>0.21028571428571399</v>
      </c>
      <c r="BC138">
        <v>0.213714285714286</v>
      </c>
      <c r="BD138">
        <v>0.16342857142857101</v>
      </c>
      <c r="BE138">
        <v>0.13828571428571401</v>
      </c>
      <c r="BF138" s="255" t="str">
        <f t="shared" si="2"/>
        <v>Least vulnerability</v>
      </c>
    </row>
    <row r="139" spans="1:58" x14ac:dyDescent="0.25">
      <c r="A139">
        <v>55339</v>
      </c>
      <c r="B139">
        <v>934</v>
      </c>
      <c r="C139">
        <v>55</v>
      </c>
      <c r="D139">
        <v>22</v>
      </c>
      <c r="E139">
        <v>45584</v>
      </c>
      <c r="F139">
        <v>43</v>
      </c>
      <c r="G139">
        <v>171</v>
      </c>
      <c r="H139">
        <v>186</v>
      </c>
      <c r="I139">
        <v>62</v>
      </c>
      <c r="J139">
        <v>14</v>
      </c>
      <c r="K139">
        <v>94</v>
      </c>
      <c r="L139">
        <v>3</v>
      </c>
      <c r="M139">
        <v>13</v>
      </c>
      <c r="N139">
        <v>0</v>
      </c>
      <c r="O139">
        <v>11</v>
      </c>
      <c r="P139">
        <v>4</v>
      </c>
      <c r="Q139">
        <v>0</v>
      </c>
      <c r="R139">
        <v>5.8886509635974298E-2</v>
      </c>
      <c r="S139">
        <v>2.3554603854389702E-2</v>
      </c>
      <c r="T139">
        <v>45584</v>
      </c>
      <c r="U139">
        <v>4.6038543897216302E-2</v>
      </c>
      <c r="V139">
        <v>0.183083511777302</v>
      </c>
      <c r="W139">
        <v>0.199143468950749</v>
      </c>
      <c r="X139">
        <v>6.6381156316916504E-2</v>
      </c>
      <c r="Y139">
        <v>1.49892933618844E-2</v>
      </c>
      <c r="Z139">
        <v>0.100642398286938</v>
      </c>
      <c r="AA139">
        <v>3.2119914346895101E-3</v>
      </c>
      <c r="AB139">
        <v>1.39186295503212E-2</v>
      </c>
      <c r="AC139">
        <v>0</v>
      </c>
      <c r="AD139">
        <v>1.1777301927194899E-2</v>
      </c>
      <c r="AE139">
        <v>4.2826552462526804E-3</v>
      </c>
      <c r="AF139">
        <v>0</v>
      </c>
      <c r="AG139">
        <v>0.30057142857142899</v>
      </c>
      <c r="AH139">
        <v>0.70857142857142896</v>
      </c>
      <c r="AI139">
        <v>0.22742857142857101</v>
      </c>
      <c r="AJ139">
        <v>0.59885714285714298</v>
      </c>
      <c r="AK139">
        <v>0.39200000000000002</v>
      </c>
      <c r="AL139">
        <v>0.29942857142857099</v>
      </c>
      <c r="AM139">
        <v>6.0571428571428602E-2</v>
      </c>
      <c r="AN139">
        <v>0.19885714285714301</v>
      </c>
      <c r="AO139">
        <v>0.52342857142857102</v>
      </c>
      <c r="AP139">
        <v>0.54285714285714304</v>
      </c>
      <c r="AQ139">
        <v>0.500571428571429</v>
      </c>
      <c r="AR139">
        <v>0</v>
      </c>
      <c r="AS139">
        <v>0.83085714285714296</v>
      </c>
      <c r="AT139">
        <v>0.17485714285714299</v>
      </c>
      <c r="AU139">
        <v>0</v>
      </c>
      <c r="AV139">
        <v>1.8354285714285701</v>
      </c>
      <c r="AW139">
        <v>0.95085714285714296</v>
      </c>
      <c r="AX139">
        <v>1.0662857142857101</v>
      </c>
      <c r="AY139">
        <v>1.50628571428571</v>
      </c>
      <c r="AZ139">
        <v>5.3588571428571399</v>
      </c>
      <c r="BA139">
        <v>0.438857142857143</v>
      </c>
      <c r="BB139">
        <v>2.6285714285714301E-2</v>
      </c>
      <c r="BC139">
        <v>0.59199999999999997</v>
      </c>
      <c r="BD139">
        <v>0.23657142857142899</v>
      </c>
      <c r="BE139">
        <v>0.184</v>
      </c>
      <c r="BF139" s="255" t="str">
        <f t="shared" si="2"/>
        <v>Least vulnerability</v>
      </c>
    </row>
    <row r="140" spans="1:58" x14ac:dyDescent="0.25">
      <c r="A140">
        <v>55340</v>
      </c>
      <c r="B140">
        <v>9776</v>
      </c>
      <c r="C140">
        <v>115</v>
      </c>
      <c r="D140">
        <v>107</v>
      </c>
      <c r="E140">
        <v>78672</v>
      </c>
      <c r="F140">
        <v>264</v>
      </c>
      <c r="G140">
        <v>1378</v>
      </c>
      <c r="H140">
        <v>3140</v>
      </c>
      <c r="I140">
        <v>473</v>
      </c>
      <c r="J140">
        <v>87</v>
      </c>
      <c r="K140">
        <v>2221</v>
      </c>
      <c r="L140">
        <v>100</v>
      </c>
      <c r="M140">
        <v>124</v>
      </c>
      <c r="N140">
        <v>149</v>
      </c>
      <c r="O140">
        <v>14</v>
      </c>
      <c r="P140">
        <v>78</v>
      </c>
      <c r="Q140">
        <v>12</v>
      </c>
      <c r="R140">
        <v>1.17635024549918E-2</v>
      </c>
      <c r="S140">
        <v>1.0945171849427201E-2</v>
      </c>
      <c r="T140">
        <v>78672</v>
      </c>
      <c r="U140">
        <v>2.7004909983633401E-2</v>
      </c>
      <c r="V140">
        <v>0.14095744680851099</v>
      </c>
      <c r="W140">
        <v>0.321194762684124</v>
      </c>
      <c r="X140">
        <v>4.8383797054009803E-2</v>
      </c>
      <c r="Y140">
        <v>8.8993453355155506E-3</v>
      </c>
      <c r="Z140">
        <v>0.227189034369885</v>
      </c>
      <c r="AA140">
        <v>1.02291325695581E-2</v>
      </c>
      <c r="AB140">
        <v>1.2684124386252001E-2</v>
      </c>
      <c r="AC140">
        <v>1.5241407528641599E-2</v>
      </c>
      <c r="AD140">
        <v>1.43207855973813E-3</v>
      </c>
      <c r="AE140">
        <v>7.9787234042553203E-3</v>
      </c>
      <c r="AF140">
        <v>1.22749590834697E-3</v>
      </c>
      <c r="AG140">
        <v>2.0571428571428602E-2</v>
      </c>
      <c r="AH140">
        <v>0.29142857142857098</v>
      </c>
      <c r="AI140">
        <v>1.48571428571429E-2</v>
      </c>
      <c r="AJ140">
        <v>0.24457142857142899</v>
      </c>
      <c r="AK140">
        <v>0.17257142857142899</v>
      </c>
      <c r="AL140">
        <v>0.96114285714285697</v>
      </c>
      <c r="AM140">
        <v>1.7142857142857099E-2</v>
      </c>
      <c r="AN140">
        <v>6.7428571428571393E-2</v>
      </c>
      <c r="AO140">
        <v>0.83314285714285696</v>
      </c>
      <c r="AP140">
        <v>0.76457142857142901</v>
      </c>
      <c r="AQ140">
        <v>0.48228571428571398</v>
      </c>
      <c r="AR140">
        <v>0.48914285714285699</v>
      </c>
      <c r="AS140">
        <v>0.28457142857142897</v>
      </c>
      <c r="AT140">
        <v>0.29714285714285699</v>
      </c>
      <c r="AU140">
        <v>0.42057142857142898</v>
      </c>
      <c r="AV140">
        <v>0.57142857142857195</v>
      </c>
      <c r="AW140">
        <v>1.21828571428571</v>
      </c>
      <c r="AX140">
        <v>1.5977142857142901</v>
      </c>
      <c r="AY140">
        <v>1.97371428571429</v>
      </c>
      <c r="AZ140">
        <v>5.3611428571428599</v>
      </c>
      <c r="BA140">
        <v>3.2000000000000001E-2</v>
      </c>
      <c r="BB140">
        <v>0.112</v>
      </c>
      <c r="BC140">
        <v>0.84342857142857097</v>
      </c>
      <c r="BD140">
        <v>0.36457142857142899</v>
      </c>
      <c r="BE140">
        <v>0.185142857142857</v>
      </c>
      <c r="BF140" s="255" t="str">
        <f t="shared" si="2"/>
        <v>Least vulnerability</v>
      </c>
    </row>
    <row r="141" spans="1:58" x14ac:dyDescent="0.25">
      <c r="A141">
        <v>55341</v>
      </c>
      <c r="B141">
        <v>3454</v>
      </c>
      <c r="C141">
        <v>76</v>
      </c>
      <c r="D141">
        <v>24</v>
      </c>
      <c r="E141">
        <v>52912</v>
      </c>
      <c r="F141">
        <v>11</v>
      </c>
      <c r="G141">
        <v>309</v>
      </c>
      <c r="H141">
        <v>1111</v>
      </c>
      <c r="I141">
        <v>132</v>
      </c>
      <c r="J141">
        <v>12</v>
      </c>
      <c r="K141">
        <v>322</v>
      </c>
      <c r="L141">
        <v>0</v>
      </c>
      <c r="M141">
        <v>20</v>
      </c>
      <c r="N141">
        <v>0</v>
      </c>
      <c r="O141">
        <v>5</v>
      </c>
      <c r="P141">
        <v>25</v>
      </c>
      <c r="Q141">
        <v>2</v>
      </c>
      <c r="R141">
        <v>2.2003474232773601E-2</v>
      </c>
      <c r="S141">
        <v>6.9484655471916601E-3</v>
      </c>
      <c r="T141">
        <v>52912</v>
      </c>
      <c r="U141">
        <v>3.1847133757961798E-3</v>
      </c>
      <c r="V141">
        <v>8.9461493920092602E-2</v>
      </c>
      <c r="W141">
        <v>0.321656050955414</v>
      </c>
      <c r="X141">
        <v>3.8216560509554097E-2</v>
      </c>
      <c r="Y141">
        <v>3.47423277359583E-3</v>
      </c>
      <c r="Z141">
        <v>9.3225246091488106E-2</v>
      </c>
      <c r="AA141">
        <v>0</v>
      </c>
      <c r="AB141">
        <v>5.7903879559930496E-3</v>
      </c>
      <c r="AC141">
        <v>0</v>
      </c>
      <c r="AD141">
        <v>1.44759698899826E-3</v>
      </c>
      <c r="AE141">
        <v>7.2379849449913103E-3</v>
      </c>
      <c r="AF141">
        <v>5.7903879559930501E-4</v>
      </c>
      <c r="AG141">
        <v>3.8857142857142903E-2</v>
      </c>
      <c r="AH141">
        <v>0.158857142857143</v>
      </c>
      <c r="AI141">
        <v>0.11542857142857101</v>
      </c>
      <c r="AJ141">
        <v>2.0571428571428602E-2</v>
      </c>
      <c r="AK141">
        <v>3.4285714285714301E-2</v>
      </c>
      <c r="AL141">
        <v>0.96228571428571397</v>
      </c>
      <c r="AM141">
        <v>5.7142857142857099E-3</v>
      </c>
      <c r="AN141">
        <v>3.3142857142857099E-2</v>
      </c>
      <c r="AO141">
        <v>0.49028571428571399</v>
      </c>
      <c r="AP141">
        <v>0</v>
      </c>
      <c r="AQ141">
        <v>0.39085714285714301</v>
      </c>
      <c r="AR141">
        <v>0</v>
      </c>
      <c r="AS141">
        <v>0.29028571428571398</v>
      </c>
      <c r="AT141">
        <v>0.26742857142857102</v>
      </c>
      <c r="AU141">
        <v>0.40342857142857103</v>
      </c>
      <c r="AV141">
        <v>0.33371428571428602</v>
      </c>
      <c r="AW141">
        <v>1.03542857142857</v>
      </c>
      <c r="AX141">
        <v>0.49028571428571399</v>
      </c>
      <c r="AY141">
        <v>1.3520000000000001</v>
      </c>
      <c r="AZ141">
        <v>3.21142857142857</v>
      </c>
      <c r="BA141">
        <v>5.7142857142857099E-3</v>
      </c>
      <c r="BB141">
        <v>4.34285714285714E-2</v>
      </c>
      <c r="BC141">
        <v>0.245714285714286</v>
      </c>
      <c r="BD141">
        <v>0.189714285714286</v>
      </c>
      <c r="BE141">
        <v>1.1428571428571401E-2</v>
      </c>
      <c r="BF141" s="255" t="str">
        <f t="shared" si="2"/>
        <v>Least vulnerability</v>
      </c>
    </row>
    <row r="142" spans="1:58" x14ac:dyDescent="0.25">
      <c r="A142">
        <v>55342</v>
      </c>
      <c r="B142">
        <v>1884</v>
      </c>
      <c r="C142">
        <v>179</v>
      </c>
      <c r="D142">
        <v>45</v>
      </c>
      <c r="E142">
        <v>36373</v>
      </c>
      <c r="F142">
        <v>127</v>
      </c>
      <c r="G142">
        <v>366</v>
      </c>
      <c r="H142">
        <v>374</v>
      </c>
      <c r="I142">
        <v>255</v>
      </c>
      <c r="J142">
        <v>52</v>
      </c>
      <c r="K142">
        <v>195</v>
      </c>
      <c r="L142">
        <v>18</v>
      </c>
      <c r="M142">
        <v>53</v>
      </c>
      <c r="N142">
        <v>36</v>
      </c>
      <c r="O142">
        <v>8</v>
      </c>
      <c r="P142">
        <v>37</v>
      </c>
      <c r="Q142">
        <v>14</v>
      </c>
      <c r="R142">
        <v>9.5010615711252702E-2</v>
      </c>
      <c r="S142">
        <v>2.3885350318471301E-2</v>
      </c>
      <c r="T142">
        <v>36373</v>
      </c>
      <c r="U142">
        <v>6.7409766454352399E-2</v>
      </c>
      <c r="V142">
        <v>0.194267515923567</v>
      </c>
      <c r="W142">
        <v>0.19851380042462799</v>
      </c>
      <c r="X142">
        <v>0.13535031847133799</v>
      </c>
      <c r="Y142">
        <v>2.7600849256900199E-2</v>
      </c>
      <c r="Z142">
        <v>0.103503184713376</v>
      </c>
      <c r="AA142">
        <v>9.5541401273885294E-3</v>
      </c>
      <c r="AB142">
        <v>2.8131634819532899E-2</v>
      </c>
      <c r="AC142">
        <v>1.9108280254777101E-2</v>
      </c>
      <c r="AD142">
        <v>4.2462845010615702E-3</v>
      </c>
      <c r="AE142">
        <v>1.96390658174098E-2</v>
      </c>
      <c r="AF142">
        <v>7.4309978768577504E-3</v>
      </c>
      <c r="AG142">
        <v>0.60342857142857098</v>
      </c>
      <c r="AH142">
        <v>0.72228571428571398</v>
      </c>
      <c r="AI142">
        <v>0.64457142857142902</v>
      </c>
      <c r="AJ142">
        <v>0.83542857142857097</v>
      </c>
      <c r="AK142">
        <v>0.48571428571428599</v>
      </c>
      <c r="AL142">
        <v>0.29028571428571398</v>
      </c>
      <c r="AM142">
        <v>0.65142857142857102</v>
      </c>
      <c r="AN142">
        <v>0.55542857142857105</v>
      </c>
      <c r="AO142">
        <v>0.54171428571428604</v>
      </c>
      <c r="AP142">
        <v>0.749714285714286</v>
      </c>
      <c r="AQ142">
        <v>0.65485714285714303</v>
      </c>
      <c r="AR142">
        <v>0.55885714285714305</v>
      </c>
      <c r="AS142">
        <v>0.47428571428571398</v>
      </c>
      <c r="AT142">
        <v>0.63885714285714301</v>
      </c>
      <c r="AU142">
        <v>0.55657142857142905</v>
      </c>
      <c r="AV142">
        <v>2.80571428571429</v>
      </c>
      <c r="AW142">
        <v>1.98285714285714</v>
      </c>
      <c r="AX142">
        <v>1.29142857142857</v>
      </c>
      <c r="AY142">
        <v>2.8834285714285701</v>
      </c>
      <c r="AZ142">
        <v>8.9634285714285706</v>
      </c>
      <c r="BA142">
        <v>0.83085714285714296</v>
      </c>
      <c r="BB142">
        <v>0.49371428571428599</v>
      </c>
      <c r="BC142">
        <v>0.69714285714285695</v>
      </c>
      <c r="BD142">
        <v>0.65371428571428603</v>
      </c>
      <c r="BE142">
        <v>0.77485714285714302</v>
      </c>
      <c r="BF142" s="255" t="str">
        <f t="shared" si="2"/>
        <v>Most vulnerability</v>
      </c>
    </row>
    <row r="143" spans="1:58" x14ac:dyDescent="0.25">
      <c r="A143">
        <v>55343</v>
      </c>
      <c r="B143">
        <v>26482</v>
      </c>
      <c r="C143">
        <v>2324</v>
      </c>
      <c r="D143">
        <v>687</v>
      </c>
      <c r="E143">
        <v>54599</v>
      </c>
      <c r="F143">
        <v>648</v>
      </c>
      <c r="G143">
        <v>4836</v>
      </c>
      <c r="H143">
        <v>4961</v>
      </c>
      <c r="I143">
        <v>3775</v>
      </c>
      <c r="J143">
        <v>594</v>
      </c>
      <c r="K143">
        <v>8901</v>
      </c>
      <c r="L143">
        <v>411</v>
      </c>
      <c r="M143">
        <v>6042</v>
      </c>
      <c r="N143">
        <v>0</v>
      </c>
      <c r="O143">
        <v>159</v>
      </c>
      <c r="P143">
        <v>1057</v>
      </c>
      <c r="Q143">
        <v>316</v>
      </c>
      <c r="R143">
        <v>8.7757722226418006E-2</v>
      </c>
      <c r="S143">
        <v>2.5942149384487599E-2</v>
      </c>
      <c r="T143">
        <v>54599</v>
      </c>
      <c r="U143">
        <v>2.4469450947813599E-2</v>
      </c>
      <c r="V143">
        <v>0.182614606147572</v>
      </c>
      <c r="W143">
        <v>0.18733479344460399</v>
      </c>
      <c r="X143">
        <v>0.14254965637036501</v>
      </c>
      <c r="Y143">
        <v>2.2430330035495799E-2</v>
      </c>
      <c r="Z143">
        <v>0.336115097047051</v>
      </c>
      <c r="AA143">
        <v>1.5519975832641E-2</v>
      </c>
      <c r="AB143">
        <v>0.228154973189336</v>
      </c>
      <c r="AC143">
        <v>0</v>
      </c>
      <c r="AD143">
        <v>6.0040782418246397E-3</v>
      </c>
      <c r="AE143">
        <v>3.9913903783702097E-2</v>
      </c>
      <c r="AF143">
        <v>1.19326334868968E-2</v>
      </c>
      <c r="AG143">
        <v>0.54628571428571404</v>
      </c>
      <c r="AH143">
        <v>0.77371428571428602</v>
      </c>
      <c r="AI143">
        <v>9.7142857142857197E-2</v>
      </c>
      <c r="AJ143">
        <v>0.219428571428571</v>
      </c>
      <c r="AK143">
        <v>0.38971428571428601</v>
      </c>
      <c r="AL143">
        <v>0.22742857142857101</v>
      </c>
      <c r="AM143">
        <v>0.70971428571428596</v>
      </c>
      <c r="AN143">
        <v>0.41028571428571398</v>
      </c>
      <c r="AO143">
        <v>0.92228571428571404</v>
      </c>
      <c r="AP143">
        <v>0.83085714285714296</v>
      </c>
      <c r="AQ143">
        <v>0.97714285714285698</v>
      </c>
      <c r="AR143">
        <v>0</v>
      </c>
      <c r="AS143">
        <v>0.58285714285714296</v>
      </c>
      <c r="AT143">
        <v>0.91085714285714303</v>
      </c>
      <c r="AU143">
        <v>0.63314285714285701</v>
      </c>
      <c r="AV143">
        <v>1.6365714285714299</v>
      </c>
      <c r="AW143">
        <v>1.73714285714286</v>
      </c>
      <c r="AX143">
        <v>1.75314285714286</v>
      </c>
      <c r="AY143">
        <v>3.1040000000000001</v>
      </c>
      <c r="AZ143">
        <v>8.2308571428571398</v>
      </c>
      <c r="BA143">
        <v>0.34285714285714303</v>
      </c>
      <c r="BB143">
        <v>0.34285714285714303</v>
      </c>
      <c r="BC143">
        <v>0.90514285714285703</v>
      </c>
      <c r="BD143">
        <v>0.73257142857142898</v>
      </c>
      <c r="BE143">
        <v>0.66400000000000003</v>
      </c>
      <c r="BF143" s="255" t="str">
        <f t="shared" si="2"/>
        <v>Significant vulnerability</v>
      </c>
    </row>
    <row r="144" spans="1:58" x14ac:dyDescent="0.25">
      <c r="A144">
        <v>55344</v>
      </c>
      <c r="B144">
        <v>14180</v>
      </c>
      <c r="C144">
        <v>2088</v>
      </c>
      <c r="D144">
        <v>414</v>
      </c>
      <c r="E144">
        <v>58286</v>
      </c>
      <c r="F144">
        <v>818</v>
      </c>
      <c r="G144">
        <v>2328</v>
      </c>
      <c r="H144">
        <v>3253</v>
      </c>
      <c r="I144">
        <v>1432</v>
      </c>
      <c r="J144">
        <v>342</v>
      </c>
      <c r="K144">
        <v>6536</v>
      </c>
      <c r="L144">
        <v>617</v>
      </c>
      <c r="M144">
        <v>4039</v>
      </c>
      <c r="N144">
        <v>0</v>
      </c>
      <c r="O144">
        <v>250</v>
      </c>
      <c r="P144">
        <v>307</v>
      </c>
      <c r="Q144">
        <v>152</v>
      </c>
      <c r="R144">
        <v>0.14724964739069099</v>
      </c>
      <c r="S144">
        <v>2.9196050775740501E-2</v>
      </c>
      <c r="T144">
        <v>58286</v>
      </c>
      <c r="U144">
        <v>5.76868829337095E-2</v>
      </c>
      <c r="V144">
        <v>0.16417489421720699</v>
      </c>
      <c r="W144">
        <v>0.22940761636107199</v>
      </c>
      <c r="X144">
        <v>0.10098730606488</v>
      </c>
      <c r="Y144">
        <v>2.4118476727785599E-2</v>
      </c>
      <c r="Z144">
        <v>0.460930888575458</v>
      </c>
      <c r="AA144">
        <v>4.3511988716502102E-2</v>
      </c>
      <c r="AB144">
        <v>0.28483779971791301</v>
      </c>
      <c r="AC144">
        <v>0</v>
      </c>
      <c r="AD144">
        <v>1.7630465444287698E-2</v>
      </c>
      <c r="AE144">
        <v>2.16502115655853E-2</v>
      </c>
      <c r="AF144">
        <v>1.07193229901269E-2</v>
      </c>
      <c r="AG144">
        <v>0.86857142857142899</v>
      </c>
      <c r="AH144">
        <v>0.82057142857142895</v>
      </c>
      <c r="AI144">
        <v>6.7428571428571393E-2</v>
      </c>
      <c r="AJ144">
        <v>0.76457142857142901</v>
      </c>
      <c r="AK144">
        <v>0.28571428571428598</v>
      </c>
      <c r="AL144">
        <v>0.52914285714285703</v>
      </c>
      <c r="AM144">
        <v>0.32</v>
      </c>
      <c r="AN144">
        <v>0.46400000000000002</v>
      </c>
      <c r="AO144">
        <v>0.95314285714285696</v>
      </c>
      <c r="AP144">
        <v>0.94857142857142895</v>
      </c>
      <c r="AQ144">
        <v>0.98399999999999999</v>
      </c>
      <c r="AR144">
        <v>0</v>
      </c>
      <c r="AS144">
        <v>0.91657142857142904</v>
      </c>
      <c r="AT144">
        <v>0.68228571428571405</v>
      </c>
      <c r="AU144">
        <v>0.61714285714285699</v>
      </c>
      <c r="AV144">
        <v>2.52114285714286</v>
      </c>
      <c r="AW144">
        <v>1.5988571428571401</v>
      </c>
      <c r="AX144">
        <v>1.9017142857142899</v>
      </c>
      <c r="AY144">
        <v>3.2</v>
      </c>
      <c r="AZ144">
        <v>9.22171428571429</v>
      </c>
      <c r="BA144">
        <v>0.73485714285714299</v>
      </c>
      <c r="BB144">
        <v>0.26742857142857102</v>
      </c>
      <c r="BC144">
        <v>0.96342857142857097</v>
      </c>
      <c r="BD144">
        <v>0.75885714285714301</v>
      </c>
      <c r="BE144">
        <v>0.81714285714285695</v>
      </c>
      <c r="BF144" s="255" t="str">
        <f t="shared" si="2"/>
        <v>Most vulnerability</v>
      </c>
    </row>
    <row r="145" spans="1:58" x14ac:dyDescent="0.25">
      <c r="A145">
        <v>55345</v>
      </c>
      <c r="B145">
        <v>21255</v>
      </c>
      <c r="C145">
        <v>872</v>
      </c>
      <c r="D145">
        <v>216</v>
      </c>
      <c r="E145">
        <v>74363</v>
      </c>
      <c r="F145">
        <v>451</v>
      </c>
      <c r="G145">
        <v>4490</v>
      </c>
      <c r="H145">
        <v>5423</v>
      </c>
      <c r="I145">
        <v>1867</v>
      </c>
      <c r="J145">
        <v>619</v>
      </c>
      <c r="K145">
        <v>3578</v>
      </c>
      <c r="L145">
        <v>314</v>
      </c>
      <c r="M145">
        <v>1205</v>
      </c>
      <c r="N145">
        <v>0</v>
      </c>
      <c r="O145">
        <v>17</v>
      </c>
      <c r="P145">
        <v>504</v>
      </c>
      <c r="Q145">
        <v>100</v>
      </c>
      <c r="R145">
        <v>4.1025641025640998E-2</v>
      </c>
      <c r="S145">
        <v>1.0162314749470699E-2</v>
      </c>
      <c r="T145">
        <v>74363</v>
      </c>
      <c r="U145">
        <v>2.1218536814867101E-2</v>
      </c>
      <c r="V145">
        <v>0.211244413079275</v>
      </c>
      <c r="W145">
        <v>0.25513996706657299</v>
      </c>
      <c r="X145">
        <v>8.7838155728063999E-2</v>
      </c>
      <c r="Y145">
        <v>2.9122559397788801E-2</v>
      </c>
      <c r="Z145">
        <v>0.16833686191484401</v>
      </c>
      <c r="AA145">
        <v>1.47729945895084E-2</v>
      </c>
      <c r="AB145">
        <v>5.6692542931075E-2</v>
      </c>
      <c r="AC145">
        <v>0</v>
      </c>
      <c r="AD145">
        <v>7.9981180898612103E-4</v>
      </c>
      <c r="AE145">
        <v>2.3712067748765001E-2</v>
      </c>
      <c r="AF145">
        <v>4.7047753469771801E-3</v>
      </c>
      <c r="AG145">
        <v>0.14971428571428599</v>
      </c>
      <c r="AH145">
        <v>0.26971428571428602</v>
      </c>
      <c r="AI145">
        <v>2.0571428571428602E-2</v>
      </c>
      <c r="AJ145">
        <v>0.17828571428571399</v>
      </c>
      <c r="AK145">
        <v>0.57257142857142895</v>
      </c>
      <c r="AL145">
        <v>0.71199999999999997</v>
      </c>
      <c r="AM145">
        <v>0.19542857142857101</v>
      </c>
      <c r="AN145">
        <v>0.60114285714285698</v>
      </c>
      <c r="AO145">
        <v>0.74285714285714299</v>
      </c>
      <c r="AP145">
        <v>0.82171428571428595</v>
      </c>
      <c r="AQ145">
        <v>0.83542857142857097</v>
      </c>
      <c r="AR145">
        <v>0</v>
      </c>
      <c r="AS145">
        <v>0.24</v>
      </c>
      <c r="AT145">
        <v>0.72914285714285698</v>
      </c>
      <c r="AU145">
        <v>0.51200000000000001</v>
      </c>
      <c r="AV145">
        <v>0.61828571428571399</v>
      </c>
      <c r="AW145">
        <v>2.0811428571428601</v>
      </c>
      <c r="AX145">
        <v>1.5645714285714301</v>
      </c>
      <c r="AY145">
        <v>2.3165714285714301</v>
      </c>
      <c r="AZ145">
        <v>6.5805714285714298</v>
      </c>
      <c r="BA145">
        <v>3.54285714285714E-2</v>
      </c>
      <c r="BB145">
        <v>0.54400000000000004</v>
      </c>
      <c r="BC145">
        <v>0.82857142857142896</v>
      </c>
      <c r="BD145">
        <v>0.47085714285714297</v>
      </c>
      <c r="BE145">
        <v>0.38742857142857101</v>
      </c>
      <c r="BF145" s="255" t="str">
        <f t="shared" si="2"/>
        <v>Some vulnerability</v>
      </c>
    </row>
    <row r="146" spans="1:58" x14ac:dyDescent="0.25">
      <c r="A146">
        <v>55346</v>
      </c>
      <c r="B146">
        <v>18602</v>
      </c>
      <c r="C146">
        <v>676</v>
      </c>
      <c r="D146">
        <v>316</v>
      </c>
      <c r="E146">
        <v>61319</v>
      </c>
      <c r="F146">
        <v>286</v>
      </c>
      <c r="G146">
        <v>3227</v>
      </c>
      <c r="H146">
        <v>4670</v>
      </c>
      <c r="I146">
        <v>914</v>
      </c>
      <c r="J146">
        <v>304</v>
      </c>
      <c r="K146">
        <v>4818</v>
      </c>
      <c r="L146">
        <v>317</v>
      </c>
      <c r="M146">
        <v>383</v>
      </c>
      <c r="N146">
        <v>0</v>
      </c>
      <c r="O146">
        <v>94</v>
      </c>
      <c r="P146">
        <v>134</v>
      </c>
      <c r="Q146">
        <v>22</v>
      </c>
      <c r="R146">
        <v>3.6340178475432701E-2</v>
      </c>
      <c r="S146">
        <v>1.6987420707450799E-2</v>
      </c>
      <c r="T146">
        <v>61319</v>
      </c>
      <c r="U146">
        <v>1.53746908934523E-2</v>
      </c>
      <c r="V146">
        <v>0.173475970325771</v>
      </c>
      <c r="W146">
        <v>0.25104827437909899</v>
      </c>
      <c r="X146">
        <v>4.9134501666487501E-2</v>
      </c>
      <c r="Y146">
        <v>1.6342328781851399E-2</v>
      </c>
      <c r="Z146">
        <v>0.259004408128158</v>
      </c>
      <c r="AA146">
        <v>1.7041178367917399E-2</v>
      </c>
      <c r="AB146">
        <v>2.0589183958714102E-2</v>
      </c>
      <c r="AC146">
        <v>0</v>
      </c>
      <c r="AD146">
        <v>5.0532200838619501E-3</v>
      </c>
      <c r="AE146">
        <v>7.2035265025266098E-3</v>
      </c>
      <c r="AF146">
        <v>1.18266853026556E-3</v>
      </c>
      <c r="AG146">
        <v>0.11657142857142901</v>
      </c>
      <c r="AH146">
        <v>0.496</v>
      </c>
      <c r="AI146">
        <v>5.7142857142857197E-2</v>
      </c>
      <c r="AJ146">
        <v>0.105142857142857</v>
      </c>
      <c r="AK146">
        <v>0.33600000000000002</v>
      </c>
      <c r="AL146">
        <v>0.69028571428571395</v>
      </c>
      <c r="AM146">
        <v>1.9428571428571399E-2</v>
      </c>
      <c r="AN146">
        <v>0.22857142857142901</v>
      </c>
      <c r="AO146">
        <v>0.874285714285714</v>
      </c>
      <c r="AP146">
        <v>0.84342857142857097</v>
      </c>
      <c r="AQ146">
        <v>0.57828571428571396</v>
      </c>
      <c r="AR146">
        <v>0</v>
      </c>
      <c r="AS146">
        <v>0.53600000000000003</v>
      </c>
      <c r="AT146">
        <v>0.26628571428571401</v>
      </c>
      <c r="AU146">
        <v>0.41942857142857098</v>
      </c>
      <c r="AV146">
        <v>0.77485714285714302</v>
      </c>
      <c r="AW146">
        <v>1.27428571428571</v>
      </c>
      <c r="AX146">
        <v>1.71771428571429</v>
      </c>
      <c r="AY146">
        <v>1.8</v>
      </c>
      <c r="AZ146">
        <v>5.5668571428571401</v>
      </c>
      <c r="BA146">
        <v>5.94285714285714E-2</v>
      </c>
      <c r="BB146">
        <v>0.13485714285714301</v>
      </c>
      <c r="BC146">
        <v>0.88800000000000001</v>
      </c>
      <c r="BD146">
        <v>0.309714285714286</v>
      </c>
      <c r="BE146">
        <v>0.217142857142857</v>
      </c>
      <c r="BF146" s="255" t="str">
        <f t="shared" si="2"/>
        <v>Least vulnerability</v>
      </c>
    </row>
    <row r="147" spans="1:58" x14ac:dyDescent="0.25">
      <c r="A147">
        <v>55347</v>
      </c>
      <c r="B147">
        <v>30467</v>
      </c>
      <c r="C147">
        <v>994</v>
      </c>
      <c r="D147">
        <v>433</v>
      </c>
      <c r="E147">
        <v>81225</v>
      </c>
      <c r="F147">
        <v>495</v>
      </c>
      <c r="G147">
        <v>4308</v>
      </c>
      <c r="H147">
        <v>7554</v>
      </c>
      <c r="I147">
        <v>2094</v>
      </c>
      <c r="J147">
        <v>455</v>
      </c>
      <c r="K147">
        <v>8378</v>
      </c>
      <c r="L147">
        <v>469</v>
      </c>
      <c r="M147">
        <v>425</v>
      </c>
      <c r="N147">
        <v>0</v>
      </c>
      <c r="O147">
        <v>83</v>
      </c>
      <c r="P147">
        <v>127</v>
      </c>
      <c r="Q147">
        <v>78</v>
      </c>
      <c r="R147">
        <v>3.2625463616371801E-2</v>
      </c>
      <c r="S147">
        <v>1.4212098335904399E-2</v>
      </c>
      <c r="T147">
        <v>81225</v>
      </c>
      <c r="U147">
        <v>1.62470870121771E-2</v>
      </c>
      <c r="V147">
        <v>0.141398890602947</v>
      </c>
      <c r="W147">
        <v>0.24794039452522401</v>
      </c>
      <c r="X147">
        <v>6.8730101421209805E-2</v>
      </c>
      <c r="Y147">
        <v>1.4934191092001199E-2</v>
      </c>
      <c r="Z147">
        <v>0.27498605048084801</v>
      </c>
      <c r="AA147">
        <v>1.5393704664062801E-2</v>
      </c>
      <c r="AB147">
        <v>1.39495191518692E-2</v>
      </c>
      <c r="AC147">
        <v>0</v>
      </c>
      <c r="AD147">
        <v>2.72425903436505E-3</v>
      </c>
      <c r="AE147">
        <v>4.1684445465585704E-3</v>
      </c>
      <c r="AF147">
        <v>2.5601470443430601E-3</v>
      </c>
      <c r="AG147">
        <v>9.3714285714285694E-2</v>
      </c>
      <c r="AH147">
        <v>0.40914285714285697</v>
      </c>
      <c r="AI147">
        <v>1.25714285714286E-2</v>
      </c>
      <c r="AJ147">
        <v>0.110857142857143</v>
      </c>
      <c r="AK147">
        <v>0.17828571428571399</v>
      </c>
      <c r="AL147">
        <v>0.66742857142857104</v>
      </c>
      <c r="AM147">
        <v>7.1999999999999995E-2</v>
      </c>
      <c r="AN147">
        <v>0.19771428571428601</v>
      </c>
      <c r="AO147">
        <v>0.88800000000000001</v>
      </c>
      <c r="AP147">
        <v>0.82857142857142896</v>
      </c>
      <c r="AQ147">
        <v>0.501714285714286</v>
      </c>
      <c r="AR147">
        <v>0</v>
      </c>
      <c r="AS147">
        <v>0.372571428571429</v>
      </c>
      <c r="AT147">
        <v>0.17371428571428599</v>
      </c>
      <c r="AU147">
        <v>0.45257142857142901</v>
      </c>
      <c r="AV147">
        <v>0.626285714285714</v>
      </c>
      <c r="AW147">
        <v>1.1154285714285701</v>
      </c>
      <c r="AX147">
        <v>1.71657142857143</v>
      </c>
      <c r="AY147">
        <v>1.50057142857143</v>
      </c>
      <c r="AZ147">
        <v>4.9588571428571404</v>
      </c>
      <c r="BA147">
        <v>3.6571428571428602E-2</v>
      </c>
      <c r="BB147">
        <v>7.3142857142857107E-2</v>
      </c>
      <c r="BC147">
        <v>0.88685714285714301</v>
      </c>
      <c r="BD147">
        <v>0.23428571428571399</v>
      </c>
      <c r="BE147">
        <v>0.130285714285714</v>
      </c>
      <c r="BF147" s="255" t="str">
        <f t="shared" si="2"/>
        <v>Least vulnerability</v>
      </c>
    </row>
    <row r="148" spans="1:58" x14ac:dyDescent="0.25">
      <c r="A148">
        <v>55349</v>
      </c>
      <c r="B148">
        <v>3555</v>
      </c>
      <c r="C148">
        <v>224</v>
      </c>
      <c r="D148">
        <v>29</v>
      </c>
      <c r="E148">
        <v>43910</v>
      </c>
      <c r="F148">
        <v>123</v>
      </c>
      <c r="G148">
        <v>740</v>
      </c>
      <c r="H148">
        <v>721</v>
      </c>
      <c r="I148">
        <v>484</v>
      </c>
      <c r="J148">
        <v>107</v>
      </c>
      <c r="K148">
        <v>160</v>
      </c>
      <c r="L148">
        <v>0</v>
      </c>
      <c r="M148">
        <v>126</v>
      </c>
      <c r="N148">
        <v>51</v>
      </c>
      <c r="O148">
        <v>14</v>
      </c>
      <c r="P148">
        <v>52</v>
      </c>
      <c r="Q148">
        <v>56</v>
      </c>
      <c r="R148">
        <v>6.3009845288326302E-2</v>
      </c>
      <c r="S148">
        <v>8.1575246132208207E-3</v>
      </c>
      <c r="T148">
        <v>43910</v>
      </c>
      <c r="U148">
        <v>3.4599156118143501E-2</v>
      </c>
      <c r="V148">
        <v>0.20815752461322101</v>
      </c>
      <c r="W148">
        <v>0.20281293952179999</v>
      </c>
      <c r="X148">
        <v>0.136146272855134</v>
      </c>
      <c r="Y148">
        <v>3.0098452883262999E-2</v>
      </c>
      <c r="Z148">
        <v>4.5007032348804502E-2</v>
      </c>
      <c r="AA148">
        <v>0</v>
      </c>
      <c r="AB148">
        <v>3.5443037974683497E-2</v>
      </c>
      <c r="AC148">
        <v>1.4345991561181401E-2</v>
      </c>
      <c r="AD148">
        <v>3.9381153305203904E-3</v>
      </c>
      <c r="AE148">
        <v>1.4627285513361499E-2</v>
      </c>
      <c r="AF148">
        <v>1.57524613220816E-2</v>
      </c>
      <c r="AG148">
        <v>0.33257142857142902</v>
      </c>
      <c r="AH148">
        <v>0.20228571428571401</v>
      </c>
      <c r="AI148">
        <v>0.28114285714285697</v>
      </c>
      <c r="AJ148">
        <v>0.39771428571428602</v>
      </c>
      <c r="AK148">
        <v>0.56000000000000005</v>
      </c>
      <c r="AL148">
        <v>0.31885714285714301</v>
      </c>
      <c r="AM148">
        <v>0.65828571428571403</v>
      </c>
      <c r="AN148">
        <v>0.64114285714285701</v>
      </c>
      <c r="AO148">
        <v>0.187428571428571</v>
      </c>
      <c r="AP148">
        <v>0</v>
      </c>
      <c r="AQ148">
        <v>0.71428571428571397</v>
      </c>
      <c r="AR148">
        <v>0.47314285714285698</v>
      </c>
      <c r="AS148">
        <v>0.45600000000000002</v>
      </c>
      <c r="AT148">
        <v>0.50742857142857101</v>
      </c>
      <c r="AU148">
        <v>0.69371428571428595</v>
      </c>
      <c r="AV148">
        <v>1.21371428571429</v>
      </c>
      <c r="AW148">
        <v>2.1782857142857099</v>
      </c>
      <c r="AX148">
        <v>0.187428571428571</v>
      </c>
      <c r="AY148">
        <v>2.8445714285714301</v>
      </c>
      <c r="AZ148">
        <v>6.4240000000000004</v>
      </c>
      <c r="BA148">
        <v>0.17599999999999999</v>
      </c>
      <c r="BB148">
        <v>0.59199999999999997</v>
      </c>
      <c r="BC148">
        <v>0.12</v>
      </c>
      <c r="BD148">
        <v>0.64685714285714302</v>
      </c>
      <c r="BE148">
        <v>0.35542857142857098</v>
      </c>
      <c r="BF148" s="255" t="str">
        <f t="shared" si="2"/>
        <v>Some vulnerability</v>
      </c>
    </row>
    <row r="149" spans="1:58" x14ac:dyDescent="0.25">
      <c r="A149">
        <v>55350</v>
      </c>
      <c r="B149">
        <v>18567</v>
      </c>
      <c r="C149">
        <v>1657</v>
      </c>
      <c r="D149">
        <v>386</v>
      </c>
      <c r="E149">
        <v>44240</v>
      </c>
      <c r="F149">
        <v>492</v>
      </c>
      <c r="G149">
        <v>3927</v>
      </c>
      <c r="H149">
        <v>4148</v>
      </c>
      <c r="I149">
        <v>2714</v>
      </c>
      <c r="J149">
        <v>268</v>
      </c>
      <c r="K149">
        <v>1610</v>
      </c>
      <c r="L149">
        <v>130</v>
      </c>
      <c r="M149">
        <v>1248</v>
      </c>
      <c r="N149">
        <v>430</v>
      </c>
      <c r="O149">
        <v>75</v>
      </c>
      <c r="P149">
        <v>316</v>
      </c>
      <c r="Q149">
        <v>285</v>
      </c>
      <c r="R149">
        <v>8.9244358270049007E-2</v>
      </c>
      <c r="S149">
        <v>2.07895728981526E-2</v>
      </c>
      <c r="T149">
        <v>44240</v>
      </c>
      <c r="U149">
        <v>2.64986265955728E-2</v>
      </c>
      <c r="V149">
        <v>0.211504281790273</v>
      </c>
      <c r="W149">
        <v>0.22340712015942299</v>
      </c>
      <c r="X149">
        <v>0.14617331825281399</v>
      </c>
      <c r="Y149">
        <v>1.44342112349868E-2</v>
      </c>
      <c r="Z149">
        <v>8.6712985404211795E-2</v>
      </c>
      <c r="AA149">
        <v>7.00166962891151E-3</v>
      </c>
      <c r="AB149">
        <v>6.7216028437550507E-2</v>
      </c>
      <c r="AC149">
        <v>2.31593687725535E-2</v>
      </c>
      <c r="AD149">
        <v>4.0394247859104901E-3</v>
      </c>
      <c r="AE149">
        <v>1.7019443097969499E-2</v>
      </c>
      <c r="AF149">
        <v>1.5349814186459801E-2</v>
      </c>
      <c r="AG149">
        <v>0.56000000000000005</v>
      </c>
      <c r="AH149">
        <v>0.625142857142857</v>
      </c>
      <c r="AI149">
        <v>0.27085714285714302</v>
      </c>
      <c r="AJ149">
        <v>0.24</v>
      </c>
      <c r="AK149">
        <v>0.57485714285714296</v>
      </c>
      <c r="AL149">
        <v>0.48</v>
      </c>
      <c r="AM149">
        <v>0.74057142857142899</v>
      </c>
      <c r="AN149">
        <v>0.182857142857143</v>
      </c>
      <c r="AO149">
        <v>0.45714285714285702</v>
      </c>
      <c r="AP149">
        <v>0.67771428571428605</v>
      </c>
      <c r="AQ149">
        <v>0.869714285714286</v>
      </c>
      <c r="AR149">
        <v>0.61142857142857099</v>
      </c>
      <c r="AS149">
        <v>0.46057142857142902</v>
      </c>
      <c r="AT149">
        <v>0.57257142857142895</v>
      </c>
      <c r="AU149">
        <v>0.68685714285714305</v>
      </c>
      <c r="AV149">
        <v>1.696</v>
      </c>
      <c r="AW149">
        <v>1.97828571428571</v>
      </c>
      <c r="AX149">
        <v>1.1348571428571399</v>
      </c>
      <c r="AY149">
        <v>3.2011428571428602</v>
      </c>
      <c r="AZ149">
        <v>8.0102857142857093</v>
      </c>
      <c r="BA149">
        <v>0.377142857142857</v>
      </c>
      <c r="BB149">
        <v>0.48799999999999999</v>
      </c>
      <c r="BC149">
        <v>0.624</v>
      </c>
      <c r="BD149">
        <v>0.76</v>
      </c>
      <c r="BE149">
        <v>0.628571428571429</v>
      </c>
      <c r="BF149" s="255" t="str">
        <f t="shared" si="2"/>
        <v>Significant vulnerability</v>
      </c>
    </row>
    <row r="150" spans="1:58" x14ac:dyDescent="0.25">
      <c r="A150">
        <v>55352</v>
      </c>
      <c r="B150">
        <v>10426</v>
      </c>
      <c r="C150">
        <v>498</v>
      </c>
      <c r="D150">
        <v>216</v>
      </c>
      <c r="E150">
        <v>44799</v>
      </c>
      <c r="F150">
        <v>528</v>
      </c>
      <c r="G150">
        <v>1050</v>
      </c>
      <c r="H150">
        <v>3208</v>
      </c>
      <c r="I150">
        <v>698</v>
      </c>
      <c r="J150">
        <v>175</v>
      </c>
      <c r="K150">
        <v>1127</v>
      </c>
      <c r="L150">
        <v>137</v>
      </c>
      <c r="M150">
        <v>84</v>
      </c>
      <c r="N150">
        <v>276</v>
      </c>
      <c r="O150">
        <v>65</v>
      </c>
      <c r="P150">
        <v>87</v>
      </c>
      <c r="Q150">
        <v>63</v>
      </c>
      <c r="R150">
        <v>4.77652023786687E-2</v>
      </c>
      <c r="S150">
        <v>2.0717437176290002E-2</v>
      </c>
      <c r="T150">
        <v>44799</v>
      </c>
      <c r="U150">
        <v>5.0642624208708999E-2</v>
      </c>
      <c r="V150">
        <v>0.10070976405140999</v>
      </c>
      <c r="W150">
        <v>0.30769230769230799</v>
      </c>
      <c r="X150">
        <v>6.6948014578937301E-2</v>
      </c>
      <c r="Y150">
        <v>1.6784960675235001E-2</v>
      </c>
      <c r="Z150">
        <v>0.108095146748513</v>
      </c>
      <c r="AA150">
        <v>1.3140226357184001E-2</v>
      </c>
      <c r="AB150">
        <v>8.0567811241128006E-3</v>
      </c>
      <c r="AC150">
        <v>2.6472280836370599E-2</v>
      </c>
      <c r="AD150">
        <v>6.2344139650872803E-3</v>
      </c>
      <c r="AE150">
        <v>8.3445233071168193E-3</v>
      </c>
      <c r="AF150">
        <v>6.0425858430846E-3</v>
      </c>
      <c r="AG150">
        <v>0.20228571428571401</v>
      </c>
      <c r="AH150">
        <v>0.622857142857143</v>
      </c>
      <c r="AI150">
        <v>0.253714285714286</v>
      </c>
      <c r="AJ150">
        <v>0.67885714285714305</v>
      </c>
      <c r="AK150">
        <v>5.14285714285714E-2</v>
      </c>
      <c r="AL150">
        <v>0.94057142857142895</v>
      </c>
      <c r="AM150">
        <v>6.51428571428571E-2</v>
      </c>
      <c r="AN150">
        <v>0.24342857142857099</v>
      </c>
      <c r="AO150">
        <v>0.56228571428571394</v>
      </c>
      <c r="AP150">
        <v>0.80457142857142905</v>
      </c>
      <c r="AQ150">
        <v>0.42285714285714299</v>
      </c>
      <c r="AR150">
        <v>0.64342857142857102</v>
      </c>
      <c r="AS150">
        <v>0.6</v>
      </c>
      <c r="AT150">
        <v>0.314285714285714</v>
      </c>
      <c r="AU150">
        <v>0.53257142857142903</v>
      </c>
      <c r="AV150">
        <v>1.75771428571429</v>
      </c>
      <c r="AW150">
        <v>1.30057142857143</v>
      </c>
      <c r="AX150">
        <v>1.3668571428571401</v>
      </c>
      <c r="AY150">
        <v>2.51314285714286</v>
      </c>
      <c r="AZ150">
        <v>6.9382857142857102</v>
      </c>
      <c r="BA150">
        <v>0.39885714285714302</v>
      </c>
      <c r="BB150">
        <v>0.14057142857142901</v>
      </c>
      <c r="BC150">
        <v>0.73142857142857098</v>
      </c>
      <c r="BD150">
        <v>0.54171428571428604</v>
      </c>
      <c r="BE150">
        <v>0.45485714285714302</v>
      </c>
      <c r="BF150" s="255" t="str">
        <f t="shared" si="2"/>
        <v>Some vulnerability</v>
      </c>
    </row>
    <row r="151" spans="1:58" x14ac:dyDescent="0.25">
      <c r="A151">
        <v>55353</v>
      </c>
      <c r="B151">
        <v>3273</v>
      </c>
      <c r="C151">
        <v>207</v>
      </c>
      <c r="D151">
        <v>71</v>
      </c>
      <c r="E151">
        <v>38022</v>
      </c>
      <c r="F151">
        <v>179</v>
      </c>
      <c r="G151">
        <v>481</v>
      </c>
      <c r="H151">
        <v>853</v>
      </c>
      <c r="I151">
        <v>383</v>
      </c>
      <c r="J151">
        <v>67</v>
      </c>
      <c r="K151">
        <v>94</v>
      </c>
      <c r="L151">
        <v>5</v>
      </c>
      <c r="M151">
        <v>74</v>
      </c>
      <c r="N151">
        <v>41</v>
      </c>
      <c r="O151">
        <v>13</v>
      </c>
      <c r="P151">
        <v>40</v>
      </c>
      <c r="Q151">
        <v>36</v>
      </c>
      <c r="R151">
        <v>6.3244729605866204E-2</v>
      </c>
      <c r="S151">
        <v>2.1692636724717398E-2</v>
      </c>
      <c r="T151">
        <v>38022</v>
      </c>
      <c r="U151">
        <v>5.4689886953865001E-2</v>
      </c>
      <c r="V151">
        <v>0.14695997555759199</v>
      </c>
      <c r="W151">
        <v>0.26061717079132302</v>
      </c>
      <c r="X151">
        <v>0.11701802627558799</v>
      </c>
      <c r="Y151">
        <v>2.0470516345860099E-2</v>
      </c>
      <c r="Z151">
        <v>2.8719828903147001E-2</v>
      </c>
      <c r="AA151">
        <v>1.52765047357165E-3</v>
      </c>
      <c r="AB151">
        <v>2.2609227008860401E-2</v>
      </c>
      <c r="AC151">
        <v>1.25267338832875E-2</v>
      </c>
      <c r="AD151">
        <v>3.97189123128628E-3</v>
      </c>
      <c r="AE151">
        <v>1.22212037885732E-2</v>
      </c>
      <c r="AF151">
        <v>1.09990834097159E-2</v>
      </c>
      <c r="AG151">
        <v>0.33600000000000002</v>
      </c>
      <c r="AH151">
        <v>0.65371428571428603</v>
      </c>
      <c r="AI151">
        <v>0.53371428571428603</v>
      </c>
      <c r="AJ151">
        <v>0.73028571428571398</v>
      </c>
      <c r="AK151">
        <v>0.20571428571428599</v>
      </c>
      <c r="AL151">
        <v>0.753142857142857</v>
      </c>
      <c r="AM151">
        <v>0.48685714285714299</v>
      </c>
      <c r="AN151">
        <v>0.34971428571428598</v>
      </c>
      <c r="AO151">
        <v>9.4857142857142904E-2</v>
      </c>
      <c r="AP151">
        <v>0.45371428571428601</v>
      </c>
      <c r="AQ151">
        <v>0.60114285714285698</v>
      </c>
      <c r="AR151">
        <v>0.44685714285714301</v>
      </c>
      <c r="AS151">
        <v>0.45942857142857102</v>
      </c>
      <c r="AT151">
        <v>0.441142857142857</v>
      </c>
      <c r="AU151">
        <v>0.619428571428571</v>
      </c>
      <c r="AV151">
        <v>2.25371428571429</v>
      </c>
      <c r="AW151">
        <v>1.79542857142857</v>
      </c>
      <c r="AX151">
        <v>0.54857142857142904</v>
      </c>
      <c r="AY151">
        <v>2.5680000000000001</v>
      </c>
      <c r="AZ151">
        <v>7.1657142857142899</v>
      </c>
      <c r="BA151">
        <v>0.628571428571429</v>
      </c>
      <c r="BB151">
        <v>0.378285714285714</v>
      </c>
      <c r="BC151">
        <v>0.27085714285714302</v>
      </c>
      <c r="BD151">
        <v>0.56457142857142895</v>
      </c>
      <c r="BE151">
        <v>0.49257142857142899</v>
      </c>
      <c r="BF151" s="255" t="str">
        <f t="shared" si="2"/>
        <v>Some vulnerability</v>
      </c>
    </row>
    <row r="152" spans="1:58" x14ac:dyDescent="0.25">
      <c r="A152">
        <v>55354</v>
      </c>
      <c r="B152">
        <v>3089</v>
      </c>
      <c r="C152">
        <v>143</v>
      </c>
      <c r="D152">
        <v>12</v>
      </c>
      <c r="E152">
        <v>41368</v>
      </c>
      <c r="F152">
        <v>140</v>
      </c>
      <c r="G152">
        <v>412</v>
      </c>
      <c r="H152">
        <v>843</v>
      </c>
      <c r="I152">
        <v>258</v>
      </c>
      <c r="J152">
        <v>40</v>
      </c>
      <c r="K152">
        <v>424</v>
      </c>
      <c r="L152">
        <v>38</v>
      </c>
      <c r="M152">
        <v>7</v>
      </c>
      <c r="N152">
        <v>24</v>
      </c>
      <c r="O152">
        <v>7</v>
      </c>
      <c r="P152">
        <v>4</v>
      </c>
      <c r="Q152">
        <v>0</v>
      </c>
      <c r="R152">
        <v>4.6293298802201399E-2</v>
      </c>
      <c r="S152">
        <v>3.8847523470378802E-3</v>
      </c>
      <c r="T152">
        <v>41368</v>
      </c>
      <c r="U152">
        <v>4.5322110715441899E-2</v>
      </c>
      <c r="V152">
        <v>0.1333764972483</v>
      </c>
      <c r="W152">
        <v>0.272903852379411</v>
      </c>
      <c r="X152">
        <v>8.3522175461314296E-2</v>
      </c>
      <c r="Y152">
        <v>1.29491744901263E-2</v>
      </c>
      <c r="Z152">
        <v>0.137261249595338</v>
      </c>
      <c r="AA152">
        <v>1.23017157656199E-2</v>
      </c>
      <c r="AB152">
        <v>2.2661055357720899E-3</v>
      </c>
      <c r="AC152">
        <v>7.76950469407575E-3</v>
      </c>
      <c r="AD152">
        <v>2.2661055357720899E-3</v>
      </c>
      <c r="AE152">
        <v>1.2949174490126301E-3</v>
      </c>
      <c r="AF152">
        <v>0</v>
      </c>
      <c r="AG152">
        <v>0.190857142857143</v>
      </c>
      <c r="AH152">
        <v>9.1428571428571401E-2</v>
      </c>
      <c r="AI152">
        <v>0.371428571428571</v>
      </c>
      <c r="AJ152">
        <v>0.58514285714285696</v>
      </c>
      <c r="AK152">
        <v>0.13257142857142901</v>
      </c>
      <c r="AL152">
        <v>0.81714285714285695</v>
      </c>
      <c r="AM152">
        <v>0.14285714285714299</v>
      </c>
      <c r="AN152">
        <v>0.13600000000000001</v>
      </c>
      <c r="AO152">
        <v>0.67314285714285704</v>
      </c>
      <c r="AP152">
        <v>0.79657142857142904</v>
      </c>
      <c r="AQ152">
        <v>0.33942857142857102</v>
      </c>
      <c r="AR152">
        <v>0.34171428571428603</v>
      </c>
      <c r="AS152">
        <v>0.34857142857142898</v>
      </c>
      <c r="AT152">
        <v>9.8285714285714296E-2</v>
      </c>
      <c r="AU152">
        <v>0</v>
      </c>
      <c r="AV152">
        <v>1.23885714285714</v>
      </c>
      <c r="AW152">
        <v>1.22857142857143</v>
      </c>
      <c r="AX152">
        <v>1.46971428571429</v>
      </c>
      <c r="AY152">
        <v>1.1279999999999999</v>
      </c>
      <c r="AZ152">
        <v>5.0651428571428596</v>
      </c>
      <c r="BA152">
        <v>0.189714285714286</v>
      </c>
      <c r="BB152">
        <v>0.12</v>
      </c>
      <c r="BC152">
        <v>0.77714285714285702</v>
      </c>
      <c r="BD152">
        <v>0.13142857142857101</v>
      </c>
      <c r="BE152">
        <v>0.14514285714285699</v>
      </c>
      <c r="BF152" s="255" t="str">
        <f t="shared" si="2"/>
        <v>Least vulnerability</v>
      </c>
    </row>
    <row r="153" spans="1:58" x14ac:dyDescent="0.25">
      <c r="A153">
        <v>55355</v>
      </c>
      <c r="B153">
        <v>9629</v>
      </c>
      <c r="C153">
        <v>738</v>
      </c>
      <c r="D153">
        <v>117</v>
      </c>
      <c r="E153">
        <v>38443</v>
      </c>
      <c r="F153">
        <v>366</v>
      </c>
      <c r="G153">
        <v>2205</v>
      </c>
      <c r="H153">
        <v>2042</v>
      </c>
      <c r="I153">
        <v>1391</v>
      </c>
      <c r="J153">
        <v>277</v>
      </c>
      <c r="K153">
        <v>716</v>
      </c>
      <c r="L153">
        <v>20</v>
      </c>
      <c r="M153">
        <v>381</v>
      </c>
      <c r="N153">
        <v>292</v>
      </c>
      <c r="O153">
        <v>10</v>
      </c>
      <c r="P153">
        <v>284</v>
      </c>
      <c r="Q153">
        <v>246</v>
      </c>
      <c r="R153">
        <v>7.6643472842455096E-2</v>
      </c>
      <c r="S153">
        <v>1.21507944750234E-2</v>
      </c>
      <c r="T153">
        <v>38443</v>
      </c>
      <c r="U153">
        <v>3.8010177588534602E-2</v>
      </c>
      <c r="V153">
        <v>0.22899574202928699</v>
      </c>
      <c r="W153">
        <v>0.21206771211963901</v>
      </c>
      <c r="X153">
        <v>0.144459445425278</v>
      </c>
      <c r="Y153">
        <v>2.8767265551978401E-2</v>
      </c>
      <c r="Z153">
        <v>7.4358708069373794E-2</v>
      </c>
      <c r="AA153">
        <v>2.07705888461938E-3</v>
      </c>
      <c r="AB153">
        <v>3.9567971751999199E-2</v>
      </c>
      <c r="AC153">
        <v>3.0325059715442901E-2</v>
      </c>
      <c r="AD153">
        <v>1.03852944230969E-3</v>
      </c>
      <c r="AE153">
        <v>2.9494236161595199E-2</v>
      </c>
      <c r="AF153">
        <v>2.55478242808184E-2</v>
      </c>
      <c r="AG153">
        <v>0.45028571428571401</v>
      </c>
      <c r="AH153">
        <v>0.33028571428571402</v>
      </c>
      <c r="AI153">
        <v>0.51085714285714301</v>
      </c>
      <c r="AJ153">
        <v>0.45828571428571402</v>
      </c>
      <c r="AK153">
        <v>0.68</v>
      </c>
      <c r="AL153">
        <v>0.379428571428571</v>
      </c>
      <c r="AM153">
        <v>0.72571428571428598</v>
      </c>
      <c r="AN153">
        <v>0.58742857142857097</v>
      </c>
      <c r="AO153">
        <v>0.39085714285714301</v>
      </c>
      <c r="AP153">
        <v>0.49142857142857099</v>
      </c>
      <c r="AQ153">
        <v>0.750857142857143</v>
      </c>
      <c r="AR153">
        <v>0.68</v>
      </c>
      <c r="AS153">
        <v>0.25942857142857101</v>
      </c>
      <c r="AT153">
        <v>0.83085714285714296</v>
      </c>
      <c r="AU153">
        <v>0.80114285714285705</v>
      </c>
      <c r="AV153">
        <v>1.74971428571429</v>
      </c>
      <c r="AW153">
        <v>2.3725714285714301</v>
      </c>
      <c r="AX153">
        <v>0.88228571428571401</v>
      </c>
      <c r="AY153">
        <v>3.3222857142857101</v>
      </c>
      <c r="AZ153">
        <v>8.3268571428571398</v>
      </c>
      <c r="BA153">
        <v>0.39314285714285702</v>
      </c>
      <c r="BB153">
        <v>0.69142857142857095</v>
      </c>
      <c r="BC153">
        <v>0.48</v>
      </c>
      <c r="BD153">
        <v>0.80800000000000005</v>
      </c>
      <c r="BE153">
        <v>0.67885714285714305</v>
      </c>
      <c r="BF153" s="255" t="str">
        <f t="shared" si="2"/>
        <v>Significant vulnerability</v>
      </c>
    </row>
    <row r="154" spans="1:58" x14ac:dyDescent="0.25">
      <c r="A154">
        <v>55356</v>
      </c>
      <c r="B154">
        <v>5924</v>
      </c>
      <c r="C154">
        <v>372</v>
      </c>
      <c r="D154">
        <v>40</v>
      </c>
      <c r="E154">
        <v>133622</v>
      </c>
      <c r="F154">
        <v>82</v>
      </c>
      <c r="G154">
        <v>936</v>
      </c>
      <c r="H154">
        <v>1713</v>
      </c>
      <c r="I154">
        <v>312</v>
      </c>
      <c r="J154">
        <v>86</v>
      </c>
      <c r="K154">
        <v>883</v>
      </c>
      <c r="L154">
        <v>13</v>
      </c>
      <c r="M154">
        <v>170</v>
      </c>
      <c r="N154">
        <v>12</v>
      </c>
      <c r="O154">
        <v>3</v>
      </c>
      <c r="P154">
        <v>65</v>
      </c>
      <c r="Q154">
        <v>33</v>
      </c>
      <c r="R154">
        <v>6.2795408507764994E-2</v>
      </c>
      <c r="S154">
        <v>6.75219446320054E-3</v>
      </c>
      <c r="T154">
        <v>133622</v>
      </c>
      <c r="U154">
        <v>1.3841998649561101E-2</v>
      </c>
      <c r="V154">
        <v>0.15800135043889299</v>
      </c>
      <c r="W154">
        <v>0.289162727886563</v>
      </c>
      <c r="X154">
        <v>5.2667116812964203E-2</v>
      </c>
      <c r="Y154">
        <v>1.4517218095881201E-2</v>
      </c>
      <c r="Z154">
        <v>0.14905469277515199</v>
      </c>
      <c r="AA154">
        <v>2.1944632005401802E-3</v>
      </c>
      <c r="AB154">
        <v>2.8696826468602301E-2</v>
      </c>
      <c r="AC154">
        <v>2.0256583389601599E-3</v>
      </c>
      <c r="AD154">
        <v>5.0641458474004095E-4</v>
      </c>
      <c r="AE154">
        <v>1.09723160027009E-2</v>
      </c>
      <c r="AF154">
        <v>5.5705604321404497E-3</v>
      </c>
      <c r="AG154">
        <v>0.32571428571428601</v>
      </c>
      <c r="AH154">
        <v>0.150857142857143</v>
      </c>
      <c r="AI154">
        <v>0</v>
      </c>
      <c r="AJ154">
        <v>8.2285714285714295E-2</v>
      </c>
      <c r="AK154">
        <v>0.26285714285714301</v>
      </c>
      <c r="AL154">
        <v>0.88114285714285701</v>
      </c>
      <c r="AM154">
        <v>2.97142857142857E-2</v>
      </c>
      <c r="AN154">
        <v>0.184</v>
      </c>
      <c r="AO154">
        <v>0.70171428571428596</v>
      </c>
      <c r="AP154">
        <v>0.504</v>
      </c>
      <c r="AQ154">
        <v>0.65942857142857103</v>
      </c>
      <c r="AR154">
        <v>0.19542857142857101</v>
      </c>
      <c r="AS154">
        <v>0.222857142857143</v>
      </c>
      <c r="AT154">
        <v>0.4</v>
      </c>
      <c r="AU154">
        <v>0.52342857142857102</v>
      </c>
      <c r="AV154">
        <v>0.55885714285714305</v>
      </c>
      <c r="AW154">
        <v>1.3577142857142901</v>
      </c>
      <c r="AX154">
        <v>1.20571428571429</v>
      </c>
      <c r="AY154">
        <v>2.00114285714286</v>
      </c>
      <c r="AZ154">
        <v>5.1234285714285699</v>
      </c>
      <c r="BA154">
        <v>2.7428571428571399E-2</v>
      </c>
      <c r="BB154">
        <v>0.158857142857143</v>
      </c>
      <c r="BC154">
        <v>0.66171428571428603</v>
      </c>
      <c r="BD154">
        <v>0.376</v>
      </c>
      <c r="BE154">
        <v>0.155428571428571</v>
      </c>
      <c r="BF154" s="255" t="str">
        <f t="shared" si="2"/>
        <v>Least vulnerability</v>
      </c>
    </row>
    <row r="155" spans="1:58" x14ac:dyDescent="0.25">
      <c r="A155">
        <v>55357</v>
      </c>
      <c r="B155">
        <v>3704</v>
      </c>
      <c r="C155">
        <v>278</v>
      </c>
      <c r="D155">
        <v>11</v>
      </c>
      <c r="E155">
        <v>65951</v>
      </c>
      <c r="F155">
        <v>48</v>
      </c>
      <c r="G155">
        <v>516</v>
      </c>
      <c r="H155">
        <v>990</v>
      </c>
      <c r="I155">
        <v>194</v>
      </c>
      <c r="J155">
        <v>47</v>
      </c>
      <c r="K155">
        <v>270</v>
      </c>
      <c r="L155">
        <v>14</v>
      </c>
      <c r="M155">
        <v>18</v>
      </c>
      <c r="N155">
        <v>0</v>
      </c>
      <c r="O155">
        <v>5</v>
      </c>
      <c r="P155">
        <v>8</v>
      </c>
      <c r="Q155">
        <v>0</v>
      </c>
      <c r="R155">
        <v>7.5053995680345598E-2</v>
      </c>
      <c r="S155">
        <v>2.96976241900648E-3</v>
      </c>
      <c r="T155">
        <v>65951</v>
      </c>
      <c r="U155">
        <v>1.29589632829374E-2</v>
      </c>
      <c r="V155">
        <v>0.13930885529157699</v>
      </c>
      <c r="W155">
        <v>0.26727861771058298</v>
      </c>
      <c r="X155">
        <v>5.23758099352052E-2</v>
      </c>
      <c r="Y155">
        <v>1.26889848812095E-2</v>
      </c>
      <c r="Z155">
        <v>7.2894168466522705E-2</v>
      </c>
      <c r="AA155">
        <v>3.7796976241900601E-3</v>
      </c>
      <c r="AB155">
        <v>4.8596112311015101E-3</v>
      </c>
      <c r="AC155">
        <v>0</v>
      </c>
      <c r="AD155">
        <v>1.3498920086393101E-3</v>
      </c>
      <c r="AE155">
        <v>2.15982721382289E-3</v>
      </c>
      <c r="AF155">
        <v>0</v>
      </c>
      <c r="AG155">
        <v>0.44</v>
      </c>
      <c r="AH155">
        <v>7.4285714285714302E-2</v>
      </c>
      <c r="AI155">
        <v>4.2285714285714301E-2</v>
      </c>
      <c r="AJ155">
        <v>7.4285714285714302E-2</v>
      </c>
      <c r="AK155">
        <v>0.16457142857142901</v>
      </c>
      <c r="AL155">
        <v>0.79314285714285704</v>
      </c>
      <c r="AM155">
        <v>2.6285714285714301E-2</v>
      </c>
      <c r="AN155">
        <v>0.129142857142857</v>
      </c>
      <c r="AO155">
        <v>0.377142857142857</v>
      </c>
      <c r="AP155">
        <v>0.56799999999999995</v>
      </c>
      <c r="AQ155">
        <v>0.377142857142857</v>
      </c>
      <c r="AR155">
        <v>0</v>
      </c>
      <c r="AS155">
        <v>0.27771428571428602</v>
      </c>
      <c r="AT155">
        <v>0.11657142857142901</v>
      </c>
      <c r="AU155">
        <v>0</v>
      </c>
      <c r="AV155">
        <v>0.63085714285714301</v>
      </c>
      <c r="AW155">
        <v>1.1131428571428601</v>
      </c>
      <c r="AX155">
        <v>0.94514285714285695</v>
      </c>
      <c r="AY155">
        <v>0.77142857142857102</v>
      </c>
      <c r="AZ155">
        <v>3.4605714285714302</v>
      </c>
      <c r="BA155">
        <v>3.8857142857142903E-2</v>
      </c>
      <c r="BB155">
        <v>7.1999999999999995E-2</v>
      </c>
      <c r="BC155">
        <v>0.52114285714285702</v>
      </c>
      <c r="BD155">
        <v>6.2857142857142903E-2</v>
      </c>
      <c r="BE155">
        <v>2.17142857142857E-2</v>
      </c>
      <c r="BF155" s="255" t="str">
        <f t="shared" si="2"/>
        <v>Least vulnerability</v>
      </c>
    </row>
    <row r="156" spans="1:58" x14ac:dyDescent="0.25">
      <c r="A156">
        <v>55358</v>
      </c>
      <c r="B156">
        <v>5266</v>
      </c>
      <c r="C156">
        <v>341</v>
      </c>
      <c r="D156">
        <v>123</v>
      </c>
      <c r="E156">
        <v>47115</v>
      </c>
      <c r="F156">
        <v>171</v>
      </c>
      <c r="G156">
        <v>791</v>
      </c>
      <c r="H156">
        <v>1358</v>
      </c>
      <c r="I156">
        <v>444</v>
      </c>
      <c r="J156">
        <v>149</v>
      </c>
      <c r="K156">
        <v>370</v>
      </c>
      <c r="L156">
        <v>11</v>
      </c>
      <c r="M156">
        <v>46</v>
      </c>
      <c r="N156">
        <v>117</v>
      </c>
      <c r="O156">
        <v>29</v>
      </c>
      <c r="P156">
        <v>41</v>
      </c>
      <c r="Q156">
        <v>21</v>
      </c>
      <c r="R156">
        <v>6.4755032282567404E-2</v>
      </c>
      <c r="S156">
        <v>2.33573870110141E-2</v>
      </c>
      <c r="T156">
        <v>47115</v>
      </c>
      <c r="U156">
        <v>3.2472464868970798E-2</v>
      </c>
      <c r="V156">
        <v>0.150208887200911</v>
      </c>
      <c r="W156">
        <v>0.257880744398025</v>
      </c>
      <c r="X156">
        <v>8.4314470186099499E-2</v>
      </c>
      <c r="Y156">
        <v>2.8294720850740598E-2</v>
      </c>
      <c r="Z156">
        <v>7.0262058488416296E-2</v>
      </c>
      <c r="AA156">
        <v>2.0888720091150801E-3</v>
      </c>
      <c r="AB156">
        <v>8.73528294720851E-3</v>
      </c>
      <c r="AC156">
        <v>2.2218002278769501E-2</v>
      </c>
      <c r="AD156">
        <v>5.5070262058488396E-3</v>
      </c>
      <c r="AE156">
        <v>7.7857956703380202E-3</v>
      </c>
      <c r="AF156">
        <v>3.9878465628560601E-3</v>
      </c>
      <c r="AG156">
        <v>0.35542857142857098</v>
      </c>
      <c r="AH156">
        <v>0.70399999999999996</v>
      </c>
      <c r="AI156">
        <v>0.190857142857143</v>
      </c>
      <c r="AJ156">
        <v>0.35542857142857098</v>
      </c>
      <c r="AK156">
        <v>0.23200000000000001</v>
      </c>
      <c r="AL156">
        <v>0.73142857142857098</v>
      </c>
      <c r="AM156">
        <v>0.150857142857143</v>
      </c>
      <c r="AN156">
        <v>0.57485714285714296</v>
      </c>
      <c r="AO156">
        <v>0.34857142857142898</v>
      </c>
      <c r="AP156">
        <v>0.494857142857143</v>
      </c>
      <c r="AQ156">
        <v>0.43085714285714299</v>
      </c>
      <c r="AR156">
        <v>0.59771428571428598</v>
      </c>
      <c r="AS156">
        <v>0.55885714285714305</v>
      </c>
      <c r="AT156">
        <v>0.28914285714285698</v>
      </c>
      <c r="AU156">
        <v>0.497142857142857</v>
      </c>
      <c r="AV156">
        <v>1.6057142857142901</v>
      </c>
      <c r="AW156">
        <v>1.6891428571428599</v>
      </c>
      <c r="AX156">
        <v>0.84342857142857097</v>
      </c>
      <c r="AY156">
        <v>2.3737142857142901</v>
      </c>
      <c r="AZ156">
        <v>6.5119999999999996</v>
      </c>
      <c r="BA156">
        <v>0.32685714285714301</v>
      </c>
      <c r="BB156">
        <v>0.30514285714285699</v>
      </c>
      <c r="BC156">
        <v>0.44914285714285701</v>
      </c>
      <c r="BD156">
        <v>0.49028571428571399</v>
      </c>
      <c r="BE156">
        <v>0.372571428571429</v>
      </c>
      <c r="BF156" s="255" t="str">
        <f t="shared" si="2"/>
        <v>Some vulnerability</v>
      </c>
    </row>
    <row r="157" spans="1:58" x14ac:dyDescent="0.25">
      <c r="A157">
        <v>55359</v>
      </c>
      <c r="B157">
        <v>7068</v>
      </c>
      <c r="C157">
        <v>809</v>
      </c>
      <c r="D157">
        <v>19</v>
      </c>
      <c r="E157">
        <v>72411</v>
      </c>
      <c r="F157">
        <v>133</v>
      </c>
      <c r="G157">
        <v>1235</v>
      </c>
      <c r="H157">
        <v>2074</v>
      </c>
      <c r="I157">
        <v>757</v>
      </c>
      <c r="J157">
        <v>135</v>
      </c>
      <c r="K157">
        <v>627</v>
      </c>
      <c r="L157">
        <v>43</v>
      </c>
      <c r="M157">
        <v>315</v>
      </c>
      <c r="N157">
        <v>0</v>
      </c>
      <c r="O157">
        <v>134</v>
      </c>
      <c r="P157">
        <v>128</v>
      </c>
      <c r="Q157">
        <v>101</v>
      </c>
      <c r="R157">
        <v>0.11445953593661599</v>
      </c>
      <c r="S157">
        <v>2.6881720430107499E-3</v>
      </c>
      <c r="T157">
        <v>72411</v>
      </c>
      <c r="U157">
        <v>1.8817204301075301E-2</v>
      </c>
      <c r="V157">
        <v>0.17473118279569899</v>
      </c>
      <c r="W157">
        <v>0.29343520090549002</v>
      </c>
      <c r="X157">
        <v>0.10710243350311301</v>
      </c>
      <c r="Y157">
        <v>1.9100169779286899E-2</v>
      </c>
      <c r="Z157">
        <v>8.8709677419354802E-2</v>
      </c>
      <c r="AA157">
        <v>6.0837577815506501E-3</v>
      </c>
      <c r="AB157">
        <v>4.4567062818336202E-2</v>
      </c>
      <c r="AC157">
        <v>0</v>
      </c>
      <c r="AD157">
        <v>1.89586870401811E-2</v>
      </c>
      <c r="AE157">
        <v>1.81097906055461E-2</v>
      </c>
      <c r="AF157">
        <v>1.4289756649688699E-2</v>
      </c>
      <c r="AG157">
        <v>0.72228571428571398</v>
      </c>
      <c r="AH157">
        <v>7.1999999999999995E-2</v>
      </c>
      <c r="AI157">
        <v>2.4E-2</v>
      </c>
      <c r="AJ157">
        <v>0.153142857142857</v>
      </c>
      <c r="AK157">
        <v>0.34857142857142898</v>
      </c>
      <c r="AL157">
        <v>0.89828571428571402</v>
      </c>
      <c r="AM157">
        <v>0.39428571428571402</v>
      </c>
      <c r="AN157">
        <v>0.308571428571429</v>
      </c>
      <c r="AO157">
        <v>0.47085714285714297</v>
      </c>
      <c r="AP157">
        <v>0.65142857142857102</v>
      </c>
      <c r="AQ157">
        <v>0.78514285714285703</v>
      </c>
      <c r="AR157">
        <v>0</v>
      </c>
      <c r="AS157">
        <v>0.92685714285714305</v>
      </c>
      <c r="AT157">
        <v>0.60342857142857098</v>
      </c>
      <c r="AU157">
        <v>0.67428571428571404</v>
      </c>
      <c r="AV157">
        <v>0.97142857142857097</v>
      </c>
      <c r="AW157">
        <v>1.94971428571429</v>
      </c>
      <c r="AX157">
        <v>1.1222857142857099</v>
      </c>
      <c r="AY157">
        <v>2.9897142857142902</v>
      </c>
      <c r="AZ157">
        <v>7.0331428571428596</v>
      </c>
      <c r="BA157">
        <v>9.8285714285714296E-2</v>
      </c>
      <c r="BB157">
        <v>0.47199999999999998</v>
      </c>
      <c r="BC157">
        <v>0.619428571428571</v>
      </c>
      <c r="BD157">
        <v>0.69371428571428595</v>
      </c>
      <c r="BE157">
        <v>0.46742857142857103</v>
      </c>
      <c r="BF157" s="255" t="str">
        <f t="shared" si="2"/>
        <v>Some vulnerability</v>
      </c>
    </row>
    <row r="158" spans="1:58" x14ac:dyDescent="0.25">
      <c r="A158">
        <v>55360</v>
      </c>
      <c r="B158">
        <v>3328</v>
      </c>
      <c r="C158">
        <v>213</v>
      </c>
      <c r="D158">
        <v>57</v>
      </c>
      <c r="E158">
        <v>45311</v>
      </c>
      <c r="F158">
        <v>70</v>
      </c>
      <c r="G158">
        <v>294</v>
      </c>
      <c r="H158">
        <v>905</v>
      </c>
      <c r="I158">
        <v>233</v>
      </c>
      <c r="J158">
        <v>43</v>
      </c>
      <c r="K158">
        <v>235</v>
      </c>
      <c r="L158">
        <v>0</v>
      </c>
      <c r="M158">
        <v>2</v>
      </c>
      <c r="N158">
        <v>13</v>
      </c>
      <c r="O158">
        <v>25</v>
      </c>
      <c r="P158">
        <v>20</v>
      </c>
      <c r="Q158">
        <v>8</v>
      </c>
      <c r="R158">
        <v>6.4002403846153799E-2</v>
      </c>
      <c r="S158">
        <v>1.7127403846153799E-2</v>
      </c>
      <c r="T158">
        <v>45311</v>
      </c>
      <c r="U158">
        <v>2.1033653846153799E-2</v>
      </c>
      <c r="V158">
        <v>8.8341346153846201E-2</v>
      </c>
      <c r="W158">
        <v>0.27193509615384598</v>
      </c>
      <c r="X158">
        <v>7.0012019230769204E-2</v>
      </c>
      <c r="Y158">
        <v>1.29206730769231E-2</v>
      </c>
      <c r="Z158">
        <v>7.0612980769230796E-2</v>
      </c>
      <c r="AA158">
        <v>0</v>
      </c>
      <c r="AB158">
        <v>6.0096153846153795E-4</v>
      </c>
      <c r="AC158">
        <v>3.90625E-3</v>
      </c>
      <c r="AD158">
        <v>7.5120192307692301E-3</v>
      </c>
      <c r="AE158">
        <v>6.0096153846153797E-3</v>
      </c>
      <c r="AF158">
        <v>2.4038461538461501E-3</v>
      </c>
      <c r="AG158">
        <v>0.34742857142857098</v>
      </c>
      <c r="AH158">
        <v>0.504</v>
      </c>
      <c r="AI158">
        <v>0.23885714285714299</v>
      </c>
      <c r="AJ158">
        <v>0.17599999999999999</v>
      </c>
      <c r="AK158">
        <v>3.0857142857142899E-2</v>
      </c>
      <c r="AL158">
        <v>0.81257142857142906</v>
      </c>
      <c r="AM158">
        <v>7.6571428571428596E-2</v>
      </c>
      <c r="AN158">
        <v>0.13485714285714301</v>
      </c>
      <c r="AO158">
        <v>0.35085714285714298</v>
      </c>
      <c r="AP158">
        <v>0</v>
      </c>
      <c r="AQ158">
        <v>0.312</v>
      </c>
      <c r="AR158">
        <v>0.24228571428571399</v>
      </c>
      <c r="AS158">
        <v>0.65600000000000003</v>
      </c>
      <c r="AT158">
        <v>0.222857142857143</v>
      </c>
      <c r="AU158">
        <v>0.44800000000000001</v>
      </c>
      <c r="AV158">
        <v>1.26628571428571</v>
      </c>
      <c r="AW158">
        <v>1.0548571428571401</v>
      </c>
      <c r="AX158">
        <v>0.35085714285714298</v>
      </c>
      <c r="AY158">
        <v>1.8811428571428599</v>
      </c>
      <c r="AZ158">
        <v>4.55314285714286</v>
      </c>
      <c r="BA158">
        <v>0.19885714285714301</v>
      </c>
      <c r="BB158">
        <v>5.0285714285714302E-2</v>
      </c>
      <c r="BC158">
        <v>0.190857142857143</v>
      </c>
      <c r="BD158">
        <v>0.33257142857142902</v>
      </c>
      <c r="BE158">
        <v>8.6857142857142897E-2</v>
      </c>
      <c r="BF158" s="255" t="str">
        <f t="shared" si="2"/>
        <v>Least vulnerability</v>
      </c>
    </row>
    <row r="159" spans="1:58" x14ac:dyDescent="0.25">
      <c r="A159">
        <v>55362</v>
      </c>
      <c r="B159">
        <v>20125</v>
      </c>
      <c r="C159">
        <v>1367</v>
      </c>
      <c r="D159">
        <v>223</v>
      </c>
      <c r="E159">
        <v>40592</v>
      </c>
      <c r="F159">
        <v>1216</v>
      </c>
      <c r="G159">
        <v>2345</v>
      </c>
      <c r="H159">
        <v>5270</v>
      </c>
      <c r="I159">
        <v>2119</v>
      </c>
      <c r="J159">
        <v>370</v>
      </c>
      <c r="K159">
        <v>2793</v>
      </c>
      <c r="L159">
        <v>277</v>
      </c>
      <c r="M159">
        <v>839</v>
      </c>
      <c r="N159">
        <v>573</v>
      </c>
      <c r="O159">
        <v>104</v>
      </c>
      <c r="P159">
        <v>241</v>
      </c>
      <c r="Q159">
        <v>143</v>
      </c>
      <c r="R159">
        <v>6.7925465838509294E-2</v>
      </c>
      <c r="S159">
        <v>1.1080745341614901E-2</v>
      </c>
      <c r="T159">
        <v>40592</v>
      </c>
      <c r="U159">
        <v>6.0422360248447202E-2</v>
      </c>
      <c r="V159">
        <v>0.116521739130435</v>
      </c>
      <c r="W159">
        <v>0.26186335403726702</v>
      </c>
      <c r="X159">
        <v>0.105291925465839</v>
      </c>
      <c r="Y159">
        <v>1.8385093167701899E-2</v>
      </c>
      <c r="Z159">
        <v>0.13878260869565201</v>
      </c>
      <c r="AA159">
        <v>1.3763975155279501E-2</v>
      </c>
      <c r="AB159">
        <v>4.1689440993788802E-2</v>
      </c>
      <c r="AC159">
        <v>2.8472049689441E-2</v>
      </c>
      <c r="AD159">
        <v>5.1677018633540404E-3</v>
      </c>
      <c r="AE159">
        <v>1.1975155279503101E-2</v>
      </c>
      <c r="AF159">
        <v>7.1055900621118002E-3</v>
      </c>
      <c r="AG159">
        <v>0.38628571428571401</v>
      </c>
      <c r="AH159">
        <v>0.29485714285714298</v>
      </c>
      <c r="AI159">
        <v>0.39771428571428602</v>
      </c>
      <c r="AJ159">
        <v>0.79200000000000004</v>
      </c>
      <c r="AK159">
        <v>8.5714285714285701E-2</v>
      </c>
      <c r="AL159">
        <v>0.76228571428571401</v>
      </c>
      <c r="AM159">
        <v>0.374857142857143</v>
      </c>
      <c r="AN159">
        <v>0.28914285714285698</v>
      </c>
      <c r="AO159">
        <v>0.68228571428571405</v>
      </c>
      <c r="AP159">
        <v>0.81028571428571405</v>
      </c>
      <c r="AQ159">
        <v>0.76342857142857101</v>
      </c>
      <c r="AR159">
        <v>0.66171428571428603</v>
      </c>
      <c r="AS159">
        <v>0.54171428571428604</v>
      </c>
      <c r="AT159">
        <v>0.43085714285714299</v>
      </c>
      <c r="AU159">
        <v>0.55085714285714305</v>
      </c>
      <c r="AV159">
        <v>1.8708571428571401</v>
      </c>
      <c r="AW159">
        <v>1.512</v>
      </c>
      <c r="AX159">
        <v>1.49257142857143</v>
      </c>
      <c r="AY159">
        <v>2.9485714285714302</v>
      </c>
      <c r="AZ159">
        <v>7.8239999999999998</v>
      </c>
      <c r="BA159">
        <v>0.46285714285714302</v>
      </c>
      <c r="BB159">
        <v>0.23085714285714301</v>
      </c>
      <c r="BC159">
        <v>0.79314285714285704</v>
      </c>
      <c r="BD159">
        <v>0.67771428571428605</v>
      </c>
      <c r="BE159">
        <v>0.59428571428571397</v>
      </c>
      <c r="BF159" s="255" t="str">
        <f t="shared" si="2"/>
        <v>Significant vulnerability</v>
      </c>
    </row>
    <row r="160" spans="1:58" x14ac:dyDescent="0.25">
      <c r="A160">
        <v>55363</v>
      </c>
      <c r="B160">
        <v>5664</v>
      </c>
      <c r="C160">
        <v>706</v>
      </c>
      <c r="D160">
        <v>101</v>
      </c>
      <c r="E160">
        <v>35380</v>
      </c>
      <c r="F160">
        <v>461</v>
      </c>
      <c r="G160">
        <v>492</v>
      </c>
      <c r="H160">
        <v>1777</v>
      </c>
      <c r="I160">
        <v>482</v>
      </c>
      <c r="J160">
        <v>78</v>
      </c>
      <c r="K160">
        <v>1059</v>
      </c>
      <c r="L160">
        <v>0</v>
      </c>
      <c r="M160">
        <v>202</v>
      </c>
      <c r="N160">
        <v>198</v>
      </c>
      <c r="O160">
        <v>67</v>
      </c>
      <c r="P160">
        <v>77</v>
      </c>
      <c r="Q160">
        <v>0</v>
      </c>
      <c r="R160">
        <v>0.12464689265536701</v>
      </c>
      <c r="S160">
        <v>1.7831920903954801E-2</v>
      </c>
      <c r="T160">
        <v>35380</v>
      </c>
      <c r="U160">
        <v>8.1391242937853103E-2</v>
      </c>
      <c r="V160">
        <v>8.6864406779660994E-2</v>
      </c>
      <c r="W160">
        <v>0.31373587570621497</v>
      </c>
      <c r="X160">
        <v>8.5098870056497203E-2</v>
      </c>
      <c r="Y160">
        <v>1.3771186440678001E-2</v>
      </c>
      <c r="Z160">
        <v>0.18697033898305099</v>
      </c>
      <c r="AA160">
        <v>0</v>
      </c>
      <c r="AB160">
        <v>3.5663841807909602E-2</v>
      </c>
      <c r="AC160">
        <v>3.49576271186441E-2</v>
      </c>
      <c r="AD160">
        <v>1.18290960451977E-2</v>
      </c>
      <c r="AE160">
        <v>1.3594632768361601E-2</v>
      </c>
      <c r="AF160">
        <v>0</v>
      </c>
      <c r="AG160">
        <v>0.78057142857142903</v>
      </c>
      <c r="AH160">
        <v>0.53028571428571403</v>
      </c>
      <c r="AI160">
        <v>0.70857142857142896</v>
      </c>
      <c r="AJ160">
        <v>0.90400000000000003</v>
      </c>
      <c r="AK160">
        <v>2.8571428571428598E-2</v>
      </c>
      <c r="AL160">
        <v>0.95314285714285696</v>
      </c>
      <c r="AM160">
        <v>0.161142857142857</v>
      </c>
      <c r="AN160">
        <v>0.153142857142857</v>
      </c>
      <c r="AO160">
        <v>0.77485714285714302</v>
      </c>
      <c r="AP160">
        <v>0</v>
      </c>
      <c r="AQ160">
        <v>0.72</v>
      </c>
      <c r="AR160">
        <v>0.70971428571428596</v>
      </c>
      <c r="AS160">
        <v>0.83199999999999996</v>
      </c>
      <c r="AT160">
        <v>0.47542857142857098</v>
      </c>
      <c r="AU160">
        <v>0</v>
      </c>
      <c r="AV160">
        <v>2.9234285714285702</v>
      </c>
      <c r="AW160">
        <v>1.296</v>
      </c>
      <c r="AX160">
        <v>0.77485714285714302</v>
      </c>
      <c r="AY160">
        <v>2.7371428571428602</v>
      </c>
      <c r="AZ160">
        <v>7.7314285714285704</v>
      </c>
      <c r="BA160">
        <v>0.86399999999999999</v>
      </c>
      <c r="BB160">
        <v>0.13714285714285701</v>
      </c>
      <c r="BC160">
        <v>0.41714285714285698</v>
      </c>
      <c r="BD160">
        <v>0.60571428571428598</v>
      </c>
      <c r="BE160">
        <v>0.58057142857142896</v>
      </c>
      <c r="BF160" s="255" t="str">
        <f t="shared" si="2"/>
        <v>Significant vulnerability</v>
      </c>
    </row>
    <row r="161" spans="1:58" x14ac:dyDescent="0.25">
      <c r="A161">
        <v>55364</v>
      </c>
      <c r="B161">
        <v>13959</v>
      </c>
      <c r="C161">
        <v>902</v>
      </c>
      <c r="D161">
        <v>329</v>
      </c>
      <c r="E161">
        <v>77130</v>
      </c>
      <c r="F161">
        <v>177</v>
      </c>
      <c r="G161">
        <v>2843</v>
      </c>
      <c r="H161">
        <v>2778</v>
      </c>
      <c r="I161">
        <v>1066</v>
      </c>
      <c r="J161">
        <v>405</v>
      </c>
      <c r="K161">
        <v>1542</v>
      </c>
      <c r="L161">
        <v>12</v>
      </c>
      <c r="M161">
        <v>795</v>
      </c>
      <c r="N161">
        <v>25</v>
      </c>
      <c r="O161">
        <v>84</v>
      </c>
      <c r="P161">
        <v>377</v>
      </c>
      <c r="Q161">
        <v>0</v>
      </c>
      <c r="R161">
        <v>6.46178092986604E-2</v>
      </c>
      <c r="S161">
        <v>2.3569023569023601E-2</v>
      </c>
      <c r="T161">
        <v>77130</v>
      </c>
      <c r="U161">
        <v>1.26799914033957E-2</v>
      </c>
      <c r="V161">
        <v>0.20366788451894799</v>
      </c>
      <c r="W161">
        <v>0.19901139050075201</v>
      </c>
      <c r="X161">
        <v>7.6366501898416803E-2</v>
      </c>
      <c r="Y161">
        <v>2.9013539651837499E-2</v>
      </c>
      <c r="Z161">
        <v>0.110466365785515</v>
      </c>
      <c r="AA161">
        <v>8.5966043412851899E-4</v>
      </c>
      <c r="AB161">
        <v>5.6952503761014399E-2</v>
      </c>
      <c r="AC161">
        <v>1.7909592377677501E-3</v>
      </c>
      <c r="AD161">
        <v>6.0176230388996298E-3</v>
      </c>
      <c r="AE161">
        <v>2.7007665305537599E-2</v>
      </c>
      <c r="AF161">
        <v>0</v>
      </c>
      <c r="AG161">
        <v>0.35314285714285698</v>
      </c>
      <c r="AH161">
        <v>0.71199999999999997</v>
      </c>
      <c r="AI161">
        <v>1.82857142857142E-2</v>
      </c>
      <c r="AJ161">
        <v>7.3142857142857107E-2</v>
      </c>
      <c r="AK161">
        <v>0.53942857142857104</v>
      </c>
      <c r="AL161">
        <v>0.29828571428571399</v>
      </c>
      <c r="AM161">
        <v>0.10171428571428601</v>
      </c>
      <c r="AN161">
        <v>0.59542857142857097</v>
      </c>
      <c r="AO161">
        <v>0.57485714285714296</v>
      </c>
      <c r="AP161">
        <v>0.39885714285714302</v>
      </c>
      <c r="AQ161">
        <v>0.83657142857142897</v>
      </c>
      <c r="AR161">
        <v>0.189714285714286</v>
      </c>
      <c r="AS161">
        <v>0.58399999999999996</v>
      </c>
      <c r="AT161">
        <v>0.80457142857142905</v>
      </c>
      <c r="AU161">
        <v>0</v>
      </c>
      <c r="AV161">
        <v>1.1565714285714299</v>
      </c>
      <c r="AW161">
        <v>1.53485714285714</v>
      </c>
      <c r="AX161">
        <v>0.97371428571428598</v>
      </c>
      <c r="AY161">
        <v>2.4148571428571399</v>
      </c>
      <c r="AZ161">
        <v>6.08</v>
      </c>
      <c r="BA161">
        <v>0.154285714285714</v>
      </c>
      <c r="BB161">
        <v>0.23885714285714299</v>
      </c>
      <c r="BC161">
        <v>0.53714285714285703</v>
      </c>
      <c r="BD161">
        <v>0.505142857142857</v>
      </c>
      <c r="BE161">
        <v>0.30057142857142899</v>
      </c>
      <c r="BF161" s="255" t="str">
        <f t="shared" si="2"/>
        <v>Some vulnerability</v>
      </c>
    </row>
    <row r="162" spans="1:58" x14ac:dyDescent="0.25">
      <c r="A162">
        <v>55366</v>
      </c>
      <c r="B162">
        <v>441</v>
      </c>
      <c r="C162">
        <v>17</v>
      </c>
      <c r="D162">
        <v>16</v>
      </c>
      <c r="E162">
        <v>33811</v>
      </c>
      <c r="F162">
        <v>23</v>
      </c>
      <c r="G162">
        <v>75</v>
      </c>
      <c r="H162">
        <v>89</v>
      </c>
      <c r="I162">
        <v>85</v>
      </c>
      <c r="J162">
        <v>21</v>
      </c>
      <c r="K162">
        <v>55</v>
      </c>
      <c r="L162">
        <v>58</v>
      </c>
      <c r="M162">
        <v>1</v>
      </c>
      <c r="N162">
        <v>29</v>
      </c>
      <c r="O162">
        <v>11</v>
      </c>
      <c r="P162">
        <v>5</v>
      </c>
      <c r="Q162">
        <v>0</v>
      </c>
      <c r="R162">
        <v>3.8548752834467098E-2</v>
      </c>
      <c r="S162">
        <v>3.6281179138322003E-2</v>
      </c>
      <c r="T162">
        <v>33811</v>
      </c>
      <c r="U162">
        <v>5.2154195011337903E-2</v>
      </c>
      <c r="V162">
        <v>0.17006802721088399</v>
      </c>
      <c r="W162">
        <v>0.20181405895691601</v>
      </c>
      <c r="X162">
        <v>0.19274376417233599</v>
      </c>
      <c r="Y162">
        <v>4.7619047619047603E-2</v>
      </c>
      <c r="Z162">
        <v>0.12471655328798199</v>
      </c>
      <c r="AA162">
        <v>0.131519274376417</v>
      </c>
      <c r="AB162">
        <v>2.26757369614512E-3</v>
      </c>
      <c r="AC162">
        <v>6.5759637188208597E-2</v>
      </c>
      <c r="AD162">
        <v>2.4943310657596401E-2</v>
      </c>
      <c r="AE162">
        <v>1.1337868480725599E-2</v>
      </c>
      <c r="AF162">
        <v>0</v>
      </c>
      <c r="AG162">
        <v>0.130285714285714</v>
      </c>
      <c r="AH162">
        <v>0.89942857142857102</v>
      </c>
      <c r="AI162">
        <v>0.77942857142857103</v>
      </c>
      <c r="AJ162">
        <v>0.69714285714285695</v>
      </c>
      <c r="AK162">
        <v>0.32228571428571401</v>
      </c>
      <c r="AL162">
        <v>0.313142857142857</v>
      </c>
      <c r="AM162">
        <v>0.92228571428571404</v>
      </c>
      <c r="AN162">
        <v>0.89028571428571401</v>
      </c>
      <c r="AO162">
        <v>0.63428571428571401</v>
      </c>
      <c r="AP162">
        <v>0.997714285714286</v>
      </c>
      <c r="AQ162">
        <v>0.34057142857142902</v>
      </c>
      <c r="AR162">
        <v>0.84914285714285698</v>
      </c>
      <c r="AS162">
        <v>0.96114285714285697</v>
      </c>
      <c r="AT162">
        <v>0.40685714285714297</v>
      </c>
      <c r="AU162">
        <v>0</v>
      </c>
      <c r="AV162">
        <v>2.5062857142857098</v>
      </c>
      <c r="AW162">
        <v>2.448</v>
      </c>
      <c r="AX162">
        <v>1.6319999999999999</v>
      </c>
      <c r="AY162">
        <v>2.5577142857142898</v>
      </c>
      <c r="AZ162">
        <v>9.1440000000000001</v>
      </c>
      <c r="BA162">
        <v>0.72457142857142898</v>
      </c>
      <c r="BB162">
        <v>0.73028571428571398</v>
      </c>
      <c r="BC162">
        <v>0.85714285714285698</v>
      </c>
      <c r="BD162">
        <v>0.55771428571428605</v>
      </c>
      <c r="BE162">
        <v>0.80114285714285705</v>
      </c>
      <c r="BF162" s="255" t="str">
        <f t="shared" si="2"/>
        <v>Most vulnerability</v>
      </c>
    </row>
    <row r="163" spans="1:58" x14ac:dyDescent="0.25">
      <c r="A163">
        <v>55367</v>
      </c>
      <c r="B163">
        <v>1086</v>
      </c>
      <c r="C163">
        <v>67</v>
      </c>
      <c r="D163">
        <v>5</v>
      </c>
      <c r="E163">
        <v>42059</v>
      </c>
      <c r="F163">
        <v>42</v>
      </c>
      <c r="G163">
        <v>129</v>
      </c>
      <c r="H163">
        <v>323</v>
      </c>
      <c r="I163">
        <v>89</v>
      </c>
      <c r="J163">
        <v>23</v>
      </c>
      <c r="K163">
        <v>114</v>
      </c>
      <c r="L163">
        <v>0</v>
      </c>
      <c r="M163">
        <v>0</v>
      </c>
      <c r="N163">
        <v>4</v>
      </c>
      <c r="O163">
        <v>17</v>
      </c>
      <c r="P163">
        <v>8</v>
      </c>
      <c r="Q163">
        <v>0</v>
      </c>
      <c r="R163">
        <v>6.1694290976058899E-2</v>
      </c>
      <c r="S163">
        <v>4.60405156537753E-3</v>
      </c>
      <c r="T163">
        <v>42059</v>
      </c>
      <c r="U163">
        <v>3.8674033149171297E-2</v>
      </c>
      <c r="V163">
        <v>0.11878453038674</v>
      </c>
      <c r="W163">
        <v>0.29742173112338899</v>
      </c>
      <c r="X163">
        <v>8.19521178637201E-2</v>
      </c>
      <c r="Y163">
        <v>2.1178637200736601E-2</v>
      </c>
      <c r="Z163">
        <v>0.10497237569060799</v>
      </c>
      <c r="AA163">
        <v>0</v>
      </c>
      <c r="AB163">
        <v>0</v>
      </c>
      <c r="AC163">
        <v>3.6832412523020298E-3</v>
      </c>
      <c r="AD163">
        <v>1.5653775322283601E-2</v>
      </c>
      <c r="AE163">
        <v>7.3664825046040501E-3</v>
      </c>
      <c r="AF163">
        <v>0</v>
      </c>
      <c r="AG163">
        <v>0.316571428571429</v>
      </c>
      <c r="AH163">
        <v>0.10285714285714299</v>
      </c>
      <c r="AI163">
        <v>0.34171428571428603</v>
      </c>
      <c r="AJ163">
        <v>0.46971428571428597</v>
      </c>
      <c r="AK163">
        <v>8.9142857142857093E-2</v>
      </c>
      <c r="AL163">
        <v>0.91542857142857104</v>
      </c>
      <c r="AM163">
        <v>0.125714285714286</v>
      </c>
      <c r="AN163">
        <v>0.374857142857143</v>
      </c>
      <c r="AO163">
        <v>0.55314285714285705</v>
      </c>
      <c r="AP163">
        <v>0</v>
      </c>
      <c r="AQ163">
        <v>0</v>
      </c>
      <c r="AR163">
        <v>0.23542857142857099</v>
      </c>
      <c r="AS163">
        <v>0.89942857142857102</v>
      </c>
      <c r="AT163">
        <v>0.27085714285714302</v>
      </c>
      <c r="AU163">
        <v>0</v>
      </c>
      <c r="AV163">
        <v>1.23085714285714</v>
      </c>
      <c r="AW163">
        <v>1.50514285714286</v>
      </c>
      <c r="AX163">
        <v>0.55314285714285705</v>
      </c>
      <c r="AY163">
        <v>1.4057142857142899</v>
      </c>
      <c r="AZ163">
        <v>4.6948571428571402</v>
      </c>
      <c r="BA163">
        <v>0.185142857142857</v>
      </c>
      <c r="BB163">
        <v>0.22857142857142901</v>
      </c>
      <c r="BC163">
        <v>0.27314285714285702</v>
      </c>
      <c r="BD163">
        <v>0.20228571428571401</v>
      </c>
      <c r="BE163">
        <v>0.10057142857142901</v>
      </c>
      <c r="BF163" s="255" t="str">
        <f t="shared" si="2"/>
        <v>Least vulnerability</v>
      </c>
    </row>
    <row r="164" spans="1:58" x14ac:dyDescent="0.25">
      <c r="A164">
        <v>55368</v>
      </c>
      <c r="B164">
        <v>1856</v>
      </c>
      <c r="C164">
        <v>178</v>
      </c>
      <c r="D164">
        <v>13</v>
      </c>
      <c r="E164">
        <v>40039</v>
      </c>
      <c r="F164">
        <v>10</v>
      </c>
      <c r="G164">
        <v>484</v>
      </c>
      <c r="H164">
        <v>367</v>
      </c>
      <c r="I164">
        <v>329</v>
      </c>
      <c r="J164">
        <v>29</v>
      </c>
      <c r="K164">
        <v>77</v>
      </c>
      <c r="L164">
        <v>0</v>
      </c>
      <c r="M164">
        <v>135</v>
      </c>
      <c r="N164">
        <v>30</v>
      </c>
      <c r="O164">
        <v>0</v>
      </c>
      <c r="P164">
        <v>79</v>
      </c>
      <c r="Q164">
        <v>14</v>
      </c>
      <c r="R164">
        <v>9.5905172413793094E-2</v>
      </c>
      <c r="S164">
        <v>7.0043103448275898E-3</v>
      </c>
      <c r="T164">
        <v>40039</v>
      </c>
      <c r="U164">
        <v>5.3879310344827598E-3</v>
      </c>
      <c r="V164">
        <v>0.26077586206896602</v>
      </c>
      <c r="W164">
        <v>0.19773706896551699</v>
      </c>
      <c r="X164">
        <v>0.17726293103448301</v>
      </c>
      <c r="Y164">
        <v>1.5625E-2</v>
      </c>
      <c r="Z164">
        <v>4.1487068965517203E-2</v>
      </c>
      <c r="AA164">
        <v>0</v>
      </c>
      <c r="AB164">
        <v>7.2737068965517196E-2</v>
      </c>
      <c r="AC164">
        <v>1.6163793103448301E-2</v>
      </c>
      <c r="AD164">
        <v>0</v>
      </c>
      <c r="AE164">
        <v>4.2564655172413798E-2</v>
      </c>
      <c r="AF164">
        <v>7.5431034482758598E-3</v>
      </c>
      <c r="AG164">
        <v>0.61257142857142899</v>
      </c>
      <c r="AH164">
        <v>0.16457142857142901</v>
      </c>
      <c r="AI164">
        <v>0.41942857142857098</v>
      </c>
      <c r="AJ164">
        <v>3.3142857142857099E-2</v>
      </c>
      <c r="AK164">
        <v>0.80571428571428605</v>
      </c>
      <c r="AL164">
        <v>0.28457142857142897</v>
      </c>
      <c r="AM164">
        <v>0.88</v>
      </c>
      <c r="AN164">
        <v>0.213714285714286</v>
      </c>
      <c r="AO164">
        <v>0.16457142857142901</v>
      </c>
      <c r="AP164">
        <v>0</v>
      </c>
      <c r="AQ164">
        <v>0.88914285714285701</v>
      </c>
      <c r="AR164">
        <v>0.50971428571428601</v>
      </c>
      <c r="AS164">
        <v>0</v>
      </c>
      <c r="AT164">
        <v>0.93142857142857105</v>
      </c>
      <c r="AU164">
        <v>0.56114285714285705</v>
      </c>
      <c r="AV164">
        <v>1.22971428571429</v>
      </c>
      <c r="AW164">
        <v>2.1840000000000002</v>
      </c>
      <c r="AX164">
        <v>0.16457142857142901</v>
      </c>
      <c r="AY164">
        <v>2.8914285714285701</v>
      </c>
      <c r="AZ164">
        <v>6.4697142857142902</v>
      </c>
      <c r="BA164">
        <v>0.184</v>
      </c>
      <c r="BB164">
        <v>0.59542857142857097</v>
      </c>
      <c r="BC164">
        <v>0.110857142857143</v>
      </c>
      <c r="BD164">
        <v>0.65714285714285703</v>
      </c>
      <c r="BE164">
        <v>0.36685714285714299</v>
      </c>
      <c r="BF164" s="255" t="str">
        <f t="shared" si="2"/>
        <v>Some vulnerability</v>
      </c>
    </row>
    <row r="165" spans="1:58" x14ac:dyDescent="0.25">
      <c r="A165">
        <v>55369</v>
      </c>
      <c r="B165">
        <v>38711</v>
      </c>
      <c r="C165">
        <v>1833</v>
      </c>
      <c r="D165">
        <v>917</v>
      </c>
      <c r="E165">
        <v>58626</v>
      </c>
      <c r="F165">
        <v>998</v>
      </c>
      <c r="G165">
        <v>6323</v>
      </c>
      <c r="H165">
        <v>8114</v>
      </c>
      <c r="I165">
        <v>3453</v>
      </c>
      <c r="J165">
        <v>779</v>
      </c>
      <c r="K165">
        <v>9252</v>
      </c>
      <c r="L165">
        <v>345</v>
      </c>
      <c r="M165">
        <v>2644</v>
      </c>
      <c r="N165">
        <v>313</v>
      </c>
      <c r="O165">
        <v>274</v>
      </c>
      <c r="P165">
        <v>415</v>
      </c>
      <c r="Q165">
        <v>222</v>
      </c>
      <c r="R165">
        <v>4.7350882178192201E-2</v>
      </c>
      <c r="S165">
        <v>2.36883573144584E-2</v>
      </c>
      <c r="T165">
        <v>58626</v>
      </c>
      <c r="U165">
        <v>2.5780785823150999E-2</v>
      </c>
      <c r="V165">
        <v>0.16333858593164699</v>
      </c>
      <c r="W165">
        <v>0.20960450517940599</v>
      </c>
      <c r="X165">
        <v>8.91994523520446E-2</v>
      </c>
      <c r="Y165">
        <v>2.0123479114463601E-2</v>
      </c>
      <c r="Z165">
        <v>0.239001834104001</v>
      </c>
      <c r="AA165">
        <v>8.9121954999870807E-3</v>
      </c>
      <c r="AB165">
        <v>6.8300999715842997E-2</v>
      </c>
      <c r="AC165">
        <v>8.0855570767998809E-3</v>
      </c>
      <c r="AD165">
        <v>7.0780914985404701E-3</v>
      </c>
      <c r="AE165">
        <v>1.0720467050709099E-2</v>
      </c>
      <c r="AF165">
        <v>5.7348040608612497E-3</v>
      </c>
      <c r="AG165">
        <v>0.2</v>
      </c>
      <c r="AH165">
        <v>0.71542857142857097</v>
      </c>
      <c r="AI165">
        <v>6.6285714285714295E-2</v>
      </c>
      <c r="AJ165">
        <v>0.23200000000000001</v>
      </c>
      <c r="AK165">
        <v>0.28000000000000003</v>
      </c>
      <c r="AL165">
        <v>0.36914285714285699</v>
      </c>
      <c r="AM165">
        <v>0.20228571428571401</v>
      </c>
      <c r="AN165">
        <v>0.34399999999999997</v>
      </c>
      <c r="AO165">
        <v>0.84457142857142897</v>
      </c>
      <c r="AP165">
        <v>0.73028571428571398</v>
      </c>
      <c r="AQ165">
        <v>0.872</v>
      </c>
      <c r="AR165">
        <v>0.34742857142857098</v>
      </c>
      <c r="AS165">
        <v>0.63085714285714301</v>
      </c>
      <c r="AT165">
        <v>0.39200000000000002</v>
      </c>
      <c r="AU165">
        <v>0.52457142857142902</v>
      </c>
      <c r="AV165">
        <v>1.21371428571429</v>
      </c>
      <c r="AW165">
        <v>1.19542857142857</v>
      </c>
      <c r="AX165">
        <v>1.5748571428571401</v>
      </c>
      <c r="AY165">
        <v>2.7668571428571398</v>
      </c>
      <c r="AZ165">
        <v>6.7508571428571402</v>
      </c>
      <c r="BA165">
        <v>0.17599999999999999</v>
      </c>
      <c r="BB165">
        <v>9.9428571428571394E-2</v>
      </c>
      <c r="BC165">
        <v>0.83428571428571396</v>
      </c>
      <c r="BD165">
        <v>0.620571428571429</v>
      </c>
      <c r="BE165">
        <v>0.42171428571428599</v>
      </c>
      <c r="BF165" s="255" t="str">
        <f t="shared" si="2"/>
        <v>Some vulnerability</v>
      </c>
    </row>
    <row r="166" spans="1:58" x14ac:dyDescent="0.25">
      <c r="A166">
        <v>55370</v>
      </c>
      <c r="B166">
        <v>627</v>
      </c>
      <c r="C166">
        <v>24</v>
      </c>
      <c r="D166">
        <v>5</v>
      </c>
      <c r="E166">
        <v>38514</v>
      </c>
      <c r="F166">
        <v>41</v>
      </c>
      <c r="G166">
        <v>82</v>
      </c>
      <c r="H166">
        <v>129</v>
      </c>
      <c r="I166">
        <v>64</v>
      </c>
      <c r="J166">
        <v>10</v>
      </c>
      <c r="K166">
        <v>104</v>
      </c>
      <c r="L166">
        <v>1</v>
      </c>
      <c r="M166">
        <v>0</v>
      </c>
      <c r="N166">
        <v>0</v>
      </c>
      <c r="O166">
        <v>21</v>
      </c>
      <c r="P166">
        <v>4</v>
      </c>
      <c r="Q166">
        <v>0</v>
      </c>
      <c r="R166">
        <v>3.82775119617225E-2</v>
      </c>
      <c r="S166">
        <v>7.9744816586921792E-3</v>
      </c>
      <c r="T166">
        <v>38514</v>
      </c>
      <c r="U166">
        <v>6.5390749601275902E-2</v>
      </c>
      <c r="V166">
        <v>0.130781499202552</v>
      </c>
      <c r="W166">
        <v>0.205741626794258</v>
      </c>
      <c r="X166">
        <v>0.10207336523126</v>
      </c>
      <c r="Y166">
        <v>1.59489633173844E-2</v>
      </c>
      <c r="Z166">
        <v>0.165869218500797</v>
      </c>
      <c r="AA166">
        <v>1.59489633173844E-3</v>
      </c>
      <c r="AB166">
        <v>0</v>
      </c>
      <c r="AC166">
        <v>0</v>
      </c>
      <c r="AD166">
        <v>3.3492822966507199E-2</v>
      </c>
      <c r="AE166">
        <v>6.3795853269537498E-3</v>
      </c>
      <c r="AF166">
        <v>0</v>
      </c>
      <c r="AG166">
        <v>0.124571428571429</v>
      </c>
      <c r="AH166">
        <v>0.19428571428571401</v>
      </c>
      <c r="AI166">
        <v>0.50628571428571401</v>
      </c>
      <c r="AJ166">
        <v>0.82399999999999995</v>
      </c>
      <c r="AK166">
        <v>0.122285714285714</v>
      </c>
      <c r="AL166">
        <v>0.33828571428571402</v>
      </c>
      <c r="AM166">
        <v>0.33485714285714302</v>
      </c>
      <c r="AN166">
        <v>0.220571428571429</v>
      </c>
      <c r="AO166">
        <v>0.73599999999999999</v>
      </c>
      <c r="AP166">
        <v>0.45714285714285702</v>
      </c>
      <c r="AQ166">
        <v>0</v>
      </c>
      <c r="AR166">
        <v>0</v>
      </c>
      <c r="AS166">
        <v>0.98514285714285699</v>
      </c>
      <c r="AT166">
        <v>0.23314285714285701</v>
      </c>
      <c r="AU166">
        <v>0</v>
      </c>
      <c r="AV166">
        <v>1.6491428571428599</v>
      </c>
      <c r="AW166">
        <v>1.016</v>
      </c>
      <c r="AX166">
        <v>1.1931428571428599</v>
      </c>
      <c r="AY166">
        <v>1.21828571428571</v>
      </c>
      <c r="AZ166">
        <v>5.0765714285714303</v>
      </c>
      <c r="BA166">
        <v>0.34971428571428598</v>
      </c>
      <c r="BB166">
        <v>3.8857142857142903E-2</v>
      </c>
      <c r="BC166">
        <v>0.65714285714285703</v>
      </c>
      <c r="BD166">
        <v>0.152</v>
      </c>
      <c r="BE166">
        <v>0.14742857142857099</v>
      </c>
      <c r="BF166" s="255" t="str">
        <f t="shared" si="2"/>
        <v>Least vulnerability</v>
      </c>
    </row>
    <row r="167" spans="1:58" x14ac:dyDescent="0.25">
      <c r="A167">
        <v>55371</v>
      </c>
      <c r="B167">
        <v>17376</v>
      </c>
      <c r="C167">
        <v>1109</v>
      </c>
      <c r="D167">
        <v>248</v>
      </c>
      <c r="E167">
        <v>38181</v>
      </c>
      <c r="F167">
        <v>731</v>
      </c>
      <c r="G167">
        <v>2897</v>
      </c>
      <c r="H167">
        <v>4157</v>
      </c>
      <c r="I167">
        <v>2082</v>
      </c>
      <c r="J167">
        <v>248</v>
      </c>
      <c r="K167">
        <v>1460</v>
      </c>
      <c r="L167">
        <v>91</v>
      </c>
      <c r="M167">
        <v>464</v>
      </c>
      <c r="N167">
        <v>170</v>
      </c>
      <c r="O167">
        <v>95</v>
      </c>
      <c r="P167">
        <v>200</v>
      </c>
      <c r="Q167">
        <v>157</v>
      </c>
      <c r="R167">
        <v>6.3823664825046006E-2</v>
      </c>
      <c r="S167">
        <v>1.42725598526703E-2</v>
      </c>
      <c r="T167">
        <v>38181</v>
      </c>
      <c r="U167">
        <v>4.2069521178637201E-2</v>
      </c>
      <c r="V167">
        <v>0.16672421731123399</v>
      </c>
      <c r="W167">
        <v>0.23923802946593001</v>
      </c>
      <c r="X167">
        <v>0.11982044198895</v>
      </c>
      <c r="Y167">
        <v>1.42725598526703E-2</v>
      </c>
      <c r="Z167">
        <v>8.4023941068139998E-2</v>
      </c>
      <c r="AA167">
        <v>5.2371086556169399E-3</v>
      </c>
      <c r="AB167">
        <v>2.6703499079189699E-2</v>
      </c>
      <c r="AC167">
        <v>9.7836095764272605E-3</v>
      </c>
      <c r="AD167">
        <v>5.4673112338858203E-3</v>
      </c>
      <c r="AE167">
        <v>1.1510128913443799E-2</v>
      </c>
      <c r="AF167">
        <v>9.0354511970534099E-3</v>
      </c>
      <c r="AG167">
        <v>0.34399999999999997</v>
      </c>
      <c r="AH167">
        <v>0.41371428571428598</v>
      </c>
      <c r="AI167">
        <v>0.52457142857142902</v>
      </c>
      <c r="AJ167">
        <v>0.52914285714285703</v>
      </c>
      <c r="AK167">
        <v>0.30399999999999999</v>
      </c>
      <c r="AL167">
        <v>0.60228571428571398</v>
      </c>
      <c r="AM167">
        <v>0.52685714285714302</v>
      </c>
      <c r="AN167">
        <v>0.18057142857142899</v>
      </c>
      <c r="AO167">
        <v>0.44571428571428601</v>
      </c>
      <c r="AP167">
        <v>0.63085714285714301</v>
      </c>
      <c r="AQ167">
        <v>0.64685714285714302</v>
      </c>
      <c r="AR167">
        <v>0.39314285714285702</v>
      </c>
      <c r="AS167">
        <v>0.55657142857142905</v>
      </c>
      <c r="AT167">
        <v>0.41257142857142898</v>
      </c>
      <c r="AU167">
        <v>0.58742857142857097</v>
      </c>
      <c r="AV167">
        <v>1.8114285714285701</v>
      </c>
      <c r="AW167">
        <v>1.6137142857142901</v>
      </c>
      <c r="AX167">
        <v>1.0765714285714301</v>
      </c>
      <c r="AY167">
        <v>2.5965714285714299</v>
      </c>
      <c r="AZ167">
        <v>7.0982857142857103</v>
      </c>
      <c r="BA167">
        <v>0.43085714285714299</v>
      </c>
      <c r="BB167">
        <v>0.27085714285714302</v>
      </c>
      <c r="BC167">
        <v>0.6</v>
      </c>
      <c r="BD167">
        <v>0.57257142857142895</v>
      </c>
      <c r="BE167">
        <v>0.48114285714285698</v>
      </c>
      <c r="BF167" s="255" t="str">
        <f t="shared" si="2"/>
        <v>Some vulnerability</v>
      </c>
    </row>
    <row r="168" spans="1:58" x14ac:dyDescent="0.25">
      <c r="A168">
        <v>55372</v>
      </c>
      <c r="B168">
        <v>34617</v>
      </c>
      <c r="C168">
        <v>798</v>
      </c>
      <c r="D168">
        <v>254</v>
      </c>
      <c r="E168">
        <v>66362</v>
      </c>
      <c r="F168">
        <v>625</v>
      </c>
      <c r="G168">
        <v>4892</v>
      </c>
      <c r="H168">
        <v>8703</v>
      </c>
      <c r="I168">
        <v>2910</v>
      </c>
      <c r="J168">
        <v>537</v>
      </c>
      <c r="K168">
        <v>5358</v>
      </c>
      <c r="L168">
        <v>295</v>
      </c>
      <c r="M168">
        <v>771</v>
      </c>
      <c r="N168">
        <v>4</v>
      </c>
      <c r="O168">
        <v>77</v>
      </c>
      <c r="P168">
        <v>280</v>
      </c>
      <c r="Q168">
        <v>74</v>
      </c>
      <c r="R168">
        <v>2.3052257561313801E-2</v>
      </c>
      <c r="S168">
        <v>7.3374353641274502E-3</v>
      </c>
      <c r="T168">
        <v>66362</v>
      </c>
      <c r="U168">
        <v>1.8054713002282102E-2</v>
      </c>
      <c r="V168">
        <v>0.14131784961146299</v>
      </c>
      <c r="W168">
        <v>0.251408267614178</v>
      </c>
      <c r="X168">
        <v>8.4062743738625503E-2</v>
      </c>
      <c r="Y168">
        <v>1.5512609411560799E-2</v>
      </c>
      <c r="Z168">
        <v>0.15477944362596399</v>
      </c>
      <c r="AA168">
        <v>8.5218245370771595E-3</v>
      </c>
      <c r="AB168">
        <v>2.2272293959615198E-2</v>
      </c>
      <c r="AC168">
        <v>1.15550163214606E-4</v>
      </c>
      <c r="AD168">
        <v>2.2243406418811602E-3</v>
      </c>
      <c r="AE168">
        <v>8.0885114250223902E-3</v>
      </c>
      <c r="AF168">
        <v>2.1376780194701998E-3</v>
      </c>
      <c r="AG168">
        <v>4.34285714285714E-2</v>
      </c>
      <c r="AH168">
        <v>0.17942857142857099</v>
      </c>
      <c r="AI168">
        <v>4.1142857142857099E-2</v>
      </c>
      <c r="AJ168">
        <v>0.13714285714285701</v>
      </c>
      <c r="AK168">
        <v>0.17599999999999999</v>
      </c>
      <c r="AL168">
        <v>0.69485714285714295</v>
      </c>
      <c r="AM168">
        <v>0.14742857142857099</v>
      </c>
      <c r="AN168">
        <v>0.20914285714285699</v>
      </c>
      <c r="AO168">
        <v>0.72114285714285697</v>
      </c>
      <c r="AP168">
        <v>0.72114285714285697</v>
      </c>
      <c r="AQ168">
        <v>0.59657142857142897</v>
      </c>
      <c r="AR168">
        <v>0.128</v>
      </c>
      <c r="AS168">
        <v>0.34057142857142902</v>
      </c>
      <c r="AT168">
        <v>0.30399999999999999</v>
      </c>
      <c r="AU168">
        <v>0.44342857142857101</v>
      </c>
      <c r="AV168">
        <v>0.40114285714285702</v>
      </c>
      <c r="AW168">
        <v>1.22742857142857</v>
      </c>
      <c r="AX168">
        <v>1.44228571428571</v>
      </c>
      <c r="AY168">
        <v>1.8125714285714301</v>
      </c>
      <c r="AZ168">
        <v>4.8834285714285697</v>
      </c>
      <c r="BA168">
        <v>1.0285714285714301E-2</v>
      </c>
      <c r="BB168">
        <v>0.11885714285714299</v>
      </c>
      <c r="BC168">
        <v>0.76342857142857101</v>
      </c>
      <c r="BD168">
        <v>0.32</v>
      </c>
      <c r="BE168">
        <v>0.11657142857142901</v>
      </c>
      <c r="BF168" s="255" t="str">
        <f t="shared" si="2"/>
        <v>Least vulnerability</v>
      </c>
    </row>
    <row r="169" spans="1:58" x14ac:dyDescent="0.25">
      <c r="A169">
        <v>55373</v>
      </c>
      <c r="B169">
        <v>5725</v>
      </c>
      <c r="C169">
        <v>312</v>
      </c>
      <c r="D169">
        <v>50</v>
      </c>
      <c r="E169">
        <v>47364</v>
      </c>
      <c r="F169">
        <v>113</v>
      </c>
      <c r="G169">
        <v>852</v>
      </c>
      <c r="H169">
        <v>1265</v>
      </c>
      <c r="I169">
        <v>678</v>
      </c>
      <c r="J169">
        <v>145</v>
      </c>
      <c r="K169">
        <v>619</v>
      </c>
      <c r="L169">
        <v>0</v>
      </c>
      <c r="M169">
        <v>206</v>
      </c>
      <c r="N169">
        <v>420</v>
      </c>
      <c r="O169">
        <v>0</v>
      </c>
      <c r="P169">
        <v>23</v>
      </c>
      <c r="Q169">
        <v>0</v>
      </c>
      <c r="R169">
        <v>5.44978165938865E-2</v>
      </c>
      <c r="S169">
        <v>8.7336244541484694E-3</v>
      </c>
      <c r="T169">
        <v>47364</v>
      </c>
      <c r="U169">
        <v>1.9737991266375501E-2</v>
      </c>
      <c r="V169">
        <v>0.14882096069869</v>
      </c>
      <c r="W169">
        <v>0.22096069868995599</v>
      </c>
      <c r="X169">
        <v>0.11842794759825299</v>
      </c>
      <c r="Y169">
        <v>2.5327510917030598E-2</v>
      </c>
      <c r="Z169">
        <v>0.108122270742358</v>
      </c>
      <c r="AA169">
        <v>0</v>
      </c>
      <c r="AB169">
        <v>3.59825327510917E-2</v>
      </c>
      <c r="AC169">
        <v>7.3362445414847197E-2</v>
      </c>
      <c r="AD169">
        <v>0</v>
      </c>
      <c r="AE169">
        <v>4.0174672489082996E-3</v>
      </c>
      <c r="AF169">
        <v>0</v>
      </c>
      <c r="AG169">
        <v>0.26514285714285701</v>
      </c>
      <c r="AH169">
        <v>0.218285714285714</v>
      </c>
      <c r="AI169">
        <v>0.184</v>
      </c>
      <c r="AJ169">
        <v>0.16571428571428601</v>
      </c>
      <c r="AK169">
        <v>0.220571428571429</v>
      </c>
      <c r="AL169">
        <v>0.45257142857142901</v>
      </c>
      <c r="AM169">
        <v>0.50742857142857101</v>
      </c>
      <c r="AN169">
        <v>0.50971428571428601</v>
      </c>
      <c r="AO169">
        <v>0.56342857142857095</v>
      </c>
      <c r="AP169">
        <v>0</v>
      </c>
      <c r="AQ169">
        <v>0.72228571428571398</v>
      </c>
      <c r="AR169">
        <v>0.86514285714285699</v>
      </c>
      <c r="AS169">
        <v>0</v>
      </c>
      <c r="AT169">
        <v>0.16914285714285701</v>
      </c>
      <c r="AU169">
        <v>0</v>
      </c>
      <c r="AV169">
        <v>0.83314285714285696</v>
      </c>
      <c r="AW169">
        <v>1.69028571428571</v>
      </c>
      <c r="AX169">
        <v>0.56342857142857095</v>
      </c>
      <c r="AY169">
        <v>1.75657142857143</v>
      </c>
      <c r="AZ169">
        <v>4.8434285714285696</v>
      </c>
      <c r="BA169">
        <v>7.0857142857142896E-2</v>
      </c>
      <c r="BB169">
        <v>0.30628571428571399</v>
      </c>
      <c r="BC169">
        <v>0.27885714285714303</v>
      </c>
      <c r="BD169">
        <v>0.30171428571428599</v>
      </c>
      <c r="BE169">
        <v>0.113142857142857</v>
      </c>
      <c r="BF169" s="255" t="str">
        <f t="shared" si="2"/>
        <v>Least vulnerability</v>
      </c>
    </row>
    <row r="170" spans="1:58" x14ac:dyDescent="0.25">
      <c r="A170">
        <v>55374</v>
      </c>
      <c r="B170">
        <v>15812</v>
      </c>
      <c r="C170">
        <v>315</v>
      </c>
      <c r="D170">
        <v>84</v>
      </c>
      <c r="E170">
        <v>56013</v>
      </c>
      <c r="F170">
        <v>223</v>
      </c>
      <c r="G170">
        <v>1676</v>
      </c>
      <c r="H170">
        <v>5191</v>
      </c>
      <c r="I170">
        <v>1414</v>
      </c>
      <c r="J170">
        <v>220</v>
      </c>
      <c r="K170">
        <v>2272</v>
      </c>
      <c r="L170">
        <v>135</v>
      </c>
      <c r="M170">
        <v>550</v>
      </c>
      <c r="N170">
        <v>10</v>
      </c>
      <c r="O170">
        <v>42</v>
      </c>
      <c r="P170">
        <v>151</v>
      </c>
      <c r="Q170">
        <v>91</v>
      </c>
      <c r="R170">
        <v>1.9921578547938301E-2</v>
      </c>
      <c r="S170">
        <v>5.3124209461168697E-3</v>
      </c>
      <c r="T170">
        <v>56013</v>
      </c>
      <c r="U170">
        <v>1.4103212749810299E-2</v>
      </c>
      <c r="V170">
        <v>0.105995446496332</v>
      </c>
      <c r="W170">
        <v>0.32829496584872198</v>
      </c>
      <c r="X170">
        <v>8.9425752592967395E-2</v>
      </c>
      <c r="Y170">
        <v>1.3913483430306101E-2</v>
      </c>
      <c r="Z170">
        <v>0.14368833797116101</v>
      </c>
      <c r="AA170">
        <v>8.5378193776878292E-3</v>
      </c>
      <c r="AB170">
        <v>3.4783708575765203E-2</v>
      </c>
      <c r="AC170">
        <v>6.3243106501391301E-4</v>
      </c>
      <c r="AD170">
        <v>2.6562104730584401E-3</v>
      </c>
      <c r="AE170">
        <v>9.5497090817100901E-3</v>
      </c>
      <c r="AF170">
        <v>5.7551226916266098E-3</v>
      </c>
      <c r="AG170">
        <v>3.0857142857142899E-2</v>
      </c>
      <c r="AH170">
        <v>0.122285714285714</v>
      </c>
      <c r="AI170">
        <v>0.08</v>
      </c>
      <c r="AJ170">
        <v>8.5714285714285701E-2</v>
      </c>
      <c r="AK170">
        <v>5.8285714285714302E-2</v>
      </c>
      <c r="AL170">
        <v>0.96799999999999997</v>
      </c>
      <c r="AM170">
        <v>0.20571428571428599</v>
      </c>
      <c r="AN170">
        <v>0.16571428571428601</v>
      </c>
      <c r="AO170">
        <v>0.69371428571428595</v>
      </c>
      <c r="AP170">
        <v>0.72342857142857098</v>
      </c>
      <c r="AQ170">
        <v>0.70857142857142896</v>
      </c>
      <c r="AR170">
        <v>0.14399999999999999</v>
      </c>
      <c r="AS170">
        <v>0.36799999999999999</v>
      </c>
      <c r="AT170">
        <v>0.35085714285714298</v>
      </c>
      <c r="AU170">
        <v>0.52571428571428602</v>
      </c>
      <c r="AV170">
        <v>0.31885714285714301</v>
      </c>
      <c r="AW170">
        <v>1.3977142857142899</v>
      </c>
      <c r="AX170">
        <v>1.4171428571428599</v>
      </c>
      <c r="AY170">
        <v>2.0971428571428601</v>
      </c>
      <c r="AZ170">
        <v>5.2308571428571398</v>
      </c>
      <c r="BA170">
        <v>3.4285714285714301E-3</v>
      </c>
      <c r="BB170">
        <v>0.17828571428571399</v>
      </c>
      <c r="BC170">
        <v>0.754285714285714</v>
      </c>
      <c r="BD170">
        <v>0.39657142857142902</v>
      </c>
      <c r="BE170">
        <v>0.17142857142857101</v>
      </c>
      <c r="BF170" s="255" t="str">
        <f t="shared" si="2"/>
        <v>Least vulnerability</v>
      </c>
    </row>
    <row r="171" spans="1:58" x14ac:dyDescent="0.25">
      <c r="A171">
        <v>55375</v>
      </c>
      <c r="B171">
        <v>4285</v>
      </c>
      <c r="C171">
        <v>108</v>
      </c>
      <c r="D171">
        <v>57</v>
      </c>
      <c r="E171">
        <v>55512</v>
      </c>
      <c r="F171">
        <v>17</v>
      </c>
      <c r="G171">
        <v>242</v>
      </c>
      <c r="H171">
        <v>1219</v>
      </c>
      <c r="I171">
        <v>222</v>
      </c>
      <c r="J171">
        <v>53</v>
      </c>
      <c r="K171">
        <v>532</v>
      </c>
      <c r="L171">
        <v>17</v>
      </c>
      <c r="M171">
        <v>22</v>
      </c>
      <c r="N171">
        <v>0</v>
      </c>
      <c r="O171">
        <v>0</v>
      </c>
      <c r="P171">
        <v>0</v>
      </c>
      <c r="Q171">
        <v>409</v>
      </c>
      <c r="R171">
        <v>2.52042007001167E-2</v>
      </c>
      <c r="S171">
        <v>1.33022170361727E-2</v>
      </c>
      <c r="T171">
        <v>55512</v>
      </c>
      <c r="U171">
        <v>3.9673278879813296E-3</v>
      </c>
      <c r="V171">
        <v>5.6476079346557802E-2</v>
      </c>
      <c r="W171">
        <v>0.284480746791132</v>
      </c>
      <c r="X171">
        <v>5.18086347724621E-2</v>
      </c>
      <c r="Y171">
        <v>1.23687281213536E-2</v>
      </c>
      <c r="Z171">
        <v>0.124154025670945</v>
      </c>
      <c r="AA171">
        <v>3.9673278879813296E-3</v>
      </c>
      <c r="AB171">
        <v>5.1341890315052497E-3</v>
      </c>
      <c r="AC171">
        <v>0</v>
      </c>
      <c r="AD171">
        <v>0</v>
      </c>
      <c r="AE171">
        <v>0</v>
      </c>
      <c r="AF171">
        <v>9.5449241540256705E-2</v>
      </c>
      <c r="AG171">
        <v>5.14285714285714E-2</v>
      </c>
      <c r="AH171">
        <v>0.371428571428571</v>
      </c>
      <c r="AI171">
        <v>8.4571428571428506E-2</v>
      </c>
      <c r="AJ171">
        <v>2.7428571428571399E-2</v>
      </c>
      <c r="AK171">
        <v>9.1428571428571401E-3</v>
      </c>
      <c r="AL171">
        <v>0.86171428571428599</v>
      </c>
      <c r="AM171">
        <v>2.4E-2</v>
      </c>
      <c r="AN171">
        <v>0.123428571428571</v>
      </c>
      <c r="AO171">
        <v>0.629714285714286</v>
      </c>
      <c r="AP171">
        <v>0.57942857142857096</v>
      </c>
      <c r="AQ171">
        <v>0.379428571428571</v>
      </c>
      <c r="AR171">
        <v>0</v>
      </c>
      <c r="AS171">
        <v>0</v>
      </c>
      <c r="AT171">
        <v>0</v>
      </c>
      <c r="AU171">
        <v>0.97028571428571397</v>
      </c>
      <c r="AV171">
        <v>0.53485714285714303</v>
      </c>
      <c r="AW171">
        <v>1.01828571428571</v>
      </c>
      <c r="AX171">
        <v>1.20914285714286</v>
      </c>
      <c r="AY171">
        <v>1.3497142857142901</v>
      </c>
      <c r="AZ171">
        <v>4.1120000000000001</v>
      </c>
      <c r="BA171">
        <v>2.5142857142857099E-2</v>
      </c>
      <c r="BB171">
        <v>0.04</v>
      </c>
      <c r="BC171">
        <v>0.66400000000000003</v>
      </c>
      <c r="BD171">
        <v>0.186285714285714</v>
      </c>
      <c r="BE171">
        <v>5.4857142857142903E-2</v>
      </c>
      <c r="BF171" s="255" t="str">
        <f t="shared" si="2"/>
        <v>Least vulnerability</v>
      </c>
    </row>
    <row r="172" spans="1:58" x14ac:dyDescent="0.25">
      <c r="A172">
        <v>55376</v>
      </c>
      <c r="B172">
        <v>19317</v>
      </c>
      <c r="C172">
        <v>695</v>
      </c>
      <c r="D172">
        <v>247</v>
      </c>
      <c r="E172">
        <v>51924</v>
      </c>
      <c r="F172">
        <v>206</v>
      </c>
      <c r="G172">
        <v>1820</v>
      </c>
      <c r="H172">
        <v>5570</v>
      </c>
      <c r="I172">
        <v>1252</v>
      </c>
      <c r="J172">
        <v>198</v>
      </c>
      <c r="K172">
        <v>2561</v>
      </c>
      <c r="L172">
        <v>198</v>
      </c>
      <c r="M172">
        <v>210</v>
      </c>
      <c r="N172">
        <v>0</v>
      </c>
      <c r="O172">
        <v>89</v>
      </c>
      <c r="P172">
        <v>207</v>
      </c>
      <c r="Q172">
        <v>4</v>
      </c>
      <c r="R172">
        <v>3.5978671636382499E-2</v>
      </c>
      <c r="S172">
        <v>1.27866645959518E-2</v>
      </c>
      <c r="T172">
        <v>51924</v>
      </c>
      <c r="U172">
        <v>1.0664181808769499E-2</v>
      </c>
      <c r="V172">
        <v>9.4217528601749798E-2</v>
      </c>
      <c r="W172">
        <v>0.28834705181964099</v>
      </c>
      <c r="X172">
        <v>6.4813376818346494E-2</v>
      </c>
      <c r="Y172">
        <v>1.0250038825904599E-2</v>
      </c>
      <c r="Z172">
        <v>0.13257752238960499</v>
      </c>
      <c r="AA172">
        <v>1.0250038825904599E-2</v>
      </c>
      <c r="AB172">
        <v>1.0871253300201901E-2</v>
      </c>
      <c r="AC172">
        <v>0</v>
      </c>
      <c r="AD172">
        <v>4.6073406843712798E-3</v>
      </c>
      <c r="AE172">
        <v>1.0715949681627601E-2</v>
      </c>
      <c r="AF172">
        <v>2.07071491432417E-4</v>
      </c>
      <c r="AG172">
        <v>0.109714285714286</v>
      </c>
      <c r="AH172">
        <v>0.35314285714285698</v>
      </c>
      <c r="AI172">
        <v>0.126857142857143</v>
      </c>
      <c r="AJ172">
        <v>5.8285714285714302E-2</v>
      </c>
      <c r="AK172">
        <v>0.04</v>
      </c>
      <c r="AL172">
        <v>0.878857142857143</v>
      </c>
      <c r="AM172">
        <v>5.3714285714285701E-2</v>
      </c>
      <c r="AN172">
        <v>0.08</v>
      </c>
      <c r="AO172">
        <v>0.66514285714285704</v>
      </c>
      <c r="AP172">
        <v>0.76685714285714301</v>
      </c>
      <c r="AQ172">
        <v>0.45828571428571402</v>
      </c>
      <c r="AR172">
        <v>0</v>
      </c>
      <c r="AS172">
        <v>0.505142857142857</v>
      </c>
      <c r="AT172">
        <v>0.39085714285714301</v>
      </c>
      <c r="AU172">
        <v>0.39771428571428602</v>
      </c>
      <c r="AV172">
        <v>0.64800000000000002</v>
      </c>
      <c r="AW172">
        <v>1.05257142857143</v>
      </c>
      <c r="AX172">
        <v>1.4319999999999999</v>
      </c>
      <c r="AY172">
        <v>1.752</v>
      </c>
      <c r="AZ172">
        <v>4.8845714285714301</v>
      </c>
      <c r="BA172">
        <v>4.2285714285714301E-2</v>
      </c>
      <c r="BB172">
        <v>4.9142857142857099E-2</v>
      </c>
      <c r="BC172">
        <v>0.76</v>
      </c>
      <c r="BD172">
        <v>0.29714285714285699</v>
      </c>
      <c r="BE172">
        <v>0.11771428571428599</v>
      </c>
      <c r="BF172" s="255" t="str">
        <f t="shared" si="2"/>
        <v>Least vulnerability</v>
      </c>
    </row>
    <row r="173" spans="1:58" x14ac:dyDescent="0.25">
      <c r="A173">
        <v>55378</v>
      </c>
      <c r="B173">
        <v>32072</v>
      </c>
      <c r="C173">
        <v>1551</v>
      </c>
      <c r="D173">
        <v>878</v>
      </c>
      <c r="E173">
        <v>54058</v>
      </c>
      <c r="F173">
        <v>741</v>
      </c>
      <c r="G173">
        <v>4102</v>
      </c>
      <c r="H173">
        <v>7960</v>
      </c>
      <c r="I173">
        <v>2711</v>
      </c>
      <c r="J173">
        <v>451</v>
      </c>
      <c r="K173">
        <v>8997</v>
      </c>
      <c r="L173">
        <v>617</v>
      </c>
      <c r="M173">
        <v>917</v>
      </c>
      <c r="N173">
        <v>53</v>
      </c>
      <c r="O173">
        <v>258</v>
      </c>
      <c r="P173">
        <v>256</v>
      </c>
      <c r="Q173">
        <v>5</v>
      </c>
      <c r="R173">
        <v>4.8359940134696897E-2</v>
      </c>
      <c r="S173">
        <v>2.7375904215515098E-2</v>
      </c>
      <c r="T173">
        <v>54058</v>
      </c>
      <c r="U173">
        <v>2.3104265402843601E-2</v>
      </c>
      <c r="V173">
        <v>0.12789972561736099</v>
      </c>
      <c r="W173">
        <v>0.248191568969818</v>
      </c>
      <c r="X173">
        <v>8.4528560738338698E-2</v>
      </c>
      <c r="Y173">
        <v>1.4062110251933199E-2</v>
      </c>
      <c r="Z173">
        <v>0.28052506859566001</v>
      </c>
      <c r="AA173">
        <v>1.9237964579695701E-2</v>
      </c>
      <c r="AB173">
        <v>2.85919181840858E-2</v>
      </c>
      <c r="AC173">
        <v>1.6525318034422501E-3</v>
      </c>
      <c r="AD173">
        <v>8.0444000997755092E-3</v>
      </c>
      <c r="AE173">
        <v>7.9820404090795698E-3</v>
      </c>
      <c r="AF173">
        <v>1.55899226739835E-4</v>
      </c>
      <c r="AG173">
        <v>0.21257142857142899</v>
      </c>
      <c r="AH173">
        <v>0.79314285714285704</v>
      </c>
      <c r="AI173">
        <v>0.104</v>
      </c>
      <c r="AJ173">
        <v>0.20114285714285701</v>
      </c>
      <c r="AK173">
        <v>0.107428571428571</v>
      </c>
      <c r="AL173">
        <v>0.67085714285714304</v>
      </c>
      <c r="AM173">
        <v>0.154285714285714</v>
      </c>
      <c r="AN173">
        <v>0.17257142857142899</v>
      </c>
      <c r="AO173">
        <v>0.89028571428571401</v>
      </c>
      <c r="AP173">
        <v>0.86742857142857099</v>
      </c>
      <c r="AQ173">
        <v>0.65828571428571403</v>
      </c>
      <c r="AR173">
        <v>0.182857142857143</v>
      </c>
      <c r="AS173">
        <v>0.68342857142857105</v>
      </c>
      <c r="AT173">
        <v>0.29942857142857099</v>
      </c>
      <c r="AU173">
        <v>0.39657142857142902</v>
      </c>
      <c r="AV173">
        <v>1.3108571428571401</v>
      </c>
      <c r="AW173">
        <v>1.1051428571428601</v>
      </c>
      <c r="AX173">
        <v>1.75771428571429</v>
      </c>
      <c r="AY173">
        <v>2.22057142857143</v>
      </c>
      <c r="AZ173">
        <v>6.3942857142857097</v>
      </c>
      <c r="BA173">
        <v>0.213714285714286</v>
      </c>
      <c r="BB173">
        <v>6.6285714285714295E-2</v>
      </c>
      <c r="BC173">
        <v>0.90857142857142903</v>
      </c>
      <c r="BD173">
        <v>0.433142857142857</v>
      </c>
      <c r="BE173">
        <v>0.34857142857142898</v>
      </c>
      <c r="BF173" s="255" t="str">
        <f t="shared" si="2"/>
        <v>Some vulnerability</v>
      </c>
    </row>
    <row r="174" spans="1:58" x14ac:dyDescent="0.25">
      <c r="A174">
        <v>55379</v>
      </c>
      <c r="B174">
        <v>49084</v>
      </c>
      <c r="C174">
        <v>2718</v>
      </c>
      <c r="D174">
        <v>974</v>
      </c>
      <c r="E174">
        <v>47461</v>
      </c>
      <c r="F174">
        <v>2327</v>
      </c>
      <c r="G174">
        <v>5259</v>
      </c>
      <c r="H174">
        <v>13087</v>
      </c>
      <c r="I174">
        <v>4723</v>
      </c>
      <c r="J174">
        <v>739</v>
      </c>
      <c r="K174">
        <v>17866</v>
      </c>
      <c r="L174">
        <v>1609</v>
      </c>
      <c r="M174">
        <v>2448</v>
      </c>
      <c r="N174">
        <v>386</v>
      </c>
      <c r="O174">
        <v>432</v>
      </c>
      <c r="P174">
        <v>786</v>
      </c>
      <c r="Q174">
        <v>906</v>
      </c>
      <c r="R174">
        <v>5.53744601092006E-2</v>
      </c>
      <c r="S174">
        <v>1.9843533534349301E-2</v>
      </c>
      <c r="T174">
        <v>47461</v>
      </c>
      <c r="U174">
        <v>4.74085241626599E-2</v>
      </c>
      <c r="V174">
        <v>0.107142857142857</v>
      </c>
      <c r="W174">
        <v>0.26662456197538897</v>
      </c>
      <c r="X174">
        <v>9.6222801727650603E-2</v>
      </c>
      <c r="Y174">
        <v>1.5055822671338899E-2</v>
      </c>
      <c r="Z174">
        <v>0.36398826501507597</v>
      </c>
      <c r="AA174">
        <v>3.2780539483334703E-2</v>
      </c>
      <c r="AB174">
        <v>4.9873685926167401E-2</v>
      </c>
      <c r="AC174">
        <v>7.8640697579659396E-3</v>
      </c>
      <c r="AD174">
        <v>8.8012386928530695E-3</v>
      </c>
      <c r="AE174">
        <v>1.6013364843940999E-2</v>
      </c>
      <c r="AF174">
        <v>1.8458153369733499E-2</v>
      </c>
      <c r="AG174">
        <v>0.26857142857142902</v>
      </c>
      <c r="AH174">
        <v>0.59314285714285697</v>
      </c>
      <c r="AI174">
        <v>0.18171428571428599</v>
      </c>
      <c r="AJ174">
        <v>0.619428571428571</v>
      </c>
      <c r="AK174">
        <v>6.0571428571428602E-2</v>
      </c>
      <c r="AL174">
        <v>0.78971428571428604</v>
      </c>
      <c r="AM174">
        <v>0.26971428571428602</v>
      </c>
      <c r="AN174">
        <v>0.20114285714285701</v>
      </c>
      <c r="AO174">
        <v>0.93600000000000005</v>
      </c>
      <c r="AP174">
        <v>0.92685714285714305</v>
      </c>
      <c r="AQ174">
        <v>0.80914285714285705</v>
      </c>
      <c r="AR174">
        <v>0.34285714285714303</v>
      </c>
      <c r="AS174">
        <v>0.71542857142857097</v>
      </c>
      <c r="AT174">
        <v>0.54057142857142904</v>
      </c>
      <c r="AU174">
        <v>0.72685714285714298</v>
      </c>
      <c r="AV174">
        <v>1.6628571428571399</v>
      </c>
      <c r="AW174">
        <v>1.3211428571428601</v>
      </c>
      <c r="AX174">
        <v>1.8628571428571401</v>
      </c>
      <c r="AY174">
        <v>3.1348571428571401</v>
      </c>
      <c r="AZ174">
        <v>7.9817142857142898</v>
      </c>
      <c r="BA174">
        <v>0.35657142857142898</v>
      </c>
      <c r="BB174">
        <v>0.14857142857142899</v>
      </c>
      <c r="BC174">
        <v>0.95428571428571396</v>
      </c>
      <c r="BD174">
        <v>0.74057142857142899</v>
      </c>
      <c r="BE174">
        <v>0.624</v>
      </c>
      <c r="BF174" s="255" t="str">
        <f t="shared" si="2"/>
        <v>Significant vulnerability</v>
      </c>
    </row>
    <row r="175" spans="1:58" x14ac:dyDescent="0.25">
      <c r="A175">
        <v>55381</v>
      </c>
      <c r="B175">
        <v>2001</v>
      </c>
      <c r="C175">
        <v>81</v>
      </c>
      <c r="D175">
        <v>65</v>
      </c>
      <c r="E175">
        <v>40597</v>
      </c>
      <c r="F175">
        <v>148</v>
      </c>
      <c r="G175">
        <v>428</v>
      </c>
      <c r="H175">
        <v>399</v>
      </c>
      <c r="I175">
        <v>285</v>
      </c>
      <c r="J175">
        <v>33</v>
      </c>
      <c r="K175">
        <v>154</v>
      </c>
      <c r="L175">
        <v>2</v>
      </c>
      <c r="M175">
        <v>25</v>
      </c>
      <c r="N175">
        <v>17</v>
      </c>
      <c r="O175">
        <v>6</v>
      </c>
      <c r="P175">
        <v>22</v>
      </c>
      <c r="Q175">
        <v>29</v>
      </c>
      <c r="R175">
        <v>4.0479760119939999E-2</v>
      </c>
      <c r="S175">
        <v>3.2483758120939503E-2</v>
      </c>
      <c r="T175">
        <v>40597</v>
      </c>
      <c r="U175">
        <v>7.3963018490754595E-2</v>
      </c>
      <c r="V175">
        <v>0.21389305347326301</v>
      </c>
      <c r="W175">
        <v>0.19940029985007501</v>
      </c>
      <c r="X175">
        <v>0.14242878560719599</v>
      </c>
      <c r="Y175">
        <v>1.64917541229385E-2</v>
      </c>
      <c r="Z175">
        <v>7.6961519240379805E-2</v>
      </c>
      <c r="AA175">
        <v>9.99500249875062E-4</v>
      </c>
      <c r="AB175">
        <v>1.2493753123438299E-2</v>
      </c>
      <c r="AC175">
        <v>8.4957521239380305E-3</v>
      </c>
      <c r="AD175">
        <v>2.9985007496251899E-3</v>
      </c>
      <c r="AE175">
        <v>1.0994502748625699E-2</v>
      </c>
      <c r="AF175">
        <v>1.4492753623188401E-2</v>
      </c>
      <c r="AG175">
        <v>0.14399999999999999</v>
      </c>
      <c r="AH175">
        <v>0.86514285714285699</v>
      </c>
      <c r="AI175">
        <v>0.39657142857142902</v>
      </c>
      <c r="AJ175">
        <v>0.875428571428571</v>
      </c>
      <c r="AK175">
        <v>0.58857142857142897</v>
      </c>
      <c r="AL175">
        <v>0.30171428571428599</v>
      </c>
      <c r="AM175">
        <v>0.70628571428571396</v>
      </c>
      <c r="AN175">
        <v>0.23085714285714301</v>
      </c>
      <c r="AO175">
        <v>0.41028571428571398</v>
      </c>
      <c r="AP175">
        <v>0.41371428571428598</v>
      </c>
      <c r="AQ175">
        <v>0.47885714285714298</v>
      </c>
      <c r="AR175">
        <v>0.35885714285714299</v>
      </c>
      <c r="AS175">
        <v>0.38742857142857101</v>
      </c>
      <c r="AT175">
        <v>0.40114285714285702</v>
      </c>
      <c r="AU175">
        <v>0.67771428571428605</v>
      </c>
      <c r="AV175">
        <v>2.2811428571428598</v>
      </c>
      <c r="AW175">
        <v>1.8274285714285701</v>
      </c>
      <c r="AX175">
        <v>0.82399999999999995</v>
      </c>
      <c r="AY175">
        <v>2.3039999999999998</v>
      </c>
      <c r="AZ175">
        <v>7.2365714285714304</v>
      </c>
      <c r="BA175">
        <v>0.64114285714285701</v>
      </c>
      <c r="BB175">
        <v>0.39885714285714302</v>
      </c>
      <c r="BC175">
        <v>0.44</v>
      </c>
      <c r="BD175">
        <v>0.46400000000000002</v>
      </c>
      <c r="BE175">
        <v>0.500571428571429</v>
      </c>
      <c r="BF175" s="255" t="str">
        <f t="shared" si="2"/>
        <v>Significant vulnerability</v>
      </c>
    </row>
    <row r="176" spans="1:58" x14ac:dyDescent="0.25">
      <c r="A176">
        <v>55382</v>
      </c>
      <c r="B176">
        <v>3640</v>
      </c>
      <c r="C176">
        <v>246</v>
      </c>
      <c r="D176">
        <v>57</v>
      </c>
      <c r="E176">
        <v>48677</v>
      </c>
      <c r="F176">
        <v>137</v>
      </c>
      <c r="G176">
        <v>780</v>
      </c>
      <c r="H176">
        <v>846</v>
      </c>
      <c r="I176">
        <v>385</v>
      </c>
      <c r="J176">
        <v>98</v>
      </c>
      <c r="K176">
        <v>166</v>
      </c>
      <c r="L176">
        <v>22</v>
      </c>
      <c r="M176">
        <v>0</v>
      </c>
      <c r="N176">
        <v>150</v>
      </c>
      <c r="O176">
        <v>23</v>
      </c>
      <c r="P176">
        <v>45</v>
      </c>
      <c r="Q176">
        <v>0</v>
      </c>
      <c r="R176">
        <v>6.7582417582417606E-2</v>
      </c>
      <c r="S176">
        <v>1.5659340659340701E-2</v>
      </c>
      <c r="T176">
        <v>48677</v>
      </c>
      <c r="U176">
        <v>3.7637362637362601E-2</v>
      </c>
      <c r="V176">
        <v>0.214285714285714</v>
      </c>
      <c r="W176">
        <v>0.23241758241758201</v>
      </c>
      <c r="X176">
        <v>0.105769230769231</v>
      </c>
      <c r="Y176">
        <v>2.69230769230769E-2</v>
      </c>
      <c r="Z176">
        <v>4.5604395604395602E-2</v>
      </c>
      <c r="AA176">
        <v>6.0439560439560398E-3</v>
      </c>
      <c r="AB176">
        <v>0</v>
      </c>
      <c r="AC176">
        <v>4.1208791208791201E-2</v>
      </c>
      <c r="AD176">
        <v>6.3186813186813197E-3</v>
      </c>
      <c r="AE176">
        <v>1.23626373626374E-2</v>
      </c>
      <c r="AF176">
        <v>0</v>
      </c>
      <c r="AG176">
        <v>0.38171428571428601</v>
      </c>
      <c r="AH176">
        <v>0.45714285714285702</v>
      </c>
      <c r="AI176">
        <v>0.16228571428571401</v>
      </c>
      <c r="AJ176">
        <v>0.45142857142857101</v>
      </c>
      <c r="AK176">
        <v>0.59085714285714297</v>
      </c>
      <c r="AL176">
        <v>0.55771428571428605</v>
      </c>
      <c r="AM176">
        <v>0.380571428571429</v>
      </c>
      <c r="AN176">
        <v>0.54285714285714304</v>
      </c>
      <c r="AO176">
        <v>0.190857142857143</v>
      </c>
      <c r="AP176">
        <v>0.64914285714285702</v>
      </c>
      <c r="AQ176">
        <v>0</v>
      </c>
      <c r="AR176">
        <v>0.748571428571429</v>
      </c>
      <c r="AS176">
        <v>0.60342857142857098</v>
      </c>
      <c r="AT176">
        <v>0.44342857142857101</v>
      </c>
      <c r="AU176">
        <v>0</v>
      </c>
      <c r="AV176">
        <v>1.45257142857143</v>
      </c>
      <c r="AW176">
        <v>2.0720000000000001</v>
      </c>
      <c r="AX176">
        <v>0.84</v>
      </c>
      <c r="AY176">
        <v>1.79542857142857</v>
      </c>
      <c r="AZ176">
        <v>6.16</v>
      </c>
      <c r="BA176">
        <v>0.27542857142857102</v>
      </c>
      <c r="BB176">
        <v>0.53828571428571403</v>
      </c>
      <c r="BC176">
        <v>0.44685714285714301</v>
      </c>
      <c r="BD176">
        <v>0.308571428571429</v>
      </c>
      <c r="BE176">
        <v>0.312</v>
      </c>
      <c r="BF176" s="255" t="str">
        <f t="shared" si="2"/>
        <v>Some vulnerability</v>
      </c>
    </row>
    <row r="177" spans="1:58" x14ac:dyDescent="0.25">
      <c r="A177">
        <v>55384</v>
      </c>
      <c r="B177">
        <v>1869</v>
      </c>
      <c r="C177">
        <v>134</v>
      </c>
      <c r="D177">
        <v>70</v>
      </c>
      <c r="E177">
        <v>57190</v>
      </c>
      <c r="F177">
        <v>93</v>
      </c>
      <c r="G177">
        <v>741</v>
      </c>
      <c r="H177">
        <v>103</v>
      </c>
      <c r="I177">
        <v>364</v>
      </c>
      <c r="J177">
        <v>137</v>
      </c>
      <c r="K177">
        <v>271</v>
      </c>
      <c r="L177">
        <v>17</v>
      </c>
      <c r="M177">
        <v>988</v>
      </c>
      <c r="N177">
        <v>0</v>
      </c>
      <c r="O177">
        <v>0</v>
      </c>
      <c r="P177">
        <v>204</v>
      </c>
      <c r="Q177">
        <v>114</v>
      </c>
      <c r="R177">
        <v>7.1696094168004307E-2</v>
      </c>
      <c r="S177">
        <v>3.7453183520599301E-2</v>
      </c>
      <c r="T177">
        <v>57190</v>
      </c>
      <c r="U177">
        <v>4.9759229534510403E-2</v>
      </c>
      <c r="V177">
        <v>0.39646869983948602</v>
      </c>
      <c r="W177">
        <v>5.5109684323167499E-2</v>
      </c>
      <c r="X177">
        <v>0.194756554307116</v>
      </c>
      <c r="Y177">
        <v>7.3301230604601406E-2</v>
      </c>
      <c r="Z177">
        <v>0.14499732477260599</v>
      </c>
      <c r="AA177">
        <v>9.0957731407169604E-3</v>
      </c>
      <c r="AB177">
        <v>0.52862493311931502</v>
      </c>
      <c r="AC177">
        <v>0</v>
      </c>
      <c r="AD177">
        <v>0</v>
      </c>
      <c r="AE177">
        <v>0.109149277688604</v>
      </c>
      <c r="AF177">
        <v>6.0995184590690199E-2</v>
      </c>
      <c r="AG177">
        <v>0.41714285714285698</v>
      </c>
      <c r="AH177">
        <v>0.90857142857142903</v>
      </c>
      <c r="AI177">
        <v>7.1999999999999995E-2</v>
      </c>
      <c r="AJ177">
        <v>0.65600000000000003</v>
      </c>
      <c r="AK177">
        <v>0.97485714285714298</v>
      </c>
      <c r="AL177">
        <v>2.5142857142857099E-2</v>
      </c>
      <c r="AM177">
        <v>0.93257142857142905</v>
      </c>
      <c r="AN177">
        <v>0.96799999999999997</v>
      </c>
      <c r="AO177">
        <v>0.69485714285714295</v>
      </c>
      <c r="AP177">
        <v>0.73371428571428599</v>
      </c>
      <c r="AQ177">
        <v>0.994285714285714</v>
      </c>
      <c r="AR177">
        <v>0</v>
      </c>
      <c r="AS177">
        <v>0</v>
      </c>
      <c r="AT177">
        <v>0.99085714285714299</v>
      </c>
      <c r="AU177">
        <v>0.93828571428571395</v>
      </c>
      <c r="AV177">
        <v>2.0537142857142898</v>
      </c>
      <c r="AW177">
        <v>2.9005714285714301</v>
      </c>
      <c r="AX177">
        <v>1.4285714285714299</v>
      </c>
      <c r="AY177">
        <v>2.9234285714285702</v>
      </c>
      <c r="AZ177">
        <v>9.3062857142857105</v>
      </c>
      <c r="BA177">
        <v>0.53485714285714303</v>
      </c>
      <c r="BB177">
        <v>0.94057142857142895</v>
      </c>
      <c r="BC177">
        <v>0.75771428571428601</v>
      </c>
      <c r="BD177">
        <v>0.66742857142857104</v>
      </c>
      <c r="BE177">
        <v>0.82514285714285696</v>
      </c>
      <c r="BF177" s="255" t="str">
        <f t="shared" si="2"/>
        <v>Most vulnerability</v>
      </c>
    </row>
    <row r="178" spans="1:58" x14ac:dyDescent="0.25">
      <c r="A178">
        <v>55385</v>
      </c>
      <c r="B178">
        <v>1285</v>
      </c>
      <c r="C178">
        <v>91</v>
      </c>
      <c r="D178">
        <v>6</v>
      </c>
      <c r="E178">
        <v>39053</v>
      </c>
      <c r="F178">
        <v>81</v>
      </c>
      <c r="G178">
        <v>238</v>
      </c>
      <c r="H178">
        <v>319</v>
      </c>
      <c r="I178">
        <v>161</v>
      </c>
      <c r="J178">
        <v>37</v>
      </c>
      <c r="K178">
        <v>145</v>
      </c>
      <c r="L178">
        <v>7</v>
      </c>
      <c r="M178">
        <v>3</v>
      </c>
      <c r="N178">
        <v>28</v>
      </c>
      <c r="O178">
        <v>5</v>
      </c>
      <c r="P178">
        <v>10</v>
      </c>
      <c r="Q178">
        <v>0</v>
      </c>
      <c r="R178">
        <v>7.0817120622568105E-2</v>
      </c>
      <c r="S178">
        <v>4.6692607003890997E-3</v>
      </c>
      <c r="T178">
        <v>39053</v>
      </c>
      <c r="U178">
        <v>6.3035019455252903E-2</v>
      </c>
      <c r="V178">
        <v>0.18521400778210101</v>
      </c>
      <c r="W178">
        <v>0.24824902723735401</v>
      </c>
      <c r="X178">
        <v>0.12529182879377401</v>
      </c>
      <c r="Y178">
        <v>2.8793774319066101E-2</v>
      </c>
      <c r="Z178">
        <v>0.11284046692607</v>
      </c>
      <c r="AA178">
        <v>5.4474708171206197E-3</v>
      </c>
      <c r="AB178">
        <v>2.3346303501945499E-3</v>
      </c>
      <c r="AC178">
        <v>2.17898832684825E-2</v>
      </c>
      <c r="AD178">
        <v>3.8910505836575902E-3</v>
      </c>
      <c r="AE178">
        <v>7.7821011673151804E-3</v>
      </c>
      <c r="AF178">
        <v>0</v>
      </c>
      <c r="AG178">
        <v>0.40914285714285697</v>
      </c>
      <c r="AH178">
        <v>0.104</v>
      </c>
      <c r="AI178">
        <v>0.46400000000000002</v>
      </c>
      <c r="AJ178">
        <v>0.80914285714285705</v>
      </c>
      <c r="AK178">
        <v>0.41371428571428598</v>
      </c>
      <c r="AL178">
        <v>0.67314285714285704</v>
      </c>
      <c r="AM178">
        <v>0.58399999999999996</v>
      </c>
      <c r="AN178">
        <v>0.58971428571428597</v>
      </c>
      <c r="AO178">
        <v>0.58628571428571397</v>
      </c>
      <c r="AP178">
        <v>0.63657142857142901</v>
      </c>
      <c r="AQ178">
        <v>0.34285714285714303</v>
      </c>
      <c r="AR178">
        <v>0.59314285714285697</v>
      </c>
      <c r="AS178">
        <v>0.45142857142857101</v>
      </c>
      <c r="AT178">
        <v>0.28799999999999998</v>
      </c>
      <c r="AU178">
        <v>0</v>
      </c>
      <c r="AV178">
        <v>1.78628571428571</v>
      </c>
      <c r="AW178">
        <v>2.26057142857143</v>
      </c>
      <c r="AX178">
        <v>1.22285714285714</v>
      </c>
      <c r="AY178">
        <v>1.6754285714285699</v>
      </c>
      <c r="AZ178">
        <v>6.9451428571428604</v>
      </c>
      <c r="BA178">
        <v>0.41485714285714298</v>
      </c>
      <c r="BB178">
        <v>0.63885714285714301</v>
      </c>
      <c r="BC178">
        <v>0.66742857142857104</v>
      </c>
      <c r="BD178">
        <v>0.28000000000000003</v>
      </c>
      <c r="BE178">
        <v>0.45600000000000002</v>
      </c>
      <c r="BF178" s="255" t="str">
        <f t="shared" si="2"/>
        <v>Some vulnerability</v>
      </c>
    </row>
    <row r="179" spans="1:58" x14ac:dyDescent="0.25">
      <c r="A179">
        <v>55386</v>
      </c>
      <c r="B179">
        <v>10080</v>
      </c>
      <c r="C179">
        <v>177</v>
      </c>
      <c r="D179">
        <v>242</v>
      </c>
      <c r="E179">
        <v>72217</v>
      </c>
      <c r="F179">
        <v>112</v>
      </c>
      <c r="G179">
        <v>1405</v>
      </c>
      <c r="H179">
        <v>2751</v>
      </c>
      <c r="I179">
        <v>673</v>
      </c>
      <c r="J179">
        <v>138</v>
      </c>
      <c r="K179">
        <v>1269</v>
      </c>
      <c r="L179">
        <v>0</v>
      </c>
      <c r="M179">
        <v>132</v>
      </c>
      <c r="N179">
        <v>0</v>
      </c>
      <c r="O179">
        <v>0</v>
      </c>
      <c r="P179">
        <v>0</v>
      </c>
      <c r="Q179">
        <v>93</v>
      </c>
      <c r="R179">
        <v>1.7559523809523799E-2</v>
      </c>
      <c r="S179">
        <v>2.4007936507936499E-2</v>
      </c>
      <c r="T179">
        <v>72217</v>
      </c>
      <c r="U179">
        <v>1.1111111111111099E-2</v>
      </c>
      <c r="V179">
        <v>0.139384920634921</v>
      </c>
      <c r="W179">
        <v>0.27291666666666697</v>
      </c>
      <c r="X179">
        <v>6.6765873015873001E-2</v>
      </c>
      <c r="Y179">
        <v>1.3690476190476201E-2</v>
      </c>
      <c r="Z179">
        <v>0.125892857142857</v>
      </c>
      <c r="AA179">
        <v>0</v>
      </c>
      <c r="AB179">
        <v>1.3095238095238101E-2</v>
      </c>
      <c r="AC179">
        <v>0</v>
      </c>
      <c r="AD179">
        <v>0</v>
      </c>
      <c r="AE179">
        <v>0</v>
      </c>
      <c r="AF179">
        <v>9.2261904761904798E-3</v>
      </c>
      <c r="AG179">
        <v>2.6285714285714301E-2</v>
      </c>
      <c r="AH179">
        <v>0.72685714285714298</v>
      </c>
      <c r="AI179">
        <v>2.5142857142857099E-2</v>
      </c>
      <c r="AJ179">
        <v>6.1714285714285701E-2</v>
      </c>
      <c r="AK179">
        <v>0.16571428571428601</v>
      </c>
      <c r="AL179">
        <v>0.81828571428571395</v>
      </c>
      <c r="AM179">
        <v>6.1714285714285701E-2</v>
      </c>
      <c r="AN179">
        <v>0.150857142857143</v>
      </c>
      <c r="AO179">
        <v>0.64228571428571402</v>
      </c>
      <c r="AP179">
        <v>0</v>
      </c>
      <c r="AQ179">
        <v>0.48685714285714299</v>
      </c>
      <c r="AR179">
        <v>0</v>
      </c>
      <c r="AS179">
        <v>0</v>
      </c>
      <c r="AT179">
        <v>0</v>
      </c>
      <c r="AU179">
        <v>0.58857142857142897</v>
      </c>
      <c r="AV179">
        <v>0.84</v>
      </c>
      <c r="AW179">
        <v>1.19657142857143</v>
      </c>
      <c r="AX179">
        <v>0.64228571428571402</v>
      </c>
      <c r="AY179">
        <v>1.0754285714285701</v>
      </c>
      <c r="AZ179">
        <v>3.75428571428571</v>
      </c>
      <c r="BA179">
        <v>7.4285714285714302E-2</v>
      </c>
      <c r="BB179">
        <v>0.10057142857142901</v>
      </c>
      <c r="BC179">
        <v>0.33485714285714302</v>
      </c>
      <c r="BD179">
        <v>0.123428571428571</v>
      </c>
      <c r="BE179">
        <v>3.77142857142857E-2</v>
      </c>
      <c r="BF179" s="255" t="str">
        <f t="shared" si="2"/>
        <v>Least vulnerability</v>
      </c>
    </row>
    <row r="180" spans="1:58" x14ac:dyDescent="0.25">
      <c r="A180">
        <v>55387</v>
      </c>
      <c r="B180">
        <v>14697</v>
      </c>
      <c r="C180">
        <v>584</v>
      </c>
      <c r="D180">
        <v>318</v>
      </c>
      <c r="E180">
        <v>51790</v>
      </c>
      <c r="F180">
        <v>208</v>
      </c>
      <c r="G180">
        <v>2026</v>
      </c>
      <c r="H180">
        <v>3832</v>
      </c>
      <c r="I180">
        <v>1399</v>
      </c>
      <c r="J180">
        <v>231</v>
      </c>
      <c r="K180">
        <v>1210</v>
      </c>
      <c r="L180">
        <v>20</v>
      </c>
      <c r="M180">
        <v>497</v>
      </c>
      <c r="N180">
        <v>21</v>
      </c>
      <c r="O180">
        <v>54</v>
      </c>
      <c r="P180">
        <v>276</v>
      </c>
      <c r="Q180">
        <v>173</v>
      </c>
      <c r="R180">
        <v>3.9736000544328798E-2</v>
      </c>
      <c r="S180">
        <v>2.1637068789548901E-2</v>
      </c>
      <c r="T180">
        <v>51790</v>
      </c>
      <c r="U180">
        <v>1.4152548139076E-2</v>
      </c>
      <c r="V180">
        <v>0.137851262162346</v>
      </c>
      <c r="W180">
        <v>0.26073348302374599</v>
      </c>
      <c r="X180">
        <v>9.5189494454650594E-2</v>
      </c>
      <c r="Y180">
        <v>1.5717493365993099E-2</v>
      </c>
      <c r="Z180">
        <v>8.2329727155201704E-2</v>
      </c>
      <c r="AA180">
        <v>1.36082193644962E-3</v>
      </c>
      <c r="AB180">
        <v>3.3816425120772903E-2</v>
      </c>
      <c r="AC180">
        <v>1.4288630332721E-3</v>
      </c>
      <c r="AD180">
        <v>3.6742192284139599E-3</v>
      </c>
      <c r="AE180">
        <v>1.8779342723004699E-2</v>
      </c>
      <c r="AF180">
        <v>1.1771109750289201E-2</v>
      </c>
      <c r="AG180">
        <v>0.13714285714285701</v>
      </c>
      <c r="AH180">
        <v>0.65142857142857102</v>
      </c>
      <c r="AI180">
        <v>0.128</v>
      </c>
      <c r="AJ180">
        <v>8.6857142857142897E-2</v>
      </c>
      <c r="AK180">
        <v>0.155428571428571</v>
      </c>
      <c r="AL180">
        <v>0.754285714285714</v>
      </c>
      <c r="AM180">
        <v>0.25714285714285701</v>
      </c>
      <c r="AN180">
        <v>0.214857142857143</v>
      </c>
      <c r="AO180">
        <v>0.435428571428571</v>
      </c>
      <c r="AP180">
        <v>0.442285714285714</v>
      </c>
      <c r="AQ180">
        <v>0.70171428571428596</v>
      </c>
      <c r="AR180">
        <v>0.17142857142857101</v>
      </c>
      <c r="AS180">
        <v>0.433142857142857</v>
      </c>
      <c r="AT180">
        <v>0.619428571428571</v>
      </c>
      <c r="AU180">
        <v>0.63085714285714301</v>
      </c>
      <c r="AV180">
        <v>1.00342857142857</v>
      </c>
      <c r="AW180">
        <v>1.3817142857142899</v>
      </c>
      <c r="AX180">
        <v>0.877714285714286</v>
      </c>
      <c r="AY180">
        <v>2.5565714285714298</v>
      </c>
      <c r="AZ180">
        <v>5.8194285714285696</v>
      </c>
      <c r="BA180">
        <v>0.109714285714286</v>
      </c>
      <c r="BB180">
        <v>0.17028571428571401</v>
      </c>
      <c r="BC180">
        <v>0.47428571428571398</v>
      </c>
      <c r="BD180">
        <v>0.55428571428571405</v>
      </c>
      <c r="BE180">
        <v>0.26400000000000001</v>
      </c>
      <c r="BF180" s="255" t="str">
        <f t="shared" si="2"/>
        <v>Some vulnerability</v>
      </c>
    </row>
    <row r="181" spans="1:58" x14ac:dyDescent="0.25">
      <c r="A181">
        <v>55388</v>
      </c>
      <c r="B181">
        <v>5974</v>
      </c>
      <c r="C181">
        <v>570</v>
      </c>
      <c r="D181">
        <v>21</v>
      </c>
      <c r="E181">
        <v>41807</v>
      </c>
      <c r="F181">
        <v>168</v>
      </c>
      <c r="G181">
        <v>781</v>
      </c>
      <c r="H181">
        <v>1331</v>
      </c>
      <c r="I181">
        <v>650</v>
      </c>
      <c r="J181">
        <v>111</v>
      </c>
      <c r="K181">
        <v>375</v>
      </c>
      <c r="L181">
        <v>10</v>
      </c>
      <c r="M181">
        <v>83</v>
      </c>
      <c r="N181">
        <v>121</v>
      </c>
      <c r="O181">
        <v>87</v>
      </c>
      <c r="P181">
        <v>52</v>
      </c>
      <c r="Q181">
        <v>58</v>
      </c>
      <c r="R181">
        <v>9.5413458319383998E-2</v>
      </c>
      <c r="S181">
        <v>3.5152326749246701E-3</v>
      </c>
      <c r="T181">
        <v>41807</v>
      </c>
      <c r="U181">
        <v>2.8121861399397399E-2</v>
      </c>
      <c r="V181">
        <v>0.13073317710077001</v>
      </c>
      <c r="W181">
        <v>0.222798794777369</v>
      </c>
      <c r="X181">
        <v>0.108804820890526</v>
      </c>
      <c r="Y181">
        <v>1.8580515567458999E-2</v>
      </c>
      <c r="Z181">
        <v>6.2772012052226295E-2</v>
      </c>
      <c r="AA181">
        <v>1.6739203213927E-3</v>
      </c>
      <c r="AB181">
        <v>1.3893538667559401E-2</v>
      </c>
      <c r="AC181">
        <v>2.0254435888851698E-2</v>
      </c>
      <c r="AD181">
        <v>1.45631067961165E-2</v>
      </c>
      <c r="AE181">
        <v>8.70438567124205E-3</v>
      </c>
      <c r="AF181">
        <v>9.7087378640776708E-3</v>
      </c>
      <c r="AG181">
        <v>0.60799999999999998</v>
      </c>
      <c r="AH181">
        <v>7.8857142857142903E-2</v>
      </c>
      <c r="AI181">
        <v>0.35428571428571398</v>
      </c>
      <c r="AJ181">
        <v>0.26514285714285701</v>
      </c>
      <c r="AK181">
        <v>0.121142857142857</v>
      </c>
      <c r="AL181">
        <v>0.47428571428571398</v>
      </c>
      <c r="AM181">
        <v>0.41142857142857098</v>
      </c>
      <c r="AN181">
        <v>0.29714285714285699</v>
      </c>
      <c r="AO181">
        <v>0.29257142857142898</v>
      </c>
      <c r="AP181">
        <v>0.46171428571428602</v>
      </c>
      <c r="AQ181">
        <v>0.499428571428571</v>
      </c>
      <c r="AR181">
        <v>0.57714285714285696</v>
      </c>
      <c r="AS181">
        <v>0.88457142857142901</v>
      </c>
      <c r="AT181">
        <v>0.32571428571428601</v>
      </c>
      <c r="AU181">
        <v>0.59657142857142897</v>
      </c>
      <c r="AV181">
        <v>1.3062857142857101</v>
      </c>
      <c r="AW181">
        <v>1.304</v>
      </c>
      <c r="AX181">
        <v>0.754285714285714</v>
      </c>
      <c r="AY181">
        <v>2.8834285714285701</v>
      </c>
      <c r="AZ181">
        <v>6.2480000000000002</v>
      </c>
      <c r="BA181">
        <v>0.21142857142857099</v>
      </c>
      <c r="BB181">
        <v>0.14171428571428599</v>
      </c>
      <c r="BC181">
        <v>0.39771428571428602</v>
      </c>
      <c r="BD181">
        <v>0.65371428571428603</v>
      </c>
      <c r="BE181">
        <v>0.32800000000000001</v>
      </c>
      <c r="BF181" s="255" t="str">
        <f t="shared" si="2"/>
        <v>Some vulnerability</v>
      </c>
    </row>
    <row r="182" spans="1:58" x14ac:dyDescent="0.25">
      <c r="A182">
        <v>55389</v>
      </c>
      <c r="B182">
        <v>2509</v>
      </c>
      <c r="C182">
        <v>126</v>
      </c>
      <c r="D182">
        <v>34</v>
      </c>
      <c r="E182">
        <v>35177</v>
      </c>
      <c r="F182">
        <v>138</v>
      </c>
      <c r="G182">
        <v>379</v>
      </c>
      <c r="H182">
        <v>687</v>
      </c>
      <c r="I182">
        <v>284</v>
      </c>
      <c r="J182">
        <v>53</v>
      </c>
      <c r="K182">
        <v>115</v>
      </c>
      <c r="L182">
        <v>5</v>
      </c>
      <c r="M182">
        <v>73</v>
      </c>
      <c r="N182">
        <v>89</v>
      </c>
      <c r="O182">
        <v>12</v>
      </c>
      <c r="P182">
        <v>45</v>
      </c>
      <c r="Q182">
        <v>52</v>
      </c>
      <c r="R182">
        <v>5.02192108409725E-2</v>
      </c>
      <c r="S182">
        <v>1.35512156237545E-2</v>
      </c>
      <c r="T182">
        <v>35177</v>
      </c>
      <c r="U182">
        <v>5.5001992825826997E-2</v>
      </c>
      <c r="V182">
        <v>0.15105619768832201</v>
      </c>
      <c r="W182">
        <v>0.27381426863292102</v>
      </c>
      <c r="X182">
        <v>0.11319250697489</v>
      </c>
      <c r="Y182">
        <v>2.1123953766440801E-2</v>
      </c>
      <c r="Z182">
        <v>4.5834994021522503E-2</v>
      </c>
      <c r="AA182">
        <v>1.99282582702272E-3</v>
      </c>
      <c r="AB182">
        <v>2.90952570745317E-2</v>
      </c>
      <c r="AC182">
        <v>3.5472299721004401E-2</v>
      </c>
      <c r="AD182">
        <v>4.7827819848545198E-3</v>
      </c>
      <c r="AE182">
        <v>1.7935432443204499E-2</v>
      </c>
      <c r="AF182">
        <v>2.0725388601036301E-2</v>
      </c>
      <c r="AG182">
        <v>0.23428571428571399</v>
      </c>
      <c r="AH182">
        <v>0.379428571428571</v>
      </c>
      <c r="AI182">
        <v>0.71771428571428597</v>
      </c>
      <c r="AJ182">
        <v>0.73142857142857098</v>
      </c>
      <c r="AK182">
        <v>0.23657142857142899</v>
      </c>
      <c r="AL182">
        <v>0.82399999999999995</v>
      </c>
      <c r="AM182">
        <v>0.44800000000000001</v>
      </c>
      <c r="AN182">
        <v>0.371428571428571</v>
      </c>
      <c r="AO182">
        <v>0.19428571428571401</v>
      </c>
      <c r="AP182">
        <v>0.48114285714285698</v>
      </c>
      <c r="AQ182">
        <v>0.66171428571428603</v>
      </c>
      <c r="AR182">
        <v>0.71542857142857097</v>
      </c>
      <c r="AS182">
        <v>0.52685714285714302</v>
      </c>
      <c r="AT182">
        <v>0.59771428571428598</v>
      </c>
      <c r="AU182">
        <v>0.754285714285714</v>
      </c>
      <c r="AV182">
        <v>2.0628571428571401</v>
      </c>
      <c r="AW182">
        <v>1.88</v>
      </c>
      <c r="AX182">
        <v>0.67542857142857105</v>
      </c>
      <c r="AY182">
        <v>3.2559999999999998</v>
      </c>
      <c r="AZ182">
        <v>7.8742857142857101</v>
      </c>
      <c r="BA182">
        <v>0.54057142857142904</v>
      </c>
      <c r="BB182">
        <v>0.42971428571428599</v>
      </c>
      <c r="BC182">
        <v>0.35428571428571398</v>
      </c>
      <c r="BD182">
        <v>0.78514285714285703</v>
      </c>
      <c r="BE182">
        <v>0.60342857142857098</v>
      </c>
      <c r="BF182" s="255" t="str">
        <f t="shared" si="2"/>
        <v>Significant vulnerability</v>
      </c>
    </row>
    <row r="183" spans="1:58" x14ac:dyDescent="0.25">
      <c r="A183">
        <v>55390</v>
      </c>
      <c r="B183">
        <v>3179</v>
      </c>
      <c r="C183">
        <v>275</v>
      </c>
      <c r="D183">
        <v>46</v>
      </c>
      <c r="E183">
        <v>42640</v>
      </c>
      <c r="F183">
        <v>143</v>
      </c>
      <c r="G183">
        <v>441</v>
      </c>
      <c r="H183">
        <v>761</v>
      </c>
      <c r="I183">
        <v>261</v>
      </c>
      <c r="J183">
        <v>38</v>
      </c>
      <c r="K183">
        <v>296</v>
      </c>
      <c r="L183">
        <v>0</v>
      </c>
      <c r="M183">
        <v>4</v>
      </c>
      <c r="N183">
        <v>16</v>
      </c>
      <c r="O183">
        <v>10</v>
      </c>
      <c r="P183">
        <v>9</v>
      </c>
      <c r="Q183">
        <v>76</v>
      </c>
      <c r="R183">
        <v>8.6505190311418706E-2</v>
      </c>
      <c r="S183">
        <v>1.4469959106637301E-2</v>
      </c>
      <c r="T183">
        <v>42640</v>
      </c>
      <c r="U183">
        <v>4.4982698961937698E-2</v>
      </c>
      <c r="V183">
        <v>0.13872286882667501</v>
      </c>
      <c r="W183">
        <v>0.23938345391632601</v>
      </c>
      <c r="X183">
        <v>8.21012897137465E-2</v>
      </c>
      <c r="Y183">
        <v>1.1953444479395999E-2</v>
      </c>
      <c r="Z183">
        <v>9.3111041207927001E-2</v>
      </c>
      <c r="AA183">
        <v>0</v>
      </c>
      <c r="AB183">
        <v>1.2582573136206399E-3</v>
      </c>
      <c r="AC183">
        <v>5.0330292544825397E-3</v>
      </c>
      <c r="AD183">
        <v>3.14564328405159E-3</v>
      </c>
      <c r="AE183">
        <v>2.8310789556464299E-3</v>
      </c>
      <c r="AF183">
        <v>2.3906888958792099E-2</v>
      </c>
      <c r="AG183">
        <v>0.53028571428571403</v>
      </c>
      <c r="AH183">
        <v>0.42171428571428599</v>
      </c>
      <c r="AI183">
        <v>0.315428571428571</v>
      </c>
      <c r="AJ183">
        <v>0.57828571428571396</v>
      </c>
      <c r="AK183">
        <v>0.16228571428571401</v>
      </c>
      <c r="AL183">
        <v>0.60342857142857098</v>
      </c>
      <c r="AM183">
        <v>0.128</v>
      </c>
      <c r="AN183">
        <v>0.110857142857143</v>
      </c>
      <c r="AO183">
        <v>0.48914285714285699</v>
      </c>
      <c r="AP183">
        <v>0</v>
      </c>
      <c r="AQ183">
        <v>0.32685714285714301</v>
      </c>
      <c r="AR183">
        <v>0.26857142857142902</v>
      </c>
      <c r="AS183">
        <v>0.4</v>
      </c>
      <c r="AT183">
        <v>0.14057142857142901</v>
      </c>
      <c r="AU183">
        <v>0.77828571428571403</v>
      </c>
      <c r="AV183">
        <v>1.8457142857142901</v>
      </c>
      <c r="AW183">
        <v>1.00457142857143</v>
      </c>
      <c r="AX183">
        <v>0.48914285714285699</v>
      </c>
      <c r="AY183">
        <v>1.9142857142857099</v>
      </c>
      <c r="AZ183">
        <v>5.25371428571429</v>
      </c>
      <c r="BA183">
        <v>0.44685714285714301</v>
      </c>
      <c r="BB183">
        <v>3.77142857142857E-2</v>
      </c>
      <c r="BC183">
        <v>0.24457142857142899</v>
      </c>
      <c r="BD183">
        <v>0.34057142857142902</v>
      </c>
      <c r="BE183">
        <v>0.17599999999999999</v>
      </c>
      <c r="BF183" s="255" t="str">
        <f t="shared" si="2"/>
        <v>Least vulnerability</v>
      </c>
    </row>
    <row r="184" spans="1:58" x14ac:dyDescent="0.25">
      <c r="A184">
        <v>55391</v>
      </c>
      <c r="B184">
        <v>15469</v>
      </c>
      <c r="C184">
        <v>796</v>
      </c>
      <c r="D184">
        <v>228</v>
      </c>
      <c r="E184">
        <v>120706</v>
      </c>
      <c r="F184">
        <v>137</v>
      </c>
      <c r="G184">
        <v>4107</v>
      </c>
      <c r="H184">
        <v>3195</v>
      </c>
      <c r="I184">
        <v>1354</v>
      </c>
      <c r="J184">
        <v>538</v>
      </c>
      <c r="K184">
        <v>1683</v>
      </c>
      <c r="L184">
        <v>187</v>
      </c>
      <c r="M184">
        <v>1453</v>
      </c>
      <c r="N184">
        <v>5</v>
      </c>
      <c r="O184">
        <v>0</v>
      </c>
      <c r="P184">
        <v>351</v>
      </c>
      <c r="Q184">
        <v>79</v>
      </c>
      <c r="R184">
        <v>5.1457754218113598E-2</v>
      </c>
      <c r="S184">
        <v>1.47391557308165E-2</v>
      </c>
      <c r="T184">
        <v>120706</v>
      </c>
      <c r="U184">
        <v>8.8564225224642794E-3</v>
      </c>
      <c r="V184">
        <v>0.26549873941431301</v>
      </c>
      <c r="W184">
        <v>0.20654211649104701</v>
      </c>
      <c r="X184">
        <v>8.7529898506690795E-2</v>
      </c>
      <c r="Y184">
        <v>3.47792358911371E-2</v>
      </c>
      <c r="Z184">
        <v>0.10879824164457901</v>
      </c>
      <c r="AA184">
        <v>1.2088693516064401E-2</v>
      </c>
      <c r="AB184">
        <v>9.3929795074018996E-2</v>
      </c>
      <c r="AC184">
        <v>3.2322709936001001E-4</v>
      </c>
      <c r="AD184">
        <v>0</v>
      </c>
      <c r="AE184">
        <v>2.26905423750727E-2</v>
      </c>
      <c r="AF184">
        <v>5.1069881698881598E-3</v>
      </c>
      <c r="AG184">
        <v>0.24342857142857099</v>
      </c>
      <c r="AH184">
        <v>0.42857142857142899</v>
      </c>
      <c r="AI184">
        <v>1.14285714285711E-3</v>
      </c>
      <c r="AJ184">
        <v>4.9142857142857099E-2</v>
      </c>
      <c r="AK184">
        <v>0.82057142857142895</v>
      </c>
      <c r="AL184">
        <v>0.34628571428571397</v>
      </c>
      <c r="AM184">
        <v>0.187428571428571</v>
      </c>
      <c r="AN184">
        <v>0.72799999999999998</v>
      </c>
      <c r="AO184">
        <v>0.56571428571428595</v>
      </c>
      <c r="AP184">
        <v>0.79200000000000004</v>
      </c>
      <c r="AQ184">
        <v>0.92342857142857104</v>
      </c>
      <c r="AR184">
        <v>0.13485714285714301</v>
      </c>
      <c r="AS184">
        <v>0</v>
      </c>
      <c r="AT184">
        <v>0.70285714285714296</v>
      </c>
      <c r="AU184">
        <v>0.51771428571428602</v>
      </c>
      <c r="AV184">
        <v>0.72228571428571398</v>
      </c>
      <c r="AW184">
        <v>2.0822857142857099</v>
      </c>
      <c r="AX184">
        <v>1.3577142857142901</v>
      </c>
      <c r="AY184">
        <v>2.2788571428571398</v>
      </c>
      <c r="AZ184">
        <v>6.4411428571428599</v>
      </c>
      <c r="BA184">
        <v>5.3714285714285701E-2</v>
      </c>
      <c r="BB184">
        <v>0.54514285714285704</v>
      </c>
      <c r="BC184">
        <v>0.72571428571428598</v>
      </c>
      <c r="BD184">
        <v>0.45371428571428601</v>
      </c>
      <c r="BE184">
        <v>0.36</v>
      </c>
      <c r="BF184" s="255" t="str">
        <f t="shared" si="2"/>
        <v>Some vulnerability</v>
      </c>
    </row>
    <row r="185" spans="1:58" x14ac:dyDescent="0.25">
      <c r="A185">
        <v>55395</v>
      </c>
      <c r="B185">
        <v>2600</v>
      </c>
      <c r="C185">
        <v>254</v>
      </c>
      <c r="D185">
        <v>29</v>
      </c>
      <c r="E185">
        <v>41504</v>
      </c>
      <c r="F185">
        <v>140</v>
      </c>
      <c r="G185">
        <v>477</v>
      </c>
      <c r="H185">
        <v>468</v>
      </c>
      <c r="I185">
        <v>267</v>
      </c>
      <c r="J185">
        <v>123</v>
      </c>
      <c r="K185">
        <v>209</v>
      </c>
      <c r="L185">
        <v>17</v>
      </c>
      <c r="M185">
        <v>70</v>
      </c>
      <c r="N185">
        <v>84</v>
      </c>
      <c r="O185">
        <v>15</v>
      </c>
      <c r="P185">
        <v>23</v>
      </c>
      <c r="Q185">
        <v>73</v>
      </c>
      <c r="R185">
        <v>9.7692307692307703E-2</v>
      </c>
      <c r="S185">
        <v>1.11538461538462E-2</v>
      </c>
      <c r="T185">
        <v>41504</v>
      </c>
      <c r="U185">
        <v>5.3846153846153801E-2</v>
      </c>
      <c r="V185">
        <v>0.18346153846153801</v>
      </c>
      <c r="W185">
        <v>0.18</v>
      </c>
      <c r="X185">
        <v>0.102692307692308</v>
      </c>
      <c r="Y185">
        <v>4.7307692307692301E-2</v>
      </c>
      <c r="Z185">
        <v>8.0384615384615402E-2</v>
      </c>
      <c r="AA185">
        <v>6.5384615384615399E-3</v>
      </c>
      <c r="AB185">
        <v>2.69230769230769E-2</v>
      </c>
      <c r="AC185">
        <v>3.2307692307692301E-2</v>
      </c>
      <c r="AD185">
        <v>5.7692307692307704E-3</v>
      </c>
      <c r="AE185">
        <v>8.8461538461538508E-3</v>
      </c>
      <c r="AF185">
        <v>2.80769230769231E-2</v>
      </c>
      <c r="AG185">
        <v>0.620571428571429</v>
      </c>
      <c r="AH185">
        <v>0.29714285714285699</v>
      </c>
      <c r="AI185">
        <v>0.36457142857142899</v>
      </c>
      <c r="AJ185">
        <v>0.71885714285714297</v>
      </c>
      <c r="AK185">
        <v>0.39657142857142902</v>
      </c>
      <c r="AL185">
        <v>0.188571428571429</v>
      </c>
      <c r="AM185">
        <v>0.34285714285714303</v>
      </c>
      <c r="AN185">
        <v>0.88685714285714301</v>
      </c>
      <c r="AO185">
        <v>0.42742857142857099</v>
      </c>
      <c r="AP185">
        <v>0.66057142857142903</v>
      </c>
      <c r="AQ185">
        <v>0.64914285714285702</v>
      </c>
      <c r="AR185">
        <v>0.69257142857142895</v>
      </c>
      <c r="AS185">
        <v>0.57371428571428595</v>
      </c>
      <c r="AT185">
        <v>0.33257142857142902</v>
      </c>
      <c r="AU185">
        <v>0.83314285714285696</v>
      </c>
      <c r="AV185">
        <v>2.00114285714286</v>
      </c>
      <c r="AW185">
        <v>1.8148571428571401</v>
      </c>
      <c r="AX185">
        <v>1.0880000000000001</v>
      </c>
      <c r="AY185">
        <v>3.0811428571428601</v>
      </c>
      <c r="AZ185">
        <v>7.9851428571428604</v>
      </c>
      <c r="BA185">
        <v>0.52</v>
      </c>
      <c r="BB185">
        <v>0.39200000000000002</v>
      </c>
      <c r="BC185">
        <v>0.60457142857142898</v>
      </c>
      <c r="BD185">
        <v>0.72685714285714298</v>
      </c>
      <c r="BE185">
        <v>0.625142857142857</v>
      </c>
      <c r="BF185" s="255" t="str">
        <f t="shared" si="2"/>
        <v>Significant vulnerability</v>
      </c>
    </row>
    <row r="186" spans="1:58" x14ac:dyDescent="0.25">
      <c r="A186">
        <v>55396</v>
      </c>
      <c r="B186">
        <v>2162</v>
      </c>
      <c r="C186">
        <v>203</v>
      </c>
      <c r="D186">
        <v>66</v>
      </c>
      <c r="E186">
        <v>37091</v>
      </c>
      <c r="F186">
        <v>76</v>
      </c>
      <c r="G186">
        <v>535</v>
      </c>
      <c r="H186">
        <v>485</v>
      </c>
      <c r="I186">
        <v>410</v>
      </c>
      <c r="J186">
        <v>123</v>
      </c>
      <c r="K186">
        <v>207</v>
      </c>
      <c r="L186">
        <v>1</v>
      </c>
      <c r="M186">
        <v>61</v>
      </c>
      <c r="N186">
        <v>18</v>
      </c>
      <c r="O186">
        <v>9</v>
      </c>
      <c r="P186">
        <v>43</v>
      </c>
      <c r="Q186">
        <v>29</v>
      </c>
      <c r="R186">
        <v>9.3894542090656799E-2</v>
      </c>
      <c r="S186">
        <v>3.0527289546716001E-2</v>
      </c>
      <c r="T186">
        <v>37091</v>
      </c>
      <c r="U186">
        <v>3.5152636447733601E-2</v>
      </c>
      <c r="V186">
        <v>0.24745605920444</v>
      </c>
      <c r="W186">
        <v>0.22432932469935199</v>
      </c>
      <c r="X186">
        <v>0.189639222941721</v>
      </c>
      <c r="Y186">
        <v>5.6891766882516202E-2</v>
      </c>
      <c r="Z186">
        <v>9.5744680851063801E-2</v>
      </c>
      <c r="AA186">
        <v>4.6253469010175798E-4</v>
      </c>
      <c r="AB186">
        <v>2.82146160962072E-2</v>
      </c>
      <c r="AC186">
        <v>8.3256244218316393E-3</v>
      </c>
      <c r="AD186">
        <v>4.1628122109158196E-3</v>
      </c>
      <c r="AE186">
        <v>1.9888991674375599E-2</v>
      </c>
      <c r="AF186">
        <v>1.3413506012951E-2</v>
      </c>
      <c r="AG186">
        <v>0.59771428571428598</v>
      </c>
      <c r="AH186">
        <v>0.84228571428571397</v>
      </c>
      <c r="AI186">
        <v>0.58285714285714296</v>
      </c>
      <c r="AJ186">
        <v>0.40914285714285697</v>
      </c>
      <c r="AK186">
        <v>0.75657142857142901</v>
      </c>
      <c r="AL186">
        <v>0.48457142857142899</v>
      </c>
      <c r="AM186">
        <v>0.91542857142857104</v>
      </c>
      <c r="AN186">
        <v>0.94057142857142895</v>
      </c>
      <c r="AO186">
        <v>0.498285714285714</v>
      </c>
      <c r="AP186">
        <v>0.370285714285714</v>
      </c>
      <c r="AQ186">
        <v>0.65600000000000003</v>
      </c>
      <c r="AR186">
        <v>0.35428571428571398</v>
      </c>
      <c r="AS186">
        <v>0.46971428571428597</v>
      </c>
      <c r="AT186">
        <v>0.64457142857142902</v>
      </c>
      <c r="AU186">
        <v>0.66057142857142903</v>
      </c>
      <c r="AV186">
        <v>2.4319999999999999</v>
      </c>
      <c r="AW186">
        <v>3.0971428571428601</v>
      </c>
      <c r="AX186">
        <v>0.86857142857142899</v>
      </c>
      <c r="AY186">
        <v>2.7851428571428598</v>
      </c>
      <c r="AZ186">
        <v>9.1828571428571397</v>
      </c>
      <c r="BA186">
        <v>0.69371428571428595</v>
      </c>
      <c r="BB186">
        <v>0.98285714285714298</v>
      </c>
      <c r="BC186">
        <v>0.46628571428571403</v>
      </c>
      <c r="BD186">
        <v>0.628571428571429</v>
      </c>
      <c r="BE186">
        <v>0.80685714285714305</v>
      </c>
      <c r="BF186" s="255" t="str">
        <f t="shared" si="2"/>
        <v>Most vulnerability</v>
      </c>
    </row>
    <row r="187" spans="1:58" x14ac:dyDescent="0.25">
      <c r="A187">
        <v>55397</v>
      </c>
      <c r="B187">
        <v>3335</v>
      </c>
      <c r="C187">
        <v>208</v>
      </c>
      <c r="D187">
        <v>73</v>
      </c>
      <c r="E187">
        <v>37643</v>
      </c>
      <c r="F187">
        <v>92</v>
      </c>
      <c r="G187">
        <v>573</v>
      </c>
      <c r="H187">
        <v>773</v>
      </c>
      <c r="I187">
        <v>443</v>
      </c>
      <c r="J187">
        <v>73</v>
      </c>
      <c r="K187">
        <v>352</v>
      </c>
      <c r="L187">
        <v>41</v>
      </c>
      <c r="M187">
        <v>102</v>
      </c>
      <c r="N187">
        <v>19</v>
      </c>
      <c r="O187">
        <v>43</v>
      </c>
      <c r="P187">
        <v>32</v>
      </c>
      <c r="Q187">
        <v>5</v>
      </c>
      <c r="R187">
        <v>6.2368815592203898E-2</v>
      </c>
      <c r="S187">
        <v>2.1889055472263899E-2</v>
      </c>
      <c r="T187">
        <v>37643</v>
      </c>
      <c r="U187">
        <v>2.7586206896551699E-2</v>
      </c>
      <c r="V187">
        <v>0.17181409295352301</v>
      </c>
      <c r="W187">
        <v>0.231784107946027</v>
      </c>
      <c r="X187">
        <v>0.132833583208396</v>
      </c>
      <c r="Y187">
        <v>2.1889055472263899E-2</v>
      </c>
      <c r="Z187">
        <v>0.105547226386807</v>
      </c>
      <c r="AA187">
        <v>1.22938530734633E-2</v>
      </c>
      <c r="AB187">
        <v>3.0584707646176899E-2</v>
      </c>
      <c r="AC187">
        <v>5.6971514242878602E-3</v>
      </c>
      <c r="AD187">
        <v>1.2893553223388299E-2</v>
      </c>
      <c r="AE187">
        <v>9.5952023988006008E-3</v>
      </c>
      <c r="AF187">
        <v>1.49925037481259E-3</v>
      </c>
      <c r="AG187">
        <v>0.32457142857142901</v>
      </c>
      <c r="AH187">
        <v>0.66171428571428603</v>
      </c>
      <c r="AI187">
        <v>0.55200000000000005</v>
      </c>
      <c r="AJ187">
        <v>0.25714285714285701</v>
      </c>
      <c r="AK187">
        <v>0.33371428571428602</v>
      </c>
      <c r="AL187">
        <v>0.54857142857142904</v>
      </c>
      <c r="AM187">
        <v>0.64114285714285701</v>
      </c>
      <c r="AN187">
        <v>0.39085714285714301</v>
      </c>
      <c r="AO187">
        <v>0.55657142857142905</v>
      </c>
      <c r="AP187">
        <v>0.79542857142857104</v>
      </c>
      <c r="AQ187">
        <v>0.67085714285714304</v>
      </c>
      <c r="AR187">
        <v>0.28685714285714298</v>
      </c>
      <c r="AS187">
        <v>0.85371428571428598</v>
      </c>
      <c r="AT187">
        <v>0.35314285714285698</v>
      </c>
      <c r="AU187">
        <v>0.42971428571428599</v>
      </c>
      <c r="AV187">
        <v>1.79542857142857</v>
      </c>
      <c r="AW187">
        <v>1.9142857142857099</v>
      </c>
      <c r="AX187">
        <v>1.3520000000000001</v>
      </c>
      <c r="AY187">
        <v>2.5942857142857099</v>
      </c>
      <c r="AZ187">
        <v>7.6559999999999997</v>
      </c>
      <c r="BA187">
        <v>0.42285714285714299</v>
      </c>
      <c r="BB187">
        <v>0.45485714285714302</v>
      </c>
      <c r="BC187">
        <v>0.72114285714285697</v>
      </c>
      <c r="BD187">
        <v>0.57142857142857095</v>
      </c>
      <c r="BE187">
        <v>0.56685714285714295</v>
      </c>
      <c r="BF187" s="255" t="str">
        <f t="shared" si="2"/>
        <v>Significant vulnerability</v>
      </c>
    </row>
    <row r="188" spans="1:58" x14ac:dyDescent="0.25">
      <c r="A188">
        <v>55398</v>
      </c>
      <c r="B188">
        <v>17768</v>
      </c>
      <c r="C188">
        <v>1144</v>
      </c>
      <c r="D188">
        <v>183</v>
      </c>
      <c r="E188">
        <v>41435</v>
      </c>
      <c r="F188">
        <v>627</v>
      </c>
      <c r="G188">
        <v>1764</v>
      </c>
      <c r="H188">
        <v>4997</v>
      </c>
      <c r="I188">
        <v>1383</v>
      </c>
      <c r="J188">
        <v>151</v>
      </c>
      <c r="K188">
        <v>1770</v>
      </c>
      <c r="L188">
        <v>63</v>
      </c>
      <c r="M188">
        <v>192</v>
      </c>
      <c r="N188">
        <v>113</v>
      </c>
      <c r="O188">
        <v>151</v>
      </c>
      <c r="P188">
        <v>66</v>
      </c>
      <c r="Q188">
        <v>10</v>
      </c>
      <c r="R188">
        <v>6.4385411976587106E-2</v>
      </c>
      <c r="S188">
        <v>1.02994146780729E-2</v>
      </c>
      <c r="T188">
        <v>41435</v>
      </c>
      <c r="U188">
        <v>3.5288158487167903E-2</v>
      </c>
      <c r="V188">
        <v>9.9279603782080103E-2</v>
      </c>
      <c r="W188">
        <v>0.28123592976136902</v>
      </c>
      <c r="X188">
        <v>7.7836560108059394E-2</v>
      </c>
      <c r="Y188">
        <v>8.4984241332732996E-3</v>
      </c>
      <c r="Z188">
        <v>9.96172895092301E-2</v>
      </c>
      <c r="AA188">
        <v>3.54570013507429E-3</v>
      </c>
      <c r="AB188">
        <v>1.08059432687978E-2</v>
      </c>
      <c r="AC188">
        <v>6.35974786132373E-3</v>
      </c>
      <c r="AD188">
        <v>8.4984241332732996E-3</v>
      </c>
      <c r="AE188">
        <v>3.71454299864926E-3</v>
      </c>
      <c r="AF188">
        <v>5.6280954524988696E-4</v>
      </c>
      <c r="AG188">
        <v>0.34971428571428598</v>
      </c>
      <c r="AH188">
        <v>0.27314285714285702</v>
      </c>
      <c r="AI188">
        <v>0.36571428571428599</v>
      </c>
      <c r="AJ188">
        <v>0.41599999999999998</v>
      </c>
      <c r="AK188">
        <v>4.8000000000000001E-2</v>
      </c>
      <c r="AL188">
        <v>0.85028571428571398</v>
      </c>
      <c r="AM188">
        <v>0.105142857142857</v>
      </c>
      <c r="AN188">
        <v>6.0571428571428602E-2</v>
      </c>
      <c r="AO188">
        <v>0.51428571428571401</v>
      </c>
      <c r="AP188">
        <v>0.55542857142857105</v>
      </c>
      <c r="AQ188">
        <v>0.45485714285714302</v>
      </c>
      <c r="AR188">
        <v>0.309714285714286</v>
      </c>
      <c r="AS188">
        <v>0.70399999999999996</v>
      </c>
      <c r="AT188">
        <v>0.16342857142857101</v>
      </c>
      <c r="AU188">
        <v>0.40228571428571402</v>
      </c>
      <c r="AV188">
        <v>1.4045714285714299</v>
      </c>
      <c r="AW188">
        <v>1.0640000000000001</v>
      </c>
      <c r="AX188">
        <v>1.0697142857142901</v>
      </c>
      <c r="AY188">
        <v>2.0342857142857098</v>
      </c>
      <c r="AZ188">
        <v>5.5725714285714298</v>
      </c>
      <c r="BA188">
        <v>0.250285714285714</v>
      </c>
      <c r="BB188">
        <v>5.4857142857142903E-2</v>
      </c>
      <c r="BC188">
        <v>0.59314285714285697</v>
      </c>
      <c r="BD188">
        <v>0.38285714285714301</v>
      </c>
      <c r="BE188">
        <v>0.219428571428571</v>
      </c>
      <c r="BF188" s="255" t="str">
        <f t="shared" si="2"/>
        <v>Least vulnerability</v>
      </c>
    </row>
    <row r="189" spans="1:58" x14ac:dyDescent="0.25">
      <c r="A189">
        <v>55401</v>
      </c>
      <c r="B189">
        <v>11526</v>
      </c>
      <c r="C189">
        <v>553</v>
      </c>
      <c r="D189">
        <v>134</v>
      </c>
      <c r="E189">
        <v>110759</v>
      </c>
      <c r="F189">
        <v>72</v>
      </c>
      <c r="G189">
        <v>1398</v>
      </c>
      <c r="H189">
        <v>496</v>
      </c>
      <c r="I189">
        <v>950</v>
      </c>
      <c r="J189">
        <v>225</v>
      </c>
      <c r="K189">
        <v>2934</v>
      </c>
      <c r="L189">
        <v>80</v>
      </c>
      <c r="M189">
        <v>8268</v>
      </c>
      <c r="N189">
        <v>0</v>
      </c>
      <c r="O189">
        <v>90</v>
      </c>
      <c r="P189">
        <v>960</v>
      </c>
      <c r="Q189">
        <v>72</v>
      </c>
      <c r="R189">
        <v>4.7978483428769703E-2</v>
      </c>
      <c r="S189">
        <v>1.16258892937706E-2</v>
      </c>
      <c r="T189">
        <v>110759</v>
      </c>
      <c r="U189">
        <v>6.2467464862050997E-3</v>
      </c>
      <c r="V189">
        <v>0.121290994273816</v>
      </c>
      <c r="W189">
        <v>4.3033142460523997E-2</v>
      </c>
      <c r="X189">
        <v>8.2422349470761797E-2</v>
      </c>
      <c r="Y189">
        <v>1.95210827693909E-2</v>
      </c>
      <c r="Z189">
        <v>0.25455491931285801</v>
      </c>
      <c r="AA189">
        <v>6.9408294291167802E-3</v>
      </c>
      <c r="AB189">
        <v>0.71733472149921895</v>
      </c>
      <c r="AC189">
        <v>0</v>
      </c>
      <c r="AD189">
        <v>7.8084331077563802E-3</v>
      </c>
      <c r="AE189">
        <v>8.3289953149401394E-2</v>
      </c>
      <c r="AF189">
        <v>6.2467464862050997E-3</v>
      </c>
      <c r="AG189">
        <v>0.20914285714285699</v>
      </c>
      <c r="AH189">
        <v>0.312</v>
      </c>
      <c r="AI189">
        <v>3.4285714285714501E-3</v>
      </c>
      <c r="AJ189">
        <v>3.77142857142857E-2</v>
      </c>
      <c r="AK189">
        <v>9.2571428571428596E-2</v>
      </c>
      <c r="AL189">
        <v>1.8285714285714301E-2</v>
      </c>
      <c r="AM189">
        <v>0.13257142857142901</v>
      </c>
      <c r="AN189">
        <v>0.32457142857142901</v>
      </c>
      <c r="AO189">
        <v>0.86514285714285699</v>
      </c>
      <c r="AP189">
        <v>0.67428571428571404</v>
      </c>
      <c r="AQ189">
        <v>0.998857142857143</v>
      </c>
      <c r="AR189">
        <v>0</v>
      </c>
      <c r="AS189">
        <v>0.67085714285714304</v>
      </c>
      <c r="AT189">
        <v>0.98285714285714298</v>
      </c>
      <c r="AU189">
        <v>0.53485714285714303</v>
      </c>
      <c r="AV189">
        <v>0.56228571428571394</v>
      </c>
      <c r="AW189">
        <v>0.56799999999999995</v>
      </c>
      <c r="AX189">
        <v>1.53942857142857</v>
      </c>
      <c r="AY189">
        <v>3.1874285714285699</v>
      </c>
      <c r="AZ189">
        <v>5.8571428571428603</v>
      </c>
      <c r="BA189">
        <v>2.8571428571428598E-2</v>
      </c>
      <c r="BB189">
        <v>1.1428571428571401E-2</v>
      </c>
      <c r="BC189">
        <v>0.81142857142857105</v>
      </c>
      <c r="BD189">
        <v>0.75542857142857101</v>
      </c>
      <c r="BE189">
        <v>0.27085714285714302</v>
      </c>
      <c r="BF189" s="255" t="str">
        <f t="shared" si="2"/>
        <v>Some vulnerability</v>
      </c>
    </row>
    <row r="190" spans="1:58" x14ac:dyDescent="0.25">
      <c r="A190">
        <v>55402</v>
      </c>
      <c r="B190">
        <v>760</v>
      </c>
      <c r="C190">
        <v>143</v>
      </c>
      <c r="D190">
        <v>0</v>
      </c>
      <c r="E190">
        <v>68184</v>
      </c>
      <c r="F190">
        <v>31</v>
      </c>
      <c r="G190">
        <v>59</v>
      </c>
      <c r="H190">
        <v>0</v>
      </c>
      <c r="I190">
        <v>122</v>
      </c>
      <c r="J190">
        <v>26</v>
      </c>
      <c r="K190">
        <v>194</v>
      </c>
      <c r="L190">
        <v>34</v>
      </c>
      <c r="M190">
        <v>541</v>
      </c>
      <c r="N190">
        <v>0</v>
      </c>
      <c r="O190">
        <v>27</v>
      </c>
      <c r="P190">
        <v>131</v>
      </c>
      <c r="Q190">
        <v>100</v>
      </c>
      <c r="R190">
        <v>0.188157894736842</v>
      </c>
      <c r="S190">
        <v>0</v>
      </c>
      <c r="T190">
        <v>68184</v>
      </c>
      <c r="U190">
        <v>4.07894736842105E-2</v>
      </c>
      <c r="V190">
        <v>7.7631578947368399E-2</v>
      </c>
      <c r="W190">
        <v>0</v>
      </c>
      <c r="X190">
        <v>0.16052631578947399</v>
      </c>
      <c r="Y190">
        <v>3.4210526315789497E-2</v>
      </c>
      <c r="Z190">
        <v>0.25526315789473702</v>
      </c>
      <c r="AA190">
        <v>4.47368421052632E-2</v>
      </c>
      <c r="AB190">
        <v>0.71184210526315805</v>
      </c>
      <c r="AC190">
        <v>0</v>
      </c>
      <c r="AD190">
        <v>3.5526315789473698E-2</v>
      </c>
      <c r="AE190">
        <v>0.172368421052632</v>
      </c>
      <c r="AF190">
        <v>0.13157894736842099</v>
      </c>
      <c r="AG190">
        <v>0.93142857142857105</v>
      </c>
      <c r="AH190">
        <v>0</v>
      </c>
      <c r="AI190">
        <v>3.5428571428571497E-2</v>
      </c>
      <c r="AJ190">
        <v>0.50628571428571401</v>
      </c>
      <c r="AK190">
        <v>1.8285714285714301E-2</v>
      </c>
      <c r="AL190">
        <v>0</v>
      </c>
      <c r="AM190">
        <v>0.81714285714285695</v>
      </c>
      <c r="AN190">
        <v>0.71771428571428597</v>
      </c>
      <c r="AO190">
        <v>0.86857142857142899</v>
      </c>
      <c r="AP190">
        <v>0.95085714285714296</v>
      </c>
      <c r="AQ190">
        <v>0.997714285714286</v>
      </c>
      <c r="AR190">
        <v>0</v>
      </c>
      <c r="AS190">
        <v>0.98971428571428599</v>
      </c>
      <c r="AT190">
        <v>0.996571428571429</v>
      </c>
      <c r="AU190">
        <v>0.98057142857142898</v>
      </c>
      <c r="AV190">
        <v>1.47314285714286</v>
      </c>
      <c r="AW190">
        <v>1.55314285714286</v>
      </c>
      <c r="AX190">
        <v>1.8194285714285701</v>
      </c>
      <c r="AY190">
        <v>3.9645714285714302</v>
      </c>
      <c r="AZ190">
        <v>8.8102857142857101</v>
      </c>
      <c r="BA190">
        <v>0.28571428571428598</v>
      </c>
      <c r="BB190">
        <v>0.24457142857142899</v>
      </c>
      <c r="BC190">
        <v>0.93714285714285706</v>
      </c>
      <c r="BD190">
        <v>0.97714285714285698</v>
      </c>
      <c r="BE190">
        <v>0.749714285714286</v>
      </c>
      <c r="BF190" s="255" t="str">
        <f t="shared" si="2"/>
        <v>Significant vulnerability</v>
      </c>
    </row>
    <row r="191" spans="1:58" x14ac:dyDescent="0.25">
      <c r="A191">
        <v>55403</v>
      </c>
      <c r="B191">
        <v>17354</v>
      </c>
      <c r="C191">
        <v>2621</v>
      </c>
      <c r="D191">
        <v>661</v>
      </c>
      <c r="E191">
        <v>68914</v>
      </c>
      <c r="F191">
        <v>505</v>
      </c>
      <c r="G191">
        <v>2226</v>
      </c>
      <c r="H191">
        <v>1163</v>
      </c>
      <c r="I191">
        <v>2665</v>
      </c>
      <c r="J191">
        <v>669</v>
      </c>
      <c r="K191">
        <v>5426</v>
      </c>
      <c r="L191">
        <v>308</v>
      </c>
      <c r="M191">
        <v>11224</v>
      </c>
      <c r="N191">
        <v>22</v>
      </c>
      <c r="O191">
        <v>153</v>
      </c>
      <c r="P191">
        <v>3224</v>
      </c>
      <c r="Q191">
        <v>1065</v>
      </c>
      <c r="R191">
        <v>0.151031462487035</v>
      </c>
      <c r="S191">
        <v>3.8089201336867599E-2</v>
      </c>
      <c r="T191">
        <v>68914</v>
      </c>
      <c r="U191">
        <v>2.9099919326956301E-2</v>
      </c>
      <c r="V191">
        <v>0.128270139449118</v>
      </c>
      <c r="W191">
        <v>6.7016249855940999E-2</v>
      </c>
      <c r="X191">
        <v>0.153566901002651</v>
      </c>
      <c r="Y191">
        <v>3.85501901578887E-2</v>
      </c>
      <c r="Z191">
        <v>0.31266566785755401</v>
      </c>
      <c r="AA191">
        <v>1.7748069609311998E-2</v>
      </c>
      <c r="AB191">
        <v>0.64676731589258996</v>
      </c>
      <c r="AC191">
        <v>1.267719257808E-3</v>
      </c>
      <c r="AD191">
        <v>8.8164112020283503E-3</v>
      </c>
      <c r="AE191">
        <v>0.185778494871499</v>
      </c>
      <c r="AF191">
        <v>6.1369136798432602E-2</v>
      </c>
      <c r="AG191">
        <v>0.873142857142857</v>
      </c>
      <c r="AH191">
        <v>0.91314285714285703</v>
      </c>
      <c r="AI191">
        <v>3.2000000000000001E-2</v>
      </c>
      <c r="AJ191">
        <v>0.28571428571428598</v>
      </c>
      <c r="AK191">
        <v>0.110857142857143</v>
      </c>
      <c r="AL191">
        <v>3.0857142857142899E-2</v>
      </c>
      <c r="AM191">
        <v>0.78400000000000003</v>
      </c>
      <c r="AN191">
        <v>0.8</v>
      </c>
      <c r="AO191">
        <v>0.90971428571428603</v>
      </c>
      <c r="AP191">
        <v>0.85257142857142898</v>
      </c>
      <c r="AQ191">
        <v>0.995428571428571</v>
      </c>
      <c r="AR191">
        <v>0.16228571428571401</v>
      </c>
      <c r="AS191">
        <v>0.71657142857142897</v>
      </c>
      <c r="AT191">
        <v>0.998857142857143</v>
      </c>
      <c r="AU191">
        <v>0.93942857142857095</v>
      </c>
      <c r="AV191">
        <v>2.1040000000000001</v>
      </c>
      <c r="AW191">
        <v>1.72571428571429</v>
      </c>
      <c r="AX191">
        <v>1.76228571428571</v>
      </c>
      <c r="AY191">
        <v>3.8125714285714301</v>
      </c>
      <c r="AZ191">
        <v>9.4045714285714297</v>
      </c>
      <c r="BA191">
        <v>0.56571428571428595</v>
      </c>
      <c r="BB191">
        <v>0.33257142857142902</v>
      </c>
      <c r="BC191">
        <v>0.91200000000000003</v>
      </c>
      <c r="BD191">
        <v>0.95085714285714296</v>
      </c>
      <c r="BE191">
        <v>0.84228571428571397</v>
      </c>
      <c r="BF191" s="255" t="str">
        <f t="shared" si="2"/>
        <v>Most vulnerability</v>
      </c>
    </row>
    <row r="192" spans="1:58" x14ac:dyDescent="0.25">
      <c r="A192">
        <v>55404</v>
      </c>
      <c r="B192">
        <v>28071</v>
      </c>
      <c r="C192">
        <v>8162</v>
      </c>
      <c r="D192">
        <v>1375</v>
      </c>
      <c r="E192">
        <v>30399</v>
      </c>
      <c r="F192">
        <v>3516</v>
      </c>
      <c r="G192">
        <v>2718</v>
      </c>
      <c r="H192">
        <v>5802</v>
      </c>
      <c r="I192">
        <v>4936</v>
      </c>
      <c r="J192">
        <v>1150</v>
      </c>
      <c r="K192">
        <v>17906</v>
      </c>
      <c r="L192">
        <v>2250</v>
      </c>
      <c r="M192">
        <v>9814</v>
      </c>
      <c r="N192">
        <v>154</v>
      </c>
      <c r="O192">
        <v>1043</v>
      </c>
      <c r="P192">
        <v>4208</v>
      </c>
      <c r="Q192">
        <v>2961</v>
      </c>
      <c r="R192">
        <v>0.29076270884542799</v>
      </c>
      <c r="S192">
        <v>4.8982936126251299E-2</v>
      </c>
      <c r="T192">
        <v>30399</v>
      </c>
      <c r="U192">
        <v>0.125253820669018</v>
      </c>
      <c r="V192">
        <v>9.6825905739018905E-2</v>
      </c>
      <c r="W192">
        <v>0.20669017847600701</v>
      </c>
      <c r="X192">
        <v>0.17583983470485601</v>
      </c>
      <c r="Y192">
        <v>4.0967546578319303E-2</v>
      </c>
      <c r="Z192">
        <v>0.63788251220120396</v>
      </c>
      <c r="AA192">
        <v>8.0153895479320295E-2</v>
      </c>
      <c r="AB192">
        <v>0.34961348010402199</v>
      </c>
      <c r="AC192">
        <v>5.4860888461401502E-3</v>
      </c>
      <c r="AD192">
        <v>3.7155783548858297E-2</v>
      </c>
      <c r="AE192">
        <v>0.14990559652310201</v>
      </c>
      <c r="AF192">
        <v>0.105482526450786</v>
      </c>
      <c r="AG192">
        <v>0.98399999999999999</v>
      </c>
      <c r="AH192">
        <v>0.95771428571428596</v>
      </c>
      <c r="AI192">
        <v>0.89828571428571402</v>
      </c>
      <c r="AJ192">
        <v>0.98514285714285699</v>
      </c>
      <c r="AK192">
        <v>4.34285714285714E-2</v>
      </c>
      <c r="AL192">
        <v>0.34971428571428598</v>
      </c>
      <c r="AM192">
        <v>0.874285714285714</v>
      </c>
      <c r="AN192">
        <v>0.84</v>
      </c>
      <c r="AO192">
        <v>0.97942857142857098</v>
      </c>
      <c r="AP192">
        <v>0.98857142857142899</v>
      </c>
      <c r="AQ192">
        <v>0.98857142857142899</v>
      </c>
      <c r="AR192">
        <v>0.28000000000000003</v>
      </c>
      <c r="AS192">
        <v>0.99314285714285699</v>
      </c>
      <c r="AT192">
        <v>0.99314285714285699</v>
      </c>
      <c r="AU192">
        <v>0.97371428571428598</v>
      </c>
      <c r="AV192">
        <v>3.8251428571428598</v>
      </c>
      <c r="AW192">
        <v>2.1074285714285699</v>
      </c>
      <c r="AX192">
        <v>1.968</v>
      </c>
      <c r="AY192">
        <v>4.2285714285714304</v>
      </c>
      <c r="AZ192">
        <v>12.129142857142901</v>
      </c>
      <c r="BA192">
        <v>0.99314285714285699</v>
      </c>
      <c r="BB192">
        <v>0.56228571428571394</v>
      </c>
      <c r="BC192">
        <v>0.994285714285714</v>
      </c>
      <c r="BD192">
        <v>0.996571428571429</v>
      </c>
      <c r="BE192">
        <v>0.997714285714286</v>
      </c>
      <c r="BF192" s="255" t="str">
        <f t="shared" si="2"/>
        <v>Most vulnerability</v>
      </c>
    </row>
    <row r="193" spans="1:58" x14ac:dyDescent="0.25">
      <c r="A193">
        <v>55405</v>
      </c>
      <c r="B193">
        <v>16915</v>
      </c>
      <c r="C193">
        <v>3401</v>
      </c>
      <c r="D193">
        <v>729</v>
      </c>
      <c r="E193">
        <v>55059</v>
      </c>
      <c r="F193">
        <v>575</v>
      </c>
      <c r="G193">
        <v>1644</v>
      </c>
      <c r="H193">
        <v>2840</v>
      </c>
      <c r="I193">
        <v>1751</v>
      </c>
      <c r="J193">
        <v>224</v>
      </c>
      <c r="K193">
        <v>6897</v>
      </c>
      <c r="L193">
        <v>122</v>
      </c>
      <c r="M193">
        <v>3700</v>
      </c>
      <c r="N193">
        <v>9</v>
      </c>
      <c r="O193">
        <v>124</v>
      </c>
      <c r="P193">
        <v>1304</v>
      </c>
      <c r="Q193">
        <v>822</v>
      </c>
      <c r="R193">
        <v>0.20106414425066499</v>
      </c>
      <c r="S193">
        <v>4.30978421519361E-2</v>
      </c>
      <c r="T193">
        <v>55059</v>
      </c>
      <c r="U193">
        <v>3.3993496896245902E-2</v>
      </c>
      <c r="V193">
        <v>9.7191841560744896E-2</v>
      </c>
      <c r="W193">
        <v>0.167898315104936</v>
      </c>
      <c r="X193">
        <v>0.10351758793969799</v>
      </c>
      <c r="Y193">
        <v>1.32426840082767E-2</v>
      </c>
      <c r="Z193">
        <v>0.40774460537983997</v>
      </c>
      <c r="AA193">
        <v>7.2125332545078299E-3</v>
      </c>
      <c r="AB193">
        <v>0.21874076263671299</v>
      </c>
      <c r="AC193">
        <v>5.3207212533254499E-4</v>
      </c>
      <c r="AD193">
        <v>7.3307715045817304E-3</v>
      </c>
      <c r="AE193">
        <v>7.7091339048182106E-2</v>
      </c>
      <c r="AF193">
        <v>4.8595920780372399E-2</v>
      </c>
      <c r="AG193">
        <v>0.94628571428571395</v>
      </c>
      <c r="AH193">
        <v>0.94057142857142895</v>
      </c>
      <c r="AI193">
        <v>9.0285714285714302E-2</v>
      </c>
      <c r="AJ193">
        <v>0.38514285714285701</v>
      </c>
      <c r="AK193">
        <v>4.4571428571428602E-2</v>
      </c>
      <c r="AL193">
        <v>0.14971428571428599</v>
      </c>
      <c r="AM193">
        <v>0.35542857142857098</v>
      </c>
      <c r="AN193">
        <v>0.14057142857142901</v>
      </c>
      <c r="AO193">
        <v>0.94399999999999995</v>
      </c>
      <c r="AP193">
        <v>0.68571428571428605</v>
      </c>
      <c r="AQ193">
        <v>0.97485714285714298</v>
      </c>
      <c r="AR193">
        <v>0.14171428571428599</v>
      </c>
      <c r="AS193">
        <v>0.64685714285714302</v>
      </c>
      <c r="AT193">
        <v>0.97828571428571398</v>
      </c>
      <c r="AU193">
        <v>0.92457142857142904</v>
      </c>
      <c r="AV193">
        <v>2.3622857142857101</v>
      </c>
      <c r="AW193">
        <v>0.69028571428571395</v>
      </c>
      <c r="AX193">
        <v>1.6297142857142899</v>
      </c>
      <c r="AY193">
        <v>3.6662857142857099</v>
      </c>
      <c r="AZ193">
        <v>8.3485714285714305</v>
      </c>
      <c r="BA193">
        <v>0.66742857142857104</v>
      </c>
      <c r="BB193">
        <v>1.48571428571429E-2</v>
      </c>
      <c r="BC193">
        <v>0.85599999999999998</v>
      </c>
      <c r="BD193">
        <v>0.90628571428571403</v>
      </c>
      <c r="BE193">
        <v>0.68114285714285705</v>
      </c>
      <c r="BF193" s="255" t="str">
        <f t="shared" si="2"/>
        <v>Significant vulnerability</v>
      </c>
    </row>
    <row r="194" spans="1:58" x14ac:dyDescent="0.25">
      <c r="A194">
        <v>55406</v>
      </c>
      <c r="B194">
        <v>35863</v>
      </c>
      <c r="C194">
        <v>2933</v>
      </c>
      <c r="D194">
        <v>1152</v>
      </c>
      <c r="E194">
        <v>53272</v>
      </c>
      <c r="F194">
        <v>1912</v>
      </c>
      <c r="G194">
        <v>5426</v>
      </c>
      <c r="H194">
        <v>6800</v>
      </c>
      <c r="I194">
        <v>3936</v>
      </c>
      <c r="J194">
        <v>769</v>
      </c>
      <c r="K194">
        <v>10877</v>
      </c>
      <c r="L194">
        <v>546</v>
      </c>
      <c r="M194">
        <v>3561</v>
      </c>
      <c r="N194">
        <v>0</v>
      </c>
      <c r="O194">
        <v>408</v>
      </c>
      <c r="P194">
        <v>1737</v>
      </c>
      <c r="Q194">
        <v>156</v>
      </c>
      <c r="R194">
        <v>8.1783453698798206E-2</v>
      </c>
      <c r="S194">
        <v>3.2122242980230302E-2</v>
      </c>
      <c r="T194">
        <v>53272</v>
      </c>
      <c r="U194">
        <v>5.331400050191E-2</v>
      </c>
      <c r="V194">
        <v>0.151297995148203</v>
      </c>
      <c r="W194">
        <v>0.18961046203608201</v>
      </c>
      <c r="X194">
        <v>0.10975099684912</v>
      </c>
      <c r="Y194">
        <v>2.14427125449628E-2</v>
      </c>
      <c r="Z194">
        <v>0.30329308758330298</v>
      </c>
      <c r="AA194">
        <v>1.52246047458383E-2</v>
      </c>
      <c r="AB194">
        <v>9.9294537545659894E-2</v>
      </c>
      <c r="AC194">
        <v>0</v>
      </c>
      <c r="AD194">
        <v>1.1376627722164899E-2</v>
      </c>
      <c r="AE194">
        <v>4.8434319493628503E-2</v>
      </c>
      <c r="AF194">
        <v>4.3498870702395201E-3</v>
      </c>
      <c r="AG194">
        <v>0.48571428571428599</v>
      </c>
      <c r="AH194">
        <v>0.86171428571428599</v>
      </c>
      <c r="AI194">
        <v>0.110857142857143</v>
      </c>
      <c r="AJ194">
        <v>0.71314285714285697</v>
      </c>
      <c r="AK194">
        <v>0.23885714285714299</v>
      </c>
      <c r="AL194">
        <v>0.24342857142857099</v>
      </c>
      <c r="AM194">
        <v>0.41599999999999998</v>
      </c>
      <c r="AN194">
        <v>0.380571428571429</v>
      </c>
      <c r="AO194">
        <v>0.90514285714285703</v>
      </c>
      <c r="AP194">
        <v>0.82742857142857096</v>
      </c>
      <c r="AQ194">
        <v>0.93485714285714305</v>
      </c>
      <c r="AR194">
        <v>0</v>
      </c>
      <c r="AS194">
        <v>0.81714285714285695</v>
      </c>
      <c r="AT194">
        <v>0.94628571428571395</v>
      </c>
      <c r="AU194">
        <v>0.505142857142857</v>
      </c>
      <c r="AV194">
        <v>2.1714285714285699</v>
      </c>
      <c r="AW194">
        <v>1.27885714285714</v>
      </c>
      <c r="AX194">
        <v>1.73257142857143</v>
      </c>
      <c r="AY194">
        <v>3.20342857142857</v>
      </c>
      <c r="AZ194">
        <v>8.3862857142857106</v>
      </c>
      <c r="BA194">
        <v>0.59199999999999997</v>
      </c>
      <c r="BB194">
        <v>0.13600000000000001</v>
      </c>
      <c r="BC194">
        <v>0.89142857142857101</v>
      </c>
      <c r="BD194">
        <v>0.76228571428571401</v>
      </c>
      <c r="BE194">
        <v>0.68571428571428605</v>
      </c>
      <c r="BF194" s="255" t="str">
        <f t="shared" si="2"/>
        <v>Significant vulnerability</v>
      </c>
    </row>
    <row r="195" spans="1:58" x14ac:dyDescent="0.25">
      <c r="A195">
        <v>55407</v>
      </c>
      <c r="B195">
        <v>36992</v>
      </c>
      <c r="C195">
        <v>6185</v>
      </c>
      <c r="D195">
        <v>1491</v>
      </c>
      <c r="E195">
        <v>40939</v>
      </c>
      <c r="F195">
        <v>3791</v>
      </c>
      <c r="G195">
        <v>3725</v>
      </c>
      <c r="H195">
        <v>9268</v>
      </c>
      <c r="I195">
        <v>3934</v>
      </c>
      <c r="J195">
        <v>624</v>
      </c>
      <c r="K195">
        <v>18505</v>
      </c>
      <c r="L195">
        <v>2168</v>
      </c>
      <c r="M195">
        <v>3272</v>
      </c>
      <c r="N195">
        <v>47</v>
      </c>
      <c r="O195">
        <v>908</v>
      </c>
      <c r="P195">
        <v>1932</v>
      </c>
      <c r="Q195">
        <v>549</v>
      </c>
      <c r="R195">
        <v>0.167198313148789</v>
      </c>
      <c r="S195">
        <v>4.0306012110726597E-2</v>
      </c>
      <c r="T195">
        <v>40939</v>
      </c>
      <c r="U195">
        <v>0.102481617647059</v>
      </c>
      <c r="V195">
        <v>0.10069744809688599</v>
      </c>
      <c r="W195">
        <v>0.25054065743944598</v>
      </c>
      <c r="X195">
        <v>0.10634731833909999</v>
      </c>
      <c r="Y195">
        <v>1.68685121107266E-2</v>
      </c>
      <c r="Z195">
        <v>0.50024329584775096</v>
      </c>
      <c r="AA195">
        <v>5.8607266435986197E-2</v>
      </c>
      <c r="AB195">
        <v>8.8451557093425601E-2</v>
      </c>
      <c r="AC195">
        <v>1.2705449826989599E-3</v>
      </c>
      <c r="AD195">
        <v>2.4545847750865098E-2</v>
      </c>
      <c r="AE195">
        <v>5.2227508650518999E-2</v>
      </c>
      <c r="AF195">
        <v>1.48410467128028E-2</v>
      </c>
      <c r="AG195">
        <v>0.90971428571428603</v>
      </c>
      <c r="AH195">
        <v>0.92800000000000005</v>
      </c>
      <c r="AI195">
        <v>0.38171428571428601</v>
      </c>
      <c r="AJ195">
        <v>0.96342857142857097</v>
      </c>
      <c r="AK195">
        <v>5.0285714285714302E-2</v>
      </c>
      <c r="AL195">
        <v>0.68457142857142905</v>
      </c>
      <c r="AM195">
        <v>0.38628571428571401</v>
      </c>
      <c r="AN195">
        <v>0.248</v>
      </c>
      <c r="AO195">
        <v>0.96228571428571397</v>
      </c>
      <c r="AP195">
        <v>0.97142857142857097</v>
      </c>
      <c r="AQ195">
        <v>0.91771428571428604</v>
      </c>
      <c r="AR195">
        <v>0.16342857142857101</v>
      </c>
      <c r="AS195">
        <v>0.95885714285714296</v>
      </c>
      <c r="AT195">
        <v>0.94971428571428596</v>
      </c>
      <c r="AU195">
        <v>0.68228571428571405</v>
      </c>
      <c r="AV195">
        <v>3.1828571428571402</v>
      </c>
      <c r="AW195">
        <v>1.3691428571428601</v>
      </c>
      <c r="AX195">
        <v>1.9337142857142899</v>
      </c>
      <c r="AY195">
        <v>3.6720000000000002</v>
      </c>
      <c r="AZ195">
        <v>10.157714285714301</v>
      </c>
      <c r="BA195">
        <v>0.91542857142857104</v>
      </c>
      <c r="BB195">
        <v>0.16457142857142901</v>
      </c>
      <c r="BC195">
        <v>0.98171428571428598</v>
      </c>
      <c r="BD195">
        <v>0.91200000000000003</v>
      </c>
      <c r="BE195">
        <v>0.91771428571428604</v>
      </c>
      <c r="BF195" s="255" t="str">
        <f t="shared" si="2"/>
        <v>Most vulnerability</v>
      </c>
    </row>
    <row r="196" spans="1:58" x14ac:dyDescent="0.25">
      <c r="A196">
        <v>55408</v>
      </c>
      <c r="B196">
        <v>32534</v>
      </c>
      <c r="C196">
        <v>4921</v>
      </c>
      <c r="D196">
        <v>1421</v>
      </c>
      <c r="E196">
        <v>52740</v>
      </c>
      <c r="F196">
        <v>2138</v>
      </c>
      <c r="G196">
        <v>2351</v>
      </c>
      <c r="H196">
        <v>4423</v>
      </c>
      <c r="I196">
        <v>3406</v>
      </c>
      <c r="J196">
        <v>463</v>
      </c>
      <c r="K196">
        <v>13212</v>
      </c>
      <c r="L196">
        <v>1384</v>
      </c>
      <c r="M196">
        <v>9599</v>
      </c>
      <c r="N196">
        <v>4</v>
      </c>
      <c r="O196">
        <v>585</v>
      </c>
      <c r="P196">
        <v>2315</v>
      </c>
      <c r="Q196">
        <v>573</v>
      </c>
      <c r="R196">
        <v>0.151257146369951</v>
      </c>
      <c r="S196">
        <v>4.3677383660170897E-2</v>
      </c>
      <c r="T196">
        <v>52740</v>
      </c>
      <c r="U196">
        <v>6.5715866478145896E-2</v>
      </c>
      <c r="V196">
        <v>7.2262863465912597E-2</v>
      </c>
      <c r="W196">
        <v>0.135950082990103</v>
      </c>
      <c r="X196">
        <v>0.10469047765414601</v>
      </c>
      <c r="Y196">
        <v>1.4231265752751E-2</v>
      </c>
      <c r="Z196">
        <v>0.40609823569189202</v>
      </c>
      <c r="AA196">
        <v>4.2540111882953202E-2</v>
      </c>
      <c r="AB196">
        <v>0.29504518350033798</v>
      </c>
      <c r="AC196">
        <v>1.22948300239749E-4</v>
      </c>
      <c r="AD196">
        <v>1.7981188910063301E-2</v>
      </c>
      <c r="AE196">
        <v>7.11563287637548E-2</v>
      </c>
      <c r="AF196">
        <v>1.76123440093441E-2</v>
      </c>
      <c r="AG196">
        <v>0.874285714285714</v>
      </c>
      <c r="AH196">
        <v>0.94171428571428595</v>
      </c>
      <c r="AI196">
        <v>0.11657142857142901</v>
      </c>
      <c r="AJ196">
        <v>0.82628571428571396</v>
      </c>
      <c r="AK196">
        <v>1.48571428571429E-2</v>
      </c>
      <c r="AL196">
        <v>7.7714285714285694E-2</v>
      </c>
      <c r="AM196">
        <v>0.36914285714285699</v>
      </c>
      <c r="AN196">
        <v>0.17714285714285699</v>
      </c>
      <c r="AO196">
        <v>0.94171428571428595</v>
      </c>
      <c r="AP196">
        <v>0.94742857142857095</v>
      </c>
      <c r="AQ196">
        <v>0.98514285714285699</v>
      </c>
      <c r="AR196">
        <v>0.129142857142857</v>
      </c>
      <c r="AS196">
        <v>0.92</v>
      </c>
      <c r="AT196">
        <v>0.97028571428571397</v>
      </c>
      <c r="AU196">
        <v>0.71542857142857097</v>
      </c>
      <c r="AV196">
        <v>2.7588571428571398</v>
      </c>
      <c r="AW196">
        <v>0.63885714285714301</v>
      </c>
      <c r="AX196">
        <v>1.8891428571428599</v>
      </c>
      <c r="AY196">
        <v>3.72</v>
      </c>
      <c r="AZ196">
        <v>9.0068571428571396</v>
      </c>
      <c r="BA196">
        <v>0.80457142857142905</v>
      </c>
      <c r="BB196">
        <v>1.25714285714286E-2</v>
      </c>
      <c r="BC196">
        <v>0.96114285714285697</v>
      </c>
      <c r="BD196">
        <v>0.92914285714285705</v>
      </c>
      <c r="BE196">
        <v>0.78285714285714303</v>
      </c>
      <c r="BF196" s="255" t="str">
        <f t="shared" ref="BF196:BF259" si="3">IF(BE196&lt;=0.25,"Least vulnerability",IF(BE196&lt;=0.5,"Some vulnerability",IF(BE196&lt;=0.75,"Significant vulnerability",IF(BE196&lt;=1,"Most vulnerability",""))))</f>
        <v>Most vulnerability</v>
      </c>
    </row>
    <row r="197" spans="1:58" x14ac:dyDescent="0.25">
      <c r="A197">
        <v>55409</v>
      </c>
      <c r="B197">
        <v>11405</v>
      </c>
      <c r="C197">
        <v>796</v>
      </c>
      <c r="D197">
        <v>285</v>
      </c>
      <c r="E197">
        <v>56287</v>
      </c>
      <c r="F197">
        <v>338</v>
      </c>
      <c r="G197">
        <v>1397</v>
      </c>
      <c r="H197">
        <v>2265</v>
      </c>
      <c r="I197">
        <v>925</v>
      </c>
      <c r="J197">
        <v>373</v>
      </c>
      <c r="K197">
        <v>3082</v>
      </c>
      <c r="L197">
        <v>195</v>
      </c>
      <c r="M197">
        <v>872</v>
      </c>
      <c r="N197">
        <v>0</v>
      </c>
      <c r="O197">
        <v>44</v>
      </c>
      <c r="P197">
        <v>265</v>
      </c>
      <c r="Q197">
        <v>354</v>
      </c>
      <c r="R197">
        <v>6.9793950021920195E-2</v>
      </c>
      <c r="S197">
        <v>2.4989039894782999E-2</v>
      </c>
      <c r="T197">
        <v>56287</v>
      </c>
      <c r="U197">
        <v>2.96361245067953E-2</v>
      </c>
      <c r="V197">
        <v>0.122490135905305</v>
      </c>
      <c r="W197">
        <v>0.19859710653222301</v>
      </c>
      <c r="X197">
        <v>8.1104778605874603E-2</v>
      </c>
      <c r="Y197">
        <v>3.2704953967558098E-2</v>
      </c>
      <c r="Z197">
        <v>0.27023235423060099</v>
      </c>
      <c r="AA197">
        <v>1.7097764138535702E-2</v>
      </c>
      <c r="AB197">
        <v>7.6457693993862305E-2</v>
      </c>
      <c r="AC197">
        <v>0</v>
      </c>
      <c r="AD197">
        <v>3.8579570363875501E-3</v>
      </c>
      <c r="AE197">
        <v>2.3235423060061398E-2</v>
      </c>
      <c r="AF197">
        <v>3.1039017974572598E-2</v>
      </c>
      <c r="AG197">
        <v>0.39542857142857102</v>
      </c>
      <c r="AH197">
        <v>0.747428571428571</v>
      </c>
      <c r="AI197">
        <v>7.7714285714285694E-2</v>
      </c>
      <c r="AJ197">
        <v>0.29714285714285699</v>
      </c>
      <c r="AK197">
        <v>9.71428571428571E-2</v>
      </c>
      <c r="AL197">
        <v>0.29257142857142898</v>
      </c>
      <c r="AM197">
        <v>0.114285714285714</v>
      </c>
      <c r="AN197">
        <v>0.69257142857142895</v>
      </c>
      <c r="AO197">
        <v>0.88228571428571401</v>
      </c>
      <c r="AP197">
        <v>0.84457142857142897</v>
      </c>
      <c r="AQ197">
        <v>0.89371428571428602</v>
      </c>
      <c r="AR197">
        <v>0</v>
      </c>
      <c r="AS197">
        <v>0.44800000000000001</v>
      </c>
      <c r="AT197">
        <v>0.71314285714285697</v>
      </c>
      <c r="AU197">
        <v>0.85028571428571398</v>
      </c>
      <c r="AV197">
        <v>1.51771428571429</v>
      </c>
      <c r="AW197">
        <v>1.19657142857143</v>
      </c>
      <c r="AX197">
        <v>1.72685714285714</v>
      </c>
      <c r="AY197">
        <v>2.9051428571428599</v>
      </c>
      <c r="AZ197">
        <v>7.3462857142857096</v>
      </c>
      <c r="BA197">
        <v>0.29371428571428598</v>
      </c>
      <c r="BB197">
        <v>0.10057142857142901</v>
      </c>
      <c r="BC197">
        <v>0.88914285714285701</v>
      </c>
      <c r="BD197">
        <v>0.66285714285714303</v>
      </c>
      <c r="BE197">
        <v>0.52</v>
      </c>
      <c r="BF197" s="255" t="str">
        <f t="shared" si="3"/>
        <v>Significant vulnerability</v>
      </c>
    </row>
    <row r="198" spans="1:58" x14ac:dyDescent="0.25">
      <c r="A198">
        <v>55410</v>
      </c>
      <c r="B198">
        <v>20361</v>
      </c>
      <c r="C198">
        <v>494</v>
      </c>
      <c r="D198">
        <v>406</v>
      </c>
      <c r="E198">
        <v>86094</v>
      </c>
      <c r="F198">
        <v>212</v>
      </c>
      <c r="G198">
        <v>3030</v>
      </c>
      <c r="H198">
        <v>5127</v>
      </c>
      <c r="I198">
        <v>1764</v>
      </c>
      <c r="J198">
        <v>743</v>
      </c>
      <c r="K198">
        <v>2828</v>
      </c>
      <c r="L198">
        <v>8</v>
      </c>
      <c r="M198">
        <v>877</v>
      </c>
      <c r="N198">
        <v>12</v>
      </c>
      <c r="O198">
        <v>25</v>
      </c>
      <c r="P198">
        <v>220</v>
      </c>
      <c r="Q198">
        <v>65</v>
      </c>
      <c r="R198">
        <v>2.4262069642944799E-2</v>
      </c>
      <c r="S198">
        <v>1.9940081528412201E-2</v>
      </c>
      <c r="T198">
        <v>86094</v>
      </c>
      <c r="U198">
        <v>1.0412062275919599E-2</v>
      </c>
      <c r="V198">
        <v>0.148813908943569</v>
      </c>
      <c r="W198">
        <v>0.25180492117282999</v>
      </c>
      <c r="X198">
        <v>8.66362162958597E-2</v>
      </c>
      <c r="Y198">
        <v>3.6491331467020299E-2</v>
      </c>
      <c r="Z198">
        <v>0.138892981680664</v>
      </c>
      <c r="AA198">
        <v>3.9290801041206197E-4</v>
      </c>
      <c r="AB198">
        <v>4.3072540641422297E-2</v>
      </c>
      <c r="AC198">
        <v>5.8936201561809304E-4</v>
      </c>
      <c r="AD198">
        <v>1.22783753253769E-3</v>
      </c>
      <c r="AE198">
        <v>1.08049702863317E-2</v>
      </c>
      <c r="AF198">
        <v>3.1923775845980099E-3</v>
      </c>
      <c r="AG198">
        <v>4.9142857142857099E-2</v>
      </c>
      <c r="AH198">
        <v>0.59885714285714298</v>
      </c>
      <c r="AI198">
        <v>9.1428571428571193E-3</v>
      </c>
      <c r="AJ198">
        <v>5.6000000000000001E-2</v>
      </c>
      <c r="AK198">
        <v>0.219428571428571</v>
      </c>
      <c r="AL198">
        <v>0.69828571428571395</v>
      </c>
      <c r="AM198">
        <v>0.17599999999999999</v>
      </c>
      <c r="AN198">
        <v>0.75542857142857101</v>
      </c>
      <c r="AO198">
        <v>0.68571428571428605</v>
      </c>
      <c r="AP198">
        <v>0.36685714285714299</v>
      </c>
      <c r="AQ198">
        <v>0.77371428571428602</v>
      </c>
      <c r="AR198">
        <v>0.14285714285714299</v>
      </c>
      <c r="AS198">
        <v>0.26971428571428602</v>
      </c>
      <c r="AT198">
        <v>0.39542857142857102</v>
      </c>
      <c r="AU198">
        <v>0.47542857142857098</v>
      </c>
      <c r="AV198">
        <v>0.71314285714285697</v>
      </c>
      <c r="AW198">
        <v>1.8491428571428601</v>
      </c>
      <c r="AX198">
        <v>1.05257142857143</v>
      </c>
      <c r="AY198">
        <v>2.05714285714286</v>
      </c>
      <c r="AZ198">
        <v>5.6719999999999997</v>
      </c>
      <c r="BA198">
        <v>4.9142857142857099E-2</v>
      </c>
      <c r="BB198">
        <v>0.40571428571428603</v>
      </c>
      <c r="BC198">
        <v>0.58171428571428596</v>
      </c>
      <c r="BD198">
        <v>0.38857142857142901</v>
      </c>
      <c r="BE198">
        <v>0.24342857142857099</v>
      </c>
      <c r="BF198" s="255" t="str">
        <f t="shared" si="3"/>
        <v>Least vulnerability</v>
      </c>
    </row>
    <row r="199" spans="1:58" x14ac:dyDescent="0.25">
      <c r="A199">
        <v>55411</v>
      </c>
      <c r="B199">
        <v>29719</v>
      </c>
      <c r="C199">
        <v>7883</v>
      </c>
      <c r="D199">
        <v>928</v>
      </c>
      <c r="E199">
        <v>26397</v>
      </c>
      <c r="F199">
        <v>3304</v>
      </c>
      <c r="G199">
        <v>2546</v>
      </c>
      <c r="H199">
        <v>10337</v>
      </c>
      <c r="I199">
        <v>4752</v>
      </c>
      <c r="J199">
        <v>742</v>
      </c>
      <c r="K199">
        <v>22785</v>
      </c>
      <c r="L199">
        <v>1775</v>
      </c>
      <c r="M199">
        <v>2088</v>
      </c>
      <c r="N199">
        <v>88</v>
      </c>
      <c r="O199">
        <v>656</v>
      </c>
      <c r="P199">
        <v>2403</v>
      </c>
      <c r="Q199">
        <v>316</v>
      </c>
      <c r="R199">
        <v>0.26525118610989601</v>
      </c>
      <c r="S199">
        <v>3.1225815135098801E-2</v>
      </c>
      <c r="T199">
        <v>26397</v>
      </c>
      <c r="U199">
        <v>0.111174669403412</v>
      </c>
      <c r="V199">
        <v>8.5669100575389498E-2</v>
      </c>
      <c r="W199">
        <v>0.34782462397792702</v>
      </c>
      <c r="X199">
        <v>0.15989770853662599</v>
      </c>
      <c r="Y199">
        <v>2.4967192705003499E-2</v>
      </c>
      <c r="Z199">
        <v>0.76668124768666501</v>
      </c>
      <c r="AA199">
        <v>5.9726101147414098E-2</v>
      </c>
      <c r="AB199">
        <v>7.02580840539722E-2</v>
      </c>
      <c r="AC199">
        <v>2.9610686766041901E-3</v>
      </c>
      <c r="AD199">
        <v>2.20734210437767E-2</v>
      </c>
      <c r="AE199">
        <v>8.0857363975907703E-2</v>
      </c>
      <c r="AF199">
        <v>1.06329284296241E-2</v>
      </c>
      <c r="AG199">
        <v>0.97714285714285698</v>
      </c>
      <c r="AH199">
        <v>0.85257142857142898</v>
      </c>
      <c r="AI199">
        <v>0.95771428571428596</v>
      </c>
      <c r="AJ199">
        <v>0.97599999999999998</v>
      </c>
      <c r="AK199">
        <v>2.7428571428571399E-2</v>
      </c>
      <c r="AL199">
        <v>0.98171428571428598</v>
      </c>
      <c r="AM199">
        <v>0.81485714285714295</v>
      </c>
      <c r="AN199">
        <v>0.496</v>
      </c>
      <c r="AO199">
        <v>0.99085714285714299</v>
      </c>
      <c r="AP199">
        <v>0.97257142857142898</v>
      </c>
      <c r="AQ199">
        <v>0.88</v>
      </c>
      <c r="AR199">
        <v>0.221714285714286</v>
      </c>
      <c r="AS199">
        <v>0.95085714285714296</v>
      </c>
      <c r="AT199">
        <v>0.98171428571428598</v>
      </c>
      <c r="AU199">
        <v>0.61599999999999999</v>
      </c>
      <c r="AV199">
        <v>3.76342857142857</v>
      </c>
      <c r="AW199">
        <v>2.3199999999999998</v>
      </c>
      <c r="AX199">
        <v>1.96342857142857</v>
      </c>
      <c r="AY199">
        <v>3.6502857142857099</v>
      </c>
      <c r="AZ199">
        <v>11.6971428571429</v>
      </c>
      <c r="BA199">
        <v>0.98514285714285699</v>
      </c>
      <c r="BB199">
        <v>0.66857142857142904</v>
      </c>
      <c r="BC199">
        <v>0.99314285714285699</v>
      </c>
      <c r="BD199">
        <v>0.90057142857142902</v>
      </c>
      <c r="BE199">
        <v>0.99199999999999999</v>
      </c>
      <c r="BF199" s="255" t="str">
        <f t="shared" si="3"/>
        <v>Most vulnerability</v>
      </c>
    </row>
    <row r="200" spans="1:58" x14ac:dyDescent="0.25">
      <c r="A200">
        <v>55412</v>
      </c>
      <c r="B200">
        <v>26182</v>
      </c>
      <c r="C200">
        <v>3443</v>
      </c>
      <c r="D200">
        <v>1100</v>
      </c>
      <c r="E200">
        <v>31742</v>
      </c>
      <c r="F200">
        <v>2533</v>
      </c>
      <c r="G200">
        <v>2188</v>
      </c>
      <c r="H200">
        <v>7484</v>
      </c>
      <c r="I200">
        <v>3349</v>
      </c>
      <c r="J200">
        <v>578</v>
      </c>
      <c r="K200">
        <v>16758</v>
      </c>
      <c r="L200">
        <v>944</v>
      </c>
      <c r="M200">
        <v>879</v>
      </c>
      <c r="N200">
        <v>54</v>
      </c>
      <c r="O200">
        <v>372</v>
      </c>
      <c r="P200">
        <v>1158</v>
      </c>
      <c r="Q200">
        <v>86</v>
      </c>
      <c r="R200">
        <v>0.13150255901000699</v>
      </c>
      <c r="S200">
        <v>4.2013597127797703E-2</v>
      </c>
      <c r="T200">
        <v>31742</v>
      </c>
      <c r="U200">
        <v>9.6745855931556005E-2</v>
      </c>
      <c r="V200">
        <v>8.3568864105110399E-2</v>
      </c>
      <c r="W200">
        <v>0.28584523718585297</v>
      </c>
      <c r="X200">
        <v>0.127912306164541</v>
      </c>
      <c r="Y200">
        <v>2.2076235581697301E-2</v>
      </c>
      <c r="Z200">
        <v>0.640058055152395</v>
      </c>
      <c r="AA200">
        <v>3.60553051714919E-2</v>
      </c>
      <c r="AB200">
        <v>3.3572683523031097E-2</v>
      </c>
      <c r="AC200">
        <v>2.0624856771828E-3</v>
      </c>
      <c r="AD200">
        <v>1.4208234665037E-2</v>
      </c>
      <c r="AE200">
        <v>4.4228859521808897E-2</v>
      </c>
      <c r="AF200">
        <v>3.2846994118096401E-3</v>
      </c>
      <c r="AG200">
        <v>0.81028571428571405</v>
      </c>
      <c r="AH200">
        <v>0.93942857142857095</v>
      </c>
      <c r="AI200">
        <v>0.86285714285714299</v>
      </c>
      <c r="AJ200">
        <v>0.94857142857142895</v>
      </c>
      <c r="AK200">
        <v>2.4E-2</v>
      </c>
      <c r="AL200">
        <v>0.86514285714285699</v>
      </c>
      <c r="AM200">
        <v>0.60914285714285699</v>
      </c>
      <c r="AN200">
        <v>0.39771428571428602</v>
      </c>
      <c r="AO200">
        <v>0.98057142857142898</v>
      </c>
      <c r="AP200">
        <v>0.93600000000000005</v>
      </c>
      <c r="AQ200">
        <v>0.69942857142857096</v>
      </c>
      <c r="AR200">
        <v>0.19771428571428601</v>
      </c>
      <c r="AS200">
        <v>0.877714285714286</v>
      </c>
      <c r="AT200">
        <v>0.93600000000000005</v>
      </c>
      <c r="AU200">
        <v>0.48</v>
      </c>
      <c r="AV200">
        <v>3.5611428571428601</v>
      </c>
      <c r="AW200">
        <v>1.8959999999999999</v>
      </c>
      <c r="AX200">
        <v>1.9165714285714299</v>
      </c>
      <c r="AY200">
        <v>3.1908571428571402</v>
      </c>
      <c r="AZ200">
        <v>10.5645714285714</v>
      </c>
      <c r="BA200">
        <v>0.97142857142857097</v>
      </c>
      <c r="BB200">
        <v>0.442285714285714</v>
      </c>
      <c r="BC200">
        <v>0.97371428571428598</v>
      </c>
      <c r="BD200">
        <v>0.75657142857142901</v>
      </c>
      <c r="BE200">
        <v>0.94857142857142895</v>
      </c>
      <c r="BF200" s="255" t="str">
        <f t="shared" si="3"/>
        <v>Most vulnerability</v>
      </c>
    </row>
    <row r="201" spans="1:58" x14ac:dyDescent="0.25">
      <c r="A201">
        <v>55413</v>
      </c>
      <c r="B201">
        <v>14328</v>
      </c>
      <c r="C201">
        <v>1296</v>
      </c>
      <c r="D201">
        <v>570</v>
      </c>
      <c r="E201">
        <v>57297</v>
      </c>
      <c r="F201">
        <v>560</v>
      </c>
      <c r="G201">
        <v>2367</v>
      </c>
      <c r="H201">
        <v>1603</v>
      </c>
      <c r="I201">
        <v>1744</v>
      </c>
      <c r="J201">
        <v>569</v>
      </c>
      <c r="K201">
        <v>4170</v>
      </c>
      <c r="L201">
        <v>323</v>
      </c>
      <c r="M201">
        <v>3267</v>
      </c>
      <c r="N201">
        <v>0</v>
      </c>
      <c r="O201">
        <v>97</v>
      </c>
      <c r="P201">
        <v>799</v>
      </c>
      <c r="Q201">
        <v>252</v>
      </c>
      <c r="R201">
        <v>9.0452261306532694E-2</v>
      </c>
      <c r="S201">
        <v>3.9782244556113899E-2</v>
      </c>
      <c r="T201">
        <v>57297</v>
      </c>
      <c r="U201">
        <v>3.9084310441094401E-2</v>
      </c>
      <c r="V201">
        <v>0.165201005025126</v>
      </c>
      <c r="W201">
        <v>0.111878838637633</v>
      </c>
      <c r="X201">
        <v>0.121719709659408</v>
      </c>
      <c r="Y201">
        <v>3.9712451144611999E-2</v>
      </c>
      <c r="Z201">
        <v>0.291038525963149</v>
      </c>
      <c r="AA201">
        <v>2.25432719151312E-2</v>
      </c>
      <c r="AB201">
        <v>0.22801507537688401</v>
      </c>
      <c r="AC201">
        <v>0</v>
      </c>
      <c r="AD201">
        <v>6.76996091568956E-3</v>
      </c>
      <c r="AE201">
        <v>5.57649357900614E-2</v>
      </c>
      <c r="AF201">
        <v>1.75879396984925E-2</v>
      </c>
      <c r="AG201">
        <v>0.57485714285714296</v>
      </c>
      <c r="AH201">
        <v>0.92457142857142904</v>
      </c>
      <c r="AI201">
        <v>7.0857142857142799E-2</v>
      </c>
      <c r="AJ201">
        <v>0.47428571428571398</v>
      </c>
      <c r="AK201">
        <v>0.29257142857142898</v>
      </c>
      <c r="AL201">
        <v>5.3714285714285701E-2</v>
      </c>
      <c r="AM201">
        <v>0.54742857142857104</v>
      </c>
      <c r="AN201">
        <v>0.82057142857142895</v>
      </c>
      <c r="AO201">
        <v>0.89828571428571402</v>
      </c>
      <c r="AP201">
        <v>0.88571428571428601</v>
      </c>
      <c r="AQ201">
        <v>0.97599999999999998</v>
      </c>
      <c r="AR201">
        <v>0</v>
      </c>
      <c r="AS201">
        <v>0.622857142857143</v>
      </c>
      <c r="AT201">
        <v>0.96</v>
      </c>
      <c r="AU201">
        <v>0.71428571428571397</v>
      </c>
      <c r="AV201">
        <v>2.0445714285714298</v>
      </c>
      <c r="AW201">
        <v>1.71428571428571</v>
      </c>
      <c r="AX201">
        <v>1.784</v>
      </c>
      <c r="AY201">
        <v>3.2731428571428598</v>
      </c>
      <c r="AZ201">
        <v>8.8160000000000007</v>
      </c>
      <c r="BA201">
        <v>0.53028571428571403</v>
      </c>
      <c r="BB201">
        <v>0.32571428571428601</v>
      </c>
      <c r="BC201">
        <v>0.92</v>
      </c>
      <c r="BD201">
        <v>0.79314285714285704</v>
      </c>
      <c r="BE201">
        <v>0.753142857142857</v>
      </c>
      <c r="BF201" s="255" t="str">
        <f t="shared" si="3"/>
        <v>Most vulnerability</v>
      </c>
    </row>
    <row r="202" spans="1:58" x14ac:dyDescent="0.25">
      <c r="A202">
        <v>55414</v>
      </c>
      <c r="B202">
        <v>33739</v>
      </c>
      <c r="C202">
        <v>12459</v>
      </c>
      <c r="D202">
        <v>1130</v>
      </c>
      <c r="E202">
        <v>31394</v>
      </c>
      <c r="F202">
        <v>902</v>
      </c>
      <c r="G202">
        <v>1665</v>
      </c>
      <c r="H202">
        <v>1592</v>
      </c>
      <c r="I202">
        <v>2926</v>
      </c>
      <c r="J202">
        <v>283</v>
      </c>
      <c r="K202">
        <v>11589</v>
      </c>
      <c r="L202">
        <v>660</v>
      </c>
      <c r="M202">
        <v>10322</v>
      </c>
      <c r="N202">
        <v>36</v>
      </c>
      <c r="O202">
        <v>588</v>
      </c>
      <c r="P202">
        <v>3337</v>
      </c>
      <c r="Q202">
        <v>2682</v>
      </c>
      <c r="R202">
        <v>0.36927591214914501</v>
      </c>
      <c r="S202">
        <v>3.3492397522155402E-2</v>
      </c>
      <c r="T202">
        <v>31394</v>
      </c>
      <c r="U202">
        <v>2.6734639438039099E-2</v>
      </c>
      <c r="V202">
        <v>4.9349417587954601E-2</v>
      </c>
      <c r="W202">
        <v>4.7185749429443702E-2</v>
      </c>
      <c r="X202">
        <v>8.6724562079492598E-2</v>
      </c>
      <c r="Y202">
        <v>8.3879190254601502E-3</v>
      </c>
      <c r="Z202">
        <v>0.34348972998607002</v>
      </c>
      <c r="AA202">
        <v>1.95619312961261E-2</v>
      </c>
      <c r="AB202">
        <v>0.30593674975547602</v>
      </c>
      <c r="AC202">
        <v>1.0670144343341501E-3</v>
      </c>
      <c r="AD202">
        <v>1.74279024274578E-2</v>
      </c>
      <c r="AE202">
        <v>9.8906310204807502E-2</v>
      </c>
      <c r="AF202">
        <v>7.9492575357894404E-2</v>
      </c>
      <c r="AG202">
        <v>0.99085714285714299</v>
      </c>
      <c r="AH202">
        <v>0.878857142857143</v>
      </c>
      <c r="AI202">
        <v>0.86628571428571399</v>
      </c>
      <c r="AJ202">
        <v>0.24114285714285699</v>
      </c>
      <c r="AK202">
        <v>6.8571428571428603E-3</v>
      </c>
      <c r="AL202">
        <v>2.2857142857142899E-2</v>
      </c>
      <c r="AM202">
        <v>0.17942857142857099</v>
      </c>
      <c r="AN202">
        <v>5.8285714285714302E-2</v>
      </c>
      <c r="AO202">
        <v>0.92685714285714305</v>
      </c>
      <c r="AP202">
        <v>0.869714285714286</v>
      </c>
      <c r="AQ202">
        <v>0.98628571428571399</v>
      </c>
      <c r="AR202">
        <v>0.157714285714286</v>
      </c>
      <c r="AS202">
        <v>0.91200000000000003</v>
      </c>
      <c r="AT202">
        <v>0.98742857142857099</v>
      </c>
      <c r="AU202">
        <v>0.96114285714285697</v>
      </c>
      <c r="AV202">
        <v>2.97714285714286</v>
      </c>
      <c r="AW202">
        <v>0.26742857142857102</v>
      </c>
      <c r="AX202">
        <v>1.79657142857143</v>
      </c>
      <c r="AY202">
        <v>4.0045714285714302</v>
      </c>
      <c r="AZ202">
        <v>9.0457142857142898</v>
      </c>
      <c r="BA202">
        <v>0.877714285714286</v>
      </c>
      <c r="BB202">
        <v>5.7142857142857099E-3</v>
      </c>
      <c r="BC202">
        <v>0.92800000000000005</v>
      </c>
      <c r="BD202">
        <v>0.98399999999999999</v>
      </c>
      <c r="BE202">
        <v>0.78857142857142903</v>
      </c>
      <c r="BF202" s="255" t="str">
        <f t="shared" si="3"/>
        <v>Most vulnerability</v>
      </c>
    </row>
    <row r="203" spans="1:58" x14ac:dyDescent="0.25">
      <c r="A203">
        <v>55415</v>
      </c>
      <c r="B203">
        <v>6474</v>
      </c>
      <c r="C203">
        <v>820</v>
      </c>
      <c r="D203">
        <v>286</v>
      </c>
      <c r="E203">
        <v>82731</v>
      </c>
      <c r="F203">
        <v>208</v>
      </c>
      <c r="G203">
        <v>532</v>
      </c>
      <c r="H203">
        <v>713</v>
      </c>
      <c r="I203">
        <v>767</v>
      </c>
      <c r="J203">
        <v>57</v>
      </c>
      <c r="K203">
        <v>2539</v>
      </c>
      <c r="L203">
        <v>0</v>
      </c>
      <c r="M203">
        <v>2980</v>
      </c>
      <c r="N203">
        <v>0</v>
      </c>
      <c r="O203">
        <v>139</v>
      </c>
      <c r="P203">
        <v>509</v>
      </c>
      <c r="Q203">
        <v>1568</v>
      </c>
      <c r="R203">
        <v>0.12666048810627101</v>
      </c>
      <c r="S203">
        <v>4.4176706827309203E-2</v>
      </c>
      <c r="T203">
        <v>82731</v>
      </c>
      <c r="U203">
        <v>3.2128514056224897E-2</v>
      </c>
      <c r="V203">
        <v>8.2174853259190606E-2</v>
      </c>
      <c r="W203">
        <v>0.110132839048502</v>
      </c>
      <c r="X203">
        <v>0.118473895582329</v>
      </c>
      <c r="Y203">
        <v>8.8044485634847097E-3</v>
      </c>
      <c r="Z203">
        <v>0.39218412109978401</v>
      </c>
      <c r="AA203">
        <v>0</v>
      </c>
      <c r="AB203">
        <v>0.46030274945937599</v>
      </c>
      <c r="AC203">
        <v>0</v>
      </c>
      <c r="AD203">
        <v>2.1470497374111799E-2</v>
      </c>
      <c r="AE203">
        <v>7.8622181031819602E-2</v>
      </c>
      <c r="AF203">
        <v>0.24219956750077201</v>
      </c>
      <c r="AG203">
        <v>0.79200000000000004</v>
      </c>
      <c r="AH203">
        <v>0.94285714285714295</v>
      </c>
      <c r="AI203">
        <v>1.02857142857142E-2</v>
      </c>
      <c r="AJ203">
        <v>0.34857142857142898</v>
      </c>
      <c r="AK203">
        <v>2.0571428571428602E-2</v>
      </c>
      <c r="AL203">
        <v>5.14285714285714E-2</v>
      </c>
      <c r="AM203">
        <v>0.50971428571428601</v>
      </c>
      <c r="AN203">
        <v>6.6285714285714295E-2</v>
      </c>
      <c r="AO203">
        <v>0.93942857142857095</v>
      </c>
      <c r="AP203">
        <v>0</v>
      </c>
      <c r="AQ203">
        <v>0.99199999999999999</v>
      </c>
      <c r="AR203">
        <v>0</v>
      </c>
      <c r="AS203">
        <v>0.94742857142857095</v>
      </c>
      <c r="AT203">
        <v>0.98057142857142898</v>
      </c>
      <c r="AU203">
        <v>0.99085714285714299</v>
      </c>
      <c r="AV203">
        <v>2.0937142857142899</v>
      </c>
      <c r="AW203">
        <v>0.64800000000000002</v>
      </c>
      <c r="AX203">
        <v>0.93942857142857095</v>
      </c>
      <c r="AY203">
        <v>3.9108571428571399</v>
      </c>
      <c r="AZ203">
        <v>7.5919999999999996</v>
      </c>
      <c r="BA203">
        <v>0.56000000000000005</v>
      </c>
      <c r="BB203">
        <v>1.37142857142857E-2</v>
      </c>
      <c r="BC203">
        <v>0.51314285714285701</v>
      </c>
      <c r="BD203">
        <v>0.97028571428571397</v>
      </c>
      <c r="BE203">
        <v>0.55771428571428605</v>
      </c>
      <c r="BF203" s="255" t="str">
        <f t="shared" si="3"/>
        <v>Significant vulnerability</v>
      </c>
    </row>
    <row r="204" spans="1:58" x14ac:dyDescent="0.25">
      <c r="A204">
        <v>55416</v>
      </c>
      <c r="B204">
        <v>34905</v>
      </c>
      <c r="C204">
        <v>1879</v>
      </c>
      <c r="D204">
        <v>650</v>
      </c>
      <c r="E204">
        <v>74673</v>
      </c>
      <c r="F204">
        <v>584</v>
      </c>
      <c r="G204">
        <v>5634</v>
      </c>
      <c r="H204">
        <v>5711</v>
      </c>
      <c r="I204">
        <v>2928</v>
      </c>
      <c r="J204">
        <v>902</v>
      </c>
      <c r="K204">
        <v>7393</v>
      </c>
      <c r="L204">
        <v>481</v>
      </c>
      <c r="M204">
        <v>9588</v>
      </c>
      <c r="N204">
        <v>6</v>
      </c>
      <c r="O204">
        <v>255</v>
      </c>
      <c r="P204">
        <v>936</v>
      </c>
      <c r="Q204">
        <v>345</v>
      </c>
      <c r="R204">
        <v>5.38318292508237E-2</v>
      </c>
      <c r="S204">
        <v>1.86219739292365E-2</v>
      </c>
      <c r="T204">
        <v>74673</v>
      </c>
      <c r="U204">
        <v>1.6731127345652502E-2</v>
      </c>
      <c r="V204">
        <v>0.16140954018049</v>
      </c>
      <c r="W204">
        <v>0.16361552786133801</v>
      </c>
      <c r="X204">
        <v>8.3884830253545303E-2</v>
      </c>
      <c r="Y204">
        <v>2.5841569975648199E-2</v>
      </c>
      <c r="Z204">
        <v>0.21180346655207</v>
      </c>
      <c r="AA204">
        <v>1.3780260707635E-2</v>
      </c>
      <c r="AB204">
        <v>0.27468844005156901</v>
      </c>
      <c r="AC204">
        <v>1.71895143962183E-4</v>
      </c>
      <c r="AD204">
        <v>7.30554361839278E-3</v>
      </c>
      <c r="AE204">
        <v>2.68156424581006E-2</v>
      </c>
      <c r="AF204">
        <v>9.8839707778255303E-3</v>
      </c>
      <c r="AG204">
        <v>0.25828571428571401</v>
      </c>
      <c r="AH204">
        <v>0.55428571428571405</v>
      </c>
      <c r="AI204">
        <v>1.94285714285715E-2</v>
      </c>
      <c r="AJ204">
        <v>0.114285714285714</v>
      </c>
      <c r="AK204">
        <v>0.27085714285714302</v>
      </c>
      <c r="AL204">
        <v>0.13485714285714301</v>
      </c>
      <c r="AM204">
        <v>0.14399999999999999</v>
      </c>
      <c r="AN204">
        <v>0.51771428571428602</v>
      </c>
      <c r="AO204">
        <v>0.81257142857142906</v>
      </c>
      <c r="AP204">
        <v>0.81257142857142906</v>
      </c>
      <c r="AQ204">
        <v>0.98285714285714298</v>
      </c>
      <c r="AR204">
        <v>0.130285714285714</v>
      </c>
      <c r="AS204">
        <v>0.64571428571428602</v>
      </c>
      <c r="AT204">
        <v>0.8</v>
      </c>
      <c r="AU204">
        <v>0.60457142857142898</v>
      </c>
      <c r="AV204">
        <v>0.94628571428571395</v>
      </c>
      <c r="AW204">
        <v>1.0674285714285701</v>
      </c>
      <c r="AX204">
        <v>1.6251428571428601</v>
      </c>
      <c r="AY204">
        <v>3.1634285714285699</v>
      </c>
      <c r="AZ204">
        <v>6.80228571428571</v>
      </c>
      <c r="BA204">
        <v>9.0285714285714302E-2</v>
      </c>
      <c r="BB204">
        <v>5.6000000000000001E-2</v>
      </c>
      <c r="BC204">
        <v>0.85485714285714298</v>
      </c>
      <c r="BD204">
        <v>0.748571428571429</v>
      </c>
      <c r="BE204">
        <v>0.43085714285714299</v>
      </c>
      <c r="BF204" s="255" t="str">
        <f t="shared" si="3"/>
        <v>Some vulnerability</v>
      </c>
    </row>
    <row r="205" spans="1:58" x14ac:dyDescent="0.25">
      <c r="A205">
        <v>55417</v>
      </c>
      <c r="B205">
        <v>25677</v>
      </c>
      <c r="C205">
        <v>1591</v>
      </c>
      <c r="D205">
        <v>533</v>
      </c>
      <c r="E205">
        <v>61464</v>
      </c>
      <c r="F205">
        <v>904</v>
      </c>
      <c r="G205">
        <v>3637</v>
      </c>
      <c r="H205">
        <v>5790</v>
      </c>
      <c r="I205">
        <v>3110</v>
      </c>
      <c r="J205">
        <v>610</v>
      </c>
      <c r="K205">
        <v>5701</v>
      </c>
      <c r="L205">
        <v>479</v>
      </c>
      <c r="M205">
        <v>1247</v>
      </c>
      <c r="N205">
        <v>11</v>
      </c>
      <c r="O205">
        <v>108</v>
      </c>
      <c r="P205">
        <v>466</v>
      </c>
      <c r="Q205">
        <v>424</v>
      </c>
      <c r="R205">
        <v>6.1962067219690803E-2</v>
      </c>
      <c r="S205">
        <v>2.07578766989913E-2</v>
      </c>
      <c r="T205">
        <v>61464</v>
      </c>
      <c r="U205">
        <v>3.5206605132998399E-2</v>
      </c>
      <c r="V205">
        <v>0.14164427308486199</v>
      </c>
      <c r="W205">
        <v>0.225493632433696</v>
      </c>
      <c r="X205">
        <v>0.121120068543833</v>
      </c>
      <c r="Y205">
        <v>2.3756669392841798E-2</v>
      </c>
      <c r="Z205">
        <v>0.22202749542392</v>
      </c>
      <c r="AA205">
        <v>1.8654827277329901E-2</v>
      </c>
      <c r="AB205">
        <v>4.8564863496514399E-2</v>
      </c>
      <c r="AC205">
        <v>4.2839895626436102E-4</v>
      </c>
      <c r="AD205">
        <v>4.2060988433228197E-3</v>
      </c>
      <c r="AE205">
        <v>1.8148537601744799E-2</v>
      </c>
      <c r="AF205">
        <v>1.6512832496008101E-2</v>
      </c>
      <c r="AG205">
        <v>0.32114285714285701</v>
      </c>
      <c r="AH205">
        <v>0.624</v>
      </c>
      <c r="AI205">
        <v>5.6000000000000001E-2</v>
      </c>
      <c r="AJ205">
        <v>0.41142857142857098</v>
      </c>
      <c r="AK205">
        <v>0.17942857142857099</v>
      </c>
      <c r="AL205">
        <v>0.49371428571428599</v>
      </c>
      <c r="AM205">
        <v>0.53942857142857104</v>
      </c>
      <c r="AN205">
        <v>0.45257142857142901</v>
      </c>
      <c r="AO205">
        <v>0.82857142857142896</v>
      </c>
      <c r="AP205">
        <v>0.85828571428571399</v>
      </c>
      <c r="AQ205">
        <v>0.79885714285714304</v>
      </c>
      <c r="AR205">
        <v>0.13600000000000001</v>
      </c>
      <c r="AS205">
        <v>0.47314285714285698</v>
      </c>
      <c r="AT205">
        <v>0.60457142857142898</v>
      </c>
      <c r="AU205">
        <v>0.70171428571428596</v>
      </c>
      <c r="AV205">
        <v>1.4125714285714299</v>
      </c>
      <c r="AW205">
        <v>1.6651428571428599</v>
      </c>
      <c r="AX205">
        <v>1.6868571428571399</v>
      </c>
      <c r="AY205">
        <v>2.71428571428571</v>
      </c>
      <c r="AZ205">
        <v>7.47885714285714</v>
      </c>
      <c r="BA205">
        <v>0.254857142857143</v>
      </c>
      <c r="BB205">
        <v>0.29942857142857099</v>
      </c>
      <c r="BC205">
        <v>0.877714285714286</v>
      </c>
      <c r="BD205">
        <v>0.60342857142857098</v>
      </c>
      <c r="BE205">
        <v>0.54285714285714304</v>
      </c>
      <c r="BF205" s="255" t="str">
        <f t="shared" si="3"/>
        <v>Significant vulnerability</v>
      </c>
    </row>
    <row r="206" spans="1:58" x14ac:dyDescent="0.25">
      <c r="A206">
        <v>55418</v>
      </c>
      <c r="B206">
        <v>31295</v>
      </c>
      <c r="C206">
        <v>2617</v>
      </c>
      <c r="D206">
        <v>610</v>
      </c>
      <c r="E206">
        <v>54168</v>
      </c>
      <c r="F206">
        <v>1668</v>
      </c>
      <c r="G206">
        <v>4501</v>
      </c>
      <c r="H206">
        <v>6163</v>
      </c>
      <c r="I206">
        <v>3669</v>
      </c>
      <c r="J206">
        <v>869</v>
      </c>
      <c r="K206">
        <v>8091</v>
      </c>
      <c r="L206">
        <v>954</v>
      </c>
      <c r="M206">
        <v>1953</v>
      </c>
      <c r="N206">
        <v>83</v>
      </c>
      <c r="O206">
        <v>296</v>
      </c>
      <c r="P206">
        <v>1166</v>
      </c>
      <c r="Q206">
        <v>330</v>
      </c>
      <c r="R206">
        <v>8.3623582041859698E-2</v>
      </c>
      <c r="S206">
        <v>1.9491931618469401E-2</v>
      </c>
      <c r="T206">
        <v>54168</v>
      </c>
      <c r="U206">
        <v>5.32992490813229E-2</v>
      </c>
      <c r="V206">
        <v>0.14382489215529601</v>
      </c>
      <c r="W206">
        <v>0.196932417319061</v>
      </c>
      <c r="X206">
        <v>0.11723917558715399</v>
      </c>
      <c r="Y206">
        <v>2.7768014059754001E-2</v>
      </c>
      <c r="Z206">
        <v>0.25853970282792799</v>
      </c>
      <c r="AA206">
        <v>3.0484102891835799E-2</v>
      </c>
      <c r="AB206">
        <v>6.2406135165361899E-2</v>
      </c>
      <c r="AC206">
        <v>2.6521808595622301E-3</v>
      </c>
      <c r="AD206">
        <v>9.4583799328966291E-3</v>
      </c>
      <c r="AE206">
        <v>3.7258347978910401E-2</v>
      </c>
      <c r="AF206">
        <v>1.05448154657293E-2</v>
      </c>
      <c r="AG206">
        <v>0.504</v>
      </c>
      <c r="AH206">
        <v>0.57485714285714296</v>
      </c>
      <c r="AI206">
        <v>0.10285714285714299</v>
      </c>
      <c r="AJ206">
        <v>0.71199999999999997</v>
      </c>
      <c r="AK206">
        <v>0.190857142857143</v>
      </c>
      <c r="AL206">
        <v>0.28000000000000003</v>
      </c>
      <c r="AM206">
        <v>0.48914285714285699</v>
      </c>
      <c r="AN206">
        <v>0.56114285714285705</v>
      </c>
      <c r="AO206">
        <v>0.873142857142857</v>
      </c>
      <c r="AP206">
        <v>0.92</v>
      </c>
      <c r="AQ206">
        <v>0.85371428571428598</v>
      </c>
      <c r="AR206">
        <v>0.21142857142857099</v>
      </c>
      <c r="AS206">
        <v>0.747428571428571</v>
      </c>
      <c r="AT206">
        <v>0.89600000000000002</v>
      </c>
      <c r="AU206">
        <v>0.61485714285714299</v>
      </c>
      <c r="AV206">
        <v>1.8937142857142899</v>
      </c>
      <c r="AW206">
        <v>1.52114285714286</v>
      </c>
      <c r="AX206">
        <v>1.79314285714286</v>
      </c>
      <c r="AY206">
        <v>3.3234285714285701</v>
      </c>
      <c r="AZ206">
        <v>8.5314285714285703</v>
      </c>
      <c r="BA206">
        <v>0.47314285714285698</v>
      </c>
      <c r="BB206">
        <v>0.23314285714285701</v>
      </c>
      <c r="BC206">
        <v>0.92457142857142904</v>
      </c>
      <c r="BD206">
        <v>0.80914285714285705</v>
      </c>
      <c r="BE206">
        <v>0.70857142857142896</v>
      </c>
      <c r="BF206" s="255" t="str">
        <f t="shared" si="3"/>
        <v>Significant vulnerability</v>
      </c>
    </row>
    <row r="207" spans="1:58" x14ac:dyDescent="0.25">
      <c r="A207">
        <v>55419</v>
      </c>
      <c r="B207">
        <v>29728</v>
      </c>
      <c r="C207">
        <v>2051</v>
      </c>
      <c r="D207">
        <v>752</v>
      </c>
      <c r="E207">
        <v>73455</v>
      </c>
      <c r="F207">
        <v>554</v>
      </c>
      <c r="G207">
        <v>3882</v>
      </c>
      <c r="H207">
        <v>8023</v>
      </c>
      <c r="I207">
        <v>2671</v>
      </c>
      <c r="J207">
        <v>524</v>
      </c>
      <c r="K207">
        <v>6142</v>
      </c>
      <c r="L207">
        <v>179</v>
      </c>
      <c r="M207">
        <v>1231</v>
      </c>
      <c r="N207">
        <v>48</v>
      </c>
      <c r="O207">
        <v>105</v>
      </c>
      <c r="P207">
        <v>212</v>
      </c>
      <c r="Q207">
        <v>300</v>
      </c>
      <c r="R207">
        <v>6.8992195909580195E-2</v>
      </c>
      <c r="S207">
        <v>2.52960172228202E-2</v>
      </c>
      <c r="T207">
        <v>73455</v>
      </c>
      <c r="U207">
        <v>1.8635629709364901E-2</v>
      </c>
      <c r="V207">
        <v>0.13058396124865401</v>
      </c>
      <c r="W207">
        <v>0.26988024757804102</v>
      </c>
      <c r="X207">
        <v>8.9847954790096898E-2</v>
      </c>
      <c r="Y207">
        <v>1.7626480086114098E-2</v>
      </c>
      <c r="Z207">
        <v>0.206606566200215</v>
      </c>
      <c r="AA207">
        <v>6.0212594187298201E-3</v>
      </c>
      <c r="AB207">
        <v>4.14087728740581E-2</v>
      </c>
      <c r="AC207">
        <v>1.61463939720129E-3</v>
      </c>
      <c r="AD207">
        <v>3.53202368137783E-3</v>
      </c>
      <c r="AE207">
        <v>7.1313240043057004E-3</v>
      </c>
      <c r="AF207">
        <v>1.00914962325081E-2</v>
      </c>
      <c r="AG207">
        <v>0.39200000000000002</v>
      </c>
      <c r="AH207">
        <v>0.753142857142857</v>
      </c>
      <c r="AI207">
        <v>2.17142857142857E-2</v>
      </c>
      <c r="AJ207">
        <v>0.14628571428571399</v>
      </c>
      <c r="AK207">
        <v>0.12</v>
      </c>
      <c r="AL207">
        <v>0.80114285714285705</v>
      </c>
      <c r="AM207">
        <v>0.20914285714285699</v>
      </c>
      <c r="AN207">
        <v>0.26628571428571401</v>
      </c>
      <c r="AO207">
        <v>0.80914285714285705</v>
      </c>
      <c r="AP207">
        <v>0.64800000000000002</v>
      </c>
      <c r="AQ207">
        <v>0.75885714285714301</v>
      </c>
      <c r="AR207">
        <v>0.17942857142857099</v>
      </c>
      <c r="AS207">
        <v>0.42514285714285699</v>
      </c>
      <c r="AT207">
        <v>0.26285714285714301</v>
      </c>
      <c r="AU207">
        <v>0.60799999999999998</v>
      </c>
      <c r="AV207">
        <v>1.3131428571428601</v>
      </c>
      <c r="AW207">
        <v>1.3965714285714299</v>
      </c>
      <c r="AX207">
        <v>1.45714285714286</v>
      </c>
      <c r="AY207">
        <v>2.23428571428571</v>
      </c>
      <c r="AZ207">
        <v>6.4011428571428599</v>
      </c>
      <c r="BA207">
        <v>0.216</v>
      </c>
      <c r="BB207">
        <v>0.17714285714285699</v>
      </c>
      <c r="BC207">
        <v>0.76800000000000002</v>
      </c>
      <c r="BD207">
        <v>0.436571428571429</v>
      </c>
      <c r="BE207">
        <v>0.35085714285714298</v>
      </c>
      <c r="BF207" s="255" t="str">
        <f t="shared" si="3"/>
        <v>Some vulnerability</v>
      </c>
    </row>
    <row r="208" spans="1:58" x14ac:dyDescent="0.25">
      <c r="A208">
        <v>55420</v>
      </c>
      <c r="B208">
        <v>24008</v>
      </c>
      <c r="C208">
        <v>3989</v>
      </c>
      <c r="D208">
        <v>765</v>
      </c>
      <c r="E208">
        <v>39087</v>
      </c>
      <c r="F208">
        <v>2257</v>
      </c>
      <c r="G208">
        <v>3935</v>
      </c>
      <c r="H208">
        <v>5420</v>
      </c>
      <c r="I208">
        <v>3506</v>
      </c>
      <c r="J208">
        <v>431</v>
      </c>
      <c r="K208">
        <v>11401</v>
      </c>
      <c r="L208">
        <v>946</v>
      </c>
      <c r="M208">
        <v>2668</v>
      </c>
      <c r="N208">
        <v>82</v>
      </c>
      <c r="O208">
        <v>114</v>
      </c>
      <c r="P208">
        <v>918</v>
      </c>
      <c r="Q208">
        <v>285</v>
      </c>
      <c r="R208">
        <v>0.16615294901699401</v>
      </c>
      <c r="S208">
        <v>3.1864378540486502E-2</v>
      </c>
      <c r="T208">
        <v>39087</v>
      </c>
      <c r="U208">
        <v>9.4010329890036701E-2</v>
      </c>
      <c r="V208">
        <v>0.163903698767078</v>
      </c>
      <c r="W208">
        <v>0.225758080639787</v>
      </c>
      <c r="X208">
        <v>0.146034655114962</v>
      </c>
      <c r="Y208">
        <v>1.7952349216927701E-2</v>
      </c>
      <c r="Z208">
        <v>0.47488337220926402</v>
      </c>
      <c r="AA208">
        <v>3.9403532155948003E-2</v>
      </c>
      <c r="AB208">
        <v>0.111129623458847</v>
      </c>
      <c r="AC208">
        <v>3.4155281572809098E-3</v>
      </c>
      <c r="AD208">
        <v>4.74841719426858E-3</v>
      </c>
      <c r="AE208">
        <v>3.8237254248583798E-2</v>
      </c>
      <c r="AF208">
        <v>1.18710429856714E-2</v>
      </c>
      <c r="AG208">
        <v>0.90742857142857103</v>
      </c>
      <c r="AH208">
        <v>0.85714285714285698</v>
      </c>
      <c r="AI208">
        <v>0.46057142857142902</v>
      </c>
      <c r="AJ208">
        <v>0.94171428571428595</v>
      </c>
      <c r="AK208">
        <v>0.28228571428571397</v>
      </c>
      <c r="AL208">
        <v>0.496</v>
      </c>
      <c r="AM208">
        <v>0.73828571428571399</v>
      </c>
      <c r="AN208">
        <v>0.28114285714285697</v>
      </c>
      <c r="AO208">
        <v>0.95657142857142896</v>
      </c>
      <c r="AP208">
        <v>0.93942857142857095</v>
      </c>
      <c r="AQ208">
        <v>0.94514285714285695</v>
      </c>
      <c r="AR208">
        <v>0.23200000000000001</v>
      </c>
      <c r="AS208">
        <v>0.52114285714285702</v>
      </c>
      <c r="AT208">
        <v>0.90171428571428602</v>
      </c>
      <c r="AU208">
        <v>0.63200000000000001</v>
      </c>
      <c r="AV208">
        <v>3.1668571428571402</v>
      </c>
      <c r="AW208">
        <v>1.79771428571429</v>
      </c>
      <c r="AX208">
        <v>1.8959999999999999</v>
      </c>
      <c r="AY208">
        <v>3.2320000000000002</v>
      </c>
      <c r="AZ208">
        <v>10.0925714285714</v>
      </c>
      <c r="BA208">
        <v>0.91200000000000003</v>
      </c>
      <c r="BB208">
        <v>0.38285714285714301</v>
      </c>
      <c r="BC208">
        <v>0.96228571428571397</v>
      </c>
      <c r="BD208">
        <v>0.77028571428571402</v>
      </c>
      <c r="BE208">
        <v>0.90971428571428603</v>
      </c>
      <c r="BF208" s="255" t="str">
        <f t="shared" si="3"/>
        <v>Most vulnerability</v>
      </c>
    </row>
    <row r="209" spans="1:58" x14ac:dyDescent="0.25">
      <c r="A209">
        <v>55421</v>
      </c>
      <c r="B209">
        <v>31051</v>
      </c>
      <c r="C209">
        <v>3825</v>
      </c>
      <c r="D209">
        <v>814</v>
      </c>
      <c r="E209">
        <v>37521</v>
      </c>
      <c r="F209">
        <v>2087</v>
      </c>
      <c r="G209">
        <v>4884</v>
      </c>
      <c r="H209">
        <v>6879</v>
      </c>
      <c r="I209">
        <v>3417</v>
      </c>
      <c r="J209">
        <v>837</v>
      </c>
      <c r="K209">
        <v>15039</v>
      </c>
      <c r="L209">
        <v>1530</v>
      </c>
      <c r="M209">
        <v>3539</v>
      </c>
      <c r="N209">
        <v>276</v>
      </c>
      <c r="O209">
        <v>499</v>
      </c>
      <c r="P209">
        <v>1439</v>
      </c>
      <c r="Q209">
        <v>308</v>
      </c>
      <c r="R209">
        <v>0.123184438504396</v>
      </c>
      <c r="S209">
        <v>2.6214936717013901E-2</v>
      </c>
      <c r="T209">
        <v>37521</v>
      </c>
      <c r="U209">
        <v>6.7212006054555407E-2</v>
      </c>
      <c r="V209">
        <v>0.15728962030208399</v>
      </c>
      <c r="W209">
        <v>0.22153875881614099</v>
      </c>
      <c r="X209">
        <v>0.11004476506392701</v>
      </c>
      <c r="Y209">
        <v>2.6955653602138401E-2</v>
      </c>
      <c r="Z209">
        <v>0.48433222762551897</v>
      </c>
      <c r="AA209">
        <v>4.9273775401758403E-2</v>
      </c>
      <c r="AB209">
        <v>0.113973785063283</v>
      </c>
      <c r="AC209">
        <v>8.8886026214936697E-3</v>
      </c>
      <c r="AD209">
        <v>1.60703358990049E-2</v>
      </c>
      <c r="AE209">
        <v>4.6343112943222402E-2</v>
      </c>
      <c r="AF209">
        <v>9.9191652442755501E-3</v>
      </c>
      <c r="AG209">
        <v>0.76914285714285702</v>
      </c>
      <c r="AH209">
        <v>0.77828571428571403</v>
      </c>
      <c r="AI209">
        <v>0.56000000000000005</v>
      </c>
      <c r="AJ209">
        <v>0.83428571428571396</v>
      </c>
      <c r="AK209">
        <v>0.25942857142857101</v>
      </c>
      <c r="AL209">
        <v>0.45714285714285702</v>
      </c>
      <c r="AM209">
        <v>0.41714285714285698</v>
      </c>
      <c r="AN209">
        <v>0.54400000000000004</v>
      </c>
      <c r="AO209">
        <v>0.95885714285714296</v>
      </c>
      <c r="AP209">
        <v>0.96228571428571397</v>
      </c>
      <c r="AQ209">
        <v>0.94971428571428596</v>
      </c>
      <c r="AR209">
        <v>0.372571428571429</v>
      </c>
      <c r="AS209">
        <v>0.90400000000000003</v>
      </c>
      <c r="AT209">
        <v>0.94399999999999995</v>
      </c>
      <c r="AU209">
        <v>0.60571428571428598</v>
      </c>
      <c r="AV209">
        <v>2.9417142857142902</v>
      </c>
      <c r="AW209">
        <v>1.6777142857142899</v>
      </c>
      <c r="AX209">
        <v>1.9211428571428599</v>
      </c>
      <c r="AY209">
        <v>3.7759999999999998</v>
      </c>
      <c r="AZ209">
        <v>10.3165714285714</v>
      </c>
      <c r="BA209">
        <v>0.86857142857142899</v>
      </c>
      <c r="BB209">
        <v>0.30285714285714299</v>
      </c>
      <c r="BC209">
        <v>0.97599999999999998</v>
      </c>
      <c r="BD209">
        <v>0.93942857142857095</v>
      </c>
      <c r="BE209">
        <v>0.93142857142857105</v>
      </c>
      <c r="BF209" s="255" t="str">
        <f t="shared" si="3"/>
        <v>Most vulnerability</v>
      </c>
    </row>
    <row r="210" spans="1:58" x14ac:dyDescent="0.25">
      <c r="A210">
        <v>55422</v>
      </c>
      <c r="B210">
        <v>28765</v>
      </c>
      <c r="C210">
        <v>2416</v>
      </c>
      <c r="D210">
        <v>878</v>
      </c>
      <c r="E210">
        <v>55995</v>
      </c>
      <c r="F210">
        <v>1048</v>
      </c>
      <c r="G210">
        <v>5293</v>
      </c>
      <c r="H210">
        <v>6173</v>
      </c>
      <c r="I210">
        <v>3715</v>
      </c>
      <c r="J210">
        <v>866</v>
      </c>
      <c r="K210">
        <v>9350</v>
      </c>
      <c r="L210">
        <v>428</v>
      </c>
      <c r="M210">
        <v>2758</v>
      </c>
      <c r="N210">
        <v>40</v>
      </c>
      <c r="O210">
        <v>119</v>
      </c>
      <c r="P210">
        <v>1211</v>
      </c>
      <c r="Q210">
        <v>765</v>
      </c>
      <c r="R210">
        <v>8.3990961237615194E-2</v>
      </c>
      <c r="S210">
        <v>3.0523205284199498E-2</v>
      </c>
      <c r="T210">
        <v>55995</v>
      </c>
      <c r="U210">
        <v>3.6433165305058197E-2</v>
      </c>
      <c r="V210">
        <v>0.18400834347297099</v>
      </c>
      <c r="W210">
        <v>0.21460107769859199</v>
      </c>
      <c r="X210">
        <v>0.12915000869111801</v>
      </c>
      <c r="Y210">
        <v>3.0106031635668301E-2</v>
      </c>
      <c r="Z210">
        <v>0.32504780114722798</v>
      </c>
      <c r="AA210">
        <v>1.4879193464279499E-2</v>
      </c>
      <c r="AB210">
        <v>9.58804102207544E-2</v>
      </c>
      <c r="AC210">
        <v>1.3905788284373399E-3</v>
      </c>
      <c r="AD210">
        <v>4.1369720146010799E-3</v>
      </c>
      <c r="AE210">
        <v>4.2099774030940403E-2</v>
      </c>
      <c r="AF210">
        <v>2.6594820093864099E-2</v>
      </c>
      <c r="AG210">
        <v>0.51200000000000001</v>
      </c>
      <c r="AH210">
        <v>0.84114285714285697</v>
      </c>
      <c r="AI210">
        <v>8.1142857142857197E-2</v>
      </c>
      <c r="AJ210">
        <v>0.434285714285714</v>
      </c>
      <c r="AK210">
        <v>0.40228571428571402</v>
      </c>
      <c r="AL210">
        <v>0.40457142857142903</v>
      </c>
      <c r="AM210">
        <v>0.621714285714286</v>
      </c>
      <c r="AN210">
        <v>0.64228571428571402</v>
      </c>
      <c r="AO210">
        <v>0.91771428571428604</v>
      </c>
      <c r="AP210">
        <v>0.82399999999999995</v>
      </c>
      <c r="AQ210">
        <v>0.92800000000000005</v>
      </c>
      <c r="AR210">
        <v>0.16914285714285701</v>
      </c>
      <c r="AS210">
        <v>0.46742857142857103</v>
      </c>
      <c r="AT210">
        <v>0.92685714285714305</v>
      </c>
      <c r="AU210">
        <v>0.81714285714285695</v>
      </c>
      <c r="AV210">
        <v>1.8685714285714301</v>
      </c>
      <c r="AW210">
        <v>2.0708571428571401</v>
      </c>
      <c r="AX210">
        <v>1.74171428571429</v>
      </c>
      <c r="AY210">
        <v>3.3085714285714301</v>
      </c>
      <c r="AZ210">
        <v>8.9897142857142907</v>
      </c>
      <c r="BA210">
        <v>0.45942857142857102</v>
      </c>
      <c r="BB210">
        <v>0.53714285714285703</v>
      </c>
      <c r="BC210">
        <v>0.89714285714285702</v>
      </c>
      <c r="BD210">
        <v>0.80114285714285705</v>
      </c>
      <c r="BE210">
        <v>0.78171428571428603</v>
      </c>
      <c r="BF210" s="255" t="str">
        <f t="shared" si="3"/>
        <v>Most vulnerability</v>
      </c>
    </row>
    <row r="211" spans="1:58" x14ac:dyDescent="0.25">
      <c r="A211">
        <v>55423</v>
      </c>
      <c r="B211">
        <v>36779</v>
      </c>
      <c r="C211">
        <v>2658</v>
      </c>
      <c r="D211">
        <v>1110</v>
      </c>
      <c r="E211">
        <v>46976</v>
      </c>
      <c r="F211">
        <v>2343</v>
      </c>
      <c r="G211">
        <v>6905</v>
      </c>
      <c r="H211">
        <v>6887</v>
      </c>
      <c r="I211">
        <v>4363</v>
      </c>
      <c r="J211">
        <v>902</v>
      </c>
      <c r="K211">
        <v>14303</v>
      </c>
      <c r="L211">
        <v>1217</v>
      </c>
      <c r="M211">
        <v>5483</v>
      </c>
      <c r="N211">
        <v>37</v>
      </c>
      <c r="O211">
        <v>774</v>
      </c>
      <c r="P211">
        <v>1679</v>
      </c>
      <c r="Q211">
        <v>407</v>
      </c>
      <c r="R211">
        <v>7.2269501617771001E-2</v>
      </c>
      <c r="S211">
        <v>3.0180265912613202E-2</v>
      </c>
      <c r="T211">
        <v>46976</v>
      </c>
      <c r="U211">
        <v>6.37048315614889E-2</v>
      </c>
      <c r="V211">
        <v>0.187743005519454</v>
      </c>
      <c r="W211">
        <v>0.187253595801952</v>
      </c>
      <c r="X211">
        <v>0.118627477636695</v>
      </c>
      <c r="Y211">
        <v>2.4524864732592001E-2</v>
      </c>
      <c r="Z211">
        <v>0.38889039941270798</v>
      </c>
      <c r="AA211">
        <v>3.3089534788874102E-2</v>
      </c>
      <c r="AB211">
        <v>0.149079637836809</v>
      </c>
      <c r="AC211">
        <v>1.00600886375377E-3</v>
      </c>
      <c r="AD211">
        <v>2.1044617852578901E-2</v>
      </c>
      <c r="AE211">
        <v>4.5651050871421198E-2</v>
      </c>
      <c r="AF211">
        <v>1.10660975012915E-2</v>
      </c>
      <c r="AG211">
        <v>0.42285714285714299</v>
      </c>
      <c r="AH211">
        <v>0.83542857142857097</v>
      </c>
      <c r="AI211">
        <v>0.19542857142857101</v>
      </c>
      <c r="AJ211">
        <v>0.81485714285714295</v>
      </c>
      <c r="AK211">
        <v>0.432</v>
      </c>
      <c r="AL211">
        <v>0.22628571428571401</v>
      </c>
      <c r="AM211">
        <v>0.51200000000000001</v>
      </c>
      <c r="AN211">
        <v>0.48228571428571398</v>
      </c>
      <c r="AO211">
        <v>0.93828571428571395</v>
      </c>
      <c r="AP211">
        <v>0.93028571428571405</v>
      </c>
      <c r="AQ211">
        <v>0.96457142857142897</v>
      </c>
      <c r="AR211">
        <v>0.154285714285714</v>
      </c>
      <c r="AS211">
        <v>0.94057142857142895</v>
      </c>
      <c r="AT211">
        <v>0.94057142857142895</v>
      </c>
      <c r="AU211">
        <v>0.620571428571429</v>
      </c>
      <c r="AV211">
        <v>2.26857142857143</v>
      </c>
      <c r="AW211">
        <v>1.6525714285714299</v>
      </c>
      <c r="AX211">
        <v>1.8685714285714301</v>
      </c>
      <c r="AY211">
        <v>3.6205714285714299</v>
      </c>
      <c r="AZ211">
        <v>9.4102857142857204</v>
      </c>
      <c r="BA211">
        <v>0.63657142857142901</v>
      </c>
      <c r="BB211">
        <v>0.29257142857142898</v>
      </c>
      <c r="BC211">
        <v>0.95657142857142896</v>
      </c>
      <c r="BD211">
        <v>0.89142857142857101</v>
      </c>
      <c r="BE211">
        <v>0.84457142857142897</v>
      </c>
      <c r="BF211" s="255" t="str">
        <f t="shared" si="3"/>
        <v>Most vulnerability</v>
      </c>
    </row>
    <row r="212" spans="1:58" x14ac:dyDescent="0.25">
      <c r="A212">
        <v>55424</v>
      </c>
      <c r="B212">
        <v>10373</v>
      </c>
      <c r="C212">
        <v>162</v>
      </c>
      <c r="D212">
        <v>181</v>
      </c>
      <c r="E212">
        <v>119374</v>
      </c>
      <c r="F212">
        <v>45</v>
      </c>
      <c r="G212">
        <v>1369</v>
      </c>
      <c r="H212">
        <v>3063</v>
      </c>
      <c r="I212">
        <v>432</v>
      </c>
      <c r="J212">
        <v>134</v>
      </c>
      <c r="K212">
        <v>1551</v>
      </c>
      <c r="L212">
        <v>40</v>
      </c>
      <c r="M212">
        <v>197</v>
      </c>
      <c r="N212">
        <v>0</v>
      </c>
      <c r="O212">
        <v>13</v>
      </c>
      <c r="P212">
        <v>60</v>
      </c>
      <c r="Q212">
        <v>20</v>
      </c>
      <c r="R212">
        <v>1.56174684276487E-2</v>
      </c>
      <c r="S212">
        <v>1.7449146823483998E-2</v>
      </c>
      <c r="T212">
        <v>119374</v>
      </c>
      <c r="U212">
        <v>4.3381856743468601E-3</v>
      </c>
      <c r="V212">
        <v>0.13197724862624099</v>
      </c>
      <c r="W212">
        <v>0.295285838233876</v>
      </c>
      <c r="X212">
        <v>4.1646582473729897E-2</v>
      </c>
      <c r="Y212">
        <v>1.2918152896944E-2</v>
      </c>
      <c r="Z212">
        <v>0.14952279957582201</v>
      </c>
      <c r="AA212">
        <v>3.8561650438638799E-3</v>
      </c>
      <c r="AB212">
        <v>1.8991612841029602E-2</v>
      </c>
      <c r="AC212">
        <v>0</v>
      </c>
      <c r="AD212">
        <v>1.2532536392557601E-3</v>
      </c>
      <c r="AE212">
        <v>5.7842475657958201E-3</v>
      </c>
      <c r="AF212">
        <v>1.92808252193194E-3</v>
      </c>
      <c r="AG212">
        <v>2.5142857142857099E-2</v>
      </c>
      <c r="AH212">
        <v>0.52114285714285702</v>
      </c>
      <c r="AI212">
        <v>2.2857142857143401E-3</v>
      </c>
      <c r="AJ212">
        <v>2.8571428571428598E-2</v>
      </c>
      <c r="AK212">
        <v>0.126857142857143</v>
      </c>
      <c r="AL212">
        <v>0.90628571428571403</v>
      </c>
      <c r="AM212">
        <v>1.1428571428571401E-2</v>
      </c>
      <c r="AN212">
        <v>0.13371428571428601</v>
      </c>
      <c r="AO212">
        <v>0.70399999999999996</v>
      </c>
      <c r="AP212">
        <v>0.57599999999999996</v>
      </c>
      <c r="AQ212">
        <v>0.56114285714285705</v>
      </c>
      <c r="AR212">
        <v>0</v>
      </c>
      <c r="AS212">
        <v>0.27428571428571402</v>
      </c>
      <c r="AT212">
        <v>0.217142857142857</v>
      </c>
      <c r="AU212">
        <v>0.436571428571429</v>
      </c>
      <c r="AV212">
        <v>0.57714285714285696</v>
      </c>
      <c r="AW212">
        <v>1.1782857142857099</v>
      </c>
      <c r="AX212">
        <v>1.28</v>
      </c>
      <c r="AY212">
        <v>1.48914285714286</v>
      </c>
      <c r="AZ212">
        <v>4.5245714285714298</v>
      </c>
      <c r="BA212">
        <v>3.3142857142857099E-2</v>
      </c>
      <c r="BB212">
        <v>9.3714285714285694E-2</v>
      </c>
      <c r="BC212">
        <v>0.69142857142857095</v>
      </c>
      <c r="BD212">
        <v>0.22971428571428601</v>
      </c>
      <c r="BE212">
        <v>8.3428571428571394E-2</v>
      </c>
      <c r="BF212" s="255" t="str">
        <f t="shared" si="3"/>
        <v>Least vulnerability</v>
      </c>
    </row>
    <row r="213" spans="1:58" x14ac:dyDescent="0.25">
      <c r="A213">
        <v>55425</v>
      </c>
      <c r="B213">
        <v>10562</v>
      </c>
      <c r="C213">
        <v>1493</v>
      </c>
      <c r="D213">
        <v>385</v>
      </c>
      <c r="E213">
        <v>39892</v>
      </c>
      <c r="F213">
        <v>738</v>
      </c>
      <c r="G213">
        <v>1305</v>
      </c>
      <c r="H213">
        <v>2563</v>
      </c>
      <c r="I213">
        <v>1032</v>
      </c>
      <c r="J213">
        <v>262</v>
      </c>
      <c r="K213">
        <v>5974</v>
      </c>
      <c r="L213">
        <v>443</v>
      </c>
      <c r="M213">
        <v>2677</v>
      </c>
      <c r="N213">
        <v>48</v>
      </c>
      <c r="O213">
        <v>274</v>
      </c>
      <c r="P213">
        <v>349</v>
      </c>
      <c r="Q213">
        <v>235</v>
      </c>
      <c r="R213">
        <v>0.14135580382503299</v>
      </c>
      <c r="S213">
        <v>3.6451429653474698E-2</v>
      </c>
      <c r="T213">
        <v>39892</v>
      </c>
      <c r="U213">
        <v>6.98731300889983E-2</v>
      </c>
      <c r="V213">
        <v>0.12355614466957</v>
      </c>
      <c r="W213">
        <v>0.24266237455027501</v>
      </c>
      <c r="X213">
        <v>9.7708767278924399E-2</v>
      </c>
      <c r="Y213">
        <v>2.4805907971974999E-2</v>
      </c>
      <c r="Z213">
        <v>0.56561257337625404</v>
      </c>
      <c r="AA213">
        <v>4.1942813861011202E-2</v>
      </c>
      <c r="AB213">
        <v>0.25345578488922599</v>
      </c>
      <c r="AC213">
        <v>4.5445938269267202E-3</v>
      </c>
      <c r="AD213">
        <v>2.59420564287067E-2</v>
      </c>
      <c r="AE213">
        <v>3.3042984283279703E-2</v>
      </c>
      <c r="AF213">
        <v>2.22495739443287E-2</v>
      </c>
      <c r="AG213">
        <v>0.84457142857142897</v>
      </c>
      <c r="AH213">
        <v>0.90285714285714302</v>
      </c>
      <c r="AI213">
        <v>0.42857142857142899</v>
      </c>
      <c r="AJ213">
        <v>0.85257142857142898</v>
      </c>
      <c r="AK213">
        <v>0.10171428571428601</v>
      </c>
      <c r="AL213">
        <v>0.628571428571429</v>
      </c>
      <c r="AM213">
        <v>0.28342857142857097</v>
      </c>
      <c r="AN213">
        <v>0.49028571428571399</v>
      </c>
      <c r="AO213">
        <v>0.97028571428571397</v>
      </c>
      <c r="AP213">
        <v>0.94514285714285695</v>
      </c>
      <c r="AQ213">
        <v>0.98057142857142898</v>
      </c>
      <c r="AR213">
        <v>0.253714285714286</v>
      </c>
      <c r="AS213">
        <v>0.96914285714285697</v>
      </c>
      <c r="AT213">
        <v>0.85599999999999998</v>
      </c>
      <c r="AU213">
        <v>0.77028571428571402</v>
      </c>
      <c r="AV213">
        <v>3.0285714285714298</v>
      </c>
      <c r="AW213">
        <v>1.504</v>
      </c>
      <c r="AX213">
        <v>1.9154285714285699</v>
      </c>
      <c r="AY213">
        <v>3.8297142857142901</v>
      </c>
      <c r="AZ213">
        <v>10.2777142857143</v>
      </c>
      <c r="BA213">
        <v>0.88800000000000001</v>
      </c>
      <c r="BB213">
        <v>0.22514285714285701</v>
      </c>
      <c r="BC213">
        <v>0.97142857142857097</v>
      </c>
      <c r="BD213">
        <v>0.95428571428571396</v>
      </c>
      <c r="BE213">
        <v>0.92914285714285705</v>
      </c>
      <c r="BF213" s="255" t="str">
        <f t="shared" si="3"/>
        <v>Most vulnerability</v>
      </c>
    </row>
    <row r="214" spans="1:58" x14ac:dyDescent="0.25">
      <c r="A214">
        <v>55426</v>
      </c>
      <c r="B214">
        <v>25451</v>
      </c>
      <c r="C214">
        <v>2227</v>
      </c>
      <c r="D214">
        <v>583</v>
      </c>
      <c r="E214">
        <v>55213</v>
      </c>
      <c r="F214">
        <v>647</v>
      </c>
      <c r="G214">
        <v>4710</v>
      </c>
      <c r="H214">
        <v>4540</v>
      </c>
      <c r="I214">
        <v>2643</v>
      </c>
      <c r="J214">
        <v>641</v>
      </c>
      <c r="K214">
        <v>6133</v>
      </c>
      <c r="L214">
        <v>992</v>
      </c>
      <c r="M214">
        <v>3834</v>
      </c>
      <c r="N214">
        <v>42</v>
      </c>
      <c r="O214">
        <v>170</v>
      </c>
      <c r="P214">
        <v>834</v>
      </c>
      <c r="Q214">
        <v>664</v>
      </c>
      <c r="R214">
        <v>8.7501473419512005E-2</v>
      </c>
      <c r="S214">
        <v>2.2906762013280398E-2</v>
      </c>
      <c r="T214">
        <v>55213</v>
      </c>
      <c r="U214">
        <v>2.5421397980433001E-2</v>
      </c>
      <c r="V214">
        <v>0.185061490707634</v>
      </c>
      <c r="W214">
        <v>0.17838198891988499</v>
      </c>
      <c r="X214">
        <v>0.103846607206004</v>
      </c>
      <c r="Y214">
        <v>2.51856508585124E-2</v>
      </c>
      <c r="Z214">
        <v>0.240972849789792</v>
      </c>
      <c r="AA214">
        <v>3.8976857490864797E-2</v>
      </c>
      <c r="AB214">
        <v>0.15064241090723399</v>
      </c>
      <c r="AC214">
        <v>1.6502298534438701E-3</v>
      </c>
      <c r="AD214">
        <v>6.6795017877490101E-3</v>
      </c>
      <c r="AE214">
        <v>3.2768849946956898E-2</v>
      </c>
      <c r="AF214">
        <v>2.6089348159207899E-2</v>
      </c>
      <c r="AG214">
        <v>0.54171428571428604</v>
      </c>
      <c r="AH214">
        <v>0.69257142857142895</v>
      </c>
      <c r="AI214">
        <v>8.7999999999999995E-2</v>
      </c>
      <c r="AJ214">
        <v>0.22742857142857101</v>
      </c>
      <c r="AK214">
        <v>0.41257142857142898</v>
      </c>
      <c r="AL214">
        <v>0.18171428571428599</v>
      </c>
      <c r="AM214">
        <v>0.36</v>
      </c>
      <c r="AN214">
        <v>0.504</v>
      </c>
      <c r="AO214">
        <v>0.84799999999999998</v>
      </c>
      <c r="AP214">
        <v>0.93828571428571395</v>
      </c>
      <c r="AQ214">
        <v>0.96685714285714297</v>
      </c>
      <c r="AR214">
        <v>0.18171428571428599</v>
      </c>
      <c r="AS214">
        <v>0.61828571428571399</v>
      </c>
      <c r="AT214">
        <v>0.85485714285714298</v>
      </c>
      <c r="AU214">
        <v>0.80571428571428605</v>
      </c>
      <c r="AV214">
        <v>1.54971428571429</v>
      </c>
      <c r="AW214">
        <v>1.45828571428571</v>
      </c>
      <c r="AX214">
        <v>1.78628571428571</v>
      </c>
      <c r="AY214">
        <v>3.4274285714285702</v>
      </c>
      <c r="AZ214">
        <v>8.22171428571429</v>
      </c>
      <c r="BA214">
        <v>0.309714285714286</v>
      </c>
      <c r="BB214">
        <v>0.20685714285714299</v>
      </c>
      <c r="BC214">
        <v>0.92114285714285704</v>
      </c>
      <c r="BD214">
        <v>0.84342857142857097</v>
      </c>
      <c r="BE214">
        <v>0.66171428571428603</v>
      </c>
      <c r="BF214" s="255" t="str">
        <f t="shared" si="3"/>
        <v>Significant vulnerability</v>
      </c>
    </row>
    <row r="215" spans="1:58" x14ac:dyDescent="0.25">
      <c r="A215">
        <v>55427</v>
      </c>
      <c r="B215">
        <v>24667</v>
      </c>
      <c r="C215">
        <v>2318</v>
      </c>
      <c r="D215">
        <v>347</v>
      </c>
      <c r="E215">
        <v>49082</v>
      </c>
      <c r="F215">
        <v>865</v>
      </c>
      <c r="G215">
        <v>4317</v>
      </c>
      <c r="H215">
        <v>4761</v>
      </c>
      <c r="I215">
        <v>2375</v>
      </c>
      <c r="J215">
        <v>568</v>
      </c>
      <c r="K215">
        <v>7335</v>
      </c>
      <c r="L215">
        <v>587</v>
      </c>
      <c r="M215">
        <v>2746</v>
      </c>
      <c r="N215">
        <v>0</v>
      </c>
      <c r="O215">
        <v>35</v>
      </c>
      <c r="P215">
        <v>709</v>
      </c>
      <c r="Q215">
        <v>408</v>
      </c>
      <c r="R215">
        <v>9.3971703085093394E-2</v>
      </c>
      <c r="S215">
        <v>1.4067377467872099E-2</v>
      </c>
      <c r="T215">
        <v>49082</v>
      </c>
      <c r="U215">
        <v>3.5067093687923101E-2</v>
      </c>
      <c r="V215">
        <v>0.17501114849799301</v>
      </c>
      <c r="W215">
        <v>0.19301090525803699</v>
      </c>
      <c r="X215">
        <v>9.6282482669153097E-2</v>
      </c>
      <c r="Y215">
        <v>2.3026715855191102E-2</v>
      </c>
      <c r="Z215">
        <v>0.29736084647504801</v>
      </c>
      <c r="AA215">
        <v>2.3796975716544402E-2</v>
      </c>
      <c r="AB215">
        <v>0.111322819961892</v>
      </c>
      <c r="AC215">
        <v>0</v>
      </c>
      <c r="AD215">
        <v>1.41889974459805E-3</v>
      </c>
      <c r="AE215">
        <v>2.87428548262861E-2</v>
      </c>
      <c r="AF215">
        <v>1.65403170227429E-2</v>
      </c>
      <c r="AG215">
        <v>0.59885714285714298</v>
      </c>
      <c r="AH215">
        <v>0.40114285714285702</v>
      </c>
      <c r="AI215">
        <v>0.155428571428571</v>
      </c>
      <c r="AJ215">
        <v>0.40571428571428603</v>
      </c>
      <c r="AK215">
        <v>0.35542857142857098</v>
      </c>
      <c r="AL215">
        <v>0.26285714285714301</v>
      </c>
      <c r="AM215">
        <v>0.27085714285714302</v>
      </c>
      <c r="AN215">
        <v>0.43085714285714299</v>
      </c>
      <c r="AO215">
        <v>0.90171428571428602</v>
      </c>
      <c r="AP215">
        <v>0.89600000000000002</v>
      </c>
      <c r="AQ215">
        <v>0.94628571428571395</v>
      </c>
      <c r="AR215">
        <v>0</v>
      </c>
      <c r="AS215">
        <v>0.28228571428571397</v>
      </c>
      <c r="AT215">
        <v>0.82171428571428595</v>
      </c>
      <c r="AU215">
        <v>0.70285714285714296</v>
      </c>
      <c r="AV215">
        <v>1.5611428571428601</v>
      </c>
      <c r="AW215">
        <v>1.32</v>
      </c>
      <c r="AX215">
        <v>1.79771428571429</v>
      </c>
      <c r="AY215">
        <v>2.7531428571428598</v>
      </c>
      <c r="AZ215">
        <v>7.4320000000000004</v>
      </c>
      <c r="BA215">
        <v>0.312</v>
      </c>
      <c r="BB215">
        <v>0.14628571428571399</v>
      </c>
      <c r="BC215">
        <v>0.92914285714285705</v>
      </c>
      <c r="BD215">
        <v>0.61599999999999999</v>
      </c>
      <c r="BE215">
        <v>0.53485714285714303</v>
      </c>
      <c r="BF215" s="255" t="str">
        <f t="shared" si="3"/>
        <v>Significant vulnerability</v>
      </c>
    </row>
    <row r="216" spans="1:58" x14ac:dyDescent="0.25">
      <c r="A216">
        <v>55428</v>
      </c>
      <c r="B216">
        <v>32679</v>
      </c>
      <c r="C216">
        <v>4443</v>
      </c>
      <c r="D216">
        <v>991</v>
      </c>
      <c r="E216">
        <v>34226</v>
      </c>
      <c r="F216">
        <v>2266</v>
      </c>
      <c r="G216">
        <v>5075</v>
      </c>
      <c r="H216">
        <v>7625</v>
      </c>
      <c r="I216">
        <v>3808</v>
      </c>
      <c r="J216">
        <v>677</v>
      </c>
      <c r="K216">
        <v>16544</v>
      </c>
      <c r="L216">
        <v>675</v>
      </c>
      <c r="M216">
        <v>4687</v>
      </c>
      <c r="N216">
        <v>16</v>
      </c>
      <c r="O216">
        <v>691</v>
      </c>
      <c r="P216">
        <v>1124</v>
      </c>
      <c r="Q216">
        <v>834</v>
      </c>
      <c r="R216">
        <v>0.13595887267052201</v>
      </c>
      <c r="S216">
        <v>3.0325285351448902E-2</v>
      </c>
      <c r="T216">
        <v>34226</v>
      </c>
      <c r="U216">
        <v>6.9341167110376703E-2</v>
      </c>
      <c r="V216">
        <v>0.15529850974632001</v>
      </c>
      <c r="W216">
        <v>0.23333027326417599</v>
      </c>
      <c r="X216">
        <v>0.116527433519998</v>
      </c>
      <c r="Y216">
        <v>2.0716668196701201E-2</v>
      </c>
      <c r="Z216">
        <v>0.50625784142721597</v>
      </c>
      <c r="AA216">
        <v>2.0655466813549999E-2</v>
      </c>
      <c r="AB216">
        <v>0.14342544141497601</v>
      </c>
      <c r="AC216">
        <v>4.8961106521007403E-4</v>
      </c>
      <c r="AD216">
        <v>2.1145077878760101E-2</v>
      </c>
      <c r="AE216">
        <v>3.4395177331007699E-2</v>
      </c>
      <c r="AF216">
        <v>2.55209767740751E-2</v>
      </c>
      <c r="AG216">
        <v>0.83199999999999996</v>
      </c>
      <c r="AH216">
        <v>0.83885714285714297</v>
      </c>
      <c r="AI216">
        <v>0.75657142857142901</v>
      </c>
      <c r="AJ216">
        <v>0.84799999999999998</v>
      </c>
      <c r="AK216">
        <v>0.253714285714286</v>
      </c>
      <c r="AL216">
        <v>0.56914285714285695</v>
      </c>
      <c r="AM216">
        <v>0.48</v>
      </c>
      <c r="AN216">
        <v>0.35885714285714299</v>
      </c>
      <c r="AO216">
        <v>0.96342857142857097</v>
      </c>
      <c r="AP216">
        <v>0.876571428571429</v>
      </c>
      <c r="AQ216">
        <v>0.96114285714285697</v>
      </c>
      <c r="AR216">
        <v>0.13942857142857101</v>
      </c>
      <c r="AS216">
        <v>0.94285714285714295</v>
      </c>
      <c r="AT216">
        <v>0.870857142857143</v>
      </c>
      <c r="AU216">
        <v>0.79885714285714304</v>
      </c>
      <c r="AV216">
        <v>3.27542857142857</v>
      </c>
      <c r="AW216">
        <v>1.6617142857142899</v>
      </c>
      <c r="AX216">
        <v>1.84</v>
      </c>
      <c r="AY216">
        <v>3.7131428571428602</v>
      </c>
      <c r="AZ216">
        <v>10.490285714285699</v>
      </c>
      <c r="BA216">
        <v>0.93714285714285706</v>
      </c>
      <c r="BB216">
        <v>0.29828571428571399</v>
      </c>
      <c r="BC216">
        <v>0.94514285714285695</v>
      </c>
      <c r="BD216">
        <v>0.92685714285714305</v>
      </c>
      <c r="BE216">
        <v>0.94285714285714295</v>
      </c>
      <c r="BF216" s="255" t="str">
        <f t="shared" si="3"/>
        <v>Most vulnerability</v>
      </c>
    </row>
    <row r="217" spans="1:58" x14ac:dyDescent="0.25">
      <c r="A217">
        <v>55429</v>
      </c>
      <c r="B217">
        <v>27570</v>
      </c>
      <c r="C217">
        <v>3183</v>
      </c>
      <c r="D217">
        <v>829</v>
      </c>
      <c r="E217">
        <v>32327</v>
      </c>
      <c r="F217">
        <v>2176</v>
      </c>
      <c r="G217">
        <v>3021</v>
      </c>
      <c r="H217">
        <v>8270</v>
      </c>
      <c r="I217">
        <v>2783</v>
      </c>
      <c r="J217">
        <v>628</v>
      </c>
      <c r="K217">
        <v>18240</v>
      </c>
      <c r="L217">
        <v>1148</v>
      </c>
      <c r="M217">
        <v>3355</v>
      </c>
      <c r="N217">
        <v>54</v>
      </c>
      <c r="O217">
        <v>698</v>
      </c>
      <c r="P217">
        <v>1242</v>
      </c>
      <c r="Q217">
        <v>370</v>
      </c>
      <c r="R217">
        <v>0.115451577801959</v>
      </c>
      <c r="S217">
        <v>3.00689154878491E-2</v>
      </c>
      <c r="T217">
        <v>32327</v>
      </c>
      <c r="U217">
        <v>7.8926369241929598E-2</v>
      </c>
      <c r="V217">
        <v>0.109575625680087</v>
      </c>
      <c r="W217">
        <v>0.299963728690606</v>
      </c>
      <c r="X217">
        <v>0.100943054044251</v>
      </c>
      <c r="Y217">
        <v>2.2778382299601E-2</v>
      </c>
      <c r="Z217">
        <v>0.66158868335146903</v>
      </c>
      <c r="AA217">
        <v>4.1639463184621001E-2</v>
      </c>
      <c r="AB217">
        <v>0.12169024301777299</v>
      </c>
      <c r="AC217">
        <v>1.9586507072905301E-3</v>
      </c>
      <c r="AD217">
        <v>2.53173739571999E-2</v>
      </c>
      <c r="AE217">
        <v>4.5048966267682303E-2</v>
      </c>
      <c r="AF217">
        <v>1.34203844758796E-2</v>
      </c>
      <c r="AG217">
        <v>0.73257142857142898</v>
      </c>
      <c r="AH217">
        <v>0.83428571428571396</v>
      </c>
      <c r="AI217">
        <v>0.84914285714285698</v>
      </c>
      <c r="AJ217">
        <v>0.89714285714285702</v>
      </c>
      <c r="AK217">
        <v>6.51428571428571E-2</v>
      </c>
      <c r="AL217">
        <v>0.92342857142857104</v>
      </c>
      <c r="AM217">
        <v>0.317714285714286</v>
      </c>
      <c r="AN217">
        <v>0.42399999999999999</v>
      </c>
      <c r="AO217">
        <v>0.98285714285714298</v>
      </c>
      <c r="AP217">
        <v>0.94399999999999995</v>
      </c>
      <c r="AQ217">
        <v>0.95542857142857096</v>
      </c>
      <c r="AR217">
        <v>0.190857142857143</v>
      </c>
      <c r="AS217">
        <v>0.96457142857142897</v>
      </c>
      <c r="AT217">
        <v>0.93942857142857095</v>
      </c>
      <c r="AU217">
        <v>0.66171428571428603</v>
      </c>
      <c r="AV217">
        <v>3.3131428571428598</v>
      </c>
      <c r="AW217">
        <v>1.73028571428571</v>
      </c>
      <c r="AX217">
        <v>1.9268571428571399</v>
      </c>
      <c r="AY217">
        <v>3.7120000000000002</v>
      </c>
      <c r="AZ217">
        <v>10.682285714285699</v>
      </c>
      <c r="BA217">
        <v>0.94399999999999995</v>
      </c>
      <c r="BB217">
        <v>0.33600000000000002</v>
      </c>
      <c r="BC217">
        <v>0.97942857142857098</v>
      </c>
      <c r="BD217">
        <v>0.92571428571428604</v>
      </c>
      <c r="BE217">
        <v>0.95885714285714296</v>
      </c>
      <c r="BF217" s="255" t="str">
        <f t="shared" si="3"/>
        <v>Most vulnerability</v>
      </c>
    </row>
    <row r="218" spans="1:58" x14ac:dyDescent="0.25">
      <c r="A218">
        <v>55430</v>
      </c>
      <c r="B218">
        <v>22569</v>
      </c>
      <c r="C218">
        <v>2777</v>
      </c>
      <c r="D218">
        <v>553</v>
      </c>
      <c r="E218">
        <v>32448</v>
      </c>
      <c r="F218">
        <v>1487</v>
      </c>
      <c r="G218">
        <v>2336</v>
      </c>
      <c r="H218">
        <v>6025</v>
      </c>
      <c r="I218">
        <v>2374</v>
      </c>
      <c r="J218">
        <v>383</v>
      </c>
      <c r="K218">
        <v>15028</v>
      </c>
      <c r="L218">
        <v>1070</v>
      </c>
      <c r="M218">
        <v>1729</v>
      </c>
      <c r="N218">
        <v>26</v>
      </c>
      <c r="O218">
        <v>539</v>
      </c>
      <c r="P218">
        <v>738</v>
      </c>
      <c r="Q218">
        <v>183</v>
      </c>
      <c r="R218">
        <v>0.12304488457618901</v>
      </c>
      <c r="S218">
        <v>2.4502636359608299E-2</v>
      </c>
      <c r="T218">
        <v>32448</v>
      </c>
      <c r="U218">
        <v>6.5886835925384399E-2</v>
      </c>
      <c r="V218">
        <v>0.103504807479286</v>
      </c>
      <c r="W218">
        <v>0.266959103194648</v>
      </c>
      <c r="X218">
        <v>0.105188532943418</v>
      </c>
      <c r="Y218">
        <v>1.6970180335858901E-2</v>
      </c>
      <c r="Z218">
        <v>0.66586911249944603</v>
      </c>
      <c r="AA218">
        <v>4.7410164384775598E-2</v>
      </c>
      <c r="AB218">
        <v>7.6609508618015895E-2</v>
      </c>
      <c r="AC218">
        <v>1.1520226859852E-3</v>
      </c>
      <c r="AD218">
        <v>2.3882316451770101E-2</v>
      </c>
      <c r="AE218">
        <v>3.2699720856041503E-2</v>
      </c>
      <c r="AF218">
        <v>8.1084673667419904E-3</v>
      </c>
      <c r="AG218">
        <v>0.76685714285714301</v>
      </c>
      <c r="AH218">
        <v>0.73942857142857099</v>
      </c>
      <c r="AI218">
        <v>0.84457142857142897</v>
      </c>
      <c r="AJ218">
        <v>0.82971428571428596</v>
      </c>
      <c r="AK218">
        <v>5.4857142857142903E-2</v>
      </c>
      <c r="AL218">
        <v>0.79200000000000004</v>
      </c>
      <c r="AM218">
        <v>0.373714285714286</v>
      </c>
      <c r="AN218">
        <v>0.253714285714286</v>
      </c>
      <c r="AO218">
        <v>0.98514285714285699</v>
      </c>
      <c r="AP218">
        <v>0.95885714285714296</v>
      </c>
      <c r="AQ218">
        <v>0.89485714285714302</v>
      </c>
      <c r="AR218">
        <v>0.16</v>
      </c>
      <c r="AS218">
        <v>0.95771428571428596</v>
      </c>
      <c r="AT218">
        <v>0.85371428571428598</v>
      </c>
      <c r="AU218">
        <v>0.57371428571428595</v>
      </c>
      <c r="AV218">
        <v>3.1805714285714299</v>
      </c>
      <c r="AW218">
        <v>1.47428571428571</v>
      </c>
      <c r="AX218">
        <v>1.944</v>
      </c>
      <c r="AY218">
        <v>3.44</v>
      </c>
      <c r="AZ218">
        <v>10.038857142857101</v>
      </c>
      <c r="BA218">
        <v>0.91428571428571404</v>
      </c>
      <c r="BB218">
        <v>0.216</v>
      </c>
      <c r="BC218">
        <v>0.98857142857142899</v>
      </c>
      <c r="BD218">
        <v>0.84571428571428597</v>
      </c>
      <c r="BE218">
        <v>0.90400000000000003</v>
      </c>
      <c r="BF218" s="255" t="str">
        <f t="shared" si="3"/>
        <v>Most vulnerability</v>
      </c>
    </row>
    <row r="219" spans="1:58" x14ac:dyDescent="0.25">
      <c r="A219">
        <v>55431</v>
      </c>
      <c r="B219">
        <v>19075</v>
      </c>
      <c r="C219">
        <v>892</v>
      </c>
      <c r="D219">
        <v>559</v>
      </c>
      <c r="E219">
        <v>52333</v>
      </c>
      <c r="F219">
        <v>879</v>
      </c>
      <c r="G219">
        <v>4301</v>
      </c>
      <c r="H219">
        <v>3436</v>
      </c>
      <c r="I219">
        <v>2721</v>
      </c>
      <c r="J219">
        <v>393</v>
      </c>
      <c r="K219">
        <v>4805</v>
      </c>
      <c r="L219">
        <v>530</v>
      </c>
      <c r="M219">
        <v>1995</v>
      </c>
      <c r="N219">
        <v>52</v>
      </c>
      <c r="O219">
        <v>85</v>
      </c>
      <c r="P219">
        <v>621</v>
      </c>
      <c r="Q219">
        <v>257</v>
      </c>
      <c r="R219">
        <v>4.6762778505897801E-2</v>
      </c>
      <c r="S219">
        <v>2.9305373525557E-2</v>
      </c>
      <c r="T219">
        <v>52333</v>
      </c>
      <c r="U219">
        <v>4.6081258191349901E-2</v>
      </c>
      <c r="V219">
        <v>0.225478374836173</v>
      </c>
      <c r="W219">
        <v>0.18013106159895201</v>
      </c>
      <c r="X219">
        <v>0.14264744429882001</v>
      </c>
      <c r="Y219">
        <v>2.0602883355176901E-2</v>
      </c>
      <c r="Z219">
        <v>0.25190039318479701</v>
      </c>
      <c r="AA219">
        <v>2.77850589777195E-2</v>
      </c>
      <c r="AB219">
        <v>0.10458715596330299</v>
      </c>
      <c r="AC219">
        <v>2.7260812581913498E-3</v>
      </c>
      <c r="AD219">
        <v>4.4560943643512504E-3</v>
      </c>
      <c r="AE219">
        <v>3.2555701179554399E-2</v>
      </c>
      <c r="AF219">
        <v>1.34731323722149E-2</v>
      </c>
      <c r="AG219">
        <v>0.19314285714285701</v>
      </c>
      <c r="AH219">
        <v>0.82399999999999995</v>
      </c>
      <c r="AI219">
        <v>0.123428571428571</v>
      </c>
      <c r="AJ219">
        <v>0.6</v>
      </c>
      <c r="AK219">
        <v>0.65942857142857103</v>
      </c>
      <c r="AL219">
        <v>0.190857142857143</v>
      </c>
      <c r="AM219">
        <v>0.71314285714285697</v>
      </c>
      <c r="AN219">
        <v>0.35428571428571398</v>
      </c>
      <c r="AO219">
        <v>0.86171428571428599</v>
      </c>
      <c r="AP219">
        <v>0.91085714285714303</v>
      </c>
      <c r="AQ219">
        <v>0.93714285714285706</v>
      </c>
      <c r="AR219">
        <v>0.214857142857143</v>
      </c>
      <c r="AS219">
        <v>0.49028571428571399</v>
      </c>
      <c r="AT219">
        <v>0.85257142857142898</v>
      </c>
      <c r="AU219">
        <v>0.66285714285714303</v>
      </c>
      <c r="AV219">
        <v>1.74057142857143</v>
      </c>
      <c r="AW219">
        <v>1.9177142857142899</v>
      </c>
      <c r="AX219">
        <v>1.77257142857143</v>
      </c>
      <c r="AY219">
        <v>3.1577142857142899</v>
      </c>
      <c r="AZ219">
        <v>8.5885714285714307</v>
      </c>
      <c r="BA219">
        <v>0.39085714285714301</v>
      </c>
      <c r="BB219">
        <v>0.45600000000000002</v>
      </c>
      <c r="BC219">
        <v>0.91542857142857104</v>
      </c>
      <c r="BD219">
        <v>0.745142857142857</v>
      </c>
      <c r="BE219">
        <v>0.71314285714285697</v>
      </c>
      <c r="BF219" s="255" t="str">
        <f t="shared" si="3"/>
        <v>Significant vulnerability</v>
      </c>
    </row>
    <row r="220" spans="1:58" x14ac:dyDescent="0.25">
      <c r="A220">
        <v>55432</v>
      </c>
      <c r="B220">
        <v>32935</v>
      </c>
      <c r="C220">
        <v>4086</v>
      </c>
      <c r="D220">
        <v>953</v>
      </c>
      <c r="E220">
        <v>38672</v>
      </c>
      <c r="F220">
        <v>1899</v>
      </c>
      <c r="G220">
        <v>5002</v>
      </c>
      <c r="H220">
        <v>7604</v>
      </c>
      <c r="I220">
        <v>3845</v>
      </c>
      <c r="J220">
        <v>694</v>
      </c>
      <c r="K220">
        <v>13781</v>
      </c>
      <c r="L220">
        <v>1754</v>
      </c>
      <c r="M220">
        <v>3689</v>
      </c>
      <c r="N220">
        <v>474</v>
      </c>
      <c r="O220">
        <v>578</v>
      </c>
      <c r="P220">
        <v>963</v>
      </c>
      <c r="Q220">
        <v>226</v>
      </c>
      <c r="R220">
        <v>0.124062547441931</v>
      </c>
      <c r="S220">
        <v>2.8935782602094999E-2</v>
      </c>
      <c r="T220">
        <v>38672</v>
      </c>
      <c r="U220">
        <v>5.7659025352967998E-2</v>
      </c>
      <c r="V220">
        <v>0.15187490511613799</v>
      </c>
      <c r="W220">
        <v>0.23087900409898299</v>
      </c>
      <c r="X220">
        <v>0.116745103992713</v>
      </c>
      <c r="Y220">
        <v>2.1071808106877199E-2</v>
      </c>
      <c r="Z220">
        <v>0.41843024138454499</v>
      </c>
      <c r="AA220">
        <v>5.3256414149081499E-2</v>
      </c>
      <c r="AB220">
        <v>0.112008501594049</v>
      </c>
      <c r="AC220">
        <v>1.4391984211325299E-2</v>
      </c>
      <c r="AD220">
        <v>1.7549719143767999E-2</v>
      </c>
      <c r="AE220">
        <v>2.92394109609838E-2</v>
      </c>
      <c r="AF220">
        <v>6.8620009108850801E-3</v>
      </c>
      <c r="AG220">
        <v>0.77714285714285702</v>
      </c>
      <c r="AH220">
        <v>0.81714285714285695</v>
      </c>
      <c r="AI220">
        <v>0.496</v>
      </c>
      <c r="AJ220">
        <v>0.76342857142857101</v>
      </c>
      <c r="AK220">
        <v>0.24114285714285699</v>
      </c>
      <c r="AL220">
        <v>0.54057142857142904</v>
      </c>
      <c r="AM220">
        <v>0.48114285714285698</v>
      </c>
      <c r="AN220">
        <v>0.36914285714285699</v>
      </c>
      <c r="AO220">
        <v>0.94514285714285695</v>
      </c>
      <c r="AP220">
        <v>0.96571428571428597</v>
      </c>
      <c r="AQ220">
        <v>0.94742857142857095</v>
      </c>
      <c r="AR220">
        <v>0.47428571428571398</v>
      </c>
      <c r="AS220">
        <v>0.91542857142857104</v>
      </c>
      <c r="AT220">
        <v>0.82628571428571396</v>
      </c>
      <c r="AU220">
        <v>0.54285714285714304</v>
      </c>
      <c r="AV220">
        <v>2.8537142857142901</v>
      </c>
      <c r="AW220">
        <v>1.6319999999999999</v>
      </c>
      <c r="AX220">
        <v>1.9108571428571399</v>
      </c>
      <c r="AY220">
        <v>3.70628571428571</v>
      </c>
      <c r="AZ220">
        <v>10.102857142857101</v>
      </c>
      <c r="BA220">
        <v>0.84457142857142897</v>
      </c>
      <c r="BB220">
        <v>0.27771428571428602</v>
      </c>
      <c r="BC220">
        <v>0.96914285714285697</v>
      </c>
      <c r="BD220">
        <v>0.92342857142857104</v>
      </c>
      <c r="BE220">
        <v>0.91085714285714303</v>
      </c>
      <c r="BF220" s="255" t="str">
        <f t="shared" si="3"/>
        <v>Most vulnerability</v>
      </c>
    </row>
    <row r="221" spans="1:58" x14ac:dyDescent="0.25">
      <c r="A221">
        <v>55433</v>
      </c>
      <c r="B221">
        <v>34423</v>
      </c>
      <c r="C221">
        <v>3204</v>
      </c>
      <c r="D221">
        <v>705</v>
      </c>
      <c r="E221">
        <v>38709</v>
      </c>
      <c r="F221">
        <v>1740</v>
      </c>
      <c r="G221">
        <v>5974</v>
      </c>
      <c r="H221">
        <v>7492</v>
      </c>
      <c r="I221">
        <v>4420</v>
      </c>
      <c r="J221">
        <v>777</v>
      </c>
      <c r="K221">
        <v>10290</v>
      </c>
      <c r="L221">
        <v>573</v>
      </c>
      <c r="M221">
        <v>3187</v>
      </c>
      <c r="N221">
        <v>197</v>
      </c>
      <c r="O221">
        <v>267</v>
      </c>
      <c r="P221">
        <v>1273</v>
      </c>
      <c r="Q221">
        <v>232</v>
      </c>
      <c r="R221">
        <v>9.3077302966040207E-2</v>
      </c>
      <c r="S221">
        <v>2.0480492693838399E-2</v>
      </c>
      <c r="T221">
        <v>38709</v>
      </c>
      <c r="U221">
        <v>5.0547598989048002E-2</v>
      </c>
      <c r="V221">
        <v>0.17354675652906501</v>
      </c>
      <c r="W221">
        <v>0.21764517909537201</v>
      </c>
      <c r="X221">
        <v>0.128402521569881</v>
      </c>
      <c r="Y221">
        <v>2.2572117479592101E-2</v>
      </c>
      <c r="Z221">
        <v>0.29892804229730102</v>
      </c>
      <c r="AA221">
        <v>1.6645847253289901E-2</v>
      </c>
      <c r="AB221">
        <v>9.2583447113848305E-2</v>
      </c>
      <c r="AC221">
        <v>5.7229178165761297E-3</v>
      </c>
      <c r="AD221">
        <v>7.7564419138366801E-3</v>
      </c>
      <c r="AE221">
        <v>3.6981088225895499E-2</v>
      </c>
      <c r="AF221">
        <v>6.7396798652063997E-3</v>
      </c>
      <c r="AG221">
        <v>0.58971428571428597</v>
      </c>
      <c r="AH221">
        <v>0.61485714285714299</v>
      </c>
      <c r="AI221">
        <v>0.49028571428571399</v>
      </c>
      <c r="AJ221">
        <v>0.67657142857142905</v>
      </c>
      <c r="AK221">
        <v>0.33714285714285702</v>
      </c>
      <c r="AL221">
        <v>0.42971428571428599</v>
      </c>
      <c r="AM221">
        <v>0.61371428571428599</v>
      </c>
      <c r="AN221">
        <v>0.41142857142857098</v>
      </c>
      <c r="AO221">
        <v>0.90285714285714302</v>
      </c>
      <c r="AP221">
        <v>0.84114285714285697</v>
      </c>
      <c r="AQ221">
        <v>0.92114285714285704</v>
      </c>
      <c r="AR221">
        <v>0.29028571428571398</v>
      </c>
      <c r="AS221">
        <v>0.66628571428571404</v>
      </c>
      <c r="AT221">
        <v>0.89142857142857101</v>
      </c>
      <c r="AU221">
        <v>0.54057142857142904</v>
      </c>
      <c r="AV221">
        <v>2.3714285714285701</v>
      </c>
      <c r="AW221">
        <v>1.792</v>
      </c>
      <c r="AX221">
        <v>1.744</v>
      </c>
      <c r="AY221">
        <v>3.30971428571429</v>
      </c>
      <c r="AZ221">
        <v>9.2171428571428606</v>
      </c>
      <c r="BA221">
        <v>0.67200000000000004</v>
      </c>
      <c r="BB221">
        <v>0.376</v>
      </c>
      <c r="BC221">
        <v>0.90057142857142902</v>
      </c>
      <c r="BD221">
        <v>0.80228571428571405</v>
      </c>
      <c r="BE221">
        <v>0.81485714285714295</v>
      </c>
      <c r="BF221" s="255" t="str">
        <f t="shared" si="3"/>
        <v>Most vulnerability</v>
      </c>
    </row>
    <row r="222" spans="1:58" x14ac:dyDescent="0.25">
      <c r="A222">
        <v>55434</v>
      </c>
      <c r="B222">
        <v>33133</v>
      </c>
      <c r="C222">
        <v>2825</v>
      </c>
      <c r="D222">
        <v>947</v>
      </c>
      <c r="E222">
        <v>35630</v>
      </c>
      <c r="F222">
        <v>1739</v>
      </c>
      <c r="G222">
        <v>4668</v>
      </c>
      <c r="H222">
        <v>8035</v>
      </c>
      <c r="I222">
        <v>3805</v>
      </c>
      <c r="J222">
        <v>634</v>
      </c>
      <c r="K222">
        <v>10392</v>
      </c>
      <c r="L222">
        <v>1358</v>
      </c>
      <c r="M222">
        <v>1276</v>
      </c>
      <c r="N222">
        <v>1492</v>
      </c>
      <c r="O222">
        <v>489</v>
      </c>
      <c r="P222">
        <v>243</v>
      </c>
      <c r="Q222">
        <v>96</v>
      </c>
      <c r="R222">
        <v>8.5262427187396295E-2</v>
      </c>
      <c r="S222">
        <v>2.85817764766245E-2</v>
      </c>
      <c r="T222">
        <v>35630</v>
      </c>
      <c r="U222">
        <v>5.2485437479250302E-2</v>
      </c>
      <c r="V222">
        <v>0.140886729242749</v>
      </c>
      <c r="W222">
        <v>0.24250746989406299</v>
      </c>
      <c r="X222">
        <v>0.11484018953913</v>
      </c>
      <c r="Y222">
        <v>1.9135001358162599E-2</v>
      </c>
      <c r="Z222">
        <v>0.31364500648899901</v>
      </c>
      <c r="AA222">
        <v>4.0986327830259899E-2</v>
      </c>
      <c r="AB222">
        <v>3.8511453837563797E-2</v>
      </c>
      <c r="AC222">
        <v>4.5030634111007203E-2</v>
      </c>
      <c r="AD222">
        <v>1.47586997857121E-2</v>
      </c>
      <c r="AE222">
        <v>7.3340778076238199E-3</v>
      </c>
      <c r="AF222">
        <v>2.8974134548637302E-3</v>
      </c>
      <c r="AG222">
        <v>0.52342857142857102</v>
      </c>
      <c r="AH222">
        <v>0.81485714285714295</v>
      </c>
      <c r="AI222">
        <v>0.69257142857142895</v>
      </c>
      <c r="AJ222">
        <v>0.69942857142857096</v>
      </c>
      <c r="AK222">
        <v>0.17142857142857101</v>
      </c>
      <c r="AL222">
        <v>0.627428571428571</v>
      </c>
      <c r="AM222">
        <v>0.45942857142857102</v>
      </c>
      <c r="AN222">
        <v>0.310857142857143</v>
      </c>
      <c r="AO222">
        <v>0.91085714285714303</v>
      </c>
      <c r="AP222">
        <v>0.94285714285714295</v>
      </c>
      <c r="AQ222">
        <v>0.73714285714285699</v>
      </c>
      <c r="AR222">
        <v>0.77028571428571402</v>
      </c>
      <c r="AS222">
        <v>0.88685714285714301</v>
      </c>
      <c r="AT222">
        <v>0.26971428571428602</v>
      </c>
      <c r="AU222">
        <v>0.46514285714285702</v>
      </c>
      <c r="AV222">
        <v>2.73028571428571</v>
      </c>
      <c r="AW222">
        <v>1.5691428571428601</v>
      </c>
      <c r="AX222">
        <v>1.8537142857142901</v>
      </c>
      <c r="AY222">
        <v>3.1291428571428601</v>
      </c>
      <c r="AZ222">
        <v>9.2822857142857096</v>
      </c>
      <c r="BA222">
        <v>0.79428571428571404</v>
      </c>
      <c r="BB222">
        <v>0.251428571428571</v>
      </c>
      <c r="BC222">
        <v>0.95199999999999996</v>
      </c>
      <c r="BD222">
        <v>0.73942857142857099</v>
      </c>
      <c r="BE222">
        <v>0.82285714285714295</v>
      </c>
      <c r="BF222" s="255" t="str">
        <f t="shared" si="3"/>
        <v>Most vulnerability</v>
      </c>
    </row>
    <row r="223" spans="1:58" x14ac:dyDescent="0.25">
      <c r="A223">
        <v>55435</v>
      </c>
      <c r="B223">
        <v>13698</v>
      </c>
      <c r="C223">
        <v>1275</v>
      </c>
      <c r="D223">
        <v>447</v>
      </c>
      <c r="E223">
        <v>59808</v>
      </c>
      <c r="F223">
        <v>291</v>
      </c>
      <c r="G223">
        <v>4391</v>
      </c>
      <c r="H223">
        <v>1876</v>
      </c>
      <c r="I223">
        <v>2080</v>
      </c>
      <c r="J223">
        <v>586</v>
      </c>
      <c r="K223">
        <v>3492</v>
      </c>
      <c r="L223">
        <v>276</v>
      </c>
      <c r="M223">
        <v>5880</v>
      </c>
      <c r="N223">
        <v>0</v>
      </c>
      <c r="O223">
        <v>240</v>
      </c>
      <c r="P223">
        <v>1022</v>
      </c>
      <c r="Q223">
        <v>486</v>
      </c>
      <c r="R223">
        <v>9.3079281646955794E-2</v>
      </c>
      <c r="S223">
        <v>3.2632501095050399E-2</v>
      </c>
      <c r="T223">
        <v>59808</v>
      </c>
      <c r="U223">
        <v>2.12439772229523E-2</v>
      </c>
      <c r="V223">
        <v>0.32055774565630002</v>
      </c>
      <c r="W223">
        <v>0.13695429989779501</v>
      </c>
      <c r="X223">
        <v>0.151846984961308</v>
      </c>
      <c r="Y223">
        <v>4.2779967878522403E-2</v>
      </c>
      <c r="Z223">
        <v>0.25492772667542701</v>
      </c>
      <c r="AA223">
        <v>2.0148926850635102E-2</v>
      </c>
      <c r="AB223">
        <v>0.42925974594831401</v>
      </c>
      <c r="AC223">
        <v>0</v>
      </c>
      <c r="AD223">
        <v>1.7520805957074E-2</v>
      </c>
      <c r="AE223">
        <v>7.4609432033873602E-2</v>
      </c>
      <c r="AF223">
        <v>3.5479632063074903E-2</v>
      </c>
      <c r="AG223">
        <v>0.59085714285714297</v>
      </c>
      <c r="AH223">
        <v>0.869714285714286</v>
      </c>
      <c r="AI223">
        <v>6.2857142857142806E-2</v>
      </c>
      <c r="AJ223">
        <v>0.18057142857142899</v>
      </c>
      <c r="AK223">
        <v>0.91542857142857104</v>
      </c>
      <c r="AL223">
        <v>7.8857142857142903E-2</v>
      </c>
      <c r="AM223">
        <v>0.77257142857142902</v>
      </c>
      <c r="AN223">
        <v>0.85142857142857098</v>
      </c>
      <c r="AO223">
        <v>0.86742857142857099</v>
      </c>
      <c r="AP223">
        <v>0.873142857142857</v>
      </c>
      <c r="AQ223">
        <v>0.99085714285714299</v>
      </c>
      <c r="AR223">
        <v>0</v>
      </c>
      <c r="AS223">
        <v>0.91428571428571404</v>
      </c>
      <c r="AT223">
        <v>0.97371428571428598</v>
      </c>
      <c r="AU223">
        <v>0.876571428571429</v>
      </c>
      <c r="AV223">
        <v>1.704</v>
      </c>
      <c r="AW223">
        <v>2.6182857142857099</v>
      </c>
      <c r="AX223">
        <v>1.74057142857143</v>
      </c>
      <c r="AY223">
        <v>3.75542857142857</v>
      </c>
      <c r="AZ223">
        <v>9.8182857142857092</v>
      </c>
      <c r="BA223">
        <v>0.380571428571429</v>
      </c>
      <c r="BB223">
        <v>0.81714285714285695</v>
      </c>
      <c r="BC223">
        <v>0.89600000000000002</v>
      </c>
      <c r="BD223">
        <v>0.93714285714285706</v>
      </c>
      <c r="BE223">
        <v>0.88685714285714301</v>
      </c>
      <c r="BF223" s="255" t="str">
        <f t="shared" si="3"/>
        <v>Most vulnerability</v>
      </c>
    </row>
    <row r="224" spans="1:58" x14ac:dyDescent="0.25">
      <c r="A224">
        <v>55436</v>
      </c>
      <c r="B224">
        <v>14573</v>
      </c>
      <c r="C224">
        <v>567</v>
      </c>
      <c r="D224">
        <v>138</v>
      </c>
      <c r="E224">
        <v>92161</v>
      </c>
      <c r="F224">
        <v>138</v>
      </c>
      <c r="G224">
        <v>3673</v>
      </c>
      <c r="H224">
        <v>2992</v>
      </c>
      <c r="I224">
        <v>1278</v>
      </c>
      <c r="J224">
        <v>255</v>
      </c>
      <c r="K224">
        <v>1730</v>
      </c>
      <c r="L224">
        <v>64</v>
      </c>
      <c r="M224">
        <v>2139</v>
      </c>
      <c r="N224">
        <v>61</v>
      </c>
      <c r="O224">
        <v>62</v>
      </c>
      <c r="P224">
        <v>208</v>
      </c>
      <c r="Q224">
        <v>72</v>
      </c>
      <c r="R224">
        <v>3.8907568791600899E-2</v>
      </c>
      <c r="S224">
        <v>9.4695670074795898E-3</v>
      </c>
      <c r="T224">
        <v>92161</v>
      </c>
      <c r="U224">
        <v>9.4695670074795898E-3</v>
      </c>
      <c r="V224">
        <v>0.25204144651067001</v>
      </c>
      <c r="W224">
        <v>0.20531119193028199</v>
      </c>
      <c r="X224">
        <v>8.7696424895354397E-2</v>
      </c>
      <c r="Y224">
        <v>1.7498112948603602E-2</v>
      </c>
      <c r="Z224">
        <v>0.118712687847389</v>
      </c>
      <c r="AA224">
        <v>4.3916832498456003E-3</v>
      </c>
      <c r="AB224">
        <v>0.14677828861593401</v>
      </c>
      <c r="AC224">
        <v>4.1858230975090902E-3</v>
      </c>
      <c r="AD224">
        <v>4.2544431482879298E-3</v>
      </c>
      <c r="AE224">
        <v>1.4272970561998201E-2</v>
      </c>
      <c r="AF224">
        <v>4.9406436560763102E-3</v>
      </c>
      <c r="AG224">
        <v>0.13257142857142901</v>
      </c>
      <c r="AH224">
        <v>0.23885714285714299</v>
      </c>
      <c r="AI224">
        <v>6.8571428571428897E-3</v>
      </c>
      <c r="AJ224">
        <v>5.2571428571428602E-2</v>
      </c>
      <c r="AK224">
        <v>0.78171428571428603</v>
      </c>
      <c r="AL224">
        <v>0.33485714285714302</v>
      </c>
      <c r="AM224">
        <v>0.192</v>
      </c>
      <c r="AN224">
        <v>0.26285714285714301</v>
      </c>
      <c r="AO224">
        <v>0.60457142857142898</v>
      </c>
      <c r="AP224">
        <v>0.59657142857142897</v>
      </c>
      <c r="AQ224">
        <v>0.96342857142857097</v>
      </c>
      <c r="AR224">
        <v>0.246857142857143</v>
      </c>
      <c r="AS224">
        <v>0.47542857142857098</v>
      </c>
      <c r="AT224">
        <v>0.496</v>
      </c>
      <c r="AU224">
        <v>0.51657142857142901</v>
      </c>
      <c r="AV224">
        <v>0.43085714285714299</v>
      </c>
      <c r="AW224">
        <v>1.5714285714285701</v>
      </c>
      <c r="AX224">
        <v>1.20114285714286</v>
      </c>
      <c r="AY224">
        <v>2.69828571428571</v>
      </c>
      <c r="AZ224">
        <v>5.9017142857142897</v>
      </c>
      <c r="BA224">
        <v>1.1428571428571401E-2</v>
      </c>
      <c r="BB224">
        <v>0.252571428571429</v>
      </c>
      <c r="BC224">
        <v>0.66057142857142903</v>
      </c>
      <c r="BD224">
        <v>0.60114285714285698</v>
      </c>
      <c r="BE224">
        <v>0.27428571428571402</v>
      </c>
      <c r="BF224" s="255" t="str">
        <f t="shared" si="3"/>
        <v>Some vulnerability</v>
      </c>
    </row>
    <row r="225" spans="1:58" x14ac:dyDescent="0.25">
      <c r="A225">
        <v>55437</v>
      </c>
      <c r="B225">
        <v>19282</v>
      </c>
      <c r="C225">
        <v>947</v>
      </c>
      <c r="D225">
        <v>278</v>
      </c>
      <c r="E225">
        <v>56105</v>
      </c>
      <c r="F225">
        <v>253</v>
      </c>
      <c r="G225">
        <v>4340</v>
      </c>
      <c r="H225">
        <v>3326</v>
      </c>
      <c r="I225">
        <v>2026</v>
      </c>
      <c r="J225">
        <v>454</v>
      </c>
      <c r="K225">
        <v>3360</v>
      </c>
      <c r="L225">
        <v>188</v>
      </c>
      <c r="M225">
        <v>2895</v>
      </c>
      <c r="N225">
        <v>44</v>
      </c>
      <c r="O225">
        <v>196</v>
      </c>
      <c r="P225">
        <v>257</v>
      </c>
      <c r="Q225">
        <v>357</v>
      </c>
      <c r="R225">
        <v>4.9113162535006701E-2</v>
      </c>
      <c r="S225">
        <v>1.44175915361477E-2</v>
      </c>
      <c r="T225">
        <v>56105</v>
      </c>
      <c r="U225">
        <v>1.31210455346956E-2</v>
      </c>
      <c r="V225">
        <v>0.22508038585209</v>
      </c>
      <c r="W225">
        <v>0.17249248003319201</v>
      </c>
      <c r="X225">
        <v>0.105072087957681</v>
      </c>
      <c r="Y225">
        <v>2.35452753863707E-2</v>
      </c>
      <c r="Z225">
        <v>0.174255782595166</v>
      </c>
      <c r="AA225">
        <v>9.7500259309200293E-3</v>
      </c>
      <c r="AB225">
        <v>0.15014002696815701</v>
      </c>
      <c r="AC225">
        <v>2.2819209625557502E-3</v>
      </c>
      <c r="AD225">
        <v>1.0164920651384701E-2</v>
      </c>
      <c r="AE225">
        <v>1.33284928949279E-2</v>
      </c>
      <c r="AF225">
        <v>1.8514676900736399E-2</v>
      </c>
      <c r="AG225">
        <v>0.219428571428571</v>
      </c>
      <c r="AH225">
        <v>0.41828571428571398</v>
      </c>
      <c r="AI225">
        <v>7.8857142857142806E-2</v>
      </c>
      <c r="AJ225">
        <v>7.54285714285714E-2</v>
      </c>
      <c r="AK225">
        <v>0.65600000000000003</v>
      </c>
      <c r="AL225">
        <v>0.16228571428571401</v>
      </c>
      <c r="AM225">
        <v>0.372571428571429</v>
      </c>
      <c r="AN225">
        <v>0.44800000000000001</v>
      </c>
      <c r="AO225">
        <v>0.752</v>
      </c>
      <c r="AP225">
        <v>0.753142857142857</v>
      </c>
      <c r="AQ225">
        <v>0.96571428571428597</v>
      </c>
      <c r="AR225">
        <v>0.20114285714285701</v>
      </c>
      <c r="AS225">
        <v>0.77142857142857102</v>
      </c>
      <c r="AT225">
        <v>0.46742857142857103</v>
      </c>
      <c r="AU225">
        <v>0.72914285714285698</v>
      </c>
      <c r="AV225">
        <v>0.79200000000000004</v>
      </c>
      <c r="AW225">
        <v>1.6388571428571399</v>
      </c>
      <c r="AX225">
        <v>1.50514285714286</v>
      </c>
      <c r="AY225">
        <v>3.1348571428571401</v>
      </c>
      <c r="AZ225">
        <v>7.0708571428571396</v>
      </c>
      <c r="BA225">
        <v>6.2857142857142903E-2</v>
      </c>
      <c r="BB225">
        <v>0.28228571428571397</v>
      </c>
      <c r="BC225">
        <v>0.79771428571428604</v>
      </c>
      <c r="BD225">
        <v>0.74057142857142899</v>
      </c>
      <c r="BE225">
        <v>0.47542857142857098</v>
      </c>
      <c r="BF225" s="255" t="str">
        <f t="shared" si="3"/>
        <v>Some vulnerability</v>
      </c>
    </row>
    <row r="226" spans="1:58" x14ac:dyDescent="0.25">
      <c r="A226">
        <v>55438</v>
      </c>
      <c r="B226">
        <v>15847</v>
      </c>
      <c r="C226">
        <v>619</v>
      </c>
      <c r="D226">
        <v>306</v>
      </c>
      <c r="E226">
        <v>62553</v>
      </c>
      <c r="F226">
        <v>293</v>
      </c>
      <c r="G226">
        <v>4127</v>
      </c>
      <c r="H226">
        <v>2922</v>
      </c>
      <c r="I226">
        <v>1345</v>
      </c>
      <c r="J226">
        <v>342</v>
      </c>
      <c r="K226">
        <v>3733</v>
      </c>
      <c r="L226">
        <v>130</v>
      </c>
      <c r="M226">
        <v>1877</v>
      </c>
      <c r="N226">
        <v>0</v>
      </c>
      <c r="O226">
        <v>108</v>
      </c>
      <c r="P226">
        <v>350</v>
      </c>
      <c r="Q226">
        <v>340</v>
      </c>
      <c r="R226">
        <v>3.9061021013441E-2</v>
      </c>
      <c r="S226">
        <v>1.9309648513914299E-2</v>
      </c>
      <c r="T226">
        <v>62553</v>
      </c>
      <c r="U226">
        <v>1.8489303969205499E-2</v>
      </c>
      <c r="V226">
        <v>0.26042784123177898</v>
      </c>
      <c r="W226">
        <v>0.18438821227992699</v>
      </c>
      <c r="X226">
        <v>8.48741086641005E-2</v>
      </c>
      <c r="Y226">
        <v>2.1581371868492499E-2</v>
      </c>
      <c r="Z226">
        <v>0.23556509118445099</v>
      </c>
      <c r="AA226">
        <v>8.2034454470877802E-3</v>
      </c>
      <c r="AB226">
        <v>0.118445131570644</v>
      </c>
      <c r="AC226">
        <v>0</v>
      </c>
      <c r="AD226">
        <v>6.8151700637344602E-3</v>
      </c>
      <c r="AE226">
        <v>2.2086199280620899E-2</v>
      </c>
      <c r="AF226">
        <v>2.1455165015460301E-2</v>
      </c>
      <c r="AG226">
        <v>0.13485714285714301</v>
      </c>
      <c r="AH226">
        <v>0.56914285714285695</v>
      </c>
      <c r="AI226">
        <v>5.14285714285714E-2</v>
      </c>
      <c r="AJ226">
        <v>0.14399999999999999</v>
      </c>
      <c r="AK226">
        <v>0.80342857142857105</v>
      </c>
      <c r="AL226">
        <v>0.21142857142857099</v>
      </c>
      <c r="AM226">
        <v>0.156571428571429</v>
      </c>
      <c r="AN226">
        <v>0.38514285714285701</v>
      </c>
      <c r="AO226">
        <v>0.84</v>
      </c>
      <c r="AP226">
        <v>0.71885714285714297</v>
      </c>
      <c r="AQ226">
        <v>0.95314285714285696</v>
      </c>
      <c r="AR226">
        <v>0</v>
      </c>
      <c r="AS226">
        <v>0.625142857142857</v>
      </c>
      <c r="AT226">
        <v>0.69028571428571395</v>
      </c>
      <c r="AU226">
        <v>0.76342857142857101</v>
      </c>
      <c r="AV226">
        <v>0.89942857142857102</v>
      </c>
      <c r="AW226">
        <v>1.55657142857143</v>
      </c>
      <c r="AX226">
        <v>1.5588571428571401</v>
      </c>
      <c r="AY226">
        <v>3.032</v>
      </c>
      <c r="AZ226">
        <v>7.0468571428571396</v>
      </c>
      <c r="BA226">
        <v>8.11428571428571E-2</v>
      </c>
      <c r="BB226">
        <v>0.246857142857143</v>
      </c>
      <c r="BC226">
        <v>0.82514285714285696</v>
      </c>
      <c r="BD226">
        <v>0.70742857142857096</v>
      </c>
      <c r="BE226">
        <v>0.46971428571428597</v>
      </c>
      <c r="BF226" s="255" t="str">
        <f t="shared" si="3"/>
        <v>Some vulnerability</v>
      </c>
    </row>
    <row r="227" spans="1:58" x14ac:dyDescent="0.25">
      <c r="A227">
        <v>55439</v>
      </c>
      <c r="B227">
        <v>9475</v>
      </c>
      <c r="C227">
        <v>202</v>
      </c>
      <c r="D227">
        <v>161</v>
      </c>
      <c r="E227">
        <v>89599</v>
      </c>
      <c r="F227">
        <v>34</v>
      </c>
      <c r="G227">
        <v>1833</v>
      </c>
      <c r="H227">
        <v>2606</v>
      </c>
      <c r="I227">
        <v>565</v>
      </c>
      <c r="J227">
        <v>131</v>
      </c>
      <c r="K227">
        <v>2259</v>
      </c>
      <c r="L227">
        <v>68</v>
      </c>
      <c r="M227">
        <v>717</v>
      </c>
      <c r="N227">
        <v>0</v>
      </c>
      <c r="O227">
        <v>0</v>
      </c>
      <c r="P227">
        <v>27</v>
      </c>
      <c r="Q227">
        <v>27</v>
      </c>
      <c r="R227">
        <v>2.1319261213720301E-2</v>
      </c>
      <c r="S227">
        <v>1.69920844327177E-2</v>
      </c>
      <c r="T227">
        <v>89599</v>
      </c>
      <c r="U227">
        <v>3.5883905013192599E-3</v>
      </c>
      <c r="V227">
        <v>0.19345646437994701</v>
      </c>
      <c r="W227">
        <v>0.27503957783641197</v>
      </c>
      <c r="X227">
        <v>5.9630606860158301E-2</v>
      </c>
      <c r="Y227">
        <v>1.38258575197889E-2</v>
      </c>
      <c r="Z227">
        <v>0.23841688654353599</v>
      </c>
      <c r="AA227">
        <v>7.1767810026385197E-3</v>
      </c>
      <c r="AB227">
        <v>7.5672823218997404E-2</v>
      </c>
      <c r="AC227">
        <v>0</v>
      </c>
      <c r="AD227">
        <v>0</v>
      </c>
      <c r="AE227">
        <v>2.8496042216358802E-3</v>
      </c>
      <c r="AF227">
        <v>2.8496042216358802E-3</v>
      </c>
      <c r="AG227">
        <v>3.54285714285714E-2</v>
      </c>
      <c r="AH227">
        <v>0.497142857142857</v>
      </c>
      <c r="AI227">
        <v>8.0000000000000106E-3</v>
      </c>
      <c r="AJ227">
        <v>2.4E-2</v>
      </c>
      <c r="AK227">
        <v>0.47885714285714298</v>
      </c>
      <c r="AL227">
        <v>0.82971428571428596</v>
      </c>
      <c r="AM227">
        <v>3.8857142857142903E-2</v>
      </c>
      <c r="AN227">
        <v>0.156571428571429</v>
      </c>
      <c r="AO227">
        <v>0.84342857142857097</v>
      </c>
      <c r="AP227">
        <v>0.68457142857142905</v>
      </c>
      <c r="AQ227">
        <v>0.89257142857142902</v>
      </c>
      <c r="AR227">
        <v>0</v>
      </c>
      <c r="AS227">
        <v>0</v>
      </c>
      <c r="AT227">
        <v>0.14399999999999999</v>
      </c>
      <c r="AU227">
        <v>0.46057142857142902</v>
      </c>
      <c r="AV227">
        <v>0.56457142857142895</v>
      </c>
      <c r="AW227">
        <v>1.504</v>
      </c>
      <c r="AX227">
        <v>1.528</v>
      </c>
      <c r="AY227">
        <v>1.49714285714286</v>
      </c>
      <c r="AZ227">
        <v>5.0937142857142899</v>
      </c>
      <c r="BA227">
        <v>2.97142857142857E-2</v>
      </c>
      <c r="BB227">
        <v>0.22514285714285701</v>
      </c>
      <c r="BC227">
        <v>0.80800000000000005</v>
      </c>
      <c r="BD227">
        <v>0.23200000000000001</v>
      </c>
      <c r="BE227">
        <v>0.152</v>
      </c>
      <c r="BF227" s="255" t="str">
        <f t="shared" si="3"/>
        <v>Least vulnerability</v>
      </c>
    </row>
    <row r="228" spans="1:58" x14ac:dyDescent="0.25">
      <c r="A228">
        <v>55441</v>
      </c>
      <c r="B228">
        <v>18242</v>
      </c>
      <c r="C228">
        <v>1536</v>
      </c>
      <c r="D228">
        <v>302</v>
      </c>
      <c r="E228">
        <v>63902</v>
      </c>
      <c r="F228">
        <v>340</v>
      </c>
      <c r="G228">
        <v>3565</v>
      </c>
      <c r="H228">
        <v>3752</v>
      </c>
      <c r="I228">
        <v>2324</v>
      </c>
      <c r="J228">
        <v>380</v>
      </c>
      <c r="K228">
        <v>5227</v>
      </c>
      <c r="L228">
        <v>140</v>
      </c>
      <c r="M228">
        <v>2647</v>
      </c>
      <c r="N228">
        <v>13</v>
      </c>
      <c r="O228">
        <v>80</v>
      </c>
      <c r="P228">
        <v>341</v>
      </c>
      <c r="Q228">
        <v>509</v>
      </c>
      <c r="R228">
        <v>8.4201293717794098E-2</v>
      </c>
      <c r="S228">
        <v>1.6555202280451702E-2</v>
      </c>
      <c r="T228">
        <v>63902</v>
      </c>
      <c r="U228">
        <v>1.8638307203157501E-2</v>
      </c>
      <c r="V228">
        <v>0.195428132880167</v>
      </c>
      <c r="W228">
        <v>0.205679201841903</v>
      </c>
      <c r="X228">
        <v>0.12739831158864201</v>
      </c>
      <c r="Y228">
        <v>2.0831049227058401E-2</v>
      </c>
      <c r="Z228">
        <v>0.286536563973249</v>
      </c>
      <c r="AA228">
        <v>7.6745970836531096E-3</v>
      </c>
      <c r="AB228">
        <v>0.145104703431641</v>
      </c>
      <c r="AC228">
        <v>7.1264115776778904E-4</v>
      </c>
      <c r="AD228">
        <v>4.3854840478017802E-3</v>
      </c>
      <c r="AE228">
        <v>1.8693125753755101E-2</v>
      </c>
      <c r="AF228">
        <v>2.7902642254138799E-2</v>
      </c>
      <c r="AG228">
        <v>0.51314285714285701</v>
      </c>
      <c r="AH228">
        <v>0.48457142857142899</v>
      </c>
      <c r="AI228">
        <v>4.8000000000000001E-2</v>
      </c>
      <c r="AJ228">
        <v>0.14742857142857099</v>
      </c>
      <c r="AK228">
        <v>0.49371428571428599</v>
      </c>
      <c r="AL228">
        <v>0.33714285714285702</v>
      </c>
      <c r="AM228">
        <v>0.60457142857142898</v>
      </c>
      <c r="AN228">
        <v>0.36</v>
      </c>
      <c r="AO228">
        <v>0.89600000000000002</v>
      </c>
      <c r="AP228">
        <v>0.70742857142857096</v>
      </c>
      <c r="AQ228">
        <v>0.96228571428571397</v>
      </c>
      <c r="AR228">
        <v>0.14514285714285699</v>
      </c>
      <c r="AS228">
        <v>0.48571428571428599</v>
      </c>
      <c r="AT228">
        <v>0.61714285714285699</v>
      </c>
      <c r="AU228">
        <v>0.83085714285714296</v>
      </c>
      <c r="AV228">
        <v>1.1931428571428599</v>
      </c>
      <c r="AW228">
        <v>1.79542857142857</v>
      </c>
      <c r="AX228">
        <v>1.6034285714285701</v>
      </c>
      <c r="AY228">
        <v>3.04114285714286</v>
      </c>
      <c r="AZ228">
        <v>7.6331428571428601</v>
      </c>
      <c r="BA228">
        <v>0.17028571428571401</v>
      </c>
      <c r="BB228">
        <v>0.378285714285714</v>
      </c>
      <c r="BC228">
        <v>0.84685714285714297</v>
      </c>
      <c r="BD228">
        <v>0.71542857142857097</v>
      </c>
      <c r="BE228">
        <v>0.56342857142857095</v>
      </c>
      <c r="BF228" s="255" t="str">
        <f t="shared" si="3"/>
        <v>Significant vulnerability</v>
      </c>
    </row>
    <row r="229" spans="1:58" x14ac:dyDescent="0.25">
      <c r="A229">
        <v>55442</v>
      </c>
      <c r="B229">
        <v>13197</v>
      </c>
      <c r="C229">
        <v>481</v>
      </c>
      <c r="D229">
        <v>47</v>
      </c>
      <c r="E229">
        <v>67662</v>
      </c>
      <c r="F229">
        <v>104</v>
      </c>
      <c r="G229">
        <v>2779</v>
      </c>
      <c r="H229">
        <v>2500</v>
      </c>
      <c r="I229">
        <v>1059</v>
      </c>
      <c r="J229">
        <v>245</v>
      </c>
      <c r="K229">
        <v>2920</v>
      </c>
      <c r="L229">
        <v>35</v>
      </c>
      <c r="M229">
        <v>1514</v>
      </c>
      <c r="N229">
        <v>0</v>
      </c>
      <c r="O229">
        <v>33</v>
      </c>
      <c r="P229">
        <v>112</v>
      </c>
      <c r="Q229">
        <v>28</v>
      </c>
      <c r="R229">
        <v>3.6447677502462701E-2</v>
      </c>
      <c r="S229">
        <v>3.5614154732136099E-3</v>
      </c>
      <c r="T229">
        <v>67662</v>
      </c>
      <c r="U229">
        <v>7.8805789194513892E-3</v>
      </c>
      <c r="V229">
        <v>0.21057816170341701</v>
      </c>
      <c r="W229">
        <v>0.18943699325604299</v>
      </c>
      <c r="X229">
        <v>8.0245510343259802E-2</v>
      </c>
      <c r="Y229">
        <v>1.8564825339092199E-2</v>
      </c>
      <c r="Z229">
        <v>0.221262408123058</v>
      </c>
      <c r="AA229">
        <v>2.6521179055846002E-3</v>
      </c>
      <c r="AB229">
        <v>0.11472304311586</v>
      </c>
      <c r="AC229">
        <v>0</v>
      </c>
      <c r="AD229">
        <v>2.50056831097977E-3</v>
      </c>
      <c r="AE229">
        <v>8.4867772978707307E-3</v>
      </c>
      <c r="AF229">
        <v>2.1216943244676801E-3</v>
      </c>
      <c r="AG229">
        <v>0.11885714285714299</v>
      </c>
      <c r="AH229">
        <v>0.08</v>
      </c>
      <c r="AI229">
        <v>3.6571428571428602E-2</v>
      </c>
      <c r="AJ229">
        <v>4.34285714285714E-2</v>
      </c>
      <c r="AK229">
        <v>0.57142857142857095</v>
      </c>
      <c r="AL229">
        <v>0.24114285714285699</v>
      </c>
      <c r="AM229">
        <v>0.110857142857143</v>
      </c>
      <c r="AN229">
        <v>0.29599999999999999</v>
      </c>
      <c r="AO229">
        <v>0.82742857142857096</v>
      </c>
      <c r="AP229">
        <v>0.52342857142857102</v>
      </c>
      <c r="AQ229">
        <v>0.95085714285714296</v>
      </c>
      <c r="AR229">
        <v>0</v>
      </c>
      <c r="AS229">
        <v>0.36</v>
      </c>
      <c r="AT229">
        <v>0.32</v>
      </c>
      <c r="AU229">
        <v>0.442285714285714</v>
      </c>
      <c r="AV229">
        <v>0.27885714285714303</v>
      </c>
      <c r="AW229">
        <v>1.21942857142857</v>
      </c>
      <c r="AX229">
        <v>1.3508571428571401</v>
      </c>
      <c r="AY229">
        <v>2.0731428571428601</v>
      </c>
      <c r="AZ229">
        <v>4.9222857142857102</v>
      </c>
      <c r="BA229">
        <v>2.2857142857142898E-3</v>
      </c>
      <c r="BB229">
        <v>0.113142857142857</v>
      </c>
      <c r="BC229">
        <v>0.72</v>
      </c>
      <c r="BD229">
        <v>0.39314285714285702</v>
      </c>
      <c r="BE229">
        <v>0.128</v>
      </c>
      <c r="BF229" s="255" t="str">
        <f t="shared" si="3"/>
        <v>Least vulnerability</v>
      </c>
    </row>
    <row r="230" spans="1:58" x14ac:dyDescent="0.25">
      <c r="A230">
        <v>55443</v>
      </c>
      <c r="B230">
        <v>33318</v>
      </c>
      <c r="C230">
        <v>3955</v>
      </c>
      <c r="D230">
        <v>582</v>
      </c>
      <c r="E230">
        <v>41264</v>
      </c>
      <c r="F230">
        <v>2348</v>
      </c>
      <c r="G230">
        <v>4571</v>
      </c>
      <c r="H230">
        <v>9114</v>
      </c>
      <c r="I230">
        <v>3253</v>
      </c>
      <c r="J230">
        <v>560</v>
      </c>
      <c r="K230">
        <v>19952</v>
      </c>
      <c r="L230">
        <v>1684</v>
      </c>
      <c r="M230">
        <v>2808</v>
      </c>
      <c r="N230">
        <v>50</v>
      </c>
      <c r="O230">
        <v>511</v>
      </c>
      <c r="P230">
        <v>766</v>
      </c>
      <c r="Q230">
        <v>256</v>
      </c>
      <c r="R230">
        <v>0.11870460411789401</v>
      </c>
      <c r="S230">
        <v>1.7468035296236299E-2</v>
      </c>
      <c r="T230">
        <v>41264</v>
      </c>
      <c r="U230">
        <v>7.0472417311963506E-2</v>
      </c>
      <c r="V230">
        <v>0.137193108830062</v>
      </c>
      <c r="W230">
        <v>0.27354583108229802</v>
      </c>
      <c r="X230">
        <v>9.7634912059547399E-2</v>
      </c>
      <c r="Y230">
        <v>1.6807731556515999E-2</v>
      </c>
      <c r="Z230">
        <v>0.59883546431358403</v>
      </c>
      <c r="AA230">
        <v>5.0543249894951701E-2</v>
      </c>
      <c r="AB230">
        <v>8.4278768233387397E-2</v>
      </c>
      <c r="AC230">
        <v>1.50069031754607E-3</v>
      </c>
      <c r="AD230">
        <v>1.53370550453208E-2</v>
      </c>
      <c r="AE230">
        <v>2.29905756648058E-2</v>
      </c>
      <c r="AF230">
        <v>7.6835344258358801E-3</v>
      </c>
      <c r="AG230">
        <v>0.747428571428571</v>
      </c>
      <c r="AH230">
        <v>0.52228571428571402</v>
      </c>
      <c r="AI230">
        <v>0.372571428571429</v>
      </c>
      <c r="AJ230">
        <v>0.85714285714285698</v>
      </c>
      <c r="AK230">
        <v>0.152</v>
      </c>
      <c r="AL230">
        <v>0.82285714285714295</v>
      </c>
      <c r="AM230">
        <v>0.28228571428571397</v>
      </c>
      <c r="AN230">
        <v>0.24457142857142899</v>
      </c>
      <c r="AO230">
        <v>0.97828571428571398</v>
      </c>
      <c r="AP230">
        <v>0.96342857142857097</v>
      </c>
      <c r="AQ230">
        <v>0.91085714285714303</v>
      </c>
      <c r="AR230">
        <v>0.17371428571428599</v>
      </c>
      <c r="AS230">
        <v>0.89485714285714302</v>
      </c>
      <c r="AT230">
        <v>0.71199999999999997</v>
      </c>
      <c r="AU230">
        <v>0.56457142857142895</v>
      </c>
      <c r="AV230">
        <v>2.4994285714285698</v>
      </c>
      <c r="AW230">
        <v>1.50171428571429</v>
      </c>
      <c r="AX230">
        <v>1.9417142857142899</v>
      </c>
      <c r="AY230">
        <v>3.2559999999999998</v>
      </c>
      <c r="AZ230">
        <v>9.1988571428571397</v>
      </c>
      <c r="BA230">
        <v>0.71771428571428597</v>
      </c>
      <c r="BB230">
        <v>0.224</v>
      </c>
      <c r="BC230">
        <v>0.98742857142857099</v>
      </c>
      <c r="BD230">
        <v>0.78514285714285703</v>
      </c>
      <c r="BE230">
        <v>0.81142857142857105</v>
      </c>
      <c r="BF230" s="255" t="str">
        <f t="shared" si="3"/>
        <v>Most vulnerability</v>
      </c>
    </row>
    <row r="231" spans="1:58" x14ac:dyDescent="0.25">
      <c r="A231">
        <v>55444</v>
      </c>
      <c r="B231">
        <v>17428</v>
      </c>
      <c r="C231">
        <v>670</v>
      </c>
      <c r="D231">
        <v>365</v>
      </c>
      <c r="E231">
        <v>40891</v>
      </c>
      <c r="F231">
        <v>1054</v>
      </c>
      <c r="G231">
        <v>2396</v>
      </c>
      <c r="H231">
        <v>4993</v>
      </c>
      <c r="I231">
        <v>1431</v>
      </c>
      <c r="J231">
        <v>315</v>
      </c>
      <c r="K231">
        <v>11322</v>
      </c>
      <c r="L231">
        <v>823</v>
      </c>
      <c r="M231">
        <v>165</v>
      </c>
      <c r="N231">
        <v>0</v>
      </c>
      <c r="O231">
        <v>143</v>
      </c>
      <c r="P231">
        <v>118</v>
      </c>
      <c r="Q231">
        <v>65</v>
      </c>
      <c r="R231">
        <v>3.8443883406013298E-2</v>
      </c>
      <c r="S231">
        <v>2.0943309616708702E-2</v>
      </c>
      <c r="T231">
        <v>40891</v>
      </c>
      <c r="U231">
        <v>6.0477392701399998E-2</v>
      </c>
      <c r="V231">
        <v>0.13747991737434001</v>
      </c>
      <c r="W231">
        <v>0.28649299977048398</v>
      </c>
      <c r="X231">
        <v>8.2109249483589594E-2</v>
      </c>
      <c r="Y231">
        <v>1.8074363093871899E-2</v>
      </c>
      <c r="Z231">
        <v>0.64964425063116804</v>
      </c>
      <c r="AA231">
        <v>4.7222859765894E-2</v>
      </c>
      <c r="AB231">
        <v>9.4675235253614907E-3</v>
      </c>
      <c r="AC231">
        <v>0</v>
      </c>
      <c r="AD231">
        <v>8.2051870553132896E-3</v>
      </c>
      <c r="AE231">
        <v>6.7707137938948798E-3</v>
      </c>
      <c r="AF231">
        <v>3.72963047968786E-3</v>
      </c>
      <c r="AG231">
        <v>0.126857142857143</v>
      </c>
      <c r="AH231">
        <v>0.63200000000000001</v>
      </c>
      <c r="AI231">
        <v>0.38285714285714301</v>
      </c>
      <c r="AJ231">
        <v>0.79314285714285704</v>
      </c>
      <c r="AK231">
        <v>0.153142857142857</v>
      </c>
      <c r="AL231">
        <v>0.870857142857143</v>
      </c>
      <c r="AM231">
        <v>0.129142857142857</v>
      </c>
      <c r="AN231">
        <v>0.28571428571428598</v>
      </c>
      <c r="AO231">
        <v>0.98171428571428598</v>
      </c>
      <c r="AP231">
        <v>0.95542857142857096</v>
      </c>
      <c r="AQ231">
        <v>0.44</v>
      </c>
      <c r="AR231">
        <v>0</v>
      </c>
      <c r="AS231">
        <v>0.69257142857142895</v>
      </c>
      <c r="AT231">
        <v>0.248</v>
      </c>
      <c r="AU231">
        <v>0.49142857142857099</v>
      </c>
      <c r="AV231">
        <v>1.9348571428571399</v>
      </c>
      <c r="AW231">
        <v>1.4388571428571399</v>
      </c>
      <c r="AX231">
        <v>1.9371428571428599</v>
      </c>
      <c r="AY231">
        <v>1.8720000000000001</v>
      </c>
      <c r="AZ231">
        <v>7.1828571428571397</v>
      </c>
      <c r="BA231">
        <v>0.48799999999999999</v>
      </c>
      <c r="BB231">
        <v>0.19885714285714301</v>
      </c>
      <c r="BC231">
        <v>0.98399999999999999</v>
      </c>
      <c r="BD231">
        <v>0.33142857142857102</v>
      </c>
      <c r="BE231">
        <v>0.494857142857143</v>
      </c>
      <c r="BF231" s="255" t="str">
        <f t="shared" si="3"/>
        <v>Some vulnerability</v>
      </c>
    </row>
    <row r="232" spans="1:58" x14ac:dyDescent="0.25">
      <c r="A232">
        <v>55445</v>
      </c>
      <c r="B232">
        <v>13538</v>
      </c>
      <c r="C232">
        <v>902</v>
      </c>
      <c r="D232">
        <v>244</v>
      </c>
      <c r="E232">
        <v>42191</v>
      </c>
      <c r="F232">
        <v>793</v>
      </c>
      <c r="G232">
        <v>1737</v>
      </c>
      <c r="H232">
        <v>3811</v>
      </c>
      <c r="I232">
        <v>1426</v>
      </c>
      <c r="J232">
        <v>147</v>
      </c>
      <c r="K232">
        <v>7847</v>
      </c>
      <c r="L232">
        <v>745</v>
      </c>
      <c r="M232">
        <v>787</v>
      </c>
      <c r="N232">
        <v>0</v>
      </c>
      <c r="O232">
        <v>192</v>
      </c>
      <c r="P232">
        <v>227</v>
      </c>
      <c r="Q232">
        <v>41</v>
      </c>
      <c r="R232">
        <v>6.6627271384251702E-2</v>
      </c>
      <c r="S232">
        <v>1.80233417048308E-2</v>
      </c>
      <c r="T232">
        <v>42191</v>
      </c>
      <c r="U232">
        <v>5.85758605407002E-2</v>
      </c>
      <c r="V232">
        <v>0.128305510415128</v>
      </c>
      <c r="W232">
        <v>0.28150391490618998</v>
      </c>
      <c r="X232">
        <v>0.105333136356921</v>
      </c>
      <c r="Y232">
        <v>1.08583247156153E-2</v>
      </c>
      <c r="Z232">
        <v>0.57962771458117901</v>
      </c>
      <c r="AA232">
        <v>5.5030285123356497E-2</v>
      </c>
      <c r="AB232">
        <v>5.8132663613532302E-2</v>
      </c>
      <c r="AC232">
        <v>0</v>
      </c>
      <c r="AD232">
        <v>1.41823016693751E-2</v>
      </c>
      <c r="AE232">
        <v>1.6767617077854902E-2</v>
      </c>
      <c r="AF232">
        <v>3.02851233564781E-3</v>
      </c>
      <c r="AG232">
        <v>0.36685714285714299</v>
      </c>
      <c r="AH232">
        <v>0.53600000000000003</v>
      </c>
      <c r="AI232">
        <v>0.33028571428571402</v>
      </c>
      <c r="AJ232">
        <v>0.77714285714285702</v>
      </c>
      <c r="AK232">
        <v>0.113142857142857</v>
      </c>
      <c r="AL232">
        <v>0.85142857142857098</v>
      </c>
      <c r="AM232">
        <v>0.376</v>
      </c>
      <c r="AN232">
        <v>8.5714285714285701E-2</v>
      </c>
      <c r="AO232">
        <v>0.97257142857142898</v>
      </c>
      <c r="AP232">
        <v>0.96799999999999997</v>
      </c>
      <c r="AQ232">
        <v>0.84</v>
      </c>
      <c r="AR232">
        <v>0</v>
      </c>
      <c r="AS232">
        <v>0.876571428571429</v>
      </c>
      <c r="AT232">
        <v>0.56571428571428595</v>
      </c>
      <c r="AU232">
        <v>0.47085714285714297</v>
      </c>
      <c r="AV232">
        <v>2.0102857142857098</v>
      </c>
      <c r="AW232">
        <v>1.4262857142857099</v>
      </c>
      <c r="AX232">
        <v>1.9405714285714299</v>
      </c>
      <c r="AY232">
        <v>2.7531428571428598</v>
      </c>
      <c r="AZ232">
        <v>8.1302857142857103</v>
      </c>
      <c r="BA232">
        <v>0.52114285714285702</v>
      </c>
      <c r="BB232">
        <v>0.19314285714285701</v>
      </c>
      <c r="BC232">
        <v>0.98628571428571399</v>
      </c>
      <c r="BD232">
        <v>0.61599999999999999</v>
      </c>
      <c r="BE232">
        <v>0.64914285714285702</v>
      </c>
      <c r="BF232" s="255" t="str">
        <f t="shared" si="3"/>
        <v>Significant vulnerability</v>
      </c>
    </row>
    <row r="233" spans="1:58" x14ac:dyDescent="0.25">
      <c r="A233">
        <v>55446</v>
      </c>
      <c r="B233">
        <v>27627</v>
      </c>
      <c r="C233">
        <v>635</v>
      </c>
      <c r="D233">
        <v>339</v>
      </c>
      <c r="E233">
        <v>77611</v>
      </c>
      <c r="F233">
        <v>397</v>
      </c>
      <c r="G233">
        <v>3449</v>
      </c>
      <c r="H233">
        <v>8324</v>
      </c>
      <c r="I233">
        <v>1373</v>
      </c>
      <c r="J233">
        <v>220</v>
      </c>
      <c r="K233">
        <v>9555</v>
      </c>
      <c r="L233">
        <v>261</v>
      </c>
      <c r="M233">
        <v>1405</v>
      </c>
      <c r="N233">
        <v>0</v>
      </c>
      <c r="O233">
        <v>45</v>
      </c>
      <c r="P233">
        <v>191</v>
      </c>
      <c r="Q233">
        <v>44</v>
      </c>
      <c r="R233">
        <v>2.29847612842509E-2</v>
      </c>
      <c r="S233">
        <v>1.22706048430883E-2</v>
      </c>
      <c r="T233">
        <v>77611</v>
      </c>
      <c r="U233">
        <v>1.43700003619647E-2</v>
      </c>
      <c r="V233">
        <v>0.12484164042422299</v>
      </c>
      <c r="W233">
        <v>0.301299453433236</v>
      </c>
      <c r="X233">
        <v>4.9697759438230703E-2</v>
      </c>
      <c r="Y233">
        <v>7.9632243819452008E-3</v>
      </c>
      <c r="Z233">
        <v>0.34585731349766502</v>
      </c>
      <c r="AA233">
        <v>9.4472798349440803E-3</v>
      </c>
      <c r="AB233">
        <v>5.0856046621059102E-2</v>
      </c>
      <c r="AC233">
        <v>0</v>
      </c>
      <c r="AD233">
        <v>1.62884135085243E-3</v>
      </c>
      <c r="AE233">
        <v>6.9135266225069701E-3</v>
      </c>
      <c r="AF233">
        <v>1.5926448763890399E-3</v>
      </c>
      <c r="AG233">
        <v>4.2285714285714301E-2</v>
      </c>
      <c r="AH233">
        <v>0.33714285714285702</v>
      </c>
      <c r="AI233">
        <v>1.7142857142857099E-2</v>
      </c>
      <c r="AJ233">
        <v>9.2571428571428596E-2</v>
      </c>
      <c r="AK233">
        <v>0.104</v>
      </c>
      <c r="AL233">
        <v>0.92914285714285705</v>
      </c>
      <c r="AM233">
        <v>2.0571428571428602E-2</v>
      </c>
      <c r="AN233">
        <v>5.3714285714285701E-2</v>
      </c>
      <c r="AO233">
        <v>0.92800000000000005</v>
      </c>
      <c r="AP233">
        <v>0.747428571428571</v>
      </c>
      <c r="AQ233">
        <v>0.81485714285714295</v>
      </c>
      <c r="AR233">
        <v>0</v>
      </c>
      <c r="AS233">
        <v>0.307428571428571</v>
      </c>
      <c r="AT233">
        <v>0.251428571428571</v>
      </c>
      <c r="AU233">
        <v>0.43085714285714299</v>
      </c>
      <c r="AV233">
        <v>0.48914285714285699</v>
      </c>
      <c r="AW233">
        <v>1.1074285714285701</v>
      </c>
      <c r="AX233">
        <v>1.6754285714285699</v>
      </c>
      <c r="AY233">
        <v>1.80457142857143</v>
      </c>
      <c r="AZ233">
        <v>5.0765714285714303</v>
      </c>
      <c r="BA233">
        <v>2.0571428571428602E-2</v>
      </c>
      <c r="BB233">
        <v>6.7428571428571393E-2</v>
      </c>
      <c r="BC233">
        <v>0.872</v>
      </c>
      <c r="BD233">
        <v>0.315428571428571</v>
      </c>
      <c r="BE233">
        <v>0.14742857142857099</v>
      </c>
      <c r="BF233" s="255" t="str">
        <f t="shared" si="3"/>
        <v>Least vulnerability</v>
      </c>
    </row>
    <row r="234" spans="1:58" x14ac:dyDescent="0.25">
      <c r="A234">
        <v>55447</v>
      </c>
      <c r="B234">
        <v>21001</v>
      </c>
      <c r="C234">
        <v>622</v>
      </c>
      <c r="D234">
        <v>210</v>
      </c>
      <c r="E234">
        <v>67061</v>
      </c>
      <c r="F234">
        <v>299</v>
      </c>
      <c r="G234">
        <v>3750</v>
      </c>
      <c r="H234">
        <v>5030</v>
      </c>
      <c r="I234">
        <v>1824</v>
      </c>
      <c r="J234">
        <v>396</v>
      </c>
      <c r="K234">
        <v>3660</v>
      </c>
      <c r="L234">
        <v>156</v>
      </c>
      <c r="M234">
        <v>1483</v>
      </c>
      <c r="N234">
        <v>0</v>
      </c>
      <c r="O234">
        <v>119</v>
      </c>
      <c r="P234">
        <v>333</v>
      </c>
      <c r="Q234">
        <v>277</v>
      </c>
      <c r="R234">
        <v>2.9617637255368801E-2</v>
      </c>
      <c r="S234">
        <v>9.9995238321984696E-3</v>
      </c>
      <c r="T234">
        <v>67061</v>
      </c>
      <c r="U234">
        <v>1.42374172658445E-2</v>
      </c>
      <c r="V234">
        <v>0.178562925574973</v>
      </c>
      <c r="W234">
        <v>0.23951240417122999</v>
      </c>
      <c r="X234">
        <v>8.6853006999666693E-2</v>
      </c>
      <c r="Y234">
        <v>1.8856244940717099E-2</v>
      </c>
      <c r="Z234">
        <v>0.174277415361173</v>
      </c>
      <c r="AA234">
        <v>7.4282177039188598E-3</v>
      </c>
      <c r="AB234">
        <v>7.0615684967382505E-2</v>
      </c>
      <c r="AC234">
        <v>0</v>
      </c>
      <c r="AD234">
        <v>5.6663968382457998E-3</v>
      </c>
      <c r="AE234">
        <v>1.5856387791057601E-2</v>
      </c>
      <c r="AF234">
        <v>1.3189848102471299E-2</v>
      </c>
      <c r="AG234">
        <v>7.0857142857142896E-2</v>
      </c>
      <c r="AH234">
        <v>0.254857142857143</v>
      </c>
      <c r="AI234">
        <v>3.77142857142857E-2</v>
      </c>
      <c r="AJ234">
        <v>8.7999999999999995E-2</v>
      </c>
      <c r="AK234">
        <v>0.373714285714286</v>
      </c>
      <c r="AL234">
        <v>0.60457142857142898</v>
      </c>
      <c r="AM234">
        <v>0.18057142857142899</v>
      </c>
      <c r="AN234">
        <v>0.30285714285714299</v>
      </c>
      <c r="AO234">
        <v>0.753142857142857</v>
      </c>
      <c r="AP234">
        <v>0.69599999999999995</v>
      </c>
      <c r="AQ234">
        <v>0.88228571428571401</v>
      </c>
      <c r="AR234">
        <v>0</v>
      </c>
      <c r="AS234">
        <v>0.56914285714285695</v>
      </c>
      <c r="AT234">
        <v>0.53828571428571403</v>
      </c>
      <c r="AU234">
        <v>0.65828571428571403</v>
      </c>
      <c r="AV234">
        <v>0.45142857142857101</v>
      </c>
      <c r="AW234">
        <v>1.46171428571429</v>
      </c>
      <c r="AX234">
        <v>1.44914285714286</v>
      </c>
      <c r="AY234">
        <v>2.6480000000000001</v>
      </c>
      <c r="AZ234">
        <v>6.0102857142857102</v>
      </c>
      <c r="BA234">
        <v>1.6E-2</v>
      </c>
      <c r="BB234">
        <v>0.20799999999999999</v>
      </c>
      <c r="BC234">
        <v>0.76457142857142901</v>
      </c>
      <c r="BD234">
        <v>0.58399999999999996</v>
      </c>
      <c r="BE234">
        <v>0.28457142857142897</v>
      </c>
      <c r="BF234" s="255" t="str">
        <f t="shared" si="3"/>
        <v>Some vulnerability</v>
      </c>
    </row>
    <row r="235" spans="1:58" x14ac:dyDescent="0.25">
      <c r="A235">
        <v>55448</v>
      </c>
      <c r="B235">
        <v>28925</v>
      </c>
      <c r="C235">
        <v>1846</v>
      </c>
      <c r="D235">
        <v>735</v>
      </c>
      <c r="E235">
        <v>42448</v>
      </c>
      <c r="F235">
        <v>989</v>
      </c>
      <c r="G235">
        <v>4650</v>
      </c>
      <c r="H235">
        <v>6138</v>
      </c>
      <c r="I235">
        <v>2999</v>
      </c>
      <c r="J235">
        <v>429</v>
      </c>
      <c r="K235">
        <v>7151</v>
      </c>
      <c r="L235">
        <v>534</v>
      </c>
      <c r="M235">
        <v>680</v>
      </c>
      <c r="N235">
        <v>13</v>
      </c>
      <c r="O235">
        <v>131</v>
      </c>
      <c r="P235">
        <v>229</v>
      </c>
      <c r="Q235">
        <v>250</v>
      </c>
      <c r="R235">
        <v>6.3820224719101107E-2</v>
      </c>
      <c r="S235">
        <v>2.54105445116681E-2</v>
      </c>
      <c r="T235">
        <v>42448</v>
      </c>
      <c r="U235">
        <v>3.4191875540190098E-2</v>
      </c>
      <c r="V235">
        <v>0.16076058772688001</v>
      </c>
      <c r="W235">
        <v>0.212203975799481</v>
      </c>
      <c r="X235">
        <v>0.103681936041487</v>
      </c>
      <c r="Y235">
        <v>1.4831460674157301E-2</v>
      </c>
      <c r="Z235">
        <v>0.247225583405359</v>
      </c>
      <c r="AA235">
        <v>1.8461538461538501E-2</v>
      </c>
      <c r="AB235">
        <v>2.3509075194468501E-2</v>
      </c>
      <c r="AC235">
        <v>4.4943820224719097E-4</v>
      </c>
      <c r="AD235">
        <v>4.5289541918755397E-3</v>
      </c>
      <c r="AE235">
        <v>7.91702679343129E-3</v>
      </c>
      <c r="AF235">
        <v>8.6430423509075201E-3</v>
      </c>
      <c r="AG235">
        <v>0.34285714285714303</v>
      </c>
      <c r="AH235">
        <v>0.75657142857142901</v>
      </c>
      <c r="AI235">
        <v>0.32</v>
      </c>
      <c r="AJ235">
        <v>0.38971428571428601</v>
      </c>
      <c r="AK235">
        <v>0.26971428571428602</v>
      </c>
      <c r="AL235">
        <v>0.380571428571429</v>
      </c>
      <c r="AM235">
        <v>0.35885714285714299</v>
      </c>
      <c r="AN235">
        <v>0.19542857142857101</v>
      </c>
      <c r="AO235">
        <v>0.85371428571428598</v>
      </c>
      <c r="AP235">
        <v>0.85599999999999998</v>
      </c>
      <c r="AQ235">
        <v>0.60799999999999998</v>
      </c>
      <c r="AR235">
        <v>0.13714285714285701</v>
      </c>
      <c r="AS235">
        <v>0.494857142857143</v>
      </c>
      <c r="AT235">
        <v>0.29599999999999999</v>
      </c>
      <c r="AU235">
        <v>0.58399999999999996</v>
      </c>
      <c r="AV235">
        <v>1.8091428571428601</v>
      </c>
      <c r="AW235">
        <v>1.20457142857143</v>
      </c>
      <c r="AX235">
        <v>1.70971428571429</v>
      </c>
      <c r="AY235">
        <v>2.12</v>
      </c>
      <c r="AZ235">
        <v>6.8434285714285696</v>
      </c>
      <c r="BA235">
        <v>0.42857142857142899</v>
      </c>
      <c r="BB235">
        <v>0.106285714285714</v>
      </c>
      <c r="BC235">
        <v>0.88342857142857101</v>
      </c>
      <c r="BD235">
        <v>0.40799999999999997</v>
      </c>
      <c r="BE235">
        <v>0.438857142857143</v>
      </c>
      <c r="BF235" s="255" t="str">
        <f t="shared" si="3"/>
        <v>Some vulnerability</v>
      </c>
    </row>
    <row r="236" spans="1:58" x14ac:dyDescent="0.25">
      <c r="A236">
        <v>55449</v>
      </c>
      <c r="B236">
        <v>33367</v>
      </c>
      <c r="C236">
        <v>1151</v>
      </c>
      <c r="D236">
        <v>634</v>
      </c>
      <c r="E236">
        <v>54222</v>
      </c>
      <c r="F236">
        <v>940</v>
      </c>
      <c r="G236">
        <v>3847</v>
      </c>
      <c r="H236">
        <v>9562</v>
      </c>
      <c r="I236">
        <v>2087</v>
      </c>
      <c r="J236">
        <v>397</v>
      </c>
      <c r="K236">
        <v>9115</v>
      </c>
      <c r="L236">
        <v>639</v>
      </c>
      <c r="M236">
        <v>302</v>
      </c>
      <c r="N236">
        <v>468</v>
      </c>
      <c r="O236">
        <v>186</v>
      </c>
      <c r="P236">
        <v>297</v>
      </c>
      <c r="Q236">
        <v>79</v>
      </c>
      <c r="R236">
        <v>3.4495159888512601E-2</v>
      </c>
      <c r="S236">
        <v>1.9000809182725401E-2</v>
      </c>
      <c r="T236">
        <v>54222</v>
      </c>
      <c r="U236">
        <v>2.81715467377948E-2</v>
      </c>
      <c r="V236">
        <v>0.11529355351095399</v>
      </c>
      <c r="W236">
        <v>0.286570563730632</v>
      </c>
      <c r="X236">
        <v>6.2546827704018898E-2</v>
      </c>
      <c r="Y236">
        <v>1.1897983037132499E-2</v>
      </c>
      <c r="Z236">
        <v>0.27317409416489302</v>
      </c>
      <c r="AA236">
        <v>1.9150657835586098E-2</v>
      </c>
      <c r="AB236">
        <v>9.0508586327808904E-3</v>
      </c>
      <c r="AC236">
        <v>1.40258339077532E-2</v>
      </c>
      <c r="AD236">
        <v>5.5743698864147203E-3</v>
      </c>
      <c r="AE236">
        <v>8.90100997992028E-3</v>
      </c>
      <c r="AF236">
        <v>2.36760871519765E-3</v>
      </c>
      <c r="AG236">
        <v>0.10171428571428601</v>
      </c>
      <c r="AH236">
        <v>0.55885714285714305</v>
      </c>
      <c r="AI236">
        <v>0.10171428571428601</v>
      </c>
      <c r="AJ236">
        <v>0.26628571428571401</v>
      </c>
      <c r="AK236">
        <v>8.3428571428571394E-2</v>
      </c>
      <c r="AL236">
        <v>0.872</v>
      </c>
      <c r="AM236">
        <v>4.6857142857142903E-2</v>
      </c>
      <c r="AN236">
        <v>0.107428571428571</v>
      </c>
      <c r="AO236">
        <v>0.88571428571428601</v>
      </c>
      <c r="AP236">
        <v>0.86514285714285699</v>
      </c>
      <c r="AQ236">
        <v>0.434285714285714</v>
      </c>
      <c r="AR236">
        <v>0.47085714285714297</v>
      </c>
      <c r="AS236">
        <v>0.56571428571428595</v>
      </c>
      <c r="AT236">
        <v>0.33714285714285702</v>
      </c>
      <c r="AU236">
        <v>0.44685714285714301</v>
      </c>
      <c r="AV236">
        <v>1.02857142857143</v>
      </c>
      <c r="AW236">
        <v>1.1097142857142901</v>
      </c>
      <c r="AX236">
        <v>1.75085714285714</v>
      </c>
      <c r="AY236">
        <v>2.2548571428571398</v>
      </c>
      <c r="AZ236">
        <v>6.1440000000000001</v>
      </c>
      <c r="BA236">
        <v>0.11885714285714299</v>
      </c>
      <c r="BB236">
        <v>6.9714285714285701E-2</v>
      </c>
      <c r="BC236">
        <v>0.90285714285714302</v>
      </c>
      <c r="BD236">
        <v>0.442285714285714</v>
      </c>
      <c r="BE236">
        <v>0.308571428571429</v>
      </c>
      <c r="BF236" s="255" t="str">
        <f t="shared" si="3"/>
        <v>Some vulnerability</v>
      </c>
    </row>
    <row r="237" spans="1:58" x14ac:dyDescent="0.25">
      <c r="A237">
        <v>55450</v>
      </c>
      <c r="B237">
        <v>0</v>
      </c>
      <c r="C237">
        <v>0</v>
      </c>
      <c r="D237">
        <v>0</v>
      </c>
      <c r="E237" t="s">
        <v>137</v>
      </c>
      <c r="F237">
        <v>0</v>
      </c>
      <c r="G237">
        <v>0</v>
      </c>
      <c r="H237">
        <v>0</v>
      </c>
      <c r="I237">
        <v>0</v>
      </c>
      <c r="J237">
        <v>0</v>
      </c>
      <c r="K237">
        <v>0</v>
      </c>
      <c r="L237">
        <v>0</v>
      </c>
      <c r="M237">
        <v>0</v>
      </c>
      <c r="N237">
        <v>0</v>
      </c>
      <c r="O237">
        <v>0</v>
      </c>
      <c r="P237">
        <v>0</v>
      </c>
      <c r="Q237">
        <v>0</v>
      </c>
      <c r="R237" t="s">
        <v>137</v>
      </c>
      <c r="S237" t="s">
        <v>137</v>
      </c>
      <c r="T237" t="s">
        <v>137</v>
      </c>
      <c r="U237" t="s">
        <v>137</v>
      </c>
      <c r="V237" t="s">
        <v>137</v>
      </c>
      <c r="W237" t="s">
        <v>137</v>
      </c>
      <c r="X237" t="s">
        <v>137</v>
      </c>
      <c r="Y237" t="s">
        <v>137</v>
      </c>
      <c r="Z237" t="s">
        <v>137</v>
      </c>
      <c r="AA237" t="s">
        <v>137</v>
      </c>
      <c r="AB237" t="s">
        <v>137</v>
      </c>
      <c r="AC237" t="s">
        <v>137</v>
      </c>
      <c r="AD237" t="s">
        <v>137</v>
      </c>
      <c r="AE237" t="s">
        <v>137</v>
      </c>
      <c r="AF237" t="s">
        <v>137</v>
      </c>
      <c r="AG237" t="s">
        <v>137</v>
      </c>
      <c r="AH237" t="s">
        <v>137</v>
      </c>
      <c r="AI237" t="s">
        <v>137</v>
      </c>
      <c r="AJ237" t="s">
        <v>137</v>
      </c>
      <c r="AK237" t="s">
        <v>137</v>
      </c>
      <c r="AL237" t="s">
        <v>137</v>
      </c>
      <c r="AM237" t="s">
        <v>137</v>
      </c>
      <c r="AN237" t="s">
        <v>137</v>
      </c>
      <c r="AO237" t="s">
        <v>137</v>
      </c>
      <c r="AP237" t="s">
        <v>137</v>
      </c>
      <c r="AQ237" t="s">
        <v>137</v>
      </c>
      <c r="AR237" t="s">
        <v>137</v>
      </c>
      <c r="AS237" t="s">
        <v>137</v>
      </c>
      <c r="AT237" t="s">
        <v>137</v>
      </c>
      <c r="AU237" t="s">
        <v>137</v>
      </c>
      <c r="AV237" t="s">
        <v>137</v>
      </c>
      <c r="AW237" t="s">
        <v>137</v>
      </c>
      <c r="AX237" t="s">
        <v>137</v>
      </c>
      <c r="AY237" t="s">
        <v>137</v>
      </c>
      <c r="AZ237" t="s">
        <v>137</v>
      </c>
      <c r="BA237" t="s">
        <v>137</v>
      </c>
      <c r="BB237" t="s">
        <v>137</v>
      </c>
      <c r="BC237" t="s">
        <v>137</v>
      </c>
      <c r="BD237" t="s">
        <v>137</v>
      </c>
      <c r="BE237" t="s">
        <v>137</v>
      </c>
      <c r="BF237" s="255" t="str">
        <f t="shared" si="3"/>
        <v/>
      </c>
    </row>
    <row r="238" spans="1:58" x14ac:dyDescent="0.25">
      <c r="A238">
        <v>55454</v>
      </c>
      <c r="B238">
        <v>8628</v>
      </c>
      <c r="C238">
        <v>3872</v>
      </c>
      <c r="D238">
        <v>572</v>
      </c>
      <c r="E238">
        <v>17751</v>
      </c>
      <c r="F238">
        <v>1464</v>
      </c>
      <c r="G238">
        <v>1160</v>
      </c>
      <c r="H238">
        <v>2119</v>
      </c>
      <c r="I238">
        <v>1480</v>
      </c>
      <c r="J238">
        <v>342</v>
      </c>
      <c r="K238">
        <v>6457</v>
      </c>
      <c r="L238">
        <v>979</v>
      </c>
      <c r="M238">
        <v>3038</v>
      </c>
      <c r="N238">
        <v>0</v>
      </c>
      <c r="O238">
        <v>631</v>
      </c>
      <c r="P238">
        <v>1506</v>
      </c>
      <c r="Q238">
        <v>1094</v>
      </c>
      <c r="R238">
        <v>0.44877144181733902</v>
      </c>
      <c r="S238">
        <v>6.6295781177561394E-2</v>
      </c>
      <c r="T238">
        <v>17751</v>
      </c>
      <c r="U238">
        <v>0.169680111265647</v>
      </c>
      <c r="V238">
        <v>0.13444598980064901</v>
      </c>
      <c r="W238">
        <v>0.24559573481687499</v>
      </c>
      <c r="X238">
        <v>0.171534538711173</v>
      </c>
      <c r="Y238">
        <v>3.9638386648122401E-2</v>
      </c>
      <c r="Z238">
        <v>0.74837737598516496</v>
      </c>
      <c r="AA238">
        <v>0.113467779323134</v>
      </c>
      <c r="AB238">
        <v>0.35210941121928602</v>
      </c>
      <c r="AC238">
        <v>0</v>
      </c>
      <c r="AD238">
        <v>7.3133982382939305E-2</v>
      </c>
      <c r="AE238">
        <v>0.174547983310153</v>
      </c>
      <c r="AF238">
        <v>0.12679647658785401</v>
      </c>
      <c r="AG238">
        <v>0.995428571428571</v>
      </c>
      <c r="AH238">
        <v>0.98171428571428598</v>
      </c>
      <c r="AI238">
        <v>0.98971428571428599</v>
      </c>
      <c r="AJ238">
        <v>0.994285714285714</v>
      </c>
      <c r="AK238">
        <v>0.13828571428571401</v>
      </c>
      <c r="AL238">
        <v>0.64800000000000002</v>
      </c>
      <c r="AM238">
        <v>0.86171428571428599</v>
      </c>
      <c r="AN238">
        <v>0.81828571428571395</v>
      </c>
      <c r="AO238">
        <v>0.98971428571428599</v>
      </c>
      <c r="AP238">
        <v>0.995428571428571</v>
      </c>
      <c r="AQ238">
        <v>0.98971428571428599</v>
      </c>
      <c r="AR238">
        <v>0</v>
      </c>
      <c r="AS238">
        <v>1</v>
      </c>
      <c r="AT238">
        <v>0.997714285714286</v>
      </c>
      <c r="AU238">
        <v>0.97828571428571398</v>
      </c>
      <c r="AV238">
        <v>3.96114285714286</v>
      </c>
      <c r="AW238">
        <v>2.4662857142857102</v>
      </c>
      <c r="AX238">
        <v>1.98514285714286</v>
      </c>
      <c r="AY238">
        <v>3.9657142857142902</v>
      </c>
      <c r="AZ238">
        <v>12.378285714285701</v>
      </c>
      <c r="BA238">
        <v>1</v>
      </c>
      <c r="BB238">
        <v>0.745142857142857</v>
      </c>
      <c r="BC238">
        <v>0.998857142857143</v>
      </c>
      <c r="BD238">
        <v>0.97828571428571398</v>
      </c>
      <c r="BE238">
        <v>1</v>
      </c>
      <c r="BF238" s="255" t="str">
        <f t="shared" si="3"/>
        <v>Most vulnerability</v>
      </c>
    </row>
    <row r="239" spans="1:58" x14ac:dyDescent="0.25">
      <c r="A239">
        <v>55455</v>
      </c>
      <c r="B239">
        <v>5243</v>
      </c>
      <c r="C239">
        <v>10</v>
      </c>
      <c r="D239">
        <v>427</v>
      </c>
      <c r="E239">
        <v>5450</v>
      </c>
      <c r="F239">
        <v>0</v>
      </c>
      <c r="G239">
        <v>0</v>
      </c>
      <c r="H239">
        <v>53</v>
      </c>
      <c r="I239">
        <v>344</v>
      </c>
      <c r="J239">
        <v>0</v>
      </c>
      <c r="K239">
        <v>1610</v>
      </c>
      <c r="L239">
        <v>52</v>
      </c>
      <c r="M239">
        <v>5</v>
      </c>
      <c r="N239">
        <v>0</v>
      </c>
      <c r="O239">
        <v>0</v>
      </c>
      <c r="P239">
        <v>0</v>
      </c>
      <c r="Q239">
        <v>5233</v>
      </c>
      <c r="R239">
        <v>1.90730497806599E-3</v>
      </c>
      <c r="S239">
        <v>8.1441922563417896E-2</v>
      </c>
      <c r="T239">
        <v>5450</v>
      </c>
      <c r="U239">
        <v>0</v>
      </c>
      <c r="V239">
        <v>0</v>
      </c>
      <c r="W239">
        <v>1.01087163837498E-2</v>
      </c>
      <c r="X239">
        <v>6.5611291245470105E-2</v>
      </c>
      <c r="Y239">
        <v>0</v>
      </c>
      <c r="Z239">
        <v>0.30707610146862502</v>
      </c>
      <c r="AA239">
        <v>9.9179858859431598E-3</v>
      </c>
      <c r="AB239">
        <v>9.5365248903299599E-4</v>
      </c>
      <c r="AC239">
        <v>0</v>
      </c>
      <c r="AD239">
        <v>0</v>
      </c>
      <c r="AE239">
        <v>0</v>
      </c>
      <c r="AF239">
        <v>0.99809269502193398</v>
      </c>
      <c r="AG239">
        <v>1.1428571428571401E-2</v>
      </c>
      <c r="AH239">
        <v>0.98857142857142899</v>
      </c>
      <c r="AI239">
        <v>1</v>
      </c>
      <c r="AJ239">
        <v>0</v>
      </c>
      <c r="AK239">
        <v>0</v>
      </c>
      <c r="AL239">
        <v>1.1428571428571401E-2</v>
      </c>
      <c r="AM239">
        <v>5.8285714285714302E-2</v>
      </c>
      <c r="AN239">
        <v>0</v>
      </c>
      <c r="AO239">
        <v>0.90857142857142903</v>
      </c>
      <c r="AP239">
        <v>0.75885714285714301</v>
      </c>
      <c r="AQ239">
        <v>0.32114285714285701</v>
      </c>
      <c r="AR239">
        <v>0</v>
      </c>
      <c r="AS239">
        <v>0</v>
      </c>
      <c r="AT239">
        <v>0</v>
      </c>
      <c r="AU239">
        <v>0.996571428571429</v>
      </c>
      <c r="AV239">
        <v>2</v>
      </c>
      <c r="AW239">
        <v>6.9714285714285701E-2</v>
      </c>
      <c r="AX239">
        <v>1.6674285714285699</v>
      </c>
      <c r="AY239">
        <v>1.3177142857142901</v>
      </c>
      <c r="AZ239">
        <v>5.0548571428571396</v>
      </c>
      <c r="BA239">
        <v>0.51885714285714302</v>
      </c>
      <c r="BB239">
        <v>3.4285714285714301E-3</v>
      </c>
      <c r="BC239">
        <v>0.86857142857142899</v>
      </c>
      <c r="BD239">
        <v>0.17828571428571399</v>
      </c>
      <c r="BE239">
        <v>0.14285714285714299</v>
      </c>
      <c r="BF239" s="255" t="str">
        <f t="shared" si="3"/>
        <v>Least vulnerability</v>
      </c>
    </row>
    <row r="240" spans="1:58" x14ac:dyDescent="0.25">
      <c r="A240">
        <v>55601</v>
      </c>
      <c r="B240">
        <v>135</v>
      </c>
      <c r="C240">
        <v>18</v>
      </c>
      <c r="D240">
        <v>0</v>
      </c>
      <c r="E240">
        <v>33413</v>
      </c>
      <c r="F240">
        <v>8</v>
      </c>
      <c r="G240">
        <v>50</v>
      </c>
      <c r="H240">
        <v>14</v>
      </c>
      <c r="I240">
        <v>16</v>
      </c>
      <c r="J240">
        <v>1</v>
      </c>
      <c r="K240">
        <v>7</v>
      </c>
      <c r="L240">
        <v>0</v>
      </c>
      <c r="M240">
        <v>0</v>
      </c>
      <c r="N240">
        <v>6</v>
      </c>
      <c r="O240">
        <v>0</v>
      </c>
      <c r="P240">
        <v>2</v>
      </c>
      <c r="Q240">
        <v>0</v>
      </c>
      <c r="R240">
        <v>0.133333333333333</v>
      </c>
      <c r="S240">
        <v>0</v>
      </c>
      <c r="T240">
        <v>33413</v>
      </c>
      <c r="U240">
        <v>5.9259259259259303E-2</v>
      </c>
      <c r="V240">
        <v>0.37037037037037002</v>
      </c>
      <c r="W240">
        <v>0.10370370370370401</v>
      </c>
      <c r="X240">
        <v>0.11851851851851899</v>
      </c>
      <c r="Y240">
        <v>7.4074074074074103E-3</v>
      </c>
      <c r="Z240">
        <v>5.1851851851851899E-2</v>
      </c>
      <c r="AA240">
        <v>0</v>
      </c>
      <c r="AB240">
        <v>0</v>
      </c>
      <c r="AC240">
        <v>4.4444444444444398E-2</v>
      </c>
      <c r="AD240">
        <v>0</v>
      </c>
      <c r="AE240">
        <v>1.48148148148148E-2</v>
      </c>
      <c r="AF240">
        <v>0</v>
      </c>
      <c r="AG240">
        <v>0.81942857142857095</v>
      </c>
      <c r="AH240">
        <v>0</v>
      </c>
      <c r="AI240">
        <v>0.79542857142857104</v>
      </c>
      <c r="AJ240">
        <v>0.78285714285714303</v>
      </c>
      <c r="AK240">
        <v>0.96114285714285697</v>
      </c>
      <c r="AL240">
        <v>4.9142857142857099E-2</v>
      </c>
      <c r="AM240">
        <v>0.51085714285714301</v>
      </c>
      <c r="AN240">
        <v>5.0285714285714302E-2</v>
      </c>
      <c r="AO240">
        <v>0.22857142857142901</v>
      </c>
      <c r="AP240">
        <v>0</v>
      </c>
      <c r="AQ240">
        <v>0</v>
      </c>
      <c r="AR240">
        <v>0.76571428571428601</v>
      </c>
      <c r="AS240">
        <v>0</v>
      </c>
      <c r="AT240">
        <v>0.51542857142857101</v>
      </c>
      <c r="AU240">
        <v>0</v>
      </c>
      <c r="AV240">
        <v>2.3977142857142901</v>
      </c>
      <c r="AW240">
        <v>1.5714285714285701</v>
      </c>
      <c r="AX240">
        <v>0.22857142857142901</v>
      </c>
      <c r="AY240">
        <v>1.28114285714286</v>
      </c>
      <c r="AZ240">
        <v>5.47885714285714</v>
      </c>
      <c r="BA240">
        <v>0.67885714285714305</v>
      </c>
      <c r="BB240">
        <v>0.254857142857143</v>
      </c>
      <c r="BC240">
        <v>0.13714285714285701</v>
      </c>
      <c r="BD240">
        <v>0.17028571428571401</v>
      </c>
      <c r="BE240">
        <v>0.2</v>
      </c>
      <c r="BF240" s="255" t="str">
        <f t="shared" si="3"/>
        <v>Least vulnerability</v>
      </c>
    </row>
    <row r="241" spans="1:58" x14ac:dyDescent="0.25">
      <c r="A241">
        <v>55602</v>
      </c>
      <c r="B241">
        <v>310</v>
      </c>
      <c r="C241">
        <v>27</v>
      </c>
      <c r="D241">
        <v>12</v>
      </c>
      <c r="E241">
        <v>43480</v>
      </c>
      <c r="F241">
        <v>5</v>
      </c>
      <c r="G241">
        <v>129</v>
      </c>
      <c r="H241">
        <v>25</v>
      </c>
      <c r="I241">
        <v>28</v>
      </c>
      <c r="J241">
        <v>26</v>
      </c>
      <c r="K241">
        <v>1</v>
      </c>
      <c r="L241">
        <v>2</v>
      </c>
      <c r="M241">
        <v>0</v>
      </c>
      <c r="N241">
        <v>25</v>
      </c>
      <c r="O241">
        <v>0</v>
      </c>
      <c r="P241">
        <v>0</v>
      </c>
      <c r="Q241">
        <v>0</v>
      </c>
      <c r="R241">
        <v>8.7096774193548401E-2</v>
      </c>
      <c r="S241">
        <v>3.8709677419354799E-2</v>
      </c>
      <c r="T241">
        <v>43480</v>
      </c>
      <c r="U241">
        <v>1.6129032258064498E-2</v>
      </c>
      <c r="V241">
        <v>0.41612903225806502</v>
      </c>
      <c r="W241">
        <v>8.0645161290322606E-2</v>
      </c>
      <c r="X241">
        <v>9.0322580645161299E-2</v>
      </c>
      <c r="Y241">
        <v>8.3870967741935504E-2</v>
      </c>
      <c r="Z241">
        <v>3.2258064516129002E-3</v>
      </c>
      <c r="AA241">
        <v>6.4516129032258099E-3</v>
      </c>
      <c r="AB241">
        <v>0</v>
      </c>
      <c r="AC241">
        <v>8.0645161290322606E-2</v>
      </c>
      <c r="AD241">
        <v>0</v>
      </c>
      <c r="AE241">
        <v>0</v>
      </c>
      <c r="AF241">
        <v>0</v>
      </c>
      <c r="AG241">
        <v>0.53828571428571403</v>
      </c>
      <c r="AH241">
        <v>0.91771428571428604</v>
      </c>
      <c r="AI241">
        <v>0.29257142857142898</v>
      </c>
      <c r="AJ241">
        <v>0.109714285714286</v>
      </c>
      <c r="AK241">
        <v>0.98285714285714298</v>
      </c>
      <c r="AL241">
        <v>3.77142857142857E-2</v>
      </c>
      <c r="AM241">
        <v>0.218285714285714</v>
      </c>
      <c r="AN241">
        <v>0.97485714285714298</v>
      </c>
      <c r="AO241">
        <v>2.6285714285714301E-2</v>
      </c>
      <c r="AP241">
        <v>0.65942857142857103</v>
      </c>
      <c r="AQ241">
        <v>0</v>
      </c>
      <c r="AR241">
        <v>0.88685714285714301</v>
      </c>
      <c r="AS241">
        <v>0</v>
      </c>
      <c r="AT241">
        <v>0</v>
      </c>
      <c r="AU241">
        <v>0</v>
      </c>
      <c r="AV241">
        <v>1.8582857142857101</v>
      </c>
      <c r="AW241">
        <v>2.21371428571429</v>
      </c>
      <c r="AX241">
        <v>0.68571428571428605</v>
      </c>
      <c r="AY241">
        <v>0.88685714285714301</v>
      </c>
      <c r="AZ241">
        <v>5.6445714285714299</v>
      </c>
      <c r="BA241">
        <v>0.45371428571428601</v>
      </c>
      <c r="BB241">
        <v>0.60799999999999998</v>
      </c>
      <c r="BC241">
        <v>0.35542857142857098</v>
      </c>
      <c r="BD241">
        <v>8.2285714285714295E-2</v>
      </c>
      <c r="BE241">
        <v>0.24</v>
      </c>
      <c r="BF241" s="255" t="str">
        <f t="shared" si="3"/>
        <v>Least vulnerability</v>
      </c>
    </row>
    <row r="242" spans="1:58" x14ac:dyDescent="0.25">
      <c r="A242">
        <v>55603</v>
      </c>
      <c r="B242">
        <v>448</v>
      </c>
      <c r="C242">
        <v>54</v>
      </c>
      <c r="D242">
        <v>13</v>
      </c>
      <c r="E242">
        <v>37350</v>
      </c>
      <c r="F242">
        <v>37</v>
      </c>
      <c r="G242">
        <v>124</v>
      </c>
      <c r="H242">
        <v>44</v>
      </c>
      <c r="I242">
        <v>105</v>
      </c>
      <c r="J242">
        <v>25</v>
      </c>
      <c r="K242">
        <v>13</v>
      </c>
      <c r="L242">
        <v>2</v>
      </c>
      <c r="M242">
        <v>2</v>
      </c>
      <c r="N242">
        <v>39</v>
      </c>
      <c r="O242">
        <v>4</v>
      </c>
      <c r="P242">
        <v>7</v>
      </c>
      <c r="Q242">
        <v>0</v>
      </c>
      <c r="R242">
        <v>0.120535714285714</v>
      </c>
      <c r="S242">
        <v>2.9017857142857099E-2</v>
      </c>
      <c r="T242">
        <v>37350</v>
      </c>
      <c r="U242">
        <v>8.2589285714285698E-2</v>
      </c>
      <c r="V242">
        <v>0.27678571428571402</v>
      </c>
      <c r="W242">
        <v>9.8214285714285698E-2</v>
      </c>
      <c r="X242">
        <v>0.234375</v>
      </c>
      <c r="Y242">
        <v>5.5803571428571397E-2</v>
      </c>
      <c r="Z242">
        <v>2.9017857142857099E-2</v>
      </c>
      <c r="AA242">
        <v>4.4642857142857097E-3</v>
      </c>
      <c r="AB242">
        <v>4.4642857142857097E-3</v>
      </c>
      <c r="AC242">
        <v>8.7053571428571397E-2</v>
      </c>
      <c r="AD242">
        <v>8.9285714285714298E-3</v>
      </c>
      <c r="AE242">
        <v>1.5625E-2</v>
      </c>
      <c r="AF242">
        <v>0</v>
      </c>
      <c r="AG242">
        <v>0.76</v>
      </c>
      <c r="AH242">
        <v>0.81828571428571395</v>
      </c>
      <c r="AI242">
        <v>0.57142857142857095</v>
      </c>
      <c r="AJ242">
        <v>0.90628571428571403</v>
      </c>
      <c r="AK242">
        <v>0.85028571428571398</v>
      </c>
      <c r="AL242">
        <v>4.4571428571428602E-2</v>
      </c>
      <c r="AM242">
        <v>0.97142857142857097</v>
      </c>
      <c r="AN242">
        <v>0.93485714285714305</v>
      </c>
      <c r="AO242">
        <v>9.71428571428571E-2</v>
      </c>
      <c r="AP242">
        <v>0.6</v>
      </c>
      <c r="AQ242">
        <v>0.36685714285714299</v>
      </c>
      <c r="AR242">
        <v>0.91200000000000003</v>
      </c>
      <c r="AS242">
        <v>0.72228571428571398</v>
      </c>
      <c r="AT242">
        <v>0.53485714285714303</v>
      </c>
      <c r="AU242">
        <v>0</v>
      </c>
      <c r="AV242">
        <v>3.056</v>
      </c>
      <c r="AW242">
        <v>2.8011428571428598</v>
      </c>
      <c r="AX242">
        <v>0.69714285714285695</v>
      </c>
      <c r="AY242">
        <v>2.536</v>
      </c>
      <c r="AZ242">
        <v>9.0902857142857094</v>
      </c>
      <c r="BA242">
        <v>0.89371428571428602</v>
      </c>
      <c r="BB242">
        <v>0.89714285714285702</v>
      </c>
      <c r="BC242">
        <v>0.36342857142857099</v>
      </c>
      <c r="BD242">
        <v>0.54742857142857104</v>
      </c>
      <c r="BE242">
        <v>0.79200000000000004</v>
      </c>
      <c r="BF242" s="255" t="str">
        <f t="shared" si="3"/>
        <v>Most vulnerability</v>
      </c>
    </row>
    <row r="243" spans="1:58" x14ac:dyDescent="0.25">
      <c r="A243">
        <v>55604</v>
      </c>
      <c r="B243">
        <v>3613</v>
      </c>
      <c r="C243">
        <v>313</v>
      </c>
      <c r="D243">
        <v>22</v>
      </c>
      <c r="E243">
        <v>44893</v>
      </c>
      <c r="F243">
        <v>54</v>
      </c>
      <c r="G243">
        <v>1168</v>
      </c>
      <c r="H243">
        <v>502</v>
      </c>
      <c r="I243">
        <v>453</v>
      </c>
      <c r="J243">
        <v>115</v>
      </c>
      <c r="K243">
        <v>301</v>
      </c>
      <c r="L243">
        <v>27</v>
      </c>
      <c r="M243">
        <v>115</v>
      </c>
      <c r="N243">
        <v>0</v>
      </c>
      <c r="O243">
        <v>29</v>
      </c>
      <c r="P243">
        <v>18</v>
      </c>
      <c r="Q243">
        <v>73</v>
      </c>
      <c r="R243">
        <v>8.6631608081926395E-2</v>
      </c>
      <c r="S243">
        <v>6.0891226127871602E-3</v>
      </c>
      <c r="T243">
        <v>44893</v>
      </c>
      <c r="U243">
        <v>1.49460282313867E-2</v>
      </c>
      <c r="V243">
        <v>0.32327705507888199</v>
      </c>
      <c r="W243">
        <v>0.13894270689178001</v>
      </c>
      <c r="X243">
        <v>0.12538057016329901</v>
      </c>
      <c r="Y243">
        <v>3.1829504566841998E-2</v>
      </c>
      <c r="Z243">
        <v>8.3310268474951599E-2</v>
      </c>
      <c r="AA243">
        <v>7.47301411569333E-3</v>
      </c>
      <c r="AB243">
        <v>3.1829504566841998E-2</v>
      </c>
      <c r="AC243">
        <v>0</v>
      </c>
      <c r="AD243">
        <v>8.0265707168558006E-3</v>
      </c>
      <c r="AE243">
        <v>4.9820094104622197E-3</v>
      </c>
      <c r="AF243">
        <v>2.02048159424301E-2</v>
      </c>
      <c r="AG243">
        <v>0.53142857142857103</v>
      </c>
      <c r="AH243">
        <v>0.13828571428571401</v>
      </c>
      <c r="AI243">
        <v>0.250285714285714</v>
      </c>
      <c r="AJ243">
        <v>0.10285714285714299</v>
      </c>
      <c r="AK243">
        <v>0.92</v>
      </c>
      <c r="AL243">
        <v>8.11428571428571E-2</v>
      </c>
      <c r="AM243">
        <v>0.58514285714285696</v>
      </c>
      <c r="AN243">
        <v>0.67885714285714305</v>
      </c>
      <c r="AO243">
        <v>0.442285714285714</v>
      </c>
      <c r="AP243">
        <v>0.70057142857142896</v>
      </c>
      <c r="AQ243">
        <v>0.68457142857142905</v>
      </c>
      <c r="AR243">
        <v>0</v>
      </c>
      <c r="AS243">
        <v>0.68228571428571405</v>
      </c>
      <c r="AT243">
        <v>0.19428571428571401</v>
      </c>
      <c r="AU243">
        <v>0.745142857142857</v>
      </c>
      <c r="AV243">
        <v>1.02285714285714</v>
      </c>
      <c r="AW243">
        <v>2.2651428571428598</v>
      </c>
      <c r="AX243">
        <v>1.1428571428571399</v>
      </c>
      <c r="AY243">
        <v>2.3062857142857101</v>
      </c>
      <c r="AZ243">
        <v>6.7371428571428602</v>
      </c>
      <c r="BA243">
        <v>0.11657142857142901</v>
      </c>
      <c r="BB243">
        <v>0.64457142857142902</v>
      </c>
      <c r="BC243">
        <v>0.63200000000000001</v>
      </c>
      <c r="BD243">
        <v>0.46514285714285702</v>
      </c>
      <c r="BE243">
        <v>0.41942857142857098</v>
      </c>
      <c r="BF243" s="255" t="str">
        <f t="shared" si="3"/>
        <v>Some vulnerability</v>
      </c>
    </row>
    <row r="244" spans="1:58" x14ac:dyDescent="0.25">
      <c r="A244">
        <v>55605</v>
      </c>
      <c r="B244">
        <v>612</v>
      </c>
      <c r="C244">
        <v>111</v>
      </c>
      <c r="D244">
        <v>29</v>
      </c>
      <c r="E244">
        <v>30337</v>
      </c>
      <c r="F244">
        <v>39</v>
      </c>
      <c r="G244">
        <v>105</v>
      </c>
      <c r="H244">
        <v>138</v>
      </c>
      <c r="I244">
        <v>115</v>
      </c>
      <c r="J244">
        <v>27</v>
      </c>
      <c r="K244">
        <v>418</v>
      </c>
      <c r="L244">
        <v>0</v>
      </c>
      <c r="M244">
        <v>17</v>
      </c>
      <c r="N244">
        <v>41</v>
      </c>
      <c r="O244">
        <v>16</v>
      </c>
      <c r="P244">
        <v>22</v>
      </c>
      <c r="Q244">
        <v>0</v>
      </c>
      <c r="R244">
        <v>0.181372549019608</v>
      </c>
      <c r="S244">
        <v>4.7385620915032699E-2</v>
      </c>
      <c r="T244">
        <v>30337</v>
      </c>
      <c r="U244">
        <v>6.3725490196078399E-2</v>
      </c>
      <c r="V244">
        <v>0.17156862745098</v>
      </c>
      <c r="W244">
        <v>0.22549019607843099</v>
      </c>
      <c r="X244">
        <v>0.187908496732026</v>
      </c>
      <c r="Y244">
        <v>4.4117647058823498E-2</v>
      </c>
      <c r="Z244">
        <v>0.68300653594771199</v>
      </c>
      <c r="AA244">
        <v>0</v>
      </c>
      <c r="AB244">
        <v>2.7777777777777801E-2</v>
      </c>
      <c r="AC244">
        <v>6.6993464052287593E-2</v>
      </c>
      <c r="AD244">
        <v>2.61437908496732E-2</v>
      </c>
      <c r="AE244">
        <v>3.5947712418300699E-2</v>
      </c>
      <c r="AF244">
        <v>0</v>
      </c>
      <c r="AG244">
        <v>0.92457142857142904</v>
      </c>
      <c r="AH244">
        <v>0.95199999999999996</v>
      </c>
      <c r="AI244">
        <v>0.90400000000000003</v>
      </c>
      <c r="AJ244">
        <v>0.81599999999999995</v>
      </c>
      <c r="AK244">
        <v>0.33257142857142902</v>
      </c>
      <c r="AL244">
        <v>0.49257142857142899</v>
      </c>
      <c r="AM244">
        <v>0.90971428571428603</v>
      </c>
      <c r="AN244">
        <v>0.86171428571428599</v>
      </c>
      <c r="AO244">
        <v>0.98742857142857099</v>
      </c>
      <c r="AP244">
        <v>0</v>
      </c>
      <c r="AQ244">
        <v>0.65257142857142902</v>
      </c>
      <c r="AR244">
        <v>0.85142857142857098</v>
      </c>
      <c r="AS244">
        <v>0.97028571428571397</v>
      </c>
      <c r="AT244">
        <v>0.88342857142857101</v>
      </c>
      <c r="AU244">
        <v>0</v>
      </c>
      <c r="AV244">
        <v>3.5965714285714299</v>
      </c>
      <c r="AW244">
        <v>2.5965714285714299</v>
      </c>
      <c r="AX244">
        <v>0.98742857142857099</v>
      </c>
      <c r="AY244">
        <v>3.3577142857142901</v>
      </c>
      <c r="AZ244">
        <v>10.538285714285699</v>
      </c>
      <c r="BA244">
        <v>0.97485714285714298</v>
      </c>
      <c r="BB244">
        <v>0.80685714285714305</v>
      </c>
      <c r="BC244">
        <v>0.54628571428571404</v>
      </c>
      <c r="BD244">
        <v>0.81714285714285695</v>
      </c>
      <c r="BE244">
        <v>0.94514285714285695</v>
      </c>
      <c r="BF244" s="255" t="str">
        <f t="shared" si="3"/>
        <v>Most vulnerability</v>
      </c>
    </row>
    <row r="245" spans="1:58" x14ac:dyDescent="0.25">
      <c r="A245">
        <v>55606</v>
      </c>
      <c r="B245">
        <v>204</v>
      </c>
      <c r="C245">
        <v>42</v>
      </c>
      <c r="D245">
        <v>0</v>
      </c>
      <c r="E245">
        <v>53887</v>
      </c>
      <c r="F245">
        <v>13</v>
      </c>
      <c r="G245">
        <v>78</v>
      </c>
      <c r="H245">
        <v>15</v>
      </c>
      <c r="I245">
        <v>21</v>
      </c>
      <c r="J245">
        <v>27</v>
      </c>
      <c r="K245">
        <v>31</v>
      </c>
      <c r="L245">
        <v>0</v>
      </c>
      <c r="M245">
        <v>0</v>
      </c>
      <c r="N245">
        <v>6</v>
      </c>
      <c r="O245">
        <v>0</v>
      </c>
      <c r="P245">
        <v>0</v>
      </c>
      <c r="Q245">
        <v>0</v>
      </c>
      <c r="R245">
        <v>0.20588235294117599</v>
      </c>
      <c r="S245">
        <v>0</v>
      </c>
      <c r="T245">
        <v>53887</v>
      </c>
      <c r="U245">
        <v>6.3725490196078399E-2</v>
      </c>
      <c r="V245">
        <v>0.38235294117647101</v>
      </c>
      <c r="W245">
        <v>7.3529411764705899E-2</v>
      </c>
      <c r="X245">
        <v>0.10294117647058799</v>
      </c>
      <c r="Y245">
        <v>0.13235294117647101</v>
      </c>
      <c r="Z245">
        <v>0.15196078431372501</v>
      </c>
      <c r="AA245">
        <v>0</v>
      </c>
      <c r="AB245">
        <v>0</v>
      </c>
      <c r="AC245">
        <v>2.9411764705882401E-2</v>
      </c>
      <c r="AD245">
        <v>0</v>
      </c>
      <c r="AE245">
        <v>0</v>
      </c>
      <c r="AF245">
        <v>0</v>
      </c>
      <c r="AG245">
        <v>0.95314285714285696</v>
      </c>
      <c r="AH245">
        <v>0</v>
      </c>
      <c r="AI245">
        <v>0.106285714285714</v>
      </c>
      <c r="AJ245">
        <v>0.81599999999999995</v>
      </c>
      <c r="AK245">
        <v>0.96799999999999997</v>
      </c>
      <c r="AL245">
        <v>3.2000000000000001E-2</v>
      </c>
      <c r="AM245">
        <v>0.34514285714285697</v>
      </c>
      <c r="AN245">
        <v>0.995428571428571</v>
      </c>
      <c r="AO245">
        <v>0.71314285714285697</v>
      </c>
      <c r="AP245">
        <v>0</v>
      </c>
      <c r="AQ245">
        <v>0</v>
      </c>
      <c r="AR245">
        <v>0.66857142857142904</v>
      </c>
      <c r="AS245">
        <v>0</v>
      </c>
      <c r="AT245">
        <v>0</v>
      </c>
      <c r="AU245">
        <v>0</v>
      </c>
      <c r="AV245">
        <v>1.8754285714285699</v>
      </c>
      <c r="AW245">
        <v>2.3405714285714301</v>
      </c>
      <c r="AX245">
        <v>0.71314285714285697</v>
      </c>
      <c r="AY245">
        <v>0.66857142857142904</v>
      </c>
      <c r="AZ245">
        <v>5.5977142857142903</v>
      </c>
      <c r="BA245">
        <v>0.46628571428571403</v>
      </c>
      <c r="BB245">
        <v>0.67542857142857105</v>
      </c>
      <c r="BC245">
        <v>0.371428571428571</v>
      </c>
      <c r="BD245">
        <v>5.0285714285714302E-2</v>
      </c>
      <c r="BE245">
        <v>0.22857142857142901</v>
      </c>
      <c r="BF245" s="255" t="str">
        <f t="shared" si="3"/>
        <v>Least vulnerability</v>
      </c>
    </row>
    <row r="246" spans="1:58" x14ac:dyDescent="0.25">
      <c r="A246">
        <v>55607</v>
      </c>
      <c r="B246">
        <v>213</v>
      </c>
      <c r="C246">
        <v>25</v>
      </c>
      <c r="D246">
        <v>20</v>
      </c>
      <c r="E246">
        <v>36301</v>
      </c>
      <c r="F246">
        <v>13</v>
      </c>
      <c r="G246">
        <v>62</v>
      </c>
      <c r="H246">
        <v>65</v>
      </c>
      <c r="I246">
        <v>27</v>
      </c>
      <c r="J246">
        <v>21</v>
      </c>
      <c r="K246">
        <v>15</v>
      </c>
      <c r="L246">
        <v>0</v>
      </c>
      <c r="M246">
        <v>0</v>
      </c>
      <c r="N246">
        <v>35</v>
      </c>
      <c r="O246">
        <v>2</v>
      </c>
      <c r="P246">
        <v>0</v>
      </c>
      <c r="Q246">
        <v>21</v>
      </c>
      <c r="R246">
        <v>0.117370892018779</v>
      </c>
      <c r="S246">
        <v>9.3896713615023497E-2</v>
      </c>
      <c r="T246">
        <v>36301</v>
      </c>
      <c r="U246">
        <v>6.1032863849765299E-2</v>
      </c>
      <c r="V246">
        <v>0.29107981220657297</v>
      </c>
      <c r="W246">
        <v>0.30516431924882598</v>
      </c>
      <c r="X246">
        <v>0.12676056338028199</v>
      </c>
      <c r="Y246">
        <v>9.85915492957746E-2</v>
      </c>
      <c r="Z246">
        <v>7.0422535211267595E-2</v>
      </c>
      <c r="AA246">
        <v>0</v>
      </c>
      <c r="AB246">
        <v>0</v>
      </c>
      <c r="AC246">
        <v>0.16431924882629101</v>
      </c>
      <c r="AD246">
        <v>9.3896713615023494E-3</v>
      </c>
      <c r="AE246">
        <v>0</v>
      </c>
      <c r="AF246">
        <v>9.85915492957746E-2</v>
      </c>
      <c r="AG246">
        <v>0.74285714285714299</v>
      </c>
      <c r="AH246">
        <v>0.995428571428571</v>
      </c>
      <c r="AI246">
        <v>0.65142857142857102</v>
      </c>
      <c r="AJ246">
        <v>0.79428571428571404</v>
      </c>
      <c r="AK246">
        <v>0.869714285714286</v>
      </c>
      <c r="AL246">
        <v>0.93714285714285706</v>
      </c>
      <c r="AM246">
        <v>0.59428571428571397</v>
      </c>
      <c r="AN246">
        <v>0.98628571428571399</v>
      </c>
      <c r="AO246">
        <v>0.34971428571428598</v>
      </c>
      <c r="AP246">
        <v>0</v>
      </c>
      <c r="AQ246">
        <v>0</v>
      </c>
      <c r="AR246">
        <v>0.98171428571428598</v>
      </c>
      <c r="AS246">
        <v>0.74285714285714299</v>
      </c>
      <c r="AT246">
        <v>0</v>
      </c>
      <c r="AU246">
        <v>0.97257142857142898</v>
      </c>
      <c r="AV246">
        <v>3.1840000000000002</v>
      </c>
      <c r="AW246">
        <v>3.3874285714285701</v>
      </c>
      <c r="AX246">
        <v>0.34971428571428598</v>
      </c>
      <c r="AY246">
        <v>2.6971428571428602</v>
      </c>
      <c r="AZ246">
        <v>9.6182857142857205</v>
      </c>
      <c r="BA246">
        <v>0.91657142857142904</v>
      </c>
      <c r="BB246">
        <v>0.998857142857143</v>
      </c>
      <c r="BC246">
        <v>0.189714285714286</v>
      </c>
      <c r="BD246">
        <v>0.6</v>
      </c>
      <c r="BE246">
        <v>0.874285714285714</v>
      </c>
      <c r="BF246" s="255" t="str">
        <f t="shared" si="3"/>
        <v>Most vulnerability</v>
      </c>
    </row>
    <row r="247" spans="1:58" x14ac:dyDescent="0.25">
      <c r="A247">
        <v>55609</v>
      </c>
      <c r="B247">
        <v>118</v>
      </c>
      <c r="C247">
        <v>11</v>
      </c>
      <c r="D247">
        <v>4</v>
      </c>
      <c r="E247">
        <v>37814</v>
      </c>
      <c r="F247">
        <v>0</v>
      </c>
      <c r="G247">
        <v>114</v>
      </c>
      <c r="H247">
        <v>0</v>
      </c>
      <c r="I247">
        <v>44</v>
      </c>
      <c r="J247">
        <v>8</v>
      </c>
      <c r="K247">
        <v>0</v>
      </c>
      <c r="L247">
        <v>0</v>
      </c>
      <c r="M247">
        <v>0</v>
      </c>
      <c r="N247">
        <v>0</v>
      </c>
      <c r="O247">
        <v>0</v>
      </c>
      <c r="P247">
        <v>9</v>
      </c>
      <c r="Q247">
        <v>0</v>
      </c>
      <c r="R247">
        <v>9.3220338983050793E-2</v>
      </c>
      <c r="S247">
        <v>3.3898305084745797E-2</v>
      </c>
      <c r="T247">
        <v>37814</v>
      </c>
      <c r="U247">
        <v>0</v>
      </c>
      <c r="V247">
        <v>0.96610169491525399</v>
      </c>
      <c r="W247">
        <v>0</v>
      </c>
      <c r="X247">
        <v>0.37288135593220301</v>
      </c>
      <c r="Y247">
        <v>6.7796610169491497E-2</v>
      </c>
      <c r="Z247">
        <v>0</v>
      </c>
      <c r="AA247">
        <v>0</v>
      </c>
      <c r="AB247">
        <v>0</v>
      </c>
      <c r="AC247">
        <v>0</v>
      </c>
      <c r="AD247">
        <v>0</v>
      </c>
      <c r="AE247">
        <v>7.6271186440677999E-2</v>
      </c>
      <c r="AF247">
        <v>0</v>
      </c>
      <c r="AG247">
        <v>0.59314285714285697</v>
      </c>
      <c r="AH247">
        <v>0.88</v>
      </c>
      <c r="AI247">
        <v>0.54171428571428604</v>
      </c>
      <c r="AJ247">
        <v>0</v>
      </c>
      <c r="AK247">
        <v>1</v>
      </c>
      <c r="AL247">
        <v>0</v>
      </c>
      <c r="AM247">
        <v>0.994285714285714</v>
      </c>
      <c r="AN247">
        <v>0.96</v>
      </c>
      <c r="AO247">
        <v>0</v>
      </c>
      <c r="AP247">
        <v>0</v>
      </c>
      <c r="AQ247">
        <v>0</v>
      </c>
      <c r="AR247">
        <v>0</v>
      </c>
      <c r="AS247">
        <v>0</v>
      </c>
      <c r="AT247">
        <v>0.97599999999999998</v>
      </c>
      <c r="AU247">
        <v>0</v>
      </c>
      <c r="AV247">
        <v>2.01485714285714</v>
      </c>
      <c r="AW247">
        <v>2.9542857142857102</v>
      </c>
      <c r="AX247">
        <v>0</v>
      </c>
      <c r="AY247">
        <v>0.97599999999999998</v>
      </c>
      <c r="AZ247">
        <v>5.9451428571428604</v>
      </c>
      <c r="BA247">
        <v>0.52228571428571402</v>
      </c>
      <c r="BB247">
        <v>0.95885714285714296</v>
      </c>
      <c r="BC247">
        <v>0</v>
      </c>
      <c r="BD247">
        <v>0.10057142857142901</v>
      </c>
      <c r="BE247">
        <v>0.28114285714285697</v>
      </c>
      <c r="BF247" s="255" t="str">
        <f t="shared" si="3"/>
        <v>Some vulnerability</v>
      </c>
    </row>
    <row r="248" spans="1:58" x14ac:dyDescent="0.25">
      <c r="A248">
        <v>55612</v>
      </c>
      <c r="B248">
        <v>549</v>
      </c>
      <c r="C248">
        <v>27</v>
      </c>
      <c r="D248">
        <v>9</v>
      </c>
      <c r="E248">
        <v>54824</v>
      </c>
      <c r="F248">
        <v>0</v>
      </c>
      <c r="G248">
        <v>207</v>
      </c>
      <c r="H248">
        <v>32</v>
      </c>
      <c r="I248">
        <v>66</v>
      </c>
      <c r="J248">
        <v>16</v>
      </c>
      <c r="K248">
        <v>7</v>
      </c>
      <c r="L248">
        <v>0</v>
      </c>
      <c r="M248">
        <v>8</v>
      </c>
      <c r="N248">
        <v>5</v>
      </c>
      <c r="O248">
        <v>0</v>
      </c>
      <c r="P248">
        <v>16</v>
      </c>
      <c r="Q248">
        <v>0</v>
      </c>
      <c r="R248">
        <v>4.91803278688525E-2</v>
      </c>
      <c r="S248">
        <v>1.63934426229508E-2</v>
      </c>
      <c r="T248">
        <v>54824</v>
      </c>
      <c r="U248">
        <v>0</v>
      </c>
      <c r="V248">
        <v>0.37704918032786899</v>
      </c>
      <c r="W248">
        <v>5.8287795992713998E-2</v>
      </c>
      <c r="X248">
        <v>0.12021857923497301</v>
      </c>
      <c r="Y248">
        <v>2.9143897996356999E-2</v>
      </c>
      <c r="Z248">
        <v>1.2750455373406199E-2</v>
      </c>
      <c r="AA248">
        <v>0</v>
      </c>
      <c r="AB248">
        <v>1.4571948998178499E-2</v>
      </c>
      <c r="AC248">
        <v>9.1074681238615708E-3</v>
      </c>
      <c r="AD248">
        <v>0</v>
      </c>
      <c r="AE248">
        <v>2.9143897996356999E-2</v>
      </c>
      <c r="AF248">
        <v>0</v>
      </c>
      <c r="AG248">
        <v>0.220571428571429</v>
      </c>
      <c r="AH248">
        <v>0.47771428571428598</v>
      </c>
      <c r="AI248">
        <v>9.1428571428571401E-2</v>
      </c>
      <c r="AJ248">
        <v>0</v>
      </c>
      <c r="AK248">
        <v>0.96457142857142897</v>
      </c>
      <c r="AL248">
        <v>2.7428571428571399E-2</v>
      </c>
      <c r="AM248">
        <v>0.53485714285714303</v>
      </c>
      <c r="AN248">
        <v>0.60228571428571398</v>
      </c>
      <c r="AO248">
        <v>4.1142857142857099E-2</v>
      </c>
      <c r="AP248">
        <v>0</v>
      </c>
      <c r="AQ248">
        <v>0.50857142857142901</v>
      </c>
      <c r="AR248">
        <v>0.378285714285714</v>
      </c>
      <c r="AS248">
        <v>0</v>
      </c>
      <c r="AT248">
        <v>0.82514285714285696</v>
      </c>
      <c r="AU248">
        <v>0</v>
      </c>
      <c r="AV248">
        <v>0.78971428571428604</v>
      </c>
      <c r="AW248">
        <v>2.1291428571428601</v>
      </c>
      <c r="AX248">
        <v>4.1142857142857099E-2</v>
      </c>
      <c r="AY248">
        <v>1.712</v>
      </c>
      <c r="AZ248">
        <v>4.6719999999999997</v>
      </c>
      <c r="BA248">
        <v>6.0571428571428602E-2</v>
      </c>
      <c r="BB248">
        <v>0.56799999999999995</v>
      </c>
      <c r="BC248">
        <v>3.6571428571428602E-2</v>
      </c>
      <c r="BD248">
        <v>0.28799999999999998</v>
      </c>
      <c r="BE248">
        <v>9.8285714285714296E-2</v>
      </c>
      <c r="BF248" s="255" t="str">
        <f t="shared" si="3"/>
        <v>Least vulnerability</v>
      </c>
    </row>
    <row r="249" spans="1:58" x14ac:dyDescent="0.25">
      <c r="A249">
        <v>55613</v>
      </c>
      <c r="B249">
        <v>250</v>
      </c>
      <c r="C249">
        <v>70</v>
      </c>
      <c r="D249">
        <v>0</v>
      </c>
      <c r="E249">
        <v>77977</v>
      </c>
      <c r="F249">
        <v>2</v>
      </c>
      <c r="G249">
        <v>66</v>
      </c>
      <c r="H249">
        <v>72</v>
      </c>
      <c r="I249">
        <v>13</v>
      </c>
      <c r="J249">
        <v>4</v>
      </c>
      <c r="K249">
        <v>3</v>
      </c>
      <c r="L249">
        <v>0</v>
      </c>
      <c r="M249">
        <v>21</v>
      </c>
      <c r="N249">
        <v>2</v>
      </c>
      <c r="O249">
        <v>0</v>
      </c>
      <c r="P249">
        <v>2</v>
      </c>
      <c r="Q249">
        <v>0</v>
      </c>
      <c r="R249">
        <v>0.28000000000000003</v>
      </c>
      <c r="S249">
        <v>0</v>
      </c>
      <c r="T249">
        <v>77977</v>
      </c>
      <c r="U249">
        <v>8.0000000000000002E-3</v>
      </c>
      <c r="V249">
        <v>0.26400000000000001</v>
      </c>
      <c r="W249">
        <v>0.28799999999999998</v>
      </c>
      <c r="X249">
        <v>5.1999999999999998E-2</v>
      </c>
      <c r="Y249">
        <v>1.6E-2</v>
      </c>
      <c r="Z249">
        <v>1.2E-2</v>
      </c>
      <c r="AA249">
        <v>0</v>
      </c>
      <c r="AB249">
        <v>8.4000000000000005E-2</v>
      </c>
      <c r="AC249">
        <v>8.0000000000000002E-3</v>
      </c>
      <c r="AD249">
        <v>0</v>
      </c>
      <c r="AE249">
        <v>8.0000000000000002E-3</v>
      </c>
      <c r="AF249">
        <v>0</v>
      </c>
      <c r="AG249">
        <v>0.97942857142857098</v>
      </c>
      <c r="AH249">
        <v>0</v>
      </c>
      <c r="AI249">
        <v>1.6E-2</v>
      </c>
      <c r="AJ249">
        <v>4.4571428571428602E-2</v>
      </c>
      <c r="AK249">
        <v>0.81714285714285695</v>
      </c>
      <c r="AL249">
        <v>0.874285714285714</v>
      </c>
      <c r="AM249">
        <v>2.5142857142857099E-2</v>
      </c>
      <c r="AN249">
        <v>0.221714285714286</v>
      </c>
      <c r="AO249">
        <v>3.6571428571428602E-2</v>
      </c>
      <c r="AP249">
        <v>0</v>
      </c>
      <c r="AQ249">
        <v>0.90971428571428603</v>
      </c>
      <c r="AR249">
        <v>0.34628571428571397</v>
      </c>
      <c r="AS249">
        <v>0</v>
      </c>
      <c r="AT249">
        <v>0.30057142857142899</v>
      </c>
      <c r="AU249">
        <v>0</v>
      </c>
      <c r="AV249">
        <v>1.04</v>
      </c>
      <c r="AW249">
        <v>1.9382857142857099</v>
      </c>
      <c r="AX249">
        <v>3.6571428571428602E-2</v>
      </c>
      <c r="AY249">
        <v>1.55657142857143</v>
      </c>
      <c r="AZ249">
        <v>4.5714285714285703</v>
      </c>
      <c r="BA249">
        <v>0.123428571428571</v>
      </c>
      <c r="BB249">
        <v>0.46400000000000002</v>
      </c>
      <c r="BC249">
        <v>3.2000000000000001E-2</v>
      </c>
      <c r="BD249">
        <v>0.246857142857143</v>
      </c>
      <c r="BE249">
        <v>8.7999999999999995E-2</v>
      </c>
      <c r="BF249" s="255" t="str">
        <f t="shared" si="3"/>
        <v>Least vulnerability</v>
      </c>
    </row>
    <row r="250" spans="1:58" x14ac:dyDescent="0.25">
      <c r="A250">
        <v>55614</v>
      </c>
      <c r="B250">
        <v>2450</v>
      </c>
      <c r="C250">
        <v>221</v>
      </c>
      <c r="D250">
        <v>18</v>
      </c>
      <c r="E250">
        <v>46020</v>
      </c>
      <c r="F250">
        <v>86</v>
      </c>
      <c r="G250">
        <v>777</v>
      </c>
      <c r="H250">
        <v>410</v>
      </c>
      <c r="I250">
        <v>317</v>
      </c>
      <c r="J250">
        <v>115</v>
      </c>
      <c r="K250">
        <v>211</v>
      </c>
      <c r="L250">
        <v>9</v>
      </c>
      <c r="M250">
        <v>93</v>
      </c>
      <c r="N250">
        <v>30</v>
      </c>
      <c r="O250">
        <v>25</v>
      </c>
      <c r="P250">
        <v>62</v>
      </c>
      <c r="Q250">
        <v>87</v>
      </c>
      <c r="R250">
        <v>9.0204081632653102E-2</v>
      </c>
      <c r="S250">
        <v>7.3469387755102002E-3</v>
      </c>
      <c r="T250">
        <v>46020</v>
      </c>
      <c r="U250">
        <v>3.51020408163265E-2</v>
      </c>
      <c r="V250">
        <v>0.317142857142857</v>
      </c>
      <c r="W250">
        <v>0.16734693877550999</v>
      </c>
      <c r="X250">
        <v>0.12938775510204101</v>
      </c>
      <c r="Y250">
        <v>4.6938775510204103E-2</v>
      </c>
      <c r="Z250">
        <v>8.6122448979591801E-2</v>
      </c>
      <c r="AA250">
        <v>3.6734693877551001E-3</v>
      </c>
      <c r="AB250">
        <v>3.7959183673469399E-2</v>
      </c>
      <c r="AC250">
        <v>1.2244897959183701E-2</v>
      </c>
      <c r="AD250">
        <v>1.02040816326531E-2</v>
      </c>
      <c r="AE250">
        <v>2.53061224489796E-2</v>
      </c>
      <c r="AF250">
        <v>3.5510204081632697E-2</v>
      </c>
      <c r="AG250">
        <v>0.57142857142857095</v>
      </c>
      <c r="AH250">
        <v>0.18057142857142899</v>
      </c>
      <c r="AI250">
        <v>0.213714285714286</v>
      </c>
      <c r="AJ250">
        <v>0.40685714285714297</v>
      </c>
      <c r="AK250">
        <v>0.91085714285714303</v>
      </c>
      <c r="AL250">
        <v>0.14742857142857099</v>
      </c>
      <c r="AM250">
        <v>0.622857142857143</v>
      </c>
      <c r="AN250">
        <v>0.88342857142857101</v>
      </c>
      <c r="AO250">
        <v>0.45371428571428601</v>
      </c>
      <c r="AP250">
        <v>0.56457142857142895</v>
      </c>
      <c r="AQ250">
        <v>0.73257142857142898</v>
      </c>
      <c r="AR250">
        <v>0.442285714285714</v>
      </c>
      <c r="AS250">
        <v>0.77257142857142902</v>
      </c>
      <c r="AT250">
        <v>0.76685714285714301</v>
      </c>
      <c r="AU250">
        <v>0.877714285714286</v>
      </c>
      <c r="AV250">
        <v>1.3725714285714301</v>
      </c>
      <c r="AW250">
        <v>2.5645714285714298</v>
      </c>
      <c r="AX250">
        <v>1.01828571428571</v>
      </c>
      <c r="AY250">
        <v>3.5920000000000001</v>
      </c>
      <c r="AZ250">
        <v>8.5474285714285703</v>
      </c>
      <c r="BA250">
        <v>0.23657142857142899</v>
      </c>
      <c r="BB250">
        <v>0.79200000000000004</v>
      </c>
      <c r="BC250">
        <v>0.56685714285714295</v>
      </c>
      <c r="BD250">
        <v>0.88685714285714301</v>
      </c>
      <c r="BE250">
        <v>0.70971428571428596</v>
      </c>
      <c r="BF250" s="255" t="str">
        <f t="shared" si="3"/>
        <v>Significant vulnerability</v>
      </c>
    </row>
    <row r="251" spans="1:58" x14ac:dyDescent="0.25">
      <c r="A251">
        <v>55615</v>
      </c>
      <c r="B251">
        <v>405</v>
      </c>
      <c r="C251">
        <v>65</v>
      </c>
      <c r="D251">
        <v>13</v>
      </c>
      <c r="E251">
        <v>35392</v>
      </c>
      <c r="F251">
        <v>13</v>
      </c>
      <c r="G251">
        <v>77</v>
      </c>
      <c r="H251">
        <v>87</v>
      </c>
      <c r="I251">
        <v>69</v>
      </c>
      <c r="J251">
        <v>6</v>
      </c>
      <c r="K251">
        <v>124</v>
      </c>
      <c r="L251">
        <v>12</v>
      </c>
      <c r="M251">
        <v>8</v>
      </c>
      <c r="N251">
        <v>15</v>
      </c>
      <c r="O251">
        <v>9</v>
      </c>
      <c r="P251">
        <v>8</v>
      </c>
      <c r="Q251">
        <v>0</v>
      </c>
      <c r="R251">
        <v>0.16049382716049401</v>
      </c>
      <c r="S251">
        <v>3.2098765432098803E-2</v>
      </c>
      <c r="T251">
        <v>35392</v>
      </c>
      <c r="U251">
        <v>3.2098765432098803E-2</v>
      </c>
      <c r="V251">
        <v>0.19012345679012299</v>
      </c>
      <c r="W251">
        <v>0.21481481481481501</v>
      </c>
      <c r="X251">
        <v>0.17037037037037001</v>
      </c>
      <c r="Y251">
        <v>1.48148148148148E-2</v>
      </c>
      <c r="Z251">
        <v>0.30617283950617302</v>
      </c>
      <c r="AA251">
        <v>2.96296296296296E-2</v>
      </c>
      <c r="AB251">
        <v>1.97530864197531E-2</v>
      </c>
      <c r="AC251">
        <v>3.7037037037037E-2</v>
      </c>
      <c r="AD251">
        <v>2.2222222222222199E-2</v>
      </c>
      <c r="AE251">
        <v>1.97530864197531E-2</v>
      </c>
      <c r="AF251">
        <v>0</v>
      </c>
      <c r="AG251">
        <v>0.89257142857142902</v>
      </c>
      <c r="AH251">
        <v>0.86057142857142899</v>
      </c>
      <c r="AI251">
        <v>0.70628571428571396</v>
      </c>
      <c r="AJ251">
        <v>0.34742857142857098</v>
      </c>
      <c r="AK251">
        <v>0.44914285714285701</v>
      </c>
      <c r="AL251">
        <v>0.40685714285714297</v>
      </c>
      <c r="AM251">
        <v>0.85714285714285698</v>
      </c>
      <c r="AN251">
        <v>0.19428571428571401</v>
      </c>
      <c r="AO251">
        <v>0.90742857142857103</v>
      </c>
      <c r="AP251">
        <v>0.91657142857142904</v>
      </c>
      <c r="AQ251">
        <v>0.57028571428571395</v>
      </c>
      <c r="AR251">
        <v>0.72457142857142898</v>
      </c>
      <c r="AS251">
        <v>0.95314285714285696</v>
      </c>
      <c r="AT251">
        <v>0.64114285714285701</v>
      </c>
      <c r="AU251">
        <v>0</v>
      </c>
      <c r="AV251">
        <v>2.8068571428571398</v>
      </c>
      <c r="AW251">
        <v>1.9074285714285699</v>
      </c>
      <c r="AX251">
        <v>1.8240000000000001</v>
      </c>
      <c r="AY251">
        <v>2.8891428571428599</v>
      </c>
      <c r="AZ251">
        <v>9.4274285714285693</v>
      </c>
      <c r="BA251">
        <v>0.83199999999999996</v>
      </c>
      <c r="BB251">
        <v>0.44685714285714301</v>
      </c>
      <c r="BC251">
        <v>0.94057142857142895</v>
      </c>
      <c r="BD251">
        <v>0.65600000000000003</v>
      </c>
      <c r="BE251">
        <v>0.84914285714285698</v>
      </c>
      <c r="BF251" s="255" t="str">
        <f t="shared" si="3"/>
        <v>Most vulnerability</v>
      </c>
    </row>
    <row r="252" spans="1:58" x14ac:dyDescent="0.25">
      <c r="A252">
        <v>55616</v>
      </c>
      <c r="B252">
        <v>7277</v>
      </c>
      <c r="C252">
        <v>553</v>
      </c>
      <c r="D252">
        <v>73</v>
      </c>
      <c r="E252">
        <v>38712</v>
      </c>
      <c r="F252">
        <v>417</v>
      </c>
      <c r="G252">
        <v>1576</v>
      </c>
      <c r="H252">
        <v>1577</v>
      </c>
      <c r="I252">
        <v>1160</v>
      </c>
      <c r="J252">
        <v>228</v>
      </c>
      <c r="K252">
        <v>332</v>
      </c>
      <c r="L252">
        <v>2</v>
      </c>
      <c r="M252">
        <v>241</v>
      </c>
      <c r="N252">
        <v>121</v>
      </c>
      <c r="O252">
        <v>23</v>
      </c>
      <c r="P252">
        <v>119</v>
      </c>
      <c r="Q252">
        <v>155</v>
      </c>
      <c r="R252">
        <v>7.5992854198158599E-2</v>
      </c>
      <c r="S252">
        <v>1.0031606431221699E-2</v>
      </c>
      <c r="T252">
        <v>38712</v>
      </c>
      <c r="U252">
        <v>5.7303833997526497E-2</v>
      </c>
      <c r="V252">
        <v>0.216572763501443</v>
      </c>
      <c r="W252">
        <v>0.21671018276762399</v>
      </c>
      <c r="X252">
        <v>0.15940634877009799</v>
      </c>
      <c r="Y252">
        <v>3.1331592689295001E-2</v>
      </c>
      <c r="Z252">
        <v>4.56231963721314E-2</v>
      </c>
      <c r="AA252">
        <v>2.7483853236223699E-4</v>
      </c>
      <c r="AB252">
        <v>3.3118043149649598E-2</v>
      </c>
      <c r="AC252">
        <v>1.66277312079154E-2</v>
      </c>
      <c r="AD252">
        <v>3.1606431221657301E-3</v>
      </c>
      <c r="AE252">
        <v>1.63528926755531E-2</v>
      </c>
      <c r="AF252">
        <v>2.1299986258073399E-2</v>
      </c>
      <c r="AG252">
        <v>0.44914285714285701</v>
      </c>
      <c r="AH252">
        <v>0.25714285714285701</v>
      </c>
      <c r="AI252">
        <v>0.48914285714285699</v>
      </c>
      <c r="AJ252">
        <v>0.75885714285714301</v>
      </c>
      <c r="AK252">
        <v>0.60114285714285698</v>
      </c>
      <c r="AL252">
        <v>0.42171428571428599</v>
      </c>
      <c r="AM252">
        <v>0.81257142857142906</v>
      </c>
      <c r="AN252">
        <v>0.66857142857142904</v>
      </c>
      <c r="AO252">
        <v>0.192</v>
      </c>
      <c r="AP252">
        <v>0.35657142857142898</v>
      </c>
      <c r="AQ252">
        <v>0.69257142857142895</v>
      </c>
      <c r="AR252">
        <v>0.52228571428571402</v>
      </c>
      <c r="AS252">
        <v>0.40114285714285702</v>
      </c>
      <c r="AT252">
        <v>0.55314285714285705</v>
      </c>
      <c r="AU252">
        <v>0.76</v>
      </c>
      <c r="AV252">
        <v>1.95428571428571</v>
      </c>
      <c r="AW252">
        <v>2.504</v>
      </c>
      <c r="AX252">
        <v>0.54857142857142904</v>
      </c>
      <c r="AY252">
        <v>2.9291428571428599</v>
      </c>
      <c r="AZ252">
        <v>7.9359999999999999</v>
      </c>
      <c r="BA252">
        <v>0.496</v>
      </c>
      <c r="BB252">
        <v>0.75885714285714301</v>
      </c>
      <c r="BC252">
        <v>0.27085714285714302</v>
      </c>
      <c r="BD252">
        <v>0.66857142857142904</v>
      </c>
      <c r="BE252">
        <v>0.61142857142857099</v>
      </c>
      <c r="BF252" s="255" t="str">
        <f t="shared" si="3"/>
        <v>Significant vulnerability</v>
      </c>
    </row>
    <row r="253" spans="1:58" x14ac:dyDescent="0.25">
      <c r="A253">
        <v>55702</v>
      </c>
      <c r="B253">
        <v>422</v>
      </c>
      <c r="C253">
        <v>41</v>
      </c>
      <c r="D253">
        <v>17</v>
      </c>
      <c r="E253">
        <v>36316</v>
      </c>
      <c r="F253">
        <v>12</v>
      </c>
      <c r="G253">
        <v>130</v>
      </c>
      <c r="H253">
        <v>74</v>
      </c>
      <c r="I253">
        <v>79</v>
      </c>
      <c r="J253">
        <v>13</v>
      </c>
      <c r="K253">
        <v>25</v>
      </c>
      <c r="L253">
        <v>0</v>
      </c>
      <c r="M253">
        <v>9</v>
      </c>
      <c r="N253">
        <v>42</v>
      </c>
      <c r="O253">
        <v>4</v>
      </c>
      <c r="P253">
        <v>3</v>
      </c>
      <c r="Q253">
        <v>0</v>
      </c>
      <c r="R253">
        <v>9.7156398104265407E-2</v>
      </c>
      <c r="S253">
        <v>4.0284360189573501E-2</v>
      </c>
      <c r="T253">
        <v>36316</v>
      </c>
      <c r="U253">
        <v>2.8436018957346001E-2</v>
      </c>
      <c r="V253">
        <v>0.30805687203791499</v>
      </c>
      <c r="W253">
        <v>0.175355450236967</v>
      </c>
      <c r="X253">
        <v>0.187203791469194</v>
      </c>
      <c r="Y253">
        <v>3.0805687203791499E-2</v>
      </c>
      <c r="Z253">
        <v>5.92417061611374E-2</v>
      </c>
      <c r="AA253">
        <v>0</v>
      </c>
      <c r="AB253">
        <v>2.1327014218009501E-2</v>
      </c>
      <c r="AC253">
        <v>9.9526066350710901E-2</v>
      </c>
      <c r="AD253">
        <v>9.4786729857819895E-3</v>
      </c>
      <c r="AE253">
        <v>7.10900473933649E-3</v>
      </c>
      <c r="AF253">
        <v>0</v>
      </c>
      <c r="AG253">
        <v>0.61714285714285699</v>
      </c>
      <c r="AH253">
        <v>0.92685714285714305</v>
      </c>
      <c r="AI253">
        <v>0.65028571428571402</v>
      </c>
      <c r="AJ253">
        <v>0.27542857142857102</v>
      </c>
      <c r="AK253">
        <v>0.90171428571428602</v>
      </c>
      <c r="AL253">
        <v>0.17257142857142899</v>
      </c>
      <c r="AM253">
        <v>0.90514285714285703</v>
      </c>
      <c r="AN253">
        <v>0.65600000000000003</v>
      </c>
      <c r="AO253">
        <v>0.27657142857142902</v>
      </c>
      <c r="AP253">
        <v>0</v>
      </c>
      <c r="AQ253">
        <v>0.58514285714285696</v>
      </c>
      <c r="AR253">
        <v>0.93942857142857095</v>
      </c>
      <c r="AS253">
        <v>0.748571428571429</v>
      </c>
      <c r="AT253">
        <v>0.26057142857142901</v>
      </c>
      <c r="AU253">
        <v>0</v>
      </c>
      <c r="AV253">
        <v>2.4697142857142902</v>
      </c>
      <c r="AW253">
        <v>2.6354285714285699</v>
      </c>
      <c r="AX253">
        <v>0.27657142857142902</v>
      </c>
      <c r="AY253">
        <v>2.5337142857142898</v>
      </c>
      <c r="AZ253">
        <v>7.9154285714285697</v>
      </c>
      <c r="BA253">
        <v>0.70742857142857096</v>
      </c>
      <c r="BB253">
        <v>0.82742857142857096</v>
      </c>
      <c r="BC253">
        <v>0.16</v>
      </c>
      <c r="BD253">
        <v>0.54628571428571404</v>
      </c>
      <c r="BE253">
        <v>0.60799999999999998</v>
      </c>
      <c r="BF253" s="255" t="str">
        <f t="shared" si="3"/>
        <v>Significant vulnerability</v>
      </c>
    </row>
    <row r="254" spans="1:58" x14ac:dyDescent="0.25">
      <c r="A254">
        <v>55703</v>
      </c>
      <c r="B254">
        <v>929</v>
      </c>
      <c r="C254">
        <v>62</v>
      </c>
      <c r="D254">
        <v>12</v>
      </c>
      <c r="E254">
        <v>30395</v>
      </c>
      <c r="F254">
        <v>21</v>
      </c>
      <c r="G254">
        <v>176</v>
      </c>
      <c r="H254">
        <v>298</v>
      </c>
      <c r="I254">
        <v>109</v>
      </c>
      <c r="J254">
        <v>26</v>
      </c>
      <c r="K254">
        <v>107</v>
      </c>
      <c r="L254">
        <v>1</v>
      </c>
      <c r="M254">
        <v>5</v>
      </c>
      <c r="N254">
        <v>38</v>
      </c>
      <c r="O254">
        <v>17</v>
      </c>
      <c r="P254">
        <v>9</v>
      </c>
      <c r="Q254">
        <v>4</v>
      </c>
      <c r="R254">
        <v>6.67384284176534E-2</v>
      </c>
      <c r="S254">
        <v>1.29171151776103E-2</v>
      </c>
      <c r="T254">
        <v>30395</v>
      </c>
      <c r="U254">
        <v>2.2604951560818098E-2</v>
      </c>
      <c r="V254">
        <v>0.189451022604952</v>
      </c>
      <c r="W254">
        <v>0.32077502691065701</v>
      </c>
      <c r="X254">
        <v>0.117330462863294</v>
      </c>
      <c r="Y254">
        <v>2.7987082884822399E-2</v>
      </c>
      <c r="Z254">
        <v>0.115177610333692</v>
      </c>
      <c r="AA254">
        <v>1.07642626480086E-3</v>
      </c>
      <c r="AB254">
        <v>5.3821313240043104E-3</v>
      </c>
      <c r="AC254">
        <v>4.0904198062432701E-2</v>
      </c>
      <c r="AD254">
        <v>1.8299246501614599E-2</v>
      </c>
      <c r="AE254">
        <v>9.6878363832077503E-3</v>
      </c>
      <c r="AF254">
        <v>4.3057050592034398E-3</v>
      </c>
      <c r="AG254">
        <v>0.370285714285714</v>
      </c>
      <c r="AH254">
        <v>0.35657142857142898</v>
      </c>
      <c r="AI254">
        <v>0.90057142857142902</v>
      </c>
      <c r="AJ254">
        <v>0.19885714285714301</v>
      </c>
      <c r="AK254">
        <v>0.44685714285714301</v>
      </c>
      <c r="AL254">
        <v>0.96</v>
      </c>
      <c r="AM254">
        <v>0.49142857142857099</v>
      </c>
      <c r="AN254">
        <v>0.57028571428571395</v>
      </c>
      <c r="AO254">
        <v>0.59314285714285697</v>
      </c>
      <c r="AP254">
        <v>0.41828571428571398</v>
      </c>
      <c r="AQ254">
        <v>0.38400000000000001</v>
      </c>
      <c r="AR254">
        <v>0.747428571428571</v>
      </c>
      <c r="AS254">
        <v>0.92342857142857104</v>
      </c>
      <c r="AT254">
        <v>0.35771428571428598</v>
      </c>
      <c r="AU254">
        <v>0.501714285714286</v>
      </c>
      <c r="AV254">
        <v>1.8262857142857101</v>
      </c>
      <c r="AW254">
        <v>2.4685714285714302</v>
      </c>
      <c r="AX254">
        <v>1.01142857142857</v>
      </c>
      <c r="AY254">
        <v>2.9142857142857101</v>
      </c>
      <c r="AZ254">
        <v>8.2205714285714304</v>
      </c>
      <c r="BA254">
        <v>0.435428571428571</v>
      </c>
      <c r="BB254">
        <v>0.746285714285714</v>
      </c>
      <c r="BC254">
        <v>0.56457142857142895</v>
      </c>
      <c r="BD254">
        <v>0.66514285714285704</v>
      </c>
      <c r="BE254">
        <v>0.66057142857142903</v>
      </c>
      <c r="BF254" s="255" t="str">
        <f t="shared" si="3"/>
        <v>Significant vulnerability</v>
      </c>
    </row>
    <row r="255" spans="1:58" x14ac:dyDescent="0.25">
      <c r="A255">
        <v>55704</v>
      </c>
      <c r="B255">
        <v>1076</v>
      </c>
      <c r="C255">
        <v>142</v>
      </c>
      <c r="D255">
        <v>68</v>
      </c>
      <c r="E255">
        <v>30887</v>
      </c>
      <c r="F255">
        <v>82</v>
      </c>
      <c r="G255">
        <v>228</v>
      </c>
      <c r="H255">
        <v>240</v>
      </c>
      <c r="I255">
        <v>213</v>
      </c>
      <c r="J255">
        <v>39</v>
      </c>
      <c r="K255">
        <v>77</v>
      </c>
      <c r="L255">
        <v>0</v>
      </c>
      <c r="M255">
        <v>5</v>
      </c>
      <c r="N255">
        <v>59</v>
      </c>
      <c r="O255">
        <v>10</v>
      </c>
      <c r="P255">
        <v>37</v>
      </c>
      <c r="Q255">
        <v>0</v>
      </c>
      <c r="R255">
        <v>0.131970260223048</v>
      </c>
      <c r="S255">
        <v>6.31970260223048E-2</v>
      </c>
      <c r="T255">
        <v>30887</v>
      </c>
      <c r="U255">
        <v>7.6208178438661706E-2</v>
      </c>
      <c r="V255">
        <v>0.21189591078066899</v>
      </c>
      <c r="W255">
        <v>0.22304832713754599</v>
      </c>
      <c r="X255">
        <v>0.19795539033457199</v>
      </c>
      <c r="Y255">
        <v>3.62453531598513E-2</v>
      </c>
      <c r="Z255">
        <v>7.1561338289962806E-2</v>
      </c>
      <c r="AA255">
        <v>0</v>
      </c>
      <c r="AB255">
        <v>4.6468401486988798E-3</v>
      </c>
      <c r="AC255">
        <v>5.4832713754646802E-2</v>
      </c>
      <c r="AD255">
        <v>9.2936802973977699E-3</v>
      </c>
      <c r="AE255">
        <v>3.4386617100371698E-2</v>
      </c>
      <c r="AF255">
        <v>0</v>
      </c>
      <c r="AG255">
        <v>0.81142857142857105</v>
      </c>
      <c r="AH255">
        <v>0.97828571428571398</v>
      </c>
      <c r="AI255">
        <v>0.88228571428571401</v>
      </c>
      <c r="AJ255">
        <v>0.88571428571428601</v>
      </c>
      <c r="AK255">
        <v>0.58057142857142896</v>
      </c>
      <c r="AL255">
        <v>0.47542857142857098</v>
      </c>
      <c r="AM255">
        <v>0.94057142857142895</v>
      </c>
      <c r="AN255">
        <v>0.754285714285714</v>
      </c>
      <c r="AO255">
        <v>0.36685714285714299</v>
      </c>
      <c r="AP255">
        <v>0</v>
      </c>
      <c r="AQ255">
        <v>0.370285714285714</v>
      </c>
      <c r="AR255">
        <v>0.80914285714285705</v>
      </c>
      <c r="AS255">
        <v>0.74057142857142899</v>
      </c>
      <c r="AT255">
        <v>0.86857142857142899</v>
      </c>
      <c r="AU255">
        <v>0</v>
      </c>
      <c r="AV255">
        <v>3.5577142857142898</v>
      </c>
      <c r="AW255">
        <v>2.7508571428571398</v>
      </c>
      <c r="AX255">
        <v>0.36685714285714299</v>
      </c>
      <c r="AY255">
        <v>2.78857142857143</v>
      </c>
      <c r="AZ255">
        <v>9.4640000000000004</v>
      </c>
      <c r="BA255">
        <v>0.97028571428571397</v>
      </c>
      <c r="BB255">
        <v>0.875428571428571</v>
      </c>
      <c r="BC255">
        <v>0.19885714285714301</v>
      </c>
      <c r="BD255">
        <v>0.63200000000000001</v>
      </c>
      <c r="BE255">
        <v>0.85485714285714298</v>
      </c>
      <c r="BF255" s="255" t="str">
        <f t="shared" si="3"/>
        <v>Most vulnerability</v>
      </c>
    </row>
    <row r="256" spans="1:58" x14ac:dyDescent="0.25">
      <c r="A256">
        <v>55705</v>
      </c>
      <c r="B256">
        <v>3248</v>
      </c>
      <c r="C256">
        <v>462</v>
      </c>
      <c r="D256">
        <v>73</v>
      </c>
      <c r="E256">
        <v>37060</v>
      </c>
      <c r="F256">
        <v>233</v>
      </c>
      <c r="G256">
        <v>986</v>
      </c>
      <c r="H256">
        <v>471</v>
      </c>
      <c r="I256">
        <v>915</v>
      </c>
      <c r="J256">
        <v>126</v>
      </c>
      <c r="K256">
        <v>168</v>
      </c>
      <c r="L256">
        <v>34</v>
      </c>
      <c r="M256">
        <v>84</v>
      </c>
      <c r="N256">
        <v>183</v>
      </c>
      <c r="O256">
        <v>2</v>
      </c>
      <c r="P256">
        <v>279</v>
      </c>
      <c r="Q256">
        <v>68</v>
      </c>
      <c r="R256">
        <v>0.142241379310345</v>
      </c>
      <c r="S256">
        <v>2.24753694581281E-2</v>
      </c>
      <c r="T256">
        <v>37060</v>
      </c>
      <c r="U256">
        <v>7.1736453201970404E-2</v>
      </c>
      <c r="V256">
        <v>0.30357142857142899</v>
      </c>
      <c r="W256">
        <v>0.145012315270936</v>
      </c>
      <c r="X256">
        <v>0.28171182266009898</v>
      </c>
      <c r="Y256">
        <v>3.8793103448275898E-2</v>
      </c>
      <c r="Z256">
        <v>5.1724137931034503E-2</v>
      </c>
      <c r="AA256">
        <v>1.04679802955665E-2</v>
      </c>
      <c r="AB256">
        <v>2.5862068965517199E-2</v>
      </c>
      <c r="AC256">
        <v>5.6342364532019698E-2</v>
      </c>
      <c r="AD256">
        <v>6.1576354679803E-4</v>
      </c>
      <c r="AE256">
        <v>8.5899014778325095E-2</v>
      </c>
      <c r="AF256">
        <v>2.0935960591133E-2</v>
      </c>
      <c r="AG256">
        <v>0.84914285714285698</v>
      </c>
      <c r="AH256">
        <v>0.68228571428571405</v>
      </c>
      <c r="AI256">
        <v>0.58628571428571397</v>
      </c>
      <c r="AJ256">
        <v>0.86514285714285699</v>
      </c>
      <c r="AK256">
        <v>0.89485714285714302</v>
      </c>
      <c r="AL256">
        <v>9.1428571428571401E-2</v>
      </c>
      <c r="AM256">
        <v>0.98628571428571399</v>
      </c>
      <c r="AN256">
        <v>0.80685714285714305</v>
      </c>
      <c r="AO256">
        <v>0.22628571428571401</v>
      </c>
      <c r="AP256">
        <v>0.77028571428571402</v>
      </c>
      <c r="AQ256">
        <v>0.63200000000000001</v>
      </c>
      <c r="AR256">
        <v>0.81714285714285695</v>
      </c>
      <c r="AS256">
        <v>0.22971428571428601</v>
      </c>
      <c r="AT256">
        <v>0.98514285714285699</v>
      </c>
      <c r="AU256">
        <v>0.75771428571428601</v>
      </c>
      <c r="AV256">
        <v>2.98285714285714</v>
      </c>
      <c r="AW256">
        <v>2.77942857142857</v>
      </c>
      <c r="AX256">
        <v>0.996571428571429</v>
      </c>
      <c r="AY256">
        <v>3.4217142857142901</v>
      </c>
      <c r="AZ256">
        <v>10.180571428571399</v>
      </c>
      <c r="BA256">
        <v>0.878857142857143</v>
      </c>
      <c r="BB256">
        <v>0.88457142857142901</v>
      </c>
      <c r="BC256">
        <v>0.55542857142857105</v>
      </c>
      <c r="BD256">
        <v>0.83885714285714297</v>
      </c>
      <c r="BE256">
        <v>0.91885714285714304</v>
      </c>
      <c r="BF256" s="255" t="str">
        <f t="shared" si="3"/>
        <v>Most vulnerability</v>
      </c>
    </row>
    <row r="257" spans="1:58" x14ac:dyDescent="0.25">
      <c r="A257">
        <v>55706</v>
      </c>
      <c r="B257">
        <v>1827</v>
      </c>
      <c r="C257">
        <v>265</v>
      </c>
      <c r="D257">
        <v>30</v>
      </c>
      <c r="E257">
        <v>34938</v>
      </c>
      <c r="F257">
        <v>104</v>
      </c>
      <c r="G257">
        <v>536</v>
      </c>
      <c r="H257">
        <v>270</v>
      </c>
      <c r="I257">
        <v>370</v>
      </c>
      <c r="J257">
        <v>105</v>
      </c>
      <c r="K257">
        <v>94</v>
      </c>
      <c r="L257">
        <v>0</v>
      </c>
      <c r="M257">
        <v>35</v>
      </c>
      <c r="N257">
        <v>31</v>
      </c>
      <c r="O257">
        <v>0</v>
      </c>
      <c r="P257">
        <v>59</v>
      </c>
      <c r="Q257">
        <v>64</v>
      </c>
      <c r="R257">
        <v>0.14504652435686899</v>
      </c>
      <c r="S257">
        <v>1.6420361247947501E-2</v>
      </c>
      <c r="T257">
        <v>34938</v>
      </c>
      <c r="U257">
        <v>5.6923918992884501E-2</v>
      </c>
      <c r="V257">
        <v>0.29337712096332802</v>
      </c>
      <c r="W257">
        <v>0.147783251231527</v>
      </c>
      <c r="X257">
        <v>0.20251778872468501</v>
      </c>
      <c r="Y257">
        <v>5.7471264367816098E-2</v>
      </c>
      <c r="Z257">
        <v>5.1450465243568701E-2</v>
      </c>
      <c r="AA257">
        <v>0</v>
      </c>
      <c r="AB257">
        <v>1.9157088122605401E-2</v>
      </c>
      <c r="AC257">
        <v>1.6967706622879001E-2</v>
      </c>
      <c r="AD257">
        <v>0</v>
      </c>
      <c r="AE257">
        <v>3.22933771209633E-2</v>
      </c>
      <c r="AF257">
        <v>3.5030103995621197E-2</v>
      </c>
      <c r="AG257">
        <v>0.85942857142857099</v>
      </c>
      <c r="AH257">
        <v>0.47885714285714298</v>
      </c>
      <c r="AI257">
        <v>0.72914285714285698</v>
      </c>
      <c r="AJ257">
        <v>0.754285714285714</v>
      </c>
      <c r="AK257">
        <v>0.873142857142857</v>
      </c>
      <c r="AL257">
        <v>9.8285714285714296E-2</v>
      </c>
      <c r="AM257">
        <v>0.94628571428571395</v>
      </c>
      <c r="AN257">
        <v>0.94285714285714295</v>
      </c>
      <c r="AO257">
        <v>0.224</v>
      </c>
      <c r="AP257">
        <v>0</v>
      </c>
      <c r="AQ257">
        <v>0.56228571428571394</v>
      </c>
      <c r="AR257">
        <v>0.52914285714285703</v>
      </c>
      <c r="AS257">
        <v>0</v>
      </c>
      <c r="AT257">
        <v>0.85028571428571398</v>
      </c>
      <c r="AU257">
        <v>0.873142857142857</v>
      </c>
      <c r="AV257">
        <v>2.8217142857142901</v>
      </c>
      <c r="AW257">
        <v>2.8605714285714301</v>
      </c>
      <c r="AX257">
        <v>0.224</v>
      </c>
      <c r="AY257">
        <v>2.8148571428571398</v>
      </c>
      <c r="AZ257">
        <v>8.7211428571428602</v>
      </c>
      <c r="BA257">
        <v>0.83542857142857097</v>
      </c>
      <c r="BB257">
        <v>0.92571428571428604</v>
      </c>
      <c r="BC257">
        <v>0.13485714285714301</v>
      </c>
      <c r="BD257">
        <v>0.63885714285714301</v>
      </c>
      <c r="BE257">
        <v>0.73371428571428599</v>
      </c>
      <c r="BF257" s="255" t="str">
        <f t="shared" si="3"/>
        <v>Significant vulnerability</v>
      </c>
    </row>
    <row r="258" spans="1:58" x14ac:dyDescent="0.25">
      <c r="A258">
        <v>55707</v>
      </c>
      <c r="B258">
        <v>3207</v>
      </c>
      <c r="C258">
        <v>262</v>
      </c>
      <c r="D258">
        <v>68</v>
      </c>
      <c r="E258">
        <v>35589</v>
      </c>
      <c r="F258">
        <v>114</v>
      </c>
      <c r="G258">
        <v>647</v>
      </c>
      <c r="H258">
        <v>763</v>
      </c>
      <c r="I258">
        <v>354</v>
      </c>
      <c r="J258">
        <v>107</v>
      </c>
      <c r="K258">
        <v>165</v>
      </c>
      <c r="L258">
        <v>18</v>
      </c>
      <c r="M258">
        <v>25</v>
      </c>
      <c r="N258">
        <v>175</v>
      </c>
      <c r="O258">
        <v>32</v>
      </c>
      <c r="P258">
        <v>37</v>
      </c>
      <c r="Q258">
        <v>21</v>
      </c>
      <c r="R258">
        <v>8.1696289367009706E-2</v>
      </c>
      <c r="S258">
        <v>2.12036170876208E-2</v>
      </c>
      <c r="T258">
        <v>35589</v>
      </c>
      <c r="U258">
        <v>3.5547240411599602E-2</v>
      </c>
      <c r="V258">
        <v>0.201746180230745</v>
      </c>
      <c r="W258">
        <v>0.23791705643903999</v>
      </c>
      <c r="X258">
        <v>0.110383536014967</v>
      </c>
      <c r="Y258">
        <v>3.3364515123168098E-2</v>
      </c>
      <c r="Z258">
        <v>5.1449953227315201E-2</v>
      </c>
      <c r="AA258">
        <v>5.6127221702525704E-3</v>
      </c>
      <c r="AB258">
        <v>7.7954474586841302E-3</v>
      </c>
      <c r="AC258">
        <v>5.4568132210788899E-2</v>
      </c>
      <c r="AD258">
        <v>9.9781727471156805E-3</v>
      </c>
      <c r="AE258">
        <v>1.15372622388525E-2</v>
      </c>
      <c r="AF258">
        <v>6.5481758652946699E-3</v>
      </c>
      <c r="AG258">
        <v>0.48457142857142899</v>
      </c>
      <c r="AH258">
        <v>0.63657142857142901</v>
      </c>
      <c r="AI258">
        <v>0.69714285714285695</v>
      </c>
      <c r="AJ258">
        <v>0.42057142857142898</v>
      </c>
      <c r="AK258">
        <v>0.52457142857142902</v>
      </c>
      <c r="AL258">
        <v>0.59542857142857097</v>
      </c>
      <c r="AM258">
        <v>0.42057142857142898</v>
      </c>
      <c r="AN258">
        <v>0.70171428571428596</v>
      </c>
      <c r="AO258">
        <v>0.222857142857143</v>
      </c>
      <c r="AP258">
        <v>0.64</v>
      </c>
      <c r="AQ258">
        <v>0.41828571428571398</v>
      </c>
      <c r="AR258">
        <v>0.80228571428571405</v>
      </c>
      <c r="AS258">
        <v>0.76571428571428601</v>
      </c>
      <c r="AT258">
        <v>0.41485714285714298</v>
      </c>
      <c r="AU258">
        <v>0.53600000000000003</v>
      </c>
      <c r="AV258">
        <v>2.2388571428571402</v>
      </c>
      <c r="AW258">
        <v>2.24228571428571</v>
      </c>
      <c r="AX258">
        <v>0.86285714285714299</v>
      </c>
      <c r="AY258">
        <v>2.9371428571428599</v>
      </c>
      <c r="AZ258">
        <v>8.2811428571428607</v>
      </c>
      <c r="BA258">
        <v>0.622857142857143</v>
      </c>
      <c r="BB258">
        <v>0.627428571428571</v>
      </c>
      <c r="BC258">
        <v>0.46171428571428602</v>
      </c>
      <c r="BD258">
        <v>0.67200000000000004</v>
      </c>
      <c r="BE258">
        <v>0.67314285714285704</v>
      </c>
      <c r="BF258" s="255" t="str">
        <f t="shared" si="3"/>
        <v>Significant vulnerability</v>
      </c>
    </row>
    <row r="259" spans="1:58" x14ac:dyDescent="0.25">
      <c r="A259">
        <v>55708</v>
      </c>
      <c r="B259">
        <v>850</v>
      </c>
      <c r="C259">
        <v>50</v>
      </c>
      <c r="D259">
        <v>17</v>
      </c>
      <c r="E259">
        <v>35949</v>
      </c>
      <c r="F259">
        <v>15</v>
      </c>
      <c r="G259">
        <v>165</v>
      </c>
      <c r="H259">
        <v>187</v>
      </c>
      <c r="I259">
        <v>132</v>
      </c>
      <c r="J259">
        <v>25</v>
      </c>
      <c r="K259">
        <v>25</v>
      </c>
      <c r="L259">
        <v>0</v>
      </c>
      <c r="M259">
        <v>30</v>
      </c>
      <c r="N259">
        <v>4</v>
      </c>
      <c r="O259">
        <v>3</v>
      </c>
      <c r="P259">
        <v>27</v>
      </c>
      <c r="Q259">
        <v>34</v>
      </c>
      <c r="R259">
        <v>5.8823529411764698E-2</v>
      </c>
      <c r="S259">
        <v>0.02</v>
      </c>
      <c r="T259">
        <v>35949</v>
      </c>
      <c r="U259">
        <v>1.7647058823529401E-2</v>
      </c>
      <c r="V259">
        <v>0.19411764705882401</v>
      </c>
      <c r="W259">
        <v>0.22</v>
      </c>
      <c r="X259">
        <v>0.155294117647059</v>
      </c>
      <c r="Y259">
        <v>2.9411764705882401E-2</v>
      </c>
      <c r="Z259">
        <v>2.9411764705882401E-2</v>
      </c>
      <c r="AA259">
        <v>0</v>
      </c>
      <c r="AB259">
        <v>3.5294117647058802E-2</v>
      </c>
      <c r="AC259">
        <v>4.7058823529411804E-3</v>
      </c>
      <c r="AD259">
        <v>3.5294117647058799E-3</v>
      </c>
      <c r="AE259">
        <v>3.1764705882352903E-2</v>
      </c>
      <c r="AF259">
        <v>0.04</v>
      </c>
      <c r="AG259">
        <v>0.29828571428571399</v>
      </c>
      <c r="AH259">
        <v>0.6</v>
      </c>
      <c r="AI259">
        <v>0.66742857142857104</v>
      </c>
      <c r="AJ259">
        <v>0.13142857142857101</v>
      </c>
      <c r="AK259">
        <v>0.48228571428571398</v>
      </c>
      <c r="AL259">
        <v>0.44457142857142901</v>
      </c>
      <c r="AM259">
        <v>0.79428571428571404</v>
      </c>
      <c r="AN259">
        <v>0.61485714285714299</v>
      </c>
      <c r="AO259">
        <v>9.9428571428571394E-2</v>
      </c>
      <c r="AP259">
        <v>0</v>
      </c>
      <c r="AQ259">
        <v>0.71199999999999997</v>
      </c>
      <c r="AR259">
        <v>0.25600000000000001</v>
      </c>
      <c r="AS259">
        <v>0.42399999999999999</v>
      </c>
      <c r="AT259">
        <v>0.84571428571428597</v>
      </c>
      <c r="AU259">
        <v>0.89828571428571402</v>
      </c>
      <c r="AV259">
        <v>1.69714285714286</v>
      </c>
      <c r="AW259">
        <v>2.3359999999999999</v>
      </c>
      <c r="AX259">
        <v>9.9428571428571394E-2</v>
      </c>
      <c r="AY259">
        <v>3.1360000000000001</v>
      </c>
      <c r="AZ259">
        <v>7.2685714285714296</v>
      </c>
      <c r="BA259">
        <v>0.378285714285714</v>
      </c>
      <c r="BB259">
        <v>0.67314285714285704</v>
      </c>
      <c r="BC259">
        <v>7.3142857142857107E-2</v>
      </c>
      <c r="BD259">
        <v>0.74285714285714299</v>
      </c>
      <c r="BE259">
        <v>0.50628571428571401</v>
      </c>
      <c r="BF259" s="255" t="str">
        <f t="shared" si="3"/>
        <v>Significant vulnerability</v>
      </c>
    </row>
    <row r="260" spans="1:58" x14ac:dyDescent="0.25">
      <c r="A260">
        <v>55709</v>
      </c>
      <c r="B260">
        <v>4314</v>
      </c>
      <c r="C260">
        <v>474</v>
      </c>
      <c r="D260">
        <v>104</v>
      </c>
      <c r="E260">
        <v>34919</v>
      </c>
      <c r="F260">
        <v>134</v>
      </c>
      <c r="G260">
        <v>980</v>
      </c>
      <c r="H260">
        <v>873</v>
      </c>
      <c r="I260">
        <v>842</v>
      </c>
      <c r="J260">
        <v>130</v>
      </c>
      <c r="K260">
        <v>336</v>
      </c>
      <c r="L260">
        <v>9</v>
      </c>
      <c r="M260">
        <v>24</v>
      </c>
      <c r="N260">
        <v>266</v>
      </c>
      <c r="O260">
        <v>31</v>
      </c>
      <c r="P260">
        <v>49</v>
      </c>
      <c r="Q260">
        <v>57</v>
      </c>
      <c r="R260">
        <v>0.109874826147427</v>
      </c>
      <c r="S260">
        <v>2.4107556791840502E-2</v>
      </c>
      <c r="T260">
        <v>34919</v>
      </c>
      <c r="U260">
        <v>3.1061659712563701E-2</v>
      </c>
      <c r="V260">
        <v>0.22716736207695901</v>
      </c>
      <c r="W260">
        <v>0.20236439499304601</v>
      </c>
      <c r="X260">
        <v>0.19517848864163201</v>
      </c>
      <c r="Y260">
        <v>3.0134445989800699E-2</v>
      </c>
      <c r="Z260">
        <v>7.7885952712100096E-2</v>
      </c>
      <c r="AA260">
        <v>2.0862308762169702E-3</v>
      </c>
      <c r="AB260">
        <v>5.5632823365785802E-3</v>
      </c>
      <c r="AC260">
        <v>6.1659712563745903E-2</v>
      </c>
      <c r="AD260">
        <v>7.185906351414E-3</v>
      </c>
      <c r="AE260">
        <v>1.13583681038479E-2</v>
      </c>
      <c r="AF260">
        <v>1.3212795549374099E-2</v>
      </c>
      <c r="AG260">
        <v>0.69371428571428595</v>
      </c>
      <c r="AH260">
        <v>0.73142857142857098</v>
      </c>
      <c r="AI260">
        <v>0.73028571428571398</v>
      </c>
      <c r="AJ260">
        <v>0.32571428571428601</v>
      </c>
      <c r="AK260">
        <v>0.66857142857142904</v>
      </c>
      <c r="AL260">
        <v>0.315428571428571</v>
      </c>
      <c r="AM260">
        <v>0.93485714285714305</v>
      </c>
      <c r="AN260">
        <v>0.64457142857142902</v>
      </c>
      <c r="AO260">
        <v>0.41371428571428598</v>
      </c>
      <c r="AP260">
        <v>0.49371428571428599</v>
      </c>
      <c r="AQ260">
        <v>0.38628571428571401</v>
      </c>
      <c r="AR260">
        <v>0.83542857142857097</v>
      </c>
      <c r="AS260">
        <v>0.64114285714285701</v>
      </c>
      <c r="AT260">
        <v>0.41028571428571398</v>
      </c>
      <c r="AU260">
        <v>0.65942857142857103</v>
      </c>
      <c r="AV260">
        <v>2.48114285714286</v>
      </c>
      <c r="AW260">
        <v>2.5634285714285698</v>
      </c>
      <c r="AX260">
        <v>0.90742857142857103</v>
      </c>
      <c r="AY260">
        <v>2.9325714285714302</v>
      </c>
      <c r="AZ260">
        <v>8.8845714285714301</v>
      </c>
      <c r="BA260">
        <v>0.71085714285714297</v>
      </c>
      <c r="BB260">
        <v>0.79085714285714304</v>
      </c>
      <c r="BC260">
        <v>0.498285714285714</v>
      </c>
      <c r="BD260">
        <v>0.67085714285714304</v>
      </c>
      <c r="BE260">
        <v>0.76457142857142901</v>
      </c>
      <c r="BF260" s="255" t="str">
        <f t="shared" ref="BF260:BF323" si="4">IF(BE260&lt;=0.25,"Least vulnerability",IF(BE260&lt;=0.5,"Some vulnerability",IF(BE260&lt;=0.75,"Significant vulnerability",IF(BE260&lt;=1,"Most vulnerability",""))))</f>
        <v>Most vulnerability</v>
      </c>
    </row>
    <row r="261" spans="1:58" x14ac:dyDescent="0.25">
      <c r="A261">
        <v>55710</v>
      </c>
      <c r="B261">
        <v>1391</v>
      </c>
      <c r="C261">
        <v>90</v>
      </c>
      <c r="D261">
        <v>29</v>
      </c>
      <c r="E261">
        <v>45513</v>
      </c>
      <c r="F261">
        <v>30</v>
      </c>
      <c r="G261">
        <v>308</v>
      </c>
      <c r="H261">
        <v>318</v>
      </c>
      <c r="I261">
        <v>190</v>
      </c>
      <c r="J261">
        <v>73</v>
      </c>
      <c r="K261">
        <v>55</v>
      </c>
      <c r="L261">
        <v>0</v>
      </c>
      <c r="M261">
        <v>0</v>
      </c>
      <c r="N261">
        <v>65</v>
      </c>
      <c r="O261">
        <v>12</v>
      </c>
      <c r="P261">
        <v>9</v>
      </c>
      <c r="Q261">
        <v>3</v>
      </c>
      <c r="R261">
        <v>6.4701653486700206E-2</v>
      </c>
      <c r="S261">
        <v>2.08483105679367E-2</v>
      </c>
      <c r="T261">
        <v>45513</v>
      </c>
      <c r="U261">
        <v>2.1567217828900101E-2</v>
      </c>
      <c r="V261">
        <v>0.221423436376707</v>
      </c>
      <c r="W261">
        <v>0.228612508986341</v>
      </c>
      <c r="X261">
        <v>0.136592379583034</v>
      </c>
      <c r="Y261">
        <v>5.2480230050323498E-2</v>
      </c>
      <c r="Z261">
        <v>3.95398993529835E-2</v>
      </c>
      <c r="AA261">
        <v>0</v>
      </c>
      <c r="AB261">
        <v>0</v>
      </c>
      <c r="AC261">
        <v>4.67289719626168E-2</v>
      </c>
      <c r="AD261">
        <v>8.62688713156003E-3</v>
      </c>
      <c r="AE261">
        <v>6.4701653486700199E-3</v>
      </c>
      <c r="AF261">
        <v>2.1567217828900101E-3</v>
      </c>
      <c r="AG261">
        <v>0.35428571428571398</v>
      </c>
      <c r="AH261">
        <v>0.627428571428571</v>
      </c>
      <c r="AI261">
        <v>0.22971428571428601</v>
      </c>
      <c r="AJ261">
        <v>0.184</v>
      </c>
      <c r="AK261">
        <v>0.628571428571429</v>
      </c>
      <c r="AL261">
        <v>0.51885714285714302</v>
      </c>
      <c r="AM261">
        <v>0.66057142857142903</v>
      </c>
      <c r="AN261">
        <v>0.91657142857142904</v>
      </c>
      <c r="AO261">
        <v>0.150857142857143</v>
      </c>
      <c r="AP261">
        <v>0</v>
      </c>
      <c r="AQ261">
        <v>0</v>
      </c>
      <c r="AR261">
        <v>0.78057142857142903</v>
      </c>
      <c r="AS261">
        <v>0.70971428571428596</v>
      </c>
      <c r="AT261">
        <v>0.23657142857142899</v>
      </c>
      <c r="AU261">
        <v>0.44457142857142901</v>
      </c>
      <c r="AV261">
        <v>1.3954285714285699</v>
      </c>
      <c r="AW261">
        <v>2.72457142857143</v>
      </c>
      <c r="AX261">
        <v>0.150857142857143</v>
      </c>
      <c r="AY261">
        <v>2.1714285714285699</v>
      </c>
      <c r="AZ261">
        <v>6.4422857142857097</v>
      </c>
      <c r="BA261">
        <v>0.24342857142857099</v>
      </c>
      <c r="BB261">
        <v>0.86857142857142899</v>
      </c>
      <c r="BC261">
        <v>0.10171428571428601</v>
      </c>
      <c r="BD261">
        <v>0.42399999999999999</v>
      </c>
      <c r="BE261">
        <v>0.36228571428571399</v>
      </c>
      <c r="BF261" s="255" t="str">
        <f t="shared" si="4"/>
        <v>Some vulnerability</v>
      </c>
    </row>
    <row r="262" spans="1:58" x14ac:dyDescent="0.25">
      <c r="A262">
        <v>55711</v>
      </c>
      <c r="B262">
        <v>518</v>
      </c>
      <c r="C262">
        <v>127</v>
      </c>
      <c r="D262">
        <v>14</v>
      </c>
      <c r="E262">
        <v>25944</v>
      </c>
      <c r="F262">
        <v>50</v>
      </c>
      <c r="G262">
        <v>100</v>
      </c>
      <c r="H262">
        <v>114</v>
      </c>
      <c r="I262">
        <v>148</v>
      </c>
      <c r="J262">
        <v>21</v>
      </c>
      <c r="K262">
        <v>111</v>
      </c>
      <c r="L262">
        <v>0</v>
      </c>
      <c r="M262">
        <v>4</v>
      </c>
      <c r="N262">
        <v>43</v>
      </c>
      <c r="O262">
        <v>0</v>
      </c>
      <c r="P262">
        <v>11</v>
      </c>
      <c r="Q262">
        <v>118</v>
      </c>
      <c r="R262">
        <v>0.24517374517374499</v>
      </c>
      <c r="S262">
        <v>2.7027027027027001E-2</v>
      </c>
      <c r="T262">
        <v>25944</v>
      </c>
      <c r="U262">
        <v>9.6525096525096499E-2</v>
      </c>
      <c r="V262">
        <v>0.193050193050193</v>
      </c>
      <c r="W262">
        <v>0.22007722007722</v>
      </c>
      <c r="X262">
        <v>0.28571428571428598</v>
      </c>
      <c r="Y262">
        <v>4.0540540540540501E-2</v>
      </c>
      <c r="Z262">
        <v>0.214285714285714</v>
      </c>
      <c r="AA262">
        <v>0</v>
      </c>
      <c r="AB262">
        <v>7.7220077220077196E-3</v>
      </c>
      <c r="AC262">
        <v>8.3011583011582998E-2</v>
      </c>
      <c r="AD262">
        <v>0</v>
      </c>
      <c r="AE262">
        <v>2.12355212355212E-2</v>
      </c>
      <c r="AF262">
        <v>0.22779922779922801</v>
      </c>
      <c r="AG262">
        <v>0.96799999999999997</v>
      </c>
      <c r="AH262">
        <v>0.78857142857142903</v>
      </c>
      <c r="AI262">
        <v>0.96685714285714297</v>
      </c>
      <c r="AJ262">
        <v>0.94742857142857095</v>
      </c>
      <c r="AK262">
        <v>0.47428571428571398</v>
      </c>
      <c r="AL262">
        <v>0.44571428571428601</v>
      </c>
      <c r="AM262">
        <v>0.98857142857142899</v>
      </c>
      <c r="AN262">
        <v>0.83199999999999996</v>
      </c>
      <c r="AO262">
        <v>0.81714285714285695</v>
      </c>
      <c r="AP262">
        <v>0</v>
      </c>
      <c r="AQ262">
        <v>0.41485714285714298</v>
      </c>
      <c r="AR262">
        <v>0.90285714285714302</v>
      </c>
      <c r="AS262">
        <v>0</v>
      </c>
      <c r="AT262">
        <v>0.67542857142857105</v>
      </c>
      <c r="AU262">
        <v>0.98857142857142899</v>
      </c>
      <c r="AV262">
        <v>3.6708571428571402</v>
      </c>
      <c r="AW262">
        <v>2.74057142857143</v>
      </c>
      <c r="AX262">
        <v>0.81714285714285695</v>
      </c>
      <c r="AY262">
        <v>2.9817142857142902</v>
      </c>
      <c r="AZ262">
        <v>10.2102857142857</v>
      </c>
      <c r="BA262">
        <v>0.98057142857142898</v>
      </c>
      <c r="BB262">
        <v>0.870857142857143</v>
      </c>
      <c r="BC262">
        <v>0.437714285714286</v>
      </c>
      <c r="BD262">
        <v>0.69142857142857095</v>
      </c>
      <c r="BE262">
        <v>0.92114285714285704</v>
      </c>
      <c r="BF262" s="255" t="str">
        <f t="shared" si="4"/>
        <v>Most vulnerability</v>
      </c>
    </row>
    <row r="263" spans="1:58" x14ac:dyDescent="0.25">
      <c r="A263">
        <v>55712</v>
      </c>
      <c r="B263">
        <v>557</v>
      </c>
      <c r="C263">
        <v>42</v>
      </c>
      <c r="D263">
        <v>6</v>
      </c>
      <c r="E263">
        <v>37773</v>
      </c>
      <c r="F263">
        <v>54</v>
      </c>
      <c r="G263">
        <v>168</v>
      </c>
      <c r="H263">
        <v>85</v>
      </c>
      <c r="I263">
        <v>121</v>
      </c>
      <c r="J263">
        <v>64</v>
      </c>
      <c r="K263">
        <v>39</v>
      </c>
      <c r="L263">
        <v>2</v>
      </c>
      <c r="M263">
        <v>0</v>
      </c>
      <c r="N263">
        <v>73</v>
      </c>
      <c r="O263">
        <v>0</v>
      </c>
      <c r="P263">
        <v>30</v>
      </c>
      <c r="Q263">
        <v>0</v>
      </c>
      <c r="R263">
        <v>7.5403949730700207E-2</v>
      </c>
      <c r="S263">
        <v>1.07719928186715E-2</v>
      </c>
      <c r="T263">
        <v>37773</v>
      </c>
      <c r="U263">
        <v>9.6947935368043095E-2</v>
      </c>
      <c r="V263">
        <v>0.30161579892280099</v>
      </c>
      <c r="W263">
        <v>0.152603231597846</v>
      </c>
      <c r="X263">
        <v>0.217235188509874</v>
      </c>
      <c r="Y263">
        <v>0.114901256732496</v>
      </c>
      <c r="Z263">
        <v>7.0017953321364498E-2</v>
      </c>
      <c r="AA263">
        <v>3.5906642728904801E-3</v>
      </c>
      <c r="AB263">
        <v>0</v>
      </c>
      <c r="AC263">
        <v>0.131059245960503</v>
      </c>
      <c r="AD263">
        <v>0</v>
      </c>
      <c r="AE263">
        <v>5.3859964093357297E-2</v>
      </c>
      <c r="AF263">
        <v>0</v>
      </c>
      <c r="AG263">
        <v>0.442285714285714</v>
      </c>
      <c r="AH263">
        <v>0.28799999999999998</v>
      </c>
      <c r="AI263">
        <v>0.54400000000000004</v>
      </c>
      <c r="AJ263">
        <v>0.94971428571428596</v>
      </c>
      <c r="AK263">
        <v>0.89028571428571401</v>
      </c>
      <c r="AL263">
        <v>0.112</v>
      </c>
      <c r="AM263">
        <v>0.95885714285714296</v>
      </c>
      <c r="AN263">
        <v>0.99199999999999999</v>
      </c>
      <c r="AO263">
        <v>0.34628571428571397</v>
      </c>
      <c r="AP263">
        <v>0.55885714285714305</v>
      </c>
      <c r="AQ263">
        <v>0</v>
      </c>
      <c r="AR263">
        <v>0.97142857142857097</v>
      </c>
      <c r="AS263">
        <v>0</v>
      </c>
      <c r="AT263">
        <v>0.95657142857142896</v>
      </c>
      <c r="AU263">
        <v>0</v>
      </c>
      <c r="AV263">
        <v>2.2240000000000002</v>
      </c>
      <c r="AW263">
        <v>2.95314285714286</v>
      </c>
      <c r="AX263">
        <v>0.90514285714285703</v>
      </c>
      <c r="AY263">
        <v>1.9279999999999999</v>
      </c>
      <c r="AZ263">
        <v>8.0102857142857093</v>
      </c>
      <c r="BA263">
        <v>0.61828571428571399</v>
      </c>
      <c r="BB263">
        <v>0.95771428571428596</v>
      </c>
      <c r="BC263">
        <v>0.494857142857143</v>
      </c>
      <c r="BD263">
        <v>0.34399999999999997</v>
      </c>
      <c r="BE263">
        <v>0.628571428571429</v>
      </c>
      <c r="BF263" s="255" t="str">
        <f t="shared" si="4"/>
        <v>Significant vulnerability</v>
      </c>
    </row>
    <row r="264" spans="1:58" x14ac:dyDescent="0.25">
      <c r="A264">
        <v>55713</v>
      </c>
      <c r="B264">
        <v>1048</v>
      </c>
      <c r="C264">
        <v>23</v>
      </c>
      <c r="D264">
        <v>26</v>
      </c>
      <c r="E264">
        <v>33798</v>
      </c>
      <c r="F264">
        <v>50</v>
      </c>
      <c r="G264">
        <v>224</v>
      </c>
      <c r="H264">
        <v>235</v>
      </c>
      <c r="I264">
        <v>149</v>
      </c>
      <c r="J264">
        <v>27</v>
      </c>
      <c r="K264">
        <v>89</v>
      </c>
      <c r="L264">
        <v>12</v>
      </c>
      <c r="M264">
        <v>12</v>
      </c>
      <c r="N264">
        <v>17</v>
      </c>
      <c r="O264">
        <v>12</v>
      </c>
      <c r="P264">
        <v>36</v>
      </c>
      <c r="Q264">
        <v>93</v>
      </c>
      <c r="R264">
        <v>2.1946564885496199E-2</v>
      </c>
      <c r="S264">
        <v>2.4809160305343501E-2</v>
      </c>
      <c r="T264">
        <v>33798</v>
      </c>
      <c r="U264">
        <v>4.7709923664122099E-2</v>
      </c>
      <c r="V264">
        <v>0.213740458015267</v>
      </c>
      <c r="W264">
        <v>0.22423664122137399</v>
      </c>
      <c r="X264">
        <v>0.142175572519084</v>
      </c>
      <c r="Y264">
        <v>2.5763358778626001E-2</v>
      </c>
      <c r="Z264">
        <v>8.4923664122137393E-2</v>
      </c>
      <c r="AA264">
        <v>1.1450381679389301E-2</v>
      </c>
      <c r="AB264">
        <v>1.1450381679389301E-2</v>
      </c>
      <c r="AC264">
        <v>1.6221374045801502E-2</v>
      </c>
      <c r="AD264">
        <v>1.1450381679389301E-2</v>
      </c>
      <c r="AE264">
        <v>3.4351145038167899E-2</v>
      </c>
      <c r="AF264">
        <v>8.8740458015267198E-2</v>
      </c>
      <c r="AG264">
        <v>3.77142857142857E-2</v>
      </c>
      <c r="AH264">
        <v>0.74285714285714299</v>
      </c>
      <c r="AI264">
        <v>0.78057142857142903</v>
      </c>
      <c r="AJ264">
        <v>0.627428571428571</v>
      </c>
      <c r="AK264">
        <v>0.58742857142857097</v>
      </c>
      <c r="AL264">
        <v>0.48342857142857099</v>
      </c>
      <c r="AM264">
        <v>0.70399999999999996</v>
      </c>
      <c r="AN264">
        <v>0.51542857142857101</v>
      </c>
      <c r="AO264">
        <v>0.44914285714285701</v>
      </c>
      <c r="AP264">
        <v>0.78285714285714303</v>
      </c>
      <c r="AQ264">
        <v>0.46400000000000002</v>
      </c>
      <c r="AR264">
        <v>0.51200000000000001</v>
      </c>
      <c r="AS264">
        <v>0.81942857142857095</v>
      </c>
      <c r="AT264">
        <v>0.86628571428571399</v>
      </c>
      <c r="AU264">
        <v>0.96685714285714297</v>
      </c>
      <c r="AV264">
        <v>2.1885714285714299</v>
      </c>
      <c r="AW264">
        <v>2.29028571428571</v>
      </c>
      <c r="AX264">
        <v>1.232</v>
      </c>
      <c r="AY264">
        <v>3.6285714285714299</v>
      </c>
      <c r="AZ264">
        <v>9.3394285714285701</v>
      </c>
      <c r="BA264">
        <v>0.60342857142857098</v>
      </c>
      <c r="BB264">
        <v>0.65371428571428603</v>
      </c>
      <c r="BC264">
        <v>0.67428571428571404</v>
      </c>
      <c r="BD264">
        <v>0.89600000000000002</v>
      </c>
      <c r="BE264">
        <v>0.83085714285714296</v>
      </c>
      <c r="BF264" s="255" t="str">
        <f t="shared" si="4"/>
        <v>Most vulnerability</v>
      </c>
    </row>
    <row r="265" spans="1:58" x14ac:dyDescent="0.25">
      <c r="A265">
        <v>55716</v>
      </c>
      <c r="B265">
        <v>219</v>
      </c>
      <c r="C265">
        <v>44</v>
      </c>
      <c r="D265">
        <v>16</v>
      </c>
      <c r="E265">
        <v>29133</v>
      </c>
      <c r="F265">
        <v>19</v>
      </c>
      <c r="G265">
        <v>85</v>
      </c>
      <c r="H265">
        <v>30</v>
      </c>
      <c r="I265">
        <v>49</v>
      </c>
      <c r="J265">
        <v>7</v>
      </c>
      <c r="K265">
        <v>27</v>
      </c>
      <c r="L265">
        <v>0</v>
      </c>
      <c r="M265">
        <v>18</v>
      </c>
      <c r="N265">
        <v>11</v>
      </c>
      <c r="O265">
        <v>0</v>
      </c>
      <c r="P265">
        <v>10</v>
      </c>
      <c r="Q265">
        <v>0</v>
      </c>
      <c r="R265">
        <v>0.20091324200913199</v>
      </c>
      <c r="S265">
        <v>7.3059360730593603E-2</v>
      </c>
      <c r="T265">
        <v>29133</v>
      </c>
      <c r="U265">
        <v>8.6757990867579904E-2</v>
      </c>
      <c r="V265">
        <v>0.38812785388127902</v>
      </c>
      <c r="W265">
        <v>0.13698630136986301</v>
      </c>
      <c r="X265">
        <v>0.22374429223744299</v>
      </c>
      <c r="Y265">
        <v>3.1963470319634701E-2</v>
      </c>
      <c r="Z265">
        <v>0.123287671232877</v>
      </c>
      <c r="AA265">
        <v>0</v>
      </c>
      <c r="AB265">
        <v>8.2191780821917804E-2</v>
      </c>
      <c r="AC265">
        <v>5.0228310502283102E-2</v>
      </c>
      <c r="AD265">
        <v>0</v>
      </c>
      <c r="AE265">
        <v>4.5662100456621002E-2</v>
      </c>
      <c r="AF265">
        <v>0</v>
      </c>
      <c r="AG265">
        <v>0.94514285714285695</v>
      </c>
      <c r="AH265">
        <v>0.98742857142857099</v>
      </c>
      <c r="AI265">
        <v>0.92914285714285705</v>
      </c>
      <c r="AJ265">
        <v>0.91885714285714304</v>
      </c>
      <c r="AK265">
        <v>0.97028571428571397</v>
      </c>
      <c r="AL265">
        <v>0.08</v>
      </c>
      <c r="AM265">
        <v>0.96342857142857097</v>
      </c>
      <c r="AN265">
        <v>0.68342857142857105</v>
      </c>
      <c r="AO265">
        <v>0.625142857142857</v>
      </c>
      <c r="AP265">
        <v>0</v>
      </c>
      <c r="AQ265">
        <v>0.90628571428571403</v>
      </c>
      <c r="AR265">
        <v>0.78628571428571403</v>
      </c>
      <c r="AS265">
        <v>0</v>
      </c>
      <c r="AT265">
        <v>0.94171428571428595</v>
      </c>
      <c r="AU265">
        <v>0</v>
      </c>
      <c r="AV265">
        <v>3.78057142857143</v>
      </c>
      <c r="AW265">
        <v>2.6971428571428602</v>
      </c>
      <c r="AX265">
        <v>0.625142857142857</v>
      </c>
      <c r="AY265">
        <v>2.6342857142857099</v>
      </c>
      <c r="AZ265">
        <v>9.7371428571428602</v>
      </c>
      <c r="BA265">
        <v>0.98857142857142899</v>
      </c>
      <c r="BB265">
        <v>0.85371428571428598</v>
      </c>
      <c r="BC265">
        <v>0.32685714285714301</v>
      </c>
      <c r="BD265">
        <v>0.58057142857142896</v>
      </c>
      <c r="BE265">
        <v>0.88228571428571401</v>
      </c>
      <c r="BF265" s="255" t="str">
        <f t="shared" si="4"/>
        <v>Most vulnerability</v>
      </c>
    </row>
    <row r="266" spans="1:58" x14ac:dyDescent="0.25">
      <c r="A266">
        <v>55717</v>
      </c>
      <c r="B266">
        <v>241</v>
      </c>
      <c r="C266">
        <v>12</v>
      </c>
      <c r="D266">
        <v>4</v>
      </c>
      <c r="E266">
        <v>48796</v>
      </c>
      <c r="F266">
        <v>7</v>
      </c>
      <c r="G266">
        <v>65</v>
      </c>
      <c r="H266">
        <v>35</v>
      </c>
      <c r="I266">
        <v>20</v>
      </c>
      <c r="J266">
        <v>16</v>
      </c>
      <c r="K266">
        <v>16</v>
      </c>
      <c r="L266">
        <v>2</v>
      </c>
      <c r="M266">
        <v>0</v>
      </c>
      <c r="N266">
        <v>31</v>
      </c>
      <c r="O266">
        <v>2</v>
      </c>
      <c r="P266">
        <v>1</v>
      </c>
      <c r="Q266">
        <v>0</v>
      </c>
      <c r="R266">
        <v>4.9792531120331898E-2</v>
      </c>
      <c r="S266">
        <v>1.6597510373444001E-2</v>
      </c>
      <c r="T266">
        <v>48796</v>
      </c>
      <c r="U266">
        <v>2.9045643153527E-2</v>
      </c>
      <c r="V266">
        <v>0.26970954356846499</v>
      </c>
      <c r="W266">
        <v>0.145228215767635</v>
      </c>
      <c r="X266">
        <v>8.29875518672199E-2</v>
      </c>
      <c r="Y266">
        <v>6.6390041493775906E-2</v>
      </c>
      <c r="Z266">
        <v>6.6390041493775906E-2</v>
      </c>
      <c r="AA266">
        <v>8.29875518672199E-3</v>
      </c>
      <c r="AB266">
        <v>0</v>
      </c>
      <c r="AC266">
        <v>0.128630705394191</v>
      </c>
      <c r="AD266">
        <v>8.29875518672199E-3</v>
      </c>
      <c r="AE266">
        <v>4.1493775933610002E-3</v>
      </c>
      <c r="AF266">
        <v>0</v>
      </c>
      <c r="AG266">
        <v>0.22742857142857101</v>
      </c>
      <c r="AH266">
        <v>0.48685714285714299</v>
      </c>
      <c r="AI266">
        <v>0.16</v>
      </c>
      <c r="AJ266">
        <v>0.28228571428571397</v>
      </c>
      <c r="AK266">
        <v>0.83542857142857097</v>
      </c>
      <c r="AL266">
        <v>9.2571428571428596E-2</v>
      </c>
      <c r="AM266">
        <v>0.13600000000000001</v>
      </c>
      <c r="AN266">
        <v>0.95657142857142896</v>
      </c>
      <c r="AO266">
        <v>0.31885714285714301</v>
      </c>
      <c r="AP266">
        <v>0.72</v>
      </c>
      <c r="AQ266">
        <v>0</v>
      </c>
      <c r="AR266">
        <v>0.96685714285714297</v>
      </c>
      <c r="AS266">
        <v>0.69828571428571395</v>
      </c>
      <c r="AT266">
        <v>0.17257142857142899</v>
      </c>
      <c r="AU266">
        <v>0</v>
      </c>
      <c r="AV266">
        <v>1.1565714285714299</v>
      </c>
      <c r="AW266">
        <v>2.0205714285714298</v>
      </c>
      <c r="AX266">
        <v>1.03885714285714</v>
      </c>
      <c r="AY266">
        <v>1.8377142857142901</v>
      </c>
      <c r="AZ266">
        <v>6.0537142857142898</v>
      </c>
      <c r="BA266">
        <v>0.154285714285714</v>
      </c>
      <c r="BB266">
        <v>0.51428571428571401</v>
      </c>
      <c r="BC266">
        <v>0.57714285714285696</v>
      </c>
      <c r="BD266">
        <v>0.32571428571428601</v>
      </c>
      <c r="BE266">
        <v>0.29142857142857098</v>
      </c>
      <c r="BF266" s="255" t="str">
        <f t="shared" si="4"/>
        <v>Some vulnerability</v>
      </c>
    </row>
    <row r="267" spans="1:58" x14ac:dyDescent="0.25">
      <c r="A267">
        <v>55718</v>
      </c>
      <c r="B267">
        <v>3068</v>
      </c>
      <c r="C267">
        <v>119</v>
      </c>
      <c r="D267">
        <v>94</v>
      </c>
      <c r="E267">
        <v>40802</v>
      </c>
      <c r="F267">
        <v>92</v>
      </c>
      <c r="G267">
        <v>565</v>
      </c>
      <c r="H267">
        <v>665</v>
      </c>
      <c r="I267">
        <v>374</v>
      </c>
      <c r="J267">
        <v>85</v>
      </c>
      <c r="K267">
        <v>228</v>
      </c>
      <c r="L267">
        <v>2</v>
      </c>
      <c r="M267">
        <v>62</v>
      </c>
      <c r="N267">
        <v>93</v>
      </c>
      <c r="O267">
        <v>9</v>
      </c>
      <c r="P267">
        <v>62</v>
      </c>
      <c r="Q267">
        <v>205</v>
      </c>
      <c r="R267">
        <v>3.87874837027379E-2</v>
      </c>
      <c r="S267">
        <v>3.0638852672750998E-2</v>
      </c>
      <c r="T267">
        <v>40802</v>
      </c>
      <c r="U267">
        <v>2.9986962190352E-2</v>
      </c>
      <c r="V267">
        <v>0.18415906127770501</v>
      </c>
      <c r="W267">
        <v>0.21675358539765299</v>
      </c>
      <c r="X267">
        <v>0.121903520208605</v>
      </c>
      <c r="Y267">
        <v>2.7705345501955699E-2</v>
      </c>
      <c r="Z267">
        <v>7.4315514993481102E-2</v>
      </c>
      <c r="AA267">
        <v>6.5189048239895696E-4</v>
      </c>
      <c r="AB267">
        <v>2.0208604954367701E-2</v>
      </c>
      <c r="AC267">
        <v>3.0312907431551499E-2</v>
      </c>
      <c r="AD267">
        <v>2.9335071707953099E-3</v>
      </c>
      <c r="AE267">
        <v>2.0208604954367701E-2</v>
      </c>
      <c r="AF267">
        <v>6.6818774445893098E-2</v>
      </c>
      <c r="AG267">
        <v>0.13142857142857101</v>
      </c>
      <c r="AH267">
        <v>0.84342857142857097</v>
      </c>
      <c r="AI267">
        <v>0.38628571428571401</v>
      </c>
      <c r="AJ267">
        <v>0.30171428571428599</v>
      </c>
      <c r="AK267">
        <v>0.40571428571428603</v>
      </c>
      <c r="AL267">
        <v>0.42399999999999999</v>
      </c>
      <c r="AM267">
        <v>0.55085714285714305</v>
      </c>
      <c r="AN267">
        <v>0.55885714285714305</v>
      </c>
      <c r="AO267">
        <v>0.38971428571428601</v>
      </c>
      <c r="AP267">
        <v>0.380571428571429</v>
      </c>
      <c r="AQ267">
        <v>0.57485714285714296</v>
      </c>
      <c r="AR267">
        <v>0.67885714285714305</v>
      </c>
      <c r="AS267">
        <v>0.38285714285714301</v>
      </c>
      <c r="AT267">
        <v>0.65257142857142902</v>
      </c>
      <c r="AU267">
        <v>0.94857142857142895</v>
      </c>
      <c r="AV267">
        <v>1.6628571428571399</v>
      </c>
      <c r="AW267">
        <v>1.9394285714285699</v>
      </c>
      <c r="AX267">
        <v>0.77028571428571402</v>
      </c>
      <c r="AY267">
        <v>3.23771428571429</v>
      </c>
      <c r="AZ267">
        <v>7.6102857142857099</v>
      </c>
      <c r="BA267">
        <v>0.35657142857142898</v>
      </c>
      <c r="BB267">
        <v>0.46514285714285702</v>
      </c>
      <c r="BC267">
        <v>0.41485714285714298</v>
      </c>
      <c r="BD267">
        <v>0.77600000000000002</v>
      </c>
      <c r="BE267">
        <v>0.56114285714285705</v>
      </c>
      <c r="BF267" s="255" t="str">
        <f t="shared" si="4"/>
        <v>Significant vulnerability</v>
      </c>
    </row>
    <row r="268" spans="1:58" x14ac:dyDescent="0.25">
      <c r="A268">
        <v>55719</v>
      </c>
      <c r="B268">
        <v>5642</v>
      </c>
      <c r="C268">
        <v>537</v>
      </c>
      <c r="D268">
        <v>48</v>
      </c>
      <c r="E268">
        <v>35911</v>
      </c>
      <c r="F268">
        <v>312</v>
      </c>
      <c r="G268">
        <v>1663</v>
      </c>
      <c r="H268">
        <v>1177</v>
      </c>
      <c r="I268">
        <v>1115</v>
      </c>
      <c r="J268">
        <v>220</v>
      </c>
      <c r="K268">
        <v>163</v>
      </c>
      <c r="L268">
        <v>0</v>
      </c>
      <c r="M268">
        <v>88</v>
      </c>
      <c r="N268">
        <v>41</v>
      </c>
      <c r="O268">
        <v>100</v>
      </c>
      <c r="P268">
        <v>217</v>
      </c>
      <c r="Q268">
        <v>140</v>
      </c>
      <c r="R268">
        <v>9.5179014533853204E-2</v>
      </c>
      <c r="S268">
        <v>8.5076214108472208E-3</v>
      </c>
      <c r="T268">
        <v>35911</v>
      </c>
      <c r="U268">
        <v>5.5299539170506902E-2</v>
      </c>
      <c r="V268">
        <v>0.29475363346331102</v>
      </c>
      <c r="W268">
        <v>0.208613966678483</v>
      </c>
      <c r="X268">
        <v>0.197624955689472</v>
      </c>
      <c r="Y268">
        <v>3.8993264799716397E-2</v>
      </c>
      <c r="Z268">
        <v>2.88904643743353E-2</v>
      </c>
      <c r="AA268">
        <v>0</v>
      </c>
      <c r="AB268">
        <v>1.55973059198866E-2</v>
      </c>
      <c r="AC268">
        <v>7.2669266217653301E-3</v>
      </c>
      <c r="AD268">
        <v>1.7724211272598399E-2</v>
      </c>
      <c r="AE268">
        <v>3.8461538461538498E-2</v>
      </c>
      <c r="AF268">
        <v>2.4813895781637701E-2</v>
      </c>
      <c r="AG268">
        <v>0.60571428571428598</v>
      </c>
      <c r="AH268">
        <v>0.213714285714286</v>
      </c>
      <c r="AI268">
        <v>0.67085714285714304</v>
      </c>
      <c r="AJ268">
        <v>0.73485714285714299</v>
      </c>
      <c r="AK268">
        <v>0.874285714285714</v>
      </c>
      <c r="AL268">
        <v>0.36</v>
      </c>
      <c r="AM268">
        <v>0.93828571428571395</v>
      </c>
      <c r="AN268">
        <v>0.81028571428571405</v>
      </c>
      <c r="AO268">
        <v>9.6000000000000002E-2</v>
      </c>
      <c r="AP268">
        <v>0</v>
      </c>
      <c r="AQ268">
        <v>0.52685714285714302</v>
      </c>
      <c r="AR268">
        <v>0.33028571428571402</v>
      </c>
      <c r="AS268">
        <v>0.91771428571428604</v>
      </c>
      <c r="AT268">
        <v>0.90400000000000003</v>
      </c>
      <c r="AU268">
        <v>0.78971428571428604</v>
      </c>
      <c r="AV268">
        <v>2.2251428571428602</v>
      </c>
      <c r="AW268">
        <v>2.98285714285714</v>
      </c>
      <c r="AX268">
        <v>9.6000000000000002E-2</v>
      </c>
      <c r="AY268">
        <v>3.4685714285714302</v>
      </c>
      <c r="AZ268">
        <v>8.77257142857143</v>
      </c>
      <c r="BA268">
        <v>0.619428571428571</v>
      </c>
      <c r="BB268">
        <v>0.96571428571428597</v>
      </c>
      <c r="BC268">
        <v>7.1999999999999995E-2</v>
      </c>
      <c r="BD268">
        <v>0.85142857142857098</v>
      </c>
      <c r="BE268">
        <v>0.74285714285714299</v>
      </c>
      <c r="BF268" s="255" t="str">
        <f t="shared" si="4"/>
        <v>Significant vulnerability</v>
      </c>
    </row>
    <row r="269" spans="1:58" x14ac:dyDescent="0.25">
      <c r="A269">
        <v>55720</v>
      </c>
      <c r="B269">
        <v>17480</v>
      </c>
      <c r="C269">
        <v>2153</v>
      </c>
      <c r="D269">
        <v>418</v>
      </c>
      <c r="E269">
        <v>36722</v>
      </c>
      <c r="F269">
        <v>968</v>
      </c>
      <c r="G269">
        <v>2898</v>
      </c>
      <c r="H269">
        <v>4308</v>
      </c>
      <c r="I269">
        <v>2788</v>
      </c>
      <c r="J269">
        <v>460</v>
      </c>
      <c r="K269">
        <v>3048</v>
      </c>
      <c r="L269">
        <v>34</v>
      </c>
      <c r="M269">
        <v>803</v>
      </c>
      <c r="N269">
        <v>392</v>
      </c>
      <c r="O269">
        <v>69</v>
      </c>
      <c r="P269">
        <v>409</v>
      </c>
      <c r="Q269">
        <v>433</v>
      </c>
      <c r="R269">
        <v>0.123169336384439</v>
      </c>
      <c r="S269">
        <v>2.3913043478260902E-2</v>
      </c>
      <c r="T269">
        <v>36722</v>
      </c>
      <c r="U269">
        <v>5.53775743707094E-2</v>
      </c>
      <c r="V269">
        <v>0.16578947368421099</v>
      </c>
      <c r="W269">
        <v>0.24645308924485099</v>
      </c>
      <c r="X269">
        <v>0.159496567505721</v>
      </c>
      <c r="Y269">
        <v>2.6315789473684199E-2</v>
      </c>
      <c r="Z269">
        <v>0.17437070938215099</v>
      </c>
      <c r="AA269">
        <v>1.94508009153318E-3</v>
      </c>
      <c r="AB269">
        <v>4.59382151029748E-2</v>
      </c>
      <c r="AC269">
        <v>2.24256292906178E-2</v>
      </c>
      <c r="AD269">
        <v>3.94736842105263E-3</v>
      </c>
      <c r="AE269">
        <v>2.3398169336384399E-2</v>
      </c>
      <c r="AF269">
        <v>2.4771167048054901E-2</v>
      </c>
      <c r="AG269">
        <v>0.76800000000000002</v>
      </c>
      <c r="AH269">
        <v>0.72342857142857098</v>
      </c>
      <c r="AI269">
        <v>0.61485714285714299</v>
      </c>
      <c r="AJ269">
        <v>0.73714285714285699</v>
      </c>
      <c r="AK269">
        <v>0.29485714285714298</v>
      </c>
      <c r="AL269">
        <v>0.65714285714285703</v>
      </c>
      <c r="AM269">
        <v>0.81371428571428595</v>
      </c>
      <c r="AN269">
        <v>0.52800000000000002</v>
      </c>
      <c r="AO269">
        <v>0.754285714285714</v>
      </c>
      <c r="AP269">
        <v>0.47771428571428598</v>
      </c>
      <c r="AQ269">
        <v>0.79200000000000004</v>
      </c>
      <c r="AR269">
        <v>0.60228571428571398</v>
      </c>
      <c r="AS269">
        <v>0.45714285714285702</v>
      </c>
      <c r="AT269">
        <v>0.72</v>
      </c>
      <c r="AU269">
        <v>0.78857142857142903</v>
      </c>
      <c r="AV269">
        <v>2.8434285714285701</v>
      </c>
      <c r="AW269">
        <v>2.29371428571429</v>
      </c>
      <c r="AX269">
        <v>1.232</v>
      </c>
      <c r="AY269">
        <v>3.36</v>
      </c>
      <c r="AZ269">
        <v>9.7291428571428593</v>
      </c>
      <c r="BA269">
        <v>0.84</v>
      </c>
      <c r="BB269">
        <v>0.65485714285714303</v>
      </c>
      <c r="BC269">
        <v>0.67428571428571404</v>
      </c>
      <c r="BD269">
        <v>0.81828571428571395</v>
      </c>
      <c r="BE269">
        <v>0.88114285714285701</v>
      </c>
      <c r="BF269" s="255" t="str">
        <f t="shared" si="4"/>
        <v>Most vulnerability</v>
      </c>
    </row>
    <row r="270" spans="1:58" x14ac:dyDescent="0.25">
      <c r="A270">
        <v>55721</v>
      </c>
      <c r="B270">
        <v>3840</v>
      </c>
      <c r="C270">
        <v>343</v>
      </c>
      <c r="D270">
        <v>280</v>
      </c>
      <c r="E270">
        <v>44461</v>
      </c>
      <c r="F270">
        <v>140</v>
      </c>
      <c r="G270">
        <v>781</v>
      </c>
      <c r="H270">
        <v>963</v>
      </c>
      <c r="I270">
        <v>392</v>
      </c>
      <c r="J270">
        <v>50</v>
      </c>
      <c r="K270">
        <v>489</v>
      </c>
      <c r="L270">
        <v>4</v>
      </c>
      <c r="M270">
        <v>17</v>
      </c>
      <c r="N270">
        <v>153</v>
      </c>
      <c r="O270">
        <v>74</v>
      </c>
      <c r="P270">
        <v>99</v>
      </c>
      <c r="Q270">
        <v>30</v>
      </c>
      <c r="R270">
        <v>8.9322916666666696E-2</v>
      </c>
      <c r="S270">
        <v>7.2916666666666699E-2</v>
      </c>
      <c r="T270">
        <v>44461</v>
      </c>
      <c r="U270">
        <v>3.6458333333333301E-2</v>
      </c>
      <c r="V270">
        <v>0.20338541666666701</v>
      </c>
      <c r="W270">
        <v>0.25078125000000001</v>
      </c>
      <c r="X270">
        <v>0.102083333333333</v>
      </c>
      <c r="Y270">
        <v>1.3020833333333299E-2</v>
      </c>
      <c r="Z270">
        <v>0.12734375000000001</v>
      </c>
      <c r="AA270">
        <v>1.0416666666666699E-3</v>
      </c>
      <c r="AB270">
        <v>4.4270833333333297E-3</v>
      </c>
      <c r="AC270">
        <v>3.9843749999999997E-2</v>
      </c>
      <c r="AD270">
        <v>1.92708333333333E-2</v>
      </c>
      <c r="AE270">
        <v>2.5781249999999999E-2</v>
      </c>
      <c r="AF270">
        <v>7.8125E-3</v>
      </c>
      <c r="AG270">
        <v>0.56228571428571394</v>
      </c>
      <c r="AH270">
        <v>0.98628571428571399</v>
      </c>
      <c r="AI270">
        <v>0.26057142857142901</v>
      </c>
      <c r="AJ270">
        <v>0.435428571428571</v>
      </c>
      <c r="AK270">
        <v>0.53600000000000003</v>
      </c>
      <c r="AL270">
        <v>0.68799999999999994</v>
      </c>
      <c r="AM270">
        <v>0.33600000000000002</v>
      </c>
      <c r="AN270">
        <v>0.13828571428571401</v>
      </c>
      <c r="AO270">
        <v>0.64800000000000002</v>
      </c>
      <c r="AP270">
        <v>0.41599999999999998</v>
      </c>
      <c r="AQ270">
        <v>0.36457142857142899</v>
      </c>
      <c r="AR270">
        <v>0.74171428571428599</v>
      </c>
      <c r="AS270">
        <v>0.92800000000000005</v>
      </c>
      <c r="AT270">
        <v>0.77828571428571403</v>
      </c>
      <c r="AU270">
        <v>0.56799999999999995</v>
      </c>
      <c r="AV270">
        <v>2.24457142857143</v>
      </c>
      <c r="AW270">
        <v>1.69828571428571</v>
      </c>
      <c r="AX270">
        <v>1.0640000000000001</v>
      </c>
      <c r="AY270">
        <v>3.3805714285714301</v>
      </c>
      <c r="AZ270">
        <v>8.3874285714285701</v>
      </c>
      <c r="BA270">
        <v>0.626285714285714</v>
      </c>
      <c r="BB270">
        <v>0.312</v>
      </c>
      <c r="BC270">
        <v>0.58971428571428597</v>
      </c>
      <c r="BD270">
        <v>0.82628571428571396</v>
      </c>
      <c r="BE270">
        <v>0.68685714285714305</v>
      </c>
      <c r="BF270" s="255" t="str">
        <f t="shared" si="4"/>
        <v>Significant vulnerability</v>
      </c>
    </row>
    <row r="271" spans="1:58" x14ac:dyDescent="0.25">
      <c r="A271">
        <v>55722</v>
      </c>
      <c r="B271">
        <v>1037</v>
      </c>
      <c r="C271">
        <v>214</v>
      </c>
      <c r="D271">
        <v>4</v>
      </c>
      <c r="E271">
        <v>29307</v>
      </c>
      <c r="F271">
        <v>4</v>
      </c>
      <c r="G271">
        <v>214</v>
      </c>
      <c r="H271">
        <v>290</v>
      </c>
      <c r="I271">
        <v>117</v>
      </c>
      <c r="J271">
        <v>27</v>
      </c>
      <c r="K271">
        <v>25</v>
      </c>
      <c r="L271">
        <v>0</v>
      </c>
      <c r="M271">
        <v>0</v>
      </c>
      <c r="N271">
        <v>16</v>
      </c>
      <c r="O271">
        <v>0</v>
      </c>
      <c r="P271">
        <v>0</v>
      </c>
      <c r="Q271">
        <v>8</v>
      </c>
      <c r="R271">
        <v>0.20636451301832201</v>
      </c>
      <c r="S271">
        <v>3.8572806171649002E-3</v>
      </c>
      <c r="T271">
        <v>29307</v>
      </c>
      <c r="U271">
        <v>3.8572806171649002E-3</v>
      </c>
      <c r="V271">
        <v>0.20636451301832201</v>
      </c>
      <c r="W271">
        <v>0.27965284474445501</v>
      </c>
      <c r="X271">
        <v>0.112825458052073</v>
      </c>
      <c r="Y271">
        <v>2.6036644165863099E-2</v>
      </c>
      <c r="Z271">
        <v>2.41080038572806E-2</v>
      </c>
      <c r="AA271">
        <v>0</v>
      </c>
      <c r="AB271">
        <v>0</v>
      </c>
      <c r="AC271">
        <v>1.5429122468659601E-2</v>
      </c>
      <c r="AD271">
        <v>0</v>
      </c>
      <c r="AE271">
        <v>0</v>
      </c>
      <c r="AF271">
        <v>7.7145612343298003E-3</v>
      </c>
      <c r="AG271">
        <v>0.95428571428571396</v>
      </c>
      <c r="AH271">
        <v>8.9142857142857093E-2</v>
      </c>
      <c r="AI271">
        <v>0.92342857142857104</v>
      </c>
      <c r="AJ271">
        <v>2.6285714285714301E-2</v>
      </c>
      <c r="AK271">
        <v>0.54971428571428604</v>
      </c>
      <c r="AL271">
        <v>0.84457142857142897</v>
      </c>
      <c r="AM271">
        <v>0.44685714285714301</v>
      </c>
      <c r="AN271">
        <v>0.52228571428571402</v>
      </c>
      <c r="AO271">
        <v>6.7428571428571393E-2</v>
      </c>
      <c r="AP271">
        <v>0</v>
      </c>
      <c r="AQ271">
        <v>0</v>
      </c>
      <c r="AR271">
        <v>0.494857142857143</v>
      </c>
      <c r="AS271">
        <v>0</v>
      </c>
      <c r="AT271">
        <v>0</v>
      </c>
      <c r="AU271">
        <v>0.56571428571428595</v>
      </c>
      <c r="AV271">
        <v>1.99314285714286</v>
      </c>
      <c r="AW271">
        <v>2.3634285714285701</v>
      </c>
      <c r="AX271">
        <v>6.7428571428571393E-2</v>
      </c>
      <c r="AY271">
        <v>1.0605714285714301</v>
      </c>
      <c r="AZ271">
        <v>5.4845714285714298</v>
      </c>
      <c r="BA271">
        <v>0.51657142857142901</v>
      </c>
      <c r="BB271">
        <v>0.68685714285714305</v>
      </c>
      <c r="BC271">
        <v>5.7142857142857099E-2</v>
      </c>
      <c r="BD271">
        <v>0.121142857142857</v>
      </c>
      <c r="BE271">
        <v>0.20114285714285701</v>
      </c>
      <c r="BF271" s="255" t="str">
        <f t="shared" si="4"/>
        <v>Least vulnerability</v>
      </c>
    </row>
    <row r="272" spans="1:58" x14ac:dyDescent="0.25">
      <c r="A272">
        <v>55723</v>
      </c>
      <c r="B272">
        <v>1861</v>
      </c>
      <c r="C272">
        <v>305</v>
      </c>
      <c r="D272">
        <v>70</v>
      </c>
      <c r="E272">
        <v>39237</v>
      </c>
      <c r="F272">
        <v>108</v>
      </c>
      <c r="G272">
        <v>727</v>
      </c>
      <c r="H272">
        <v>313</v>
      </c>
      <c r="I272">
        <v>221</v>
      </c>
      <c r="J272">
        <v>106</v>
      </c>
      <c r="K272">
        <v>83</v>
      </c>
      <c r="L272">
        <v>5</v>
      </c>
      <c r="M272">
        <v>49</v>
      </c>
      <c r="N272">
        <v>99</v>
      </c>
      <c r="O272">
        <v>38</v>
      </c>
      <c r="P272">
        <v>36</v>
      </c>
      <c r="Q272">
        <v>45</v>
      </c>
      <c r="R272">
        <v>0.16389038151531399</v>
      </c>
      <c r="S272">
        <v>3.7614185921547597E-2</v>
      </c>
      <c r="T272">
        <v>39237</v>
      </c>
      <c r="U272">
        <v>5.8033315421816202E-2</v>
      </c>
      <c r="V272">
        <v>0.39065018807092999</v>
      </c>
      <c r="W272">
        <v>0.168189145620634</v>
      </c>
      <c r="X272">
        <v>0.118753358409457</v>
      </c>
      <c r="Y272">
        <v>5.6958624395486303E-2</v>
      </c>
      <c r="Z272">
        <v>4.4599677592692101E-2</v>
      </c>
      <c r="AA272">
        <v>2.68672756582483E-3</v>
      </c>
      <c r="AB272">
        <v>2.6329930145083301E-2</v>
      </c>
      <c r="AC272">
        <v>5.3197205803331503E-2</v>
      </c>
      <c r="AD272">
        <v>2.0419129500268699E-2</v>
      </c>
      <c r="AE272">
        <v>1.9344438473938699E-2</v>
      </c>
      <c r="AF272">
        <v>2.4180548092423398E-2</v>
      </c>
      <c r="AG272">
        <v>0.90285714285714302</v>
      </c>
      <c r="AH272">
        <v>0.90971428571428603</v>
      </c>
      <c r="AI272">
        <v>0.45485714285714302</v>
      </c>
      <c r="AJ272">
        <v>0.77371428571428602</v>
      </c>
      <c r="AK272">
        <v>0.97257142857142898</v>
      </c>
      <c r="AL272">
        <v>0.152</v>
      </c>
      <c r="AM272">
        <v>0.51314285714285701</v>
      </c>
      <c r="AN272">
        <v>0.94171428571428595</v>
      </c>
      <c r="AO272">
        <v>0.182857142857143</v>
      </c>
      <c r="AP272">
        <v>0.52571428571428602</v>
      </c>
      <c r="AQ272">
        <v>0.63428571428571401</v>
      </c>
      <c r="AR272">
        <v>0.79885714285714304</v>
      </c>
      <c r="AS272">
        <v>0.93828571428571395</v>
      </c>
      <c r="AT272">
        <v>0.626285714285714</v>
      </c>
      <c r="AU272">
        <v>0.78171428571428603</v>
      </c>
      <c r="AV272">
        <v>3.04114285714286</v>
      </c>
      <c r="AW272">
        <v>2.5794285714285698</v>
      </c>
      <c r="AX272">
        <v>0.70857142857142896</v>
      </c>
      <c r="AY272">
        <v>3.77942857142857</v>
      </c>
      <c r="AZ272">
        <v>10.1085714285714</v>
      </c>
      <c r="BA272">
        <v>0.89257142857142902</v>
      </c>
      <c r="BB272">
        <v>0.79657142857142904</v>
      </c>
      <c r="BC272">
        <v>0.36799999999999999</v>
      </c>
      <c r="BD272">
        <v>0.94171428571428595</v>
      </c>
      <c r="BE272">
        <v>0.91200000000000003</v>
      </c>
      <c r="BF272" s="255" t="str">
        <f t="shared" si="4"/>
        <v>Most vulnerability</v>
      </c>
    </row>
    <row r="273" spans="1:58" x14ac:dyDescent="0.25">
      <c r="A273">
        <v>55724</v>
      </c>
      <c r="B273">
        <v>719</v>
      </c>
      <c r="C273">
        <v>39</v>
      </c>
      <c r="D273">
        <v>10</v>
      </c>
      <c r="E273">
        <v>44087</v>
      </c>
      <c r="F273">
        <v>19</v>
      </c>
      <c r="G273">
        <v>249</v>
      </c>
      <c r="H273">
        <v>83</v>
      </c>
      <c r="I273">
        <v>90</v>
      </c>
      <c r="J273">
        <v>39</v>
      </c>
      <c r="K273">
        <v>36</v>
      </c>
      <c r="L273">
        <v>0</v>
      </c>
      <c r="M273">
        <v>0</v>
      </c>
      <c r="N273">
        <v>131</v>
      </c>
      <c r="O273">
        <v>4</v>
      </c>
      <c r="P273">
        <v>2</v>
      </c>
      <c r="Q273">
        <v>9</v>
      </c>
      <c r="R273">
        <v>5.4242002781641201E-2</v>
      </c>
      <c r="S273">
        <v>1.3908205841446499E-2</v>
      </c>
      <c r="T273">
        <v>44087</v>
      </c>
      <c r="U273">
        <v>2.6425591098748299E-2</v>
      </c>
      <c r="V273">
        <v>0.34631432545201701</v>
      </c>
      <c r="W273">
        <v>0.115438108484006</v>
      </c>
      <c r="X273">
        <v>0.125173852573018</v>
      </c>
      <c r="Y273">
        <v>5.4242002781641201E-2</v>
      </c>
      <c r="Z273">
        <v>5.0069541029207201E-2</v>
      </c>
      <c r="AA273">
        <v>0</v>
      </c>
      <c r="AB273">
        <v>0</v>
      </c>
      <c r="AC273">
        <v>0.182197496522949</v>
      </c>
      <c r="AD273">
        <v>5.5632823365785802E-3</v>
      </c>
      <c r="AE273">
        <v>2.7816411682892901E-3</v>
      </c>
      <c r="AF273">
        <v>1.25173852573018E-2</v>
      </c>
      <c r="AG273">
        <v>0.26285714285714301</v>
      </c>
      <c r="AH273">
        <v>0.39428571428571402</v>
      </c>
      <c r="AI273">
        <v>0.27542857142857102</v>
      </c>
      <c r="AJ273">
        <v>0.23771428571428599</v>
      </c>
      <c r="AK273">
        <v>0.94399999999999995</v>
      </c>
      <c r="AL273">
        <v>5.4857142857142903E-2</v>
      </c>
      <c r="AM273">
        <v>0.58057142857142896</v>
      </c>
      <c r="AN273">
        <v>0.93257142857142905</v>
      </c>
      <c r="AO273">
        <v>0.21257142857142899</v>
      </c>
      <c r="AP273">
        <v>0</v>
      </c>
      <c r="AQ273">
        <v>0</v>
      </c>
      <c r="AR273">
        <v>0.98742857142857099</v>
      </c>
      <c r="AS273">
        <v>0.56457142857142895</v>
      </c>
      <c r="AT273">
        <v>0.13600000000000001</v>
      </c>
      <c r="AU273">
        <v>0.64800000000000002</v>
      </c>
      <c r="AV273">
        <v>1.1702857142857099</v>
      </c>
      <c r="AW273">
        <v>2.512</v>
      </c>
      <c r="AX273">
        <v>0.21257142857142899</v>
      </c>
      <c r="AY273">
        <v>2.3359999999999999</v>
      </c>
      <c r="AZ273">
        <v>6.2308571428571398</v>
      </c>
      <c r="BA273">
        <v>0.161142857142857</v>
      </c>
      <c r="BB273">
        <v>0.76342857142857101</v>
      </c>
      <c r="BC273">
        <v>0.130285714285714</v>
      </c>
      <c r="BD273">
        <v>0.47771428571428598</v>
      </c>
      <c r="BE273">
        <v>0.32457142857142901</v>
      </c>
      <c r="BF273" s="255" t="str">
        <f t="shared" si="4"/>
        <v>Some vulnerability</v>
      </c>
    </row>
    <row r="274" spans="1:58" x14ac:dyDescent="0.25">
      <c r="A274">
        <v>55725</v>
      </c>
      <c r="B274">
        <v>93</v>
      </c>
      <c r="C274">
        <v>6</v>
      </c>
      <c r="D274">
        <v>8</v>
      </c>
      <c r="E274">
        <v>37513</v>
      </c>
      <c r="F274">
        <v>0</v>
      </c>
      <c r="G274">
        <v>31</v>
      </c>
      <c r="H274">
        <v>13</v>
      </c>
      <c r="I274">
        <v>8</v>
      </c>
      <c r="J274">
        <v>2</v>
      </c>
      <c r="K274">
        <v>7</v>
      </c>
      <c r="L274">
        <v>0</v>
      </c>
      <c r="M274">
        <v>0</v>
      </c>
      <c r="N274">
        <v>0</v>
      </c>
      <c r="O274">
        <v>0</v>
      </c>
      <c r="P274">
        <v>0</v>
      </c>
      <c r="Q274">
        <v>0</v>
      </c>
      <c r="R274">
        <v>6.4516129032258104E-2</v>
      </c>
      <c r="S274">
        <v>8.6021505376344107E-2</v>
      </c>
      <c r="T274">
        <v>37513</v>
      </c>
      <c r="U274">
        <v>0</v>
      </c>
      <c r="V274">
        <v>0.33333333333333298</v>
      </c>
      <c r="W274">
        <v>0.13978494623655899</v>
      </c>
      <c r="X274">
        <v>8.6021505376344107E-2</v>
      </c>
      <c r="Y274">
        <v>2.1505376344085999E-2</v>
      </c>
      <c r="Z274">
        <v>7.5268817204301106E-2</v>
      </c>
      <c r="AA274">
        <v>0</v>
      </c>
      <c r="AB274">
        <v>0</v>
      </c>
      <c r="AC274">
        <v>0</v>
      </c>
      <c r="AD274">
        <v>0</v>
      </c>
      <c r="AE274">
        <v>0</v>
      </c>
      <c r="AF274">
        <v>0</v>
      </c>
      <c r="AG274">
        <v>0.35199999999999998</v>
      </c>
      <c r="AH274">
        <v>0.99199999999999999</v>
      </c>
      <c r="AI274">
        <v>0.56114285714285705</v>
      </c>
      <c r="AJ274">
        <v>0</v>
      </c>
      <c r="AK274">
        <v>0.93371428571428605</v>
      </c>
      <c r="AL274">
        <v>8.3428571428571394E-2</v>
      </c>
      <c r="AM274">
        <v>0.16800000000000001</v>
      </c>
      <c r="AN274">
        <v>0.38285714285714301</v>
      </c>
      <c r="AO274">
        <v>0.39771428571428602</v>
      </c>
      <c r="AP274">
        <v>0</v>
      </c>
      <c r="AQ274">
        <v>0</v>
      </c>
      <c r="AR274">
        <v>0</v>
      </c>
      <c r="AS274">
        <v>0</v>
      </c>
      <c r="AT274">
        <v>0</v>
      </c>
      <c r="AU274">
        <v>0</v>
      </c>
      <c r="AV274">
        <v>1.9051428571428599</v>
      </c>
      <c r="AW274">
        <v>1.5680000000000001</v>
      </c>
      <c r="AX274">
        <v>0.39771428571428602</v>
      </c>
      <c r="AY274">
        <v>0</v>
      </c>
      <c r="AZ274">
        <v>3.8708571428571399</v>
      </c>
      <c r="BA274">
        <v>0.47542857142857098</v>
      </c>
      <c r="BB274">
        <v>0.249142857142857</v>
      </c>
      <c r="BC274">
        <v>0.21142857142857099</v>
      </c>
      <c r="BD274">
        <v>0</v>
      </c>
      <c r="BE274">
        <v>4.57142857142857E-2</v>
      </c>
      <c r="BF274" s="255" t="str">
        <f t="shared" si="4"/>
        <v>Least vulnerability</v>
      </c>
    </row>
    <row r="275" spans="1:58" x14ac:dyDescent="0.25">
      <c r="A275">
        <v>55726</v>
      </c>
      <c r="B275">
        <v>1065</v>
      </c>
      <c r="C275">
        <v>68</v>
      </c>
      <c r="D275">
        <v>12</v>
      </c>
      <c r="E275">
        <v>32891</v>
      </c>
      <c r="F275">
        <v>44</v>
      </c>
      <c r="G275">
        <v>218</v>
      </c>
      <c r="H275">
        <v>275</v>
      </c>
      <c r="I275">
        <v>157</v>
      </c>
      <c r="J275">
        <v>13</v>
      </c>
      <c r="K275">
        <v>51</v>
      </c>
      <c r="L275">
        <v>0</v>
      </c>
      <c r="M275">
        <v>51</v>
      </c>
      <c r="N275">
        <v>40</v>
      </c>
      <c r="O275">
        <v>8</v>
      </c>
      <c r="P275">
        <v>29</v>
      </c>
      <c r="Q275">
        <v>43</v>
      </c>
      <c r="R275">
        <v>6.3849765258216007E-2</v>
      </c>
      <c r="S275">
        <v>1.12676056338028E-2</v>
      </c>
      <c r="T275">
        <v>32891</v>
      </c>
      <c r="U275">
        <v>4.1314553990610299E-2</v>
      </c>
      <c r="V275">
        <v>0.204694835680751</v>
      </c>
      <c r="W275">
        <v>0.25821596244131501</v>
      </c>
      <c r="X275">
        <v>0.147417840375587</v>
      </c>
      <c r="Y275">
        <v>1.22065727699531E-2</v>
      </c>
      <c r="Z275">
        <v>4.7887323943661998E-2</v>
      </c>
      <c r="AA275">
        <v>0</v>
      </c>
      <c r="AB275">
        <v>4.7887323943661998E-2</v>
      </c>
      <c r="AC275">
        <v>3.7558685446009397E-2</v>
      </c>
      <c r="AD275">
        <v>7.5117370892018804E-3</v>
      </c>
      <c r="AE275">
        <v>2.72300469483568E-2</v>
      </c>
      <c r="AF275">
        <v>4.0375586854460098E-2</v>
      </c>
      <c r="AG275">
        <v>0.34514285714285697</v>
      </c>
      <c r="AH275">
        <v>0.29942857142857099</v>
      </c>
      <c r="AI275">
        <v>0.81599999999999995</v>
      </c>
      <c r="AJ275">
        <v>0.51542857142857101</v>
      </c>
      <c r="AK275">
        <v>0.54285714285714304</v>
      </c>
      <c r="AL275">
        <v>0.73714285714285699</v>
      </c>
      <c r="AM275">
        <v>0.747428571428571</v>
      </c>
      <c r="AN275">
        <v>0.121142857142857</v>
      </c>
      <c r="AO275">
        <v>0.20114285714285701</v>
      </c>
      <c r="AP275">
        <v>0</v>
      </c>
      <c r="AQ275">
        <v>0.79771428571428604</v>
      </c>
      <c r="AR275">
        <v>0.72571428571428598</v>
      </c>
      <c r="AS275">
        <v>0.65485714285714303</v>
      </c>
      <c r="AT275">
        <v>0.80800000000000005</v>
      </c>
      <c r="AU275">
        <v>0.90285714285714302</v>
      </c>
      <c r="AV275">
        <v>1.976</v>
      </c>
      <c r="AW275">
        <v>2.1485714285714299</v>
      </c>
      <c r="AX275">
        <v>0.20114285714285701</v>
      </c>
      <c r="AY275">
        <v>3.8891428571428599</v>
      </c>
      <c r="AZ275">
        <v>8.2148571428571397</v>
      </c>
      <c r="BA275">
        <v>0.50857142857142901</v>
      </c>
      <c r="BB275">
        <v>0.58057142857142896</v>
      </c>
      <c r="BC275">
        <v>0.125714285714286</v>
      </c>
      <c r="BD275">
        <v>0.96571428571428597</v>
      </c>
      <c r="BE275">
        <v>0.65942857142857103</v>
      </c>
      <c r="BF275" s="255" t="str">
        <f t="shared" si="4"/>
        <v>Significant vulnerability</v>
      </c>
    </row>
    <row r="276" spans="1:58" x14ac:dyDescent="0.25">
      <c r="A276">
        <v>55731</v>
      </c>
      <c r="B276">
        <v>5292</v>
      </c>
      <c r="C276">
        <v>596</v>
      </c>
      <c r="D276">
        <v>57</v>
      </c>
      <c r="E276">
        <v>39905</v>
      </c>
      <c r="F276">
        <v>273</v>
      </c>
      <c r="G276">
        <v>1902</v>
      </c>
      <c r="H276">
        <v>442</v>
      </c>
      <c r="I276">
        <v>807</v>
      </c>
      <c r="J276">
        <v>215</v>
      </c>
      <c r="K276">
        <v>330</v>
      </c>
      <c r="L276">
        <v>0</v>
      </c>
      <c r="M276">
        <v>340</v>
      </c>
      <c r="N276">
        <v>129</v>
      </c>
      <c r="O276">
        <v>17</v>
      </c>
      <c r="P276">
        <v>310</v>
      </c>
      <c r="Q276">
        <v>304</v>
      </c>
      <c r="R276">
        <v>0.112622826908541</v>
      </c>
      <c r="S276">
        <v>1.0770975056689299E-2</v>
      </c>
      <c r="T276">
        <v>39905</v>
      </c>
      <c r="U276">
        <v>5.1587301587301598E-2</v>
      </c>
      <c r="V276">
        <v>0.35941043083900198</v>
      </c>
      <c r="W276">
        <v>8.3522297808012097E-2</v>
      </c>
      <c r="X276">
        <v>0.15249433106575999</v>
      </c>
      <c r="Y276">
        <v>4.0627362055933501E-2</v>
      </c>
      <c r="Z276">
        <v>6.2358276643990899E-2</v>
      </c>
      <c r="AA276">
        <v>0</v>
      </c>
      <c r="AB276">
        <v>6.4247921390778506E-2</v>
      </c>
      <c r="AC276">
        <v>2.4376417233560099E-2</v>
      </c>
      <c r="AD276">
        <v>3.2123960695389299E-3</v>
      </c>
      <c r="AE276">
        <v>5.85789871504157E-2</v>
      </c>
      <c r="AF276">
        <v>5.7445200302343201E-2</v>
      </c>
      <c r="AG276">
        <v>0.70857142857142896</v>
      </c>
      <c r="AH276">
        <v>0.28685714285714298</v>
      </c>
      <c r="AI276">
        <v>0.42742857142857099</v>
      </c>
      <c r="AJ276">
        <v>0.69257142857142895</v>
      </c>
      <c r="AK276">
        <v>0.95771428571428596</v>
      </c>
      <c r="AL276">
        <v>3.8857142857142903E-2</v>
      </c>
      <c r="AM276">
        <v>0.77828571428571403</v>
      </c>
      <c r="AN276">
        <v>0.83314285714285696</v>
      </c>
      <c r="AO276">
        <v>0.28914285714285698</v>
      </c>
      <c r="AP276">
        <v>0</v>
      </c>
      <c r="AQ276">
        <v>0.86057142857142899</v>
      </c>
      <c r="AR276">
        <v>0.624</v>
      </c>
      <c r="AS276">
        <v>0.40342857142857103</v>
      </c>
      <c r="AT276">
        <v>0.96457142857142897</v>
      </c>
      <c r="AU276">
        <v>0.93485714285714305</v>
      </c>
      <c r="AV276">
        <v>2.1154285714285699</v>
      </c>
      <c r="AW276">
        <v>2.6080000000000001</v>
      </c>
      <c r="AX276">
        <v>0.28914285714285698</v>
      </c>
      <c r="AY276">
        <v>3.78742857142857</v>
      </c>
      <c r="AZ276">
        <v>8.8000000000000007</v>
      </c>
      <c r="BA276">
        <v>0.57599999999999996</v>
      </c>
      <c r="BB276">
        <v>0.81257142857142906</v>
      </c>
      <c r="BC276">
        <v>0.16685714285714301</v>
      </c>
      <c r="BD276">
        <v>0.94514285714285695</v>
      </c>
      <c r="BE276">
        <v>0.748571428571429</v>
      </c>
      <c r="BF276" s="255" t="str">
        <f t="shared" si="4"/>
        <v>Significant vulnerability</v>
      </c>
    </row>
    <row r="277" spans="1:58" x14ac:dyDescent="0.25">
      <c r="A277">
        <v>55732</v>
      </c>
      <c r="B277">
        <v>1398</v>
      </c>
      <c r="C277">
        <v>160</v>
      </c>
      <c r="D277">
        <v>33</v>
      </c>
      <c r="E277">
        <v>36683</v>
      </c>
      <c r="F277">
        <v>81</v>
      </c>
      <c r="G277">
        <v>325</v>
      </c>
      <c r="H277">
        <v>231</v>
      </c>
      <c r="I277">
        <v>196</v>
      </c>
      <c r="J277">
        <v>69</v>
      </c>
      <c r="K277">
        <v>158</v>
      </c>
      <c r="L277">
        <v>0</v>
      </c>
      <c r="M277">
        <v>0</v>
      </c>
      <c r="N277">
        <v>101</v>
      </c>
      <c r="O277">
        <v>0</v>
      </c>
      <c r="P277">
        <v>19</v>
      </c>
      <c r="Q277">
        <v>4</v>
      </c>
      <c r="R277">
        <v>0.11444921316166</v>
      </c>
      <c r="S277">
        <v>2.3605150214592301E-2</v>
      </c>
      <c r="T277">
        <v>36683</v>
      </c>
      <c r="U277">
        <v>5.7939914163090099E-2</v>
      </c>
      <c r="V277">
        <v>0.232474964234621</v>
      </c>
      <c r="W277">
        <v>0.16523605150214599</v>
      </c>
      <c r="X277">
        <v>0.14020028612303301</v>
      </c>
      <c r="Y277">
        <v>4.9356223175965698E-2</v>
      </c>
      <c r="Z277">
        <v>0.11301859799713899</v>
      </c>
      <c r="AA277">
        <v>0</v>
      </c>
      <c r="AB277">
        <v>0</v>
      </c>
      <c r="AC277">
        <v>7.2246065808297594E-2</v>
      </c>
      <c r="AD277">
        <v>0</v>
      </c>
      <c r="AE277">
        <v>1.35908440629471E-2</v>
      </c>
      <c r="AF277">
        <v>2.86123032904149E-3</v>
      </c>
      <c r="AG277">
        <v>0.72114285714285697</v>
      </c>
      <c r="AH277">
        <v>0.71314285714285697</v>
      </c>
      <c r="AI277">
        <v>0.61828571428571399</v>
      </c>
      <c r="AJ277">
        <v>0.76914285714285702</v>
      </c>
      <c r="AK277">
        <v>0.70057142857142896</v>
      </c>
      <c r="AL277">
        <v>0.13828571428571401</v>
      </c>
      <c r="AM277">
        <v>0.68914285714285695</v>
      </c>
      <c r="AN277">
        <v>0.90285714285714302</v>
      </c>
      <c r="AO277">
        <v>0.58742857142857097</v>
      </c>
      <c r="AP277">
        <v>0</v>
      </c>
      <c r="AQ277">
        <v>0</v>
      </c>
      <c r="AR277">
        <v>0.86399999999999999</v>
      </c>
      <c r="AS277">
        <v>0</v>
      </c>
      <c r="AT277">
        <v>0.47428571428571398</v>
      </c>
      <c r="AU277">
        <v>0.46171428571428602</v>
      </c>
      <c r="AV277">
        <v>2.8217142857142901</v>
      </c>
      <c r="AW277">
        <v>2.4308571428571399</v>
      </c>
      <c r="AX277">
        <v>0.58742857142857097</v>
      </c>
      <c r="AY277">
        <v>1.8</v>
      </c>
      <c r="AZ277">
        <v>7.64</v>
      </c>
      <c r="BA277">
        <v>0.83657142857142897</v>
      </c>
      <c r="BB277">
        <v>0.72342857142857098</v>
      </c>
      <c r="BC277">
        <v>0.29599999999999999</v>
      </c>
      <c r="BD277">
        <v>0.309714285714286</v>
      </c>
      <c r="BE277">
        <v>0.56457142857142895</v>
      </c>
      <c r="BF277" s="255" t="str">
        <f t="shared" si="4"/>
        <v>Significant vulnerability</v>
      </c>
    </row>
    <row r="278" spans="1:58" x14ac:dyDescent="0.25">
      <c r="A278">
        <v>55733</v>
      </c>
      <c r="B278">
        <v>5180</v>
      </c>
      <c r="C278">
        <v>211</v>
      </c>
      <c r="D278">
        <v>26</v>
      </c>
      <c r="E278">
        <v>48649</v>
      </c>
      <c r="F278">
        <v>17</v>
      </c>
      <c r="G278">
        <v>799</v>
      </c>
      <c r="H278">
        <v>1277</v>
      </c>
      <c r="I278">
        <v>645</v>
      </c>
      <c r="J278">
        <v>60</v>
      </c>
      <c r="K278">
        <v>145</v>
      </c>
      <c r="L278">
        <v>0</v>
      </c>
      <c r="M278">
        <v>0</v>
      </c>
      <c r="N278">
        <v>0</v>
      </c>
      <c r="O278">
        <v>0</v>
      </c>
      <c r="P278">
        <v>0</v>
      </c>
      <c r="Q278">
        <v>5</v>
      </c>
      <c r="R278">
        <v>4.0733590733590702E-2</v>
      </c>
      <c r="S278">
        <v>5.0193050193050202E-3</v>
      </c>
      <c r="T278">
        <v>48649</v>
      </c>
      <c r="U278">
        <v>3.2818532818532798E-3</v>
      </c>
      <c r="V278">
        <v>0.154247104247104</v>
      </c>
      <c r="W278">
        <v>0.24652509652509699</v>
      </c>
      <c r="X278">
        <v>0.124517374517375</v>
      </c>
      <c r="Y278">
        <v>1.15830115830116E-2</v>
      </c>
      <c r="Z278">
        <v>2.7992277992277999E-2</v>
      </c>
      <c r="AA278">
        <v>0</v>
      </c>
      <c r="AB278">
        <v>0</v>
      </c>
      <c r="AC278">
        <v>0</v>
      </c>
      <c r="AD278">
        <v>0</v>
      </c>
      <c r="AE278">
        <v>0</v>
      </c>
      <c r="AF278">
        <v>9.6525096525096495E-4</v>
      </c>
      <c r="AG278">
        <v>0.14742857142857099</v>
      </c>
      <c r="AH278">
        <v>0.112</v>
      </c>
      <c r="AI278">
        <v>0.16342857142857101</v>
      </c>
      <c r="AJ278">
        <v>2.2857142857142899E-2</v>
      </c>
      <c r="AK278">
        <v>0.249142857142857</v>
      </c>
      <c r="AL278">
        <v>0.65942857142857103</v>
      </c>
      <c r="AM278">
        <v>0.57257142857142895</v>
      </c>
      <c r="AN278">
        <v>0.10171428571428601</v>
      </c>
      <c r="AO278">
        <v>9.0285714285714302E-2</v>
      </c>
      <c r="AP278">
        <v>0</v>
      </c>
      <c r="AQ278">
        <v>0</v>
      </c>
      <c r="AR278">
        <v>0</v>
      </c>
      <c r="AS278">
        <v>0</v>
      </c>
      <c r="AT278">
        <v>0</v>
      </c>
      <c r="AU278">
        <v>0.41599999999999998</v>
      </c>
      <c r="AV278">
        <v>0.44571428571428601</v>
      </c>
      <c r="AW278">
        <v>1.5828571428571401</v>
      </c>
      <c r="AX278">
        <v>9.0285714285714302E-2</v>
      </c>
      <c r="AY278">
        <v>0.41599999999999998</v>
      </c>
      <c r="AZ278">
        <v>2.53485714285714</v>
      </c>
      <c r="BA278">
        <v>1.37142857142857E-2</v>
      </c>
      <c r="BB278">
        <v>0.26057142857142901</v>
      </c>
      <c r="BC278">
        <v>6.8571428571428603E-2</v>
      </c>
      <c r="BD278">
        <v>3.0857142857142899E-2</v>
      </c>
      <c r="BE278">
        <v>2.2857142857142898E-3</v>
      </c>
      <c r="BF278" s="255" t="str">
        <f t="shared" si="4"/>
        <v>Least vulnerability</v>
      </c>
    </row>
    <row r="279" spans="1:58" x14ac:dyDescent="0.25">
      <c r="A279">
        <v>55734</v>
      </c>
      <c r="B279">
        <v>6332</v>
      </c>
      <c r="C279">
        <v>947</v>
      </c>
      <c r="D279">
        <v>44</v>
      </c>
      <c r="E279">
        <v>36812</v>
      </c>
      <c r="F279">
        <v>162</v>
      </c>
      <c r="G279">
        <v>1106</v>
      </c>
      <c r="H279">
        <v>1476</v>
      </c>
      <c r="I279">
        <v>963</v>
      </c>
      <c r="J279">
        <v>186</v>
      </c>
      <c r="K279">
        <v>441</v>
      </c>
      <c r="L279">
        <v>0</v>
      </c>
      <c r="M279">
        <v>404</v>
      </c>
      <c r="N279">
        <v>104</v>
      </c>
      <c r="O279">
        <v>9</v>
      </c>
      <c r="P279">
        <v>181</v>
      </c>
      <c r="Q279">
        <v>118</v>
      </c>
      <c r="R279">
        <v>0.149557801642451</v>
      </c>
      <c r="S279">
        <v>6.9488313329121899E-3</v>
      </c>
      <c r="T279">
        <v>36812</v>
      </c>
      <c r="U279">
        <v>2.5584333543903999E-2</v>
      </c>
      <c r="V279">
        <v>0.17466835123183799</v>
      </c>
      <c r="W279">
        <v>0.23310170562223601</v>
      </c>
      <c r="X279">
        <v>0.15208464939987401</v>
      </c>
      <c r="Y279">
        <v>2.9374605180037899E-2</v>
      </c>
      <c r="Z279">
        <v>6.9646241313960799E-2</v>
      </c>
      <c r="AA279">
        <v>0</v>
      </c>
      <c r="AB279">
        <v>6.3802905874921004E-2</v>
      </c>
      <c r="AC279">
        <v>1.6424510423247E-2</v>
      </c>
      <c r="AD279">
        <v>1.42135186355022E-3</v>
      </c>
      <c r="AE279">
        <v>2.8584965255843298E-2</v>
      </c>
      <c r="AF279">
        <v>1.8635502210991799E-2</v>
      </c>
      <c r="AG279">
        <v>0.872</v>
      </c>
      <c r="AH279">
        <v>0.16</v>
      </c>
      <c r="AI279">
        <v>0.60799999999999998</v>
      </c>
      <c r="AJ279">
        <v>0.23085714285714301</v>
      </c>
      <c r="AK279">
        <v>0.34742857142857098</v>
      </c>
      <c r="AL279">
        <v>0.56457142857142895</v>
      </c>
      <c r="AM279">
        <v>0.77371428571428602</v>
      </c>
      <c r="AN279">
        <v>0.61257142857142899</v>
      </c>
      <c r="AO279">
        <v>0.34399999999999997</v>
      </c>
      <c r="AP279">
        <v>0</v>
      </c>
      <c r="AQ279">
        <v>0.85828571428571399</v>
      </c>
      <c r="AR279">
        <v>0.51657142857142901</v>
      </c>
      <c r="AS279">
        <v>0.28342857142857097</v>
      </c>
      <c r="AT279">
        <v>0.82057142857142895</v>
      </c>
      <c r="AU279">
        <v>0.73028571428571398</v>
      </c>
      <c r="AV279">
        <v>1.8708571428571401</v>
      </c>
      <c r="AW279">
        <v>2.29828571428571</v>
      </c>
      <c r="AX279">
        <v>0.34399999999999997</v>
      </c>
      <c r="AY279">
        <v>3.2091428571428602</v>
      </c>
      <c r="AZ279">
        <v>7.72228571428571</v>
      </c>
      <c r="BA279">
        <v>0.46171428571428602</v>
      </c>
      <c r="BB279">
        <v>0.65828571428571403</v>
      </c>
      <c r="BC279">
        <v>0.187428571428571</v>
      </c>
      <c r="BD279">
        <v>0.76571428571428601</v>
      </c>
      <c r="BE279">
        <v>0.57714285714285696</v>
      </c>
      <c r="BF279" s="255" t="str">
        <f t="shared" si="4"/>
        <v>Significant vulnerability</v>
      </c>
    </row>
    <row r="280" spans="1:58" x14ac:dyDescent="0.25">
      <c r="A280">
        <v>55735</v>
      </c>
      <c r="B280">
        <v>1802</v>
      </c>
      <c r="C280">
        <v>196</v>
      </c>
      <c r="D280">
        <v>75</v>
      </c>
      <c r="E280">
        <v>33014</v>
      </c>
      <c r="F280">
        <v>90</v>
      </c>
      <c r="G280">
        <v>492</v>
      </c>
      <c r="H280">
        <v>338</v>
      </c>
      <c r="I280">
        <v>296</v>
      </c>
      <c r="J280">
        <v>85</v>
      </c>
      <c r="K280">
        <v>128</v>
      </c>
      <c r="L280">
        <v>1</v>
      </c>
      <c r="M280">
        <v>13</v>
      </c>
      <c r="N280">
        <v>170</v>
      </c>
      <c r="O280">
        <v>5</v>
      </c>
      <c r="P280">
        <v>28</v>
      </c>
      <c r="Q280">
        <v>12</v>
      </c>
      <c r="R280">
        <v>0.108768035516093</v>
      </c>
      <c r="S280">
        <v>4.1620421753607098E-2</v>
      </c>
      <c r="T280">
        <v>33014</v>
      </c>
      <c r="U280">
        <v>4.9944506104328497E-2</v>
      </c>
      <c r="V280">
        <v>0.27302996670366297</v>
      </c>
      <c r="W280">
        <v>0.18756936736958901</v>
      </c>
      <c r="X280">
        <v>0.16426193118756899</v>
      </c>
      <c r="Y280">
        <v>4.71698113207547E-2</v>
      </c>
      <c r="Z280">
        <v>7.1032186459489499E-2</v>
      </c>
      <c r="AA280">
        <v>5.5493895671476095E-4</v>
      </c>
      <c r="AB280">
        <v>7.2142064372918997E-3</v>
      </c>
      <c r="AC280">
        <v>9.4339622641509399E-2</v>
      </c>
      <c r="AD280">
        <v>2.7746947835738099E-3</v>
      </c>
      <c r="AE280">
        <v>1.55382907880133E-2</v>
      </c>
      <c r="AF280">
        <v>6.6592674805771397E-3</v>
      </c>
      <c r="AG280">
        <v>0.68685714285714305</v>
      </c>
      <c r="AH280">
        <v>0.93600000000000005</v>
      </c>
      <c r="AI280">
        <v>0.81371428571428595</v>
      </c>
      <c r="AJ280">
        <v>0.66171428571428603</v>
      </c>
      <c r="AK280">
        <v>0.84457142857142897</v>
      </c>
      <c r="AL280">
        <v>0.22857142857142901</v>
      </c>
      <c r="AM280">
        <v>0.83314285714285696</v>
      </c>
      <c r="AN280">
        <v>0.88571428571428601</v>
      </c>
      <c r="AO280">
        <v>0.35885714285714299</v>
      </c>
      <c r="AP280">
        <v>0.378285714285714</v>
      </c>
      <c r="AQ280">
        <v>0.40685714285714297</v>
      </c>
      <c r="AR280">
        <v>0.93028571428571405</v>
      </c>
      <c r="AS280">
        <v>0.377142857142857</v>
      </c>
      <c r="AT280">
        <v>0.53257142857142903</v>
      </c>
      <c r="AU280">
        <v>0.53828571428571403</v>
      </c>
      <c r="AV280">
        <v>3.0982857142857099</v>
      </c>
      <c r="AW280">
        <v>2.7919999999999998</v>
      </c>
      <c r="AX280">
        <v>0.73714285714285699</v>
      </c>
      <c r="AY280">
        <v>2.7851428571428598</v>
      </c>
      <c r="AZ280">
        <v>9.4125714285714306</v>
      </c>
      <c r="BA280">
        <v>0.90057142857142902</v>
      </c>
      <c r="BB280">
        <v>0.89257142857142902</v>
      </c>
      <c r="BC280">
        <v>0.38742857142857101</v>
      </c>
      <c r="BD280">
        <v>0.628571428571429</v>
      </c>
      <c r="BE280">
        <v>0.84571428571428597</v>
      </c>
      <c r="BF280" s="255" t="str">
        <f t="shared" si="4"/>
        <v>Most vulnerability</v>
      </c>
    </row>
    <row r="281" spans="1:58" x14ac:dyDescent="0.25">
      <c r="A281">
        <v>55736</v>
      </c>
      <c r="B281">
        <v>1326</v>
      </c>
      <c r="C281">
        <v>166</v>
      </c>
      <c r="D281">
        <v>52</v>
      </c>
      <c r="E281">
        <v>33550</v>
      </c>
      <c r="F281">
        <v>70</v>
      </c>
      <c r="G281">
        <v>348</v>
      </c>
      <c r="H281">
        <v>260</v>
      </c>
      <c r="I281">
        <v>206</v>
      </c>
      <c r="J281">
        <v>54</v>
      </c>
      <c r="K281">
        <v>77</v>
      </c>
      <c r="L281">
        <v>3</v>
      </c>
      <c r="M281">
        <v>39</v>
      </c>
      <c r="N281">
        <v>128</v>
      </c>
      <c r="O281">
        <v>10</v>
      </c>
      <c r="P281">
        <v>36</v>
      </c>
      <c r="Q281">
        <v>32</v>
      </c>
      <c r="R281">
        <v>0.125188536953243</v>
      </c>
      <c r="S281">
        <v>3.9215686274509803E-2</v>
      </c>
      <c r="T281">
        <v>33550</v>
      </c>
      <c r="U281">
        <v>5.2790346907994001E-2</v>
      </c>
      <c r="V281">
        <v>0.26244343891402699</v>
      </c>
      <c r="W281">
        <v>0.19607843137254899</v>
      </c>
      <c r="X281">
        <v>0.15535444947209701</v>
      </c>
      <c r="Y281">
        <v>4.0723981900452497E-2</v>
      </c>
      <c r="Z281">
        <v>5.80693815987934E-2</v>
      </c>
      <c r="AA281">
        <v>2.26244343891403E-3</v>
      </c>
      <c r="AB281">
        <v>2.9411764705882401E-2</v>
      </c>
      <c r="AC281">
        <v>9.6530920060331801E-2</v>
      </c>
      <c r="AD281">
        <v>7.5414781297134196E-3</v>
      </c>
      <c r="AE281">
        <v>2.7149321266968299E-2</v>
      </c>
      <c r="AF281">
        <v>2.4132730015082999E-2</v>
      </c>
      <c r="AG281">
        <v>0.78514285714285703</v>
      </c>
      <c r="AH281">
        <v>0.92</v>
      </c>
      <c r="AI281">
        <v>0.78971428571428604</v>
      </c>
      <c r="AJ281">
        <v>0.70399999999999996</v>
      </c>
      <c r="AK281">
        <v>0.81257142857142906</v>
      </c>
      <c r="AL281">
        <v>0.27657142857142902</v>
      </c>
      <c r="AM281">
        <v>0.79771428571428604</v>
      </c>
      <c r="AN281">
        <v>0.83428571428571396</v>
      </c>
      <c r="AO281">
        <v>0.26400000000000001</v>
      </c>
      <c r="AP281">
        <v>0.51085714285714301</v>
      </c>
      <c r="AQ281">
        <v>0.66514285714285704</v>
      </c>
      <c r="AR281">
        <v>0.93485714285714305</v>
      </c>
      <c r="AS281">
        <v>0.65714285714285703</v>
      </c>
      <c r="AT281">
        <v>0.80685714285714305</v>
      </c>
      <c r="AU281">
        <v>0.78057142857142903</v>
      </c>
      <c r="AV281">
        <v>3.1988571428571402</v>
      </c>
      <c r="AW281">
        <v>2.7211428571428602</v>
      </c>
      <c r="AX281">
        <v>0.77485714285714302</v>
      </c>
      <c r="AY281">
        <v>3.8445714285714301</v>
      </c>
      <c r="AZ281">
        <v>10.5394285714286</v>
      </c>
      <c r="BA281">
        <v>0.92342857142857104</v>
      </c>
      <c r="BB281">
        <v>0.86742857142857099</v>
      </c>
      <c r="BC281">
        <v>0.41714285714285698</v>
      </c>
      <c r="BD281">
        <v>0.95657142857142896</v>
      </c>
      <c r="BE281">
        <v>0.94628571428571395</v>
      </c>
      <c r="BF281" s="255" t="str">
        <f t="shared" si="4"/>
        <v>Most vulnerability</v>
      </c>
    </row>
    <row r="282" spans="1:58" x14ac:dyDescent="0.25">
      <c r="A282">
        <v>55738</v>
      </c>
      <c r="B282">
        <v>584</v>
      </c>
      <c r="C282">
        <v>59</v>
      </c>
      <c r="D282">
        <v>29</v>
      </c>
      <c r="E282">
        <v>41384</v>
      </c>
      <c r="F282">
        <v>17</v>
      </c>
      <c r="G282">
        <v>138</v>
      </c>
      <c r="H282">
        <v>102</v>
      </c>
      <c r="I282">
        <v>71</v>
      </c>
      <c r="J282">
        <v>14</v>
      </c>
      <c r="K282">
        <v>34</v>
      </c>
      <c r="L282">
        <v>0</v>
      </c>
      <c r="M282">
        <v>0</v>
      </c>
      <c r="N282">
        <v>37</v>
      </c>
      <c r="O282">
        <v>5</v>
      </c>
      <c r="P282">
        <v>18</v>
      </c>
      <c r="Q282">
        <v>0</v>
      </c>
      <c r="R282">
        <v>0.101027397260274</v>
      </c>
      <c r="S282">
        <v>4.9657534246575298E-2</v>
      </c>
      <c r="T282">
        <v>41384</v>
      </c>
      <c r="U282">
        <v>2.9109589041095899E-2</v>
      </c>
      <c r="V282">
        <v>0.236301369863014</v>
      </c>
      <c r="W282">
        <v>0.17465753424657501</v>
      </c>
      <c r="X282">
        <v>0.12157534246575299</v>
      </c>
      <c r="Y282">
        <v>2.3972602739725998E-2</v>
      </c>
      <c r="Z282">
        <v>5.8219178082191798E-2</v>
      </c>
      <c r="AA282">
        <v>0</v>
      </c>
      <c r="AB282">
        <v>0</v>
      </c>
      <c r="AC282">
        <v>6.3356164383561606E-2</v>
      </c>
      <c r="AD282">
        <v>8.5616438356164396E-3</v>
      </c>
      <c r="AE282">
        <v>3.0821917808219201E-2</v>
      </c>
      <c r="AF282">
        <v>0</v>
      </c>
      <c r="AG282">
        <v>0.64685714285714302</v>
      </c>
      <c r="AH282">
        <v>0.95885714285714296</v>
      </c>
      <c r="AI282">
        <v>0.36914285714285699</v>
      </c>
      <c r="AJ282">
        <v>0.28685714285714298</v>
      </c>
      <c r="AK282">
        <v>0.71771428571428597</v>
      </c>
      <c r="AL282">
        <v>0.16800000000000001</v>
      </c>
      <c r="AM282">
        <v>0.54628571428571404</v>
      </c>
      <c r="AN282">
        <v>0.45828571428571402</v>
      </c>
      <c r="AO282">
        <v>0.26514285714285701</v>
      </c>
      <c r="AP282">
        <v>0</v>
      </c>
      <c r="AQ282">
        <v>0</v>
      </c>
      <c r="AR282">
        <v>0.84114285714285697</v>
      </c>
      <c r="AS282">
        <v>0.70628571428571396</v>
      </c>
      <c r="AT282">
        <v>0.84114285714285697</v>
      </c>
      <c r="AU282">
        <v>0</v>
      </c>
      <c r="AV282">
        <v>2.26171428571429</v>
      </c>
      <c r="AW282">
        <v>1.8902857142857099</v>
      </c>
      <c r="AX282">
        <v>0.26514285714285701</v>
      </c>
      <c r="AY282">
        <v>2.3885714285714301</v>
      </c>
      <c r="AZ282">
        <v>6.8057142857142896</v>
      </c>
      <c r="BA282">
        <v>0.63314285714285701</v>
      </c>
      <c r="BB282">
        <v>0.436571428571429</v>
      </c>
      <c r="BC282">
        <v>0.154285714285714</v>
      </c>
      <c r="BD282">
        <v>0.497142857142857</v>
      </c>
      <c r="BE282">
        <v>0.433142857142857</v>
      </c>
      <c r="BF282" s="255" t="str">
        <f t="shared" si="4"/>
        <v>Some vulnerability</v>
      </c>
    </row>
    <row r="283" spans="1:58" x14ac:dyDescent="0.25">
      <c r="A283">
        <v>55741</v>
      </c>
      <c r="B283">
        <v>2933</v>
      </c>
      <c r="C283">
        <v>274</v>
      </c>
      <c r="D283">
        <v>22</v>
      </c>
      <c r="E283">
        <v>39638</v>
      </c>
      <c r="F283">
        <v>63</v>
      </c>
      <c r="G283">
        <v>853</v>
      </c>
      <c r="H283">
        <v>573</v>
      </c>
      <c r="I283">
        <v>564</v>
      </c>
      <c r="J283">
        <v>80</v>
      </c>
      <c r="K283">
        <v>101</v>
      </c>
      <c r="L283">
        <v>6</v>
      </c>
      <c r="M283">
        <v>73</v>
      </c>
      <c r="N283">
        <v>81</v>
      </c>
      <c r="O283">
        <v>31</v>
      </c>
      <c r="P283">
        <v>35</v>
      </c>
      <c r="Q283">
        <v>11</v>
      </c>
      <c r="R283">
        <v>9.3419706784861903E-2</v>
      </c>
      <c r="S283">
        <v>7.5008523695874497E-3</v>
      </c>
      <c r="T283">
        <v>39638</v>
      </c>
      <c r="U283">
        <v>2.14797136038186E-2</v>
      </c>
      <c r="V283">
        <v>0.290828503239004</v>
      </c>
      <c r="W283">
        <v>0.195363109444255</v>
      </c>
      <c r="X283">
        <v>0.192294578929424</v>
      </c>
      <c r="Y283">
        <v>2.7275826798499801E-2</v>
      </c>
      <c r="Z283">
        <v>3.4435731333105998E-2</v>
      </c>
      <c r="AA283">
        <v>2.0456870098874902E-3</v>
      </c>
      <c r="AB283">
        <v>2.4889191953631099E-2</v>
      </c>
      <c r="AC283">
        <v>2.7616774633481101E-2</v>
      </c>
      <c r="AD283">
        <v>1.05693828844187E-2</v>
      </c>
      <c r="AE283">
        <v>1.1933174224343699E-2</v>
      </c>
      <c r="AF283">
        <v>3.7504261847937301E-3</v>
      </c>
      <c r="AG283">
        <v>0.59428571428571397</v>
      </c>
      <c r="AH283">
        <v>0.184</v>
      </c>
      <c r="AI283">
        <v>0.44</v>
      </c>
      <c r="AJ283">
        <v>0.182857142857143</v>
      </c>
      <c r="AK283">
        <v>0.86857142857142899</v>
      </c>
      <c r="AL283">
        <v>0.27085714285714302</v>
      </c>
      <c r="AM283">
        <v>0.92114285714285704</v>
      </c>
      <c r="AN283">
        <v>0.54857142857142904</v>
      </c>
      <c r="AO283">
        <v>0.125714285714286</v>
      </c>
      <c r="AP283">
        <v>0.48799999999999999</v>
      </c>
      <c r="AQ283">
        <v>0.620571428571429</v>
      </c>
      <c r="AR283">
        <v>0.65371428571428603</v>
      </c>
      <c r="AS283">
        <v>0.78171428571428603</v>
      </c>
      <c r="AT283">
        <v>0.42971428571428599</v>
      </c>
      <c r="AU283">
        <v>0.494857142857143</v>
      </c>
      <c r="AV283">
        <v>1.4011428571428599</v>
      </c>
      <c r="AW283">
        <v>2.6091428571428601</v>
      </c>
      <c r="AX283">
        <v>0.61371428571428599</v>
      </c>
      <c r="AY283">
        <v>2.9805714285714302</v>
      </c>
      <c r="AZ283">
        <v>7.6045714285714299</v>
      </c>
      <c r="BA283">
        <v>0.245714285714286</v>
      </c>
      <c r="BB283">
        <v>0.81371428571428595</v>
      </c>
      <c r="BC283">
        <v>0.31885714285714301</v>
      </c>
      <c r="BD283">
        <v>0.68914285714285695</v>
      </c>
      <c r="BE283">
        <v>0.56000000000000005</v>
      </c>
      <c r="BF283" s="255" t="str">
        <f t="shared" si="4"/>
        <v>Significant vulnerability</v>
      </c>
    </row>
    <row r="284" spans="1:58" x14ac:dyDescent="0.25">
      <c r="A284">
        <v>55742</v>
      </c>
      <c r="B284">
        <v>222</v>
      </c>
      <c r="C284">
        <v>32</v>
      </c>
      <c r="D284">
        <v>2</v>
      </c>
      <c r="E284">
        <v>42049</v>
      </c>
      <c r="F284">
        <v>15</v>
      </c>
      <c r="G284">
        <v>72</v>
      </c>
      <c r="H284">
        <v>33</v>
      </c>
      <c r="I284">
        <v>29</v>
      </c>
      <c r="J284">
        <v>26</v>
      </c>
      <c r="K284">
        <v>5</v>
      </c>
      <c r="L284">
        <v>0</v>
      </c>
      <c r="M284">
        <v>0</v>
      </c>
      <c r="N284">
        <v>10</v>
      </c>
      <c r="O284">
        <v>3</v>
      </c>
      <c r="P284">
        <v>0</v>
      </c>
      <c r="Q284">
        <v>0</v>
      </c>
      <c r="R284">
        <v>0.144144144144144</v>
      </c>
      <c r="S284">
        <v>9.0090090090090107E-3</v>
      </c>
      <c r="T284">
        <v>42049</v>
      </c>
      <c r="U284">
        <v>6.7567567567567599E-2</v>
      </c>
      <c r="V284">
        <v>0.32432432432432401</v>
      </c>
      <c r="W284">
        <v>0.14864864864864899</v>
      </c>
      <c r="X284">
        <v>0.13063063063063099</v>
      </c>
      <c r="Y284">
        <v>0.117117117117117</v>
      </c>
      <c r="Z284">
        <v>2.2522522522522501E-2</v>
      </c>
      <c r="AA284">
        <v>0</v>
      </c>
      <c r="AB284">
        <v>0</v>
      </c>
      <c r="AC284">
        <v>4.5045045045045001E-2</v>
      </c>
      <c r="AD284">
        <v>1.35135135135135E-2</v>
      </c>
      <c r="AE284">
        <v>0</v>
      </c>
      <c r="AF284">
        <v>0</v>
      </c>
      <c r="AG284">
        <v>0.85599999999999998</v>
      </c>
      <c r="AH284">
        <v>0.224</v>
      </c>
      <c r="AI284">
        <v>0.34285714285714303</v>
      </c>
      <c r="AJ284">
        <v>0.83771428571428597</v>
      </c>
      <c r="AK284">
        <v>0.92457142857142904</v>
      </c>
      <c r="AL284">
        <v>0.10057142857142901</v>
      </c>
      <c r="AM284">
        <v>0.629714285714286</v>
      </c>
      <c r="AN284">
        <v>0.99314285714285699</v>
      </c>
      <c r="AO284">
        <v>6.1714285714285701E-2</v>
      </c>
      <c r="AP284">
        <v>0</v>
      </c>
      <c r="AQ284">
        <v>0</v>
      </c>
      <c r="AR284">
        <v>0.77142857142857102</v>
      </c>
      <c r="AS284">
        <v>0.86857142857142899</v>
      </c>
      <c r="AT284">
        <v>0</v>
      </c>
      <c r="AU284">
        <v>0</v>
      </c>
      <c r="AV284">
        <v>2.26057142857143</v>
      </c>
      <c r="AW284">
        <v>2.6480000000000001</v>
      </c>
      <c r="AX284">
        <v>6.1714285714285701E-2</v>
      </c>
      <c r="AY284">
        <v>1.64</v>
      </c>
      <c r="AZ284">
        <v>6.6102857142857099</v>
      </c>
      <c r="BA284">
        <v>0.63085714285714301</v>
      </c>
      <c r="BB284">
        <v>0.83199999999999996</v>
      </c>
      <c r="BC284">
        <v>5.3714285714285701E-2</v>
      </c>
      <c r="BD284">
        <v>0.27085714285714302</v>
      </c>
      <c r="BE284">
        <v>0.39314285714285702</v>
      </c>
      <c r="BF284" s="255" t="str">
        <f t="shared" si="4"/>
        <v>Some vulnerability</v>
      </c>
    </row>
    <row r="285" spans="1:58" x14ac:dyDescent="0.25">
      <c r="A285">
        <v>55744</v>
      </c>
      <c r="B285">
        <v>20469</v>
      </c>
      <c r="C285">
        <v>2356</v>
      </c>
      <c r="D285">
        <v>430</v>
      </c>
      <c r="E285">
        <v>37113</v>
      </c>
      <c r="F285">
        <v>749</v>
      </c>
      <c r="G285">
        <v>5449</v>
      </c>
      <c r="H285">
        <v>4148</v>
      </c>
      <c r="I285">
        <v>3805</v>
      </c>
      <c r="J285">
        <v>598</v>
      </c>
      <c r="K285">
        <v>1970</v>
      </c>
      <c r="L285">
        <v>10</v>
      </c>
      <c r="M285">
        <v>1419</v>
      </c>
      <c r="N285">
        <v>508</v>
      </c>
      <c r="O285">
        <v>125</v>
      </c>
      <c r="P285">
        <v>476</v>
      </c>
      <c r="Q285">
        <v>808</v>
      </c>
      <c r="R285">
        <v>0.115100884264009</v>
      </c>
      <c r="S285">
        <v>2.10073770091358E-2</v>
      </c>
      <c r="T285">
        <v>37113</v>
      </c>
      <c r="U285">
        <v>3.6591919488006303E-2</v>
      </c>
      <c r="V285">
        <v>0.26620743563437399</v>
      </c>
      <c r="W285">
        <v>0.20264790659045401</v>
      </c>
      <c r="X285">
        <v>0.18589085934828301</v>
      </c>
      <c r="Y285">
        <v>2.9214910352240001E-2</v>
      </c>
      <c r="Z285">
        <v>9.62430993209243E-2</v>
      </c>
      <c r="AA285">
        <v>4.8854365137524999E-4</v>
      </c>
      <c r="AB285">
        <v>6.9324344130148E-2</v>
      </c>
      <c r="AC285">
        <v>2.48180174898627E-2</v>
      </c>
      <c r="AD285">
        <v>6.1067956421906296E-3</v>
      </c>
      <c r="AE285">
        <v>2.32546778054619E-2</v>
      </c>
      <c r="AF285">
        <v>3.94743270311202E-2</v>
      </c>
      <c r="AG285">
        <v>0.72685714285714298</v>
      </c>
      <c r="AH285">
        <v>0.63314285714285701</v>
      </c>
      <c r="AI285">
        <v>0.57942857142857096</v>
      </c>
      <c r="AJ285">
        <v>0.44</v>
      </c>
      <c r="AK285">
        <v>0.82399999999999995</v>
      </c>
      <c r="AL285">
        <v>0.316571428571429</v>
      </c>
      <c r="AM285">
        <v>0.90171428571428602</v>
      </c>
      <c r="AN285">
        <v>0.60571428571428598</v>
      </c>
      <c r="AO285">
        <v>0.500571428571429</v>
      </c>
      <c r="AP285">
        <v>0.373714285714286</v>
      </c>
      <c r="AQ285">
        <v>0.876571428571429</v>
      </c>
      <c r="AR285">
        <v>0.629714285714286</v>
      </c>
      <c r="AS285">
        <v>0.58971428571428597</v>
      </c>
      <c r="AT285">
        <v>0.71428571428571397</v>
      </c>
      <c r="AU285">
        <v>0.89600000000000002</v>
      </c>
      <c r="AV285">
        <v>2.3794285714285701</v>
      </c>
      <c r="AW285">
        <v>2.6480000000000001</v>
      </c>
      <c r="AX285">
        <v>0.874285714285714</v>
      </c>
      <c r="AY285">
        <v>3.70628571428571</v>
      </c>
      <c r="AZ285">
        <v>9.6080000000000005</v>
      </c>
      <c r="BA285">
        <v>0.67542857142857105</v>
      </c>
      <c r="BB285">
        <v>0.83199999999999996</v>
      </c>
      <c r="BC285">
        <v>0.47085714285714297</v>
      </c>
      <c r="BD285">
        <v>0.92342857142857104</v>
      </c>
      <c r="BE285">
        <v>0.873142857142857</v>
      </c>
      <c r="BF285" s="255" t="str">
        <f t="shared" si="4"/>
        <v>Most vulnerability</v>
      </c>
    </row>
    <row r="286" spans="1:58" x14ac:dyDescent="0.25">
      <c r="A286">
        <v>55746</v>
      </c>
      <c r="B286">
        <v>16815</v>
      </c>
      <c r="C286">
        <v>2299</v>
      </c>
      <c r="D286">
        <v>429</v>
      </c>
      <c r="E286">
        <v>35385</v>
      </c>
      <c r="F286">
        <v>797</v>
      </c>
      <c r="G286">
        <v>3872</v>
      </c>
      <c r="H286">
        <v>3340</v>
      </c>
      <c r="I286">
        <v>3037</v>
      </c>
      <c r="J286">
        <v>901</v>
      </c>
      <c r="K286">
        <v>1244</v>
      </c>
      <c r="L286">
        <v>103</v>
      </c>
      <c r="M286">
        <v>1065</v>
      </c>
      <c r="N286">
        <v>269</v>
      </c>
      <c r="O286">
        <v>75</v>
      </c>
      <c r="P286">
        <v>809</v>
      </c>
      <c r="Q286">
        <v>295</v>
      </c>
      <c r="R286">
        <v>0.13672316384180799</v>
      </c>
      <c r="S286">
        <v>2.5512934879571798E-2</v>
      </c>
      <c r="T286">
        <v>35385</v>
      </c>
      <c r="U286">
        <v>4.73981564079691E-2</v>
      </c>
      <c r="V286">
        <v>0.23027059173357101</v>
      </c>
      <c r="W286">
        <v>0.198632173654475</v>
      </c>
      <c r="X286">
        <v>0.18061254831995199</v>
      </c>
      <c r="Y286">
        <v>5.3583110318168301E-2</v>
      </c>
      <c r="Z286">
        <v>7.3981564079690795E-2</v>
      </c>
      <c r="AA286">
        <v>6.1254831995242297E-3</v>
      </c>
      <c r="AB286">
        <v>6.3336306868867098E-2</v>
      </c>
      <c r="AC286">
        <v>1.5997621171572999E-2</v>
      </c>
      <c r="AD286">
        <v>4.4603033006244399E-3</v>
      </c>
      <c r="AE286">
        <v>4.8111804936069001E-2</v>
      </c>
      <c r="AF286">
        <v>1.7543859649122799E-2</v>
      </c>
      <c r="AG286">
        <v>0.83657142857142897</v>
      </c>
      <c r="AH286">
        <v>0.75885714285714301</v>
      </c>
      <c r="AI286">
        <v>0.70742857142857096</v>
      </c>
      <c r="AJ286">
        <v>0.61828571428571399</v>
      </c>
      <c r="AK286">
        <v>0.68799999999999994</v>
      </c>
      <c r="AL286">
        <v>0.29371428571428598</v>
      </c>
      <c r="AM286">
        <v>0.88914285714285701</v>
      </c>
      <c r="AN286">
        <v>0.92685714285714305</v>
      </c>
      <c r="AO286">
        <v>0.38742857142857101</v>
      </c>
      <c r="AP286">
        <v>0.65600000000000003</v>
      </c>
      <c r="AQ286">
        <v>0.85714285714285698</v>
      </c>
      <c r="AR286">
        <v>0.50742857142857101</v>
      </c>
      <c r="AS286">
        <v>0.49142857142857099</v>
      </c>
      <c r="AT286">
        <v>0.94514285714285695</v>
      </c>
      <c r="AU286">
        <v>0.71314285714285697</v>
      </c>
      <c r="AV286">
        <v>2.9211428571428599</v>
      </c>
      <c r="AW286">
        <v>2.79771428571429</v>
      </c>
      <c r="AX286">
        <v>1.04342857142857</v>
      </c>
      <c r="AY286">
        <v>3.5142857142857098</v>
      </c>
      <c r="AZ286">
        <v>10.276571428571399</v>
      </c>
      <c r="BA286">
        <v>0.86285714285714299</v>
      </c>
      <c r="BB286">
        <v>0.89485714285714302</v>
      </c>
      <c r="BC286">
        <v>0.58057142857142896</v>
      </c>
      <c r="BD286">
        <v>0.86057142857142899</v>
      </c>
      <c r="BE286">
        <v>0.92800000000000005</v>
      </c>
      <c r="BF286" s="255" t="str">
        <f t="shared" si="4"/>
        <v>Most vulnerability</v>
      </c>
    </row>
    <row r="287" spans="1:58" x14ac:dyDescent="0.25">
      <c r="A287">
        <v>55748</v>
      </c>
      <c r="B287">
        <v>1429</v>
      </c>
      <c r="C287">
        <v>239</v>
      </c>
      <c r="D287">
        <v>71</v>
      </c>
      <c r="E287">
        <v>29145</v>
      </c>
      <c r="F287">
        <v>64</v>
      </c>
      <c r="G287">
        <v>374</v>
      </c>
      <c r="H287">
        <v>319</v>
      </c>
      <c r="I287">
        <v>278</v>
      </c>
      <c r="J287">
        <v>42</v>
      </c>
      <c r="K287">
        <v>78</v>
      </c>
      <c r="L287">
        <v>3</v>
      </c>
      <c r="M287">
        <v>47</v>
      </c>
      <c r="N287">
        <v>101</v>
      </c>
      <c r="O287">
        <v>0</v>
      </c>
      <c r="P287">
        <v>13</v>
      </c>
      <c r="Q287">
        <v>7</v>
      </c>
      <c r="R287">
        <v>0.16724982505248401</v>
      </c>
      <c r="S287">
        <v>4.9685094471658503E-2</v>
      </c>
      <c r="T287">
        <v>29145</v>
      </c>
      <c r="U287">
        <v>4.4786564030790801E-2</v>
      </c>
      <c r="V287">
        <v>0.26172148355493402</v>
      </c>
      <c r="W287">
        <v>0.22323303009097301</v>
      </c>
      <c r="X287">
        <v>0.19454163750874701</v>
      </c>
      <c r="Y287">
        <v>2.9391182645206401E-2</v>
      </c>
      <c r="Z287">
        <v>5.4583624912526198E-2</v>
      </c>
      <c r="AA287">
        <v>2.0993701889433199E-3</v>
      </c>
      <c r="AB287">
        <v>3.2890132960111999E-2</v>
      </c>
      <c r="AC287">
        <v>7.06787963610917E-2</v>
      </c>
      <c r="AD287">
        <v>0</v>
      </c>
      <c r="AE287">
        <v>9.0972708187543692E-3</v>
      </c>
      <c r="AF287">
        <v>4.8985304408677398E-3</v>
      </c>
      <c r="AG287">
        <v>0.91085714285714303</v>
      </c>
      <c r="AH287">
        <v>0.96</v>
      </c>
      <c r="AI287">
        <v>0.92800000000000005</v>
      </c>
      <c r="AJ287">
        <v>0.57485714285714296</v>
      </c>
      <c r="AK287">
        <v>0.80800000000000005</v>
      </c>
      <c r="AL287">
        <v>0.47771428571428598</v>
      </c>
      <c r="AM287">
        <v>0.93028571428571405</v>
      </c>
      <c r="AN287">
        <v>0.61371428571428599</v>
      </c>
      <c r="AO287">
        <v>0.24228571428571399</v>
      </c>
      <c r="AP287">
        <v>0.497142857142857</v>
      </c>
      <c r="AQ287">
        <v>0.68914285714285695</v>
      </c>
      <c r="AR287">
        <v>0.86171428571428599</v>
      </c>
      <c r="AS287">
        <v>0</v>
      </c>
      <c r="AT287">
        <v>0.34399999999999997</v>
      </c>
      <c r="AU287">
        <v>0.51542857142857101</v>
      </c>
      <c r="AV287">
        <v>3.3737142857142901</v>
      </c>
      <c r="AW287">
        <v>2.8297142857142901</v>
      </c>
      <c r="AX287">
        <v>0.73942857142857099</v>
      </c>
      <c r="AY287">
        <v>2.4102857142857101</v>
      </c>
      <c r="AZ287">
        <v>9.3531428571428599</v>
      </c>
      <c r="BA287">
        <v>0.95542857142857096</v>
      </c>
      <c r="BB287">
        <v>0.91428571428571404</v>
      </c>
      <c r="BC287">
        <v>0.38857142857142901</v>
      </c>
      <c r="BD287">
        <v>0.502857142857143</v>
      </c>
      <c r="BE287">
        <v>0.83314285714285696</v>
      </c>
      <c r="BF287" s="255" t="str">
        <f t="shared" si="4"/>
        <v>Most vulnerability</v>
      </c>
    </row>
    <row r="288" spans="1:58" x14ac:dyDescent="0.25">
      <c r="A288">
        <v>55749</v>
      </c>
      <c r="B288">
        <v>539</v>
      </c>
      <c r="C288">
        <v>43</v>
      </c>
      <c r="D288">
        <v>53</v>
      </c>
      <c r="E288">
        <v>36585</v>
      </c>
      <c r="F288">
        <v>39</v>
      </c>
      <c r="G288">
        <v>79</v>
      </c>
      <c r="H288">
        <v>88</v>
      </c>
      <c r="I288">
        <v>87</v>
      </c>
      <c r="J288">
        <v>8</v>
      </c>
      <c r="K288">
        <v>62</v>
      </c>
      <c r="L288">
        <v>0</v>
      </c>
      <c r="M288">
        <v>0</v>
      </c>
      <c r="N288">
        <v>49</v>
      </c>
      <c r="O288">
        <v>11</v>
      </c>
      <c r="P288">
        <v>14</v>
      </c>
      <c r="Q288">
        <v>0</v>
      </c>
      <c r="R288">
        <v>7.9777365491651195E-2</v>
      </c>
      <c r="S288">
        <v>9.8330241187383996E-2</v>
      </c>
      <c r="T288">
        <v>36585</v>
      </c>
      <c r="U288">
        <v>7.2356215213358097E-2</v>
      </c>
      <c r="V288">
        <v>0.14656771799628901</v>
      </c>
      <c r="W288">
        <v>0.16326530612244899</v>
      </c>
      <c r="X288">
        <v>0.16141001855287601</v>
      </c>
      <c r="Y288">
        <v>1.4842300556586301E-2</v>
      </c>
      <c r="Z288">
        <v>0.11502782931354399</v>
      </c>
      <c r="AA288">
        <v>0</v>
      </c>
      <c r="AB288">
        <v>0</v>
      </c>
      <c r="AC288">
        <v>9.0909090909090898E-2</v>
      </c>
      <c r="AD288">
        <v>2.04081632653061E-2</v>
      </c>
      <c r="AE288">
        <v>2.5974025974026E-2</v>
      </c>
      <c r="AF288">
        <v>0</v>
      </c>
      <c r="AG288">
        <v>0.46971428571428597</v>
      </c>
      <c r="AH288">
        <v>0.997714285714286</v>
      </c>
      <c r="AI288">
        <v>0.624</v>
      </c>
      <c r="AJ288">
        <v>0.869714285714286</v>
      </c>
      <c r="AK288">
        <v>0.20228571428571401</v>
      </c>
      <c r="AL288">
        <v>0.13371428571428601</v>
      </c>
      <c r="AM288">
        <v>0.81942857142857095</v>
      </c>
      <c r="AN288">
        <v>0.19657142857142901</v>
      </c>
      <c r="AO288">
        <v>0.59199999999999997</v>
      </c>
      <c r="AP288">
        <v>0</v>
      </c>
      <c r="AQ288">
        <v>0</v>
      </c>
      <c r="AR288">
        <v>0.92114285714285704</v>
      </c>
      <c r="AS288">
        <v>0.93600000000000005</v>
      </c>
      <c r="AT288">
        <v>0.78400000000000003</v>
      </c>
      <c r="AU288">
        <v>0</v>
      </c>
      <c r="AV288">
        <v>2.96114285714286</v>
      </c>
      <c r="AW288">
        <v>1.3520000000000001</v>
      </c>
      <c r="AX288">
        <v>0.59199999999999997</v>
      </c>
      <c r="AY288">
        <v>2.6411428571428601</v>
      </c>
      <c r="AZ288">
        <v>7.5462857142857098</v>
      </c>
      <c r="BA288">
        <v>0.875428571428571</v>
      </c>
      <c r="BB288">
        <v>0.154285714285714</v>
      </c>
      <c r="BC288">
        <v>0.29942857142857099</v>
      </c>
      <c r="BD288">
        <v>0.58285714285714296</v>
      </c>
      <c r="BE288">
        <v>0.54971428571428604</v>
      </c>
      <c r="BF288" s="255" t="str">
        <f t="shared" si="4"/>
        <v>Significant vulnerability</v>
      </c>
    </row>
    <row r="289" spans="1:58" x14ac:dyDescent="0.25">
      <c r="A289">
        <v>55750</v>
      </c>
      <c r="B289">
        <v>2078</v>
      </c>
      <c r="C289">
        <v>206</v>
      </c>
      <c r="D289">
        <v>147</v>
      </c>
      <c r="E289">
        <v>29087</v>
      </c>
      <c r="F289">
        <v>70</v>
      </c>
      <c r="G289">
        <v>452</v>
      </c>
      <c r="H289">
        <v>467</v>
      </c>
      <c r="I289">
        <v>345</v>
      </c>
      <c r="J289">
        <v>60</v>
      </c>
      <c r="K289">
        <v>243</v>
      </c>
      <c r="L289">
        <v>0</v>
      </c>
      <c r="M289">
        <v>18</v>
      </c>
      <c r="N289">
        <v>11</v>
      </c>
      <c r="O289">
        <v>0</v>
      </c>
      <c r="P289">
        <v>25</v>
      </c>
      <c r="Q289">
        <v>2</v>
      </c>
      <c r="R289">
        <v>9.9133782483156893E-2</v>
      </c>
      <c r="S289">
        <v>7.07410972088547E-2</v>
      </c>
      <c r="T289">
        <v>29087</v>
      </c>
      <c r="U289">
        <v>3.36862367661213E-2</v>
      </c>
      <c r="V289">
        <v>0.21751684311838301</v>
      </c>
      <c r="W289">
        <v>0.224735322425409</v>
      </c>
      <c r="X289">
        <v>0.166025024061598</v>
      </c>
      <c r="Y289">
        <v>2.8873917228103899E-2</v>
      </c>
      <c r="Z289">
        <v>0.116939364773821</v>
      </c>
      <c r="AA289">
        <v>0</v>
      </c>
      <c r="AB289">
        <v>8.6621751684311799E-3</v>
      </c>
      <c r="AC289">
        <v>5.2935514918190599E-3</v>
      </c>
      <c r="AD289">
        <v>0</v>
      </c>
      <c r="AE289">
        <v>1.20307988450433E-2</v>
      </c>
      <c r="AF289">
        <v>9.6246390760346503E-4</v>
      </c>
      <c r="AG289">
        <v>0.63200000000000001</v>
      </c>
      <c r="AH289">
        <v>0.98514285714285699</v>
      </c>
      <c r="AI289">
        <v>0.93142857142857105</v>
      </c>
      <c r="AJ289">
        <v>0.377142857142857</v>
      </c>
      <c r="AK289">
        <v>0.60914285714285699</v>
      </c>
      <c r="AL289">
        <v>0.48799999999999999</v>
      </c>
      <c r="AM289">
        <v>0.84342857142857097</v>
      </c>
      <c r="AN289">
        <v>0.59199999999999997</v>
      </c>
      <c r="AO289">
        <v>0.59771428571428598</v>
      </c>
      <c r="AP289">
        <v>0</v>
      </c>
      <c r="AQ289">
        <v>0.42971428571428599</v>
      </c>
      <c r="AR289">
        <v>0.27657142857142902</v>
      </c>
      <c r="AS289">
        <v>0</v>
      </c>
      <c r="AT289">
        <v>0.434285714285714</v>
      </c>
      <c r="AU289">
        <v>0.41485714285714298</v>
      </c>
      <c r="AV289">
        <v>2.9257142857142902</v>
      </c>
      <c r="AW289">
        <v>2.5325714285714298</v>
      </c>
      <c r="AX289">
        <v>0.59771428571428598</v>
      </c>
      <c r="AY289">
        <v>1.5554285714285701</v>
      </c>
      <c r="AZ289">
        <v>7.6114285714285703</v>
      </c>
      <c r="BA289">
        <v>0.86742857142857099</v>
      </c>
      <c r="BB289">
        <v>0.77371428571428602</v>
      </c>
      <c r="BC289">
        <v>0.30628571428571399</v>
      </c>
      <c r="BD289">
        <v>0.24457142857142899</v>
      </c>
      <c r="BE289">
        <v>0.56228571428571394</v>
      </c>
      <c r="BF289" s="255" t="str">
        <f t="shared" si="4"/>
        <v>Significant vulnerability</v>
      </c>
    </row>
    <row r="290" spans="1:58" x14ac:dyDescent="0.25">
      <c r="A290">
        <v>55751</v>
      </c>
      <c r="B290">
        <v>1364</v>
      </c>
      <c r="C290">
        <v>84</v>
      </c>
      <c r="D290">
        <v>20</v>
      </c>
      <c r="E290">
        <v>36026</v>
      </c>
      <c r="F290">
        <v>42</v>
      </c>
      <c r="G290">
        <v>408</v>
      </c>
      <c r="H290">
        <v>299</v>
      </c>
      <c r="I290">
        <v>191</v>
      </c>
      <c r="J290">
        <v>48</v>
      </c>
      <c r="K290">
        <v>65</v>
      </c>
      <c r="L290">
        <v>0</v>
      </c>
      <c r="M290">
        <v>0</v>
      </c>
      <c r="N290">
        <v>121</v>
      </c>
      <c r="O290">
        <v>7</v>
      </c>
      <c r="P290">
        <v>15</v>
      </c>
      <c r="Q290">
        <v>0</v>
      </c>
      <c r="R290">
        <v>6.1583577712609999E-2</v>
      </c>
      <c r="S290">
        <v>1.46627565982405E-2</v>
      </c>
      <c r="T290">
        <v>36026</v>
      </c>
      <c r="U290">
        <v>3.0791788856305E-2</v>
      </c>
      <c r="V290">
        <v>0.29912023460410597</v>
      </c>
      <c r="W290">
        <v>0.21920821114369499</v>
      </c>
      <c r="X290">
        <v>0.140029325513196</v>
      </c>
      <c r="Y290">
        <v>3.5190615835777102E-2</v>
      </c>
      <c r="Z290">
        <v>4.7653958944281503E-2</v>
      </c>
      <c r="AA290">
        <v>0</v>
      </c>
      <c r="AB290">
        <v>0</v>
      </c>
      <c r="AC290">
        <v>8.8709677419354802E-2</v>
      </c>
      <c r="AD290">
        <v>5.1319648093841597E-3</v>
      </c>
      <c r="AE290">
        <v>1.0997067448680399E-2</v>
      </c>
      <c r="AF290">
        <v>0</v>
      </c>
      <c r="AG290">
        <v>0.315428571428571</v>
      </c>
      <c r="AH290">
        <v>0.42514285714285699</v>
      </c>
      <c r="AI290">
        <v>0.66285714285714303</v>
      </c>
      <c r="AJ290">
        <v>0.32</v>
      </c>
      <c r="AK290">
        <v>0.88342857142857101</v>
      </c>
      <c r="AL290">
        <v>0.436571428571429</v>
      </c>
      <c r="AM290">
        <v>0.68799999999999994</v>
      </c>
      <c r="AN290">
        <v>0.73485714285714299</v>
      </c>
      <c r="AO290">
        <v>0.19885714285714301</v>
      </c>
      <c r="AP290">
        <v>0</v>
      </c>
      <c r="AQ290">
        <v>0</v>
      </c>
      <c r="AR290">
        <v>0.91542857142857104</v>
      </c>
      <c r="AS290">
        <v>0.54057142857142904</v>
      </c>
      <c r="AT290">
        <v>0.40342857142857103</v>
      </c>
      <c r="AU290">
        <v>0</v>
      </c>
      <c r="AV290">
        <v>1.72342857142857</v>
      </c>
      <c r="AW290">
        <v>2.7428571428571402</v>
      </c>
      <c r="AX290">
        <v>0.19885714285714301</v>
      </c>
      <c r="AY290">
        <v>1.8594285714285701</v>
      </c>
      <c r="AZ290">
        <v>6.5245714285714298</v>
      </c>
      <c r="BA290">
        <v>0.38742857142857101</v>
      </c>
      <c r="BB290">
        <v>0.873142857142857</v>
      </c>
      <c r="BC290">
        <v>0.123428571428571</v>
      </c>
      <c r="BD290">
        <v>0.32800000000000001</v>
      </c>
      <c r="BE290">
        <v>0.378285714285714</v>
      </c>
      <c r="BF290" s="255" t="str">
        <f t="shared" si="4"/>
        <v>Some vulnerability</v>
      </c>
    </row>
    <row r="291" spans="1:58" x14ac:dyDescent="0.25">
      <c r="A291">
        <v>55752</v>
      </c>
      <c r="B291">
        <v>460</v>
      </c>
      <c r="C291">
        <v>23</v>
      </c>
      <c r="D291">
        <v>2</v>
      </c>
      <c r="E291">
        <v>40494</v>
      </c>
      <c r="F291">
        <v>19</v>
      </c>
      <c r="G291">
        <v>138</v>
      </c>
      <c r="H291">
        <v>35</v>
      </c>
      <c r="I291">
        <v>87</v>
      </c>
      <c r="J291">
        <v>17</v>
      </c>
      <c r="K291">
        <v>7</v>
      </c>
      <c r="L291">
        <v>0</v>
      </c>
      <c r="M291">
        <v>0</v>
      </c>
      <c r="N291">
        <v>57</v>
      </c>
      <c r="O291">
        <v>2</v>
      </c>
      <c r="P291">
        <v>3</v>
      </c>
      <c r="Q291">
        <v>0</v>
      </c>
      <c r="R291">
        <v>0.05</v>
      </c>
      <c r="S291">
        <v>4.3478260869565201E-3</v>
      </c>
      <c r="T291">
        <v>40494</v>
      </c>
      <c r="U291">
        <v>4.1304347826087003E-2</v>
      </c>
      <c r="V291">
        <v>0.3</v>
      </c>
      <c r="W291">
        <v>7.6086956521739094E-2</v>
      </c>
      <c r="X291">
        <v>0.18913043478260899</v>
      </c>
      <c r="Y291">
        <v>3.6956521739130402E-2</v>
      </c>
      <c r="Z291">
        <v>1.5217391304347801E-2</v>
      </c>
      <c r="AA291">
        <v>0</v>
      </c>
      <c r="AB291">
        <v>0</v>
      </c>
      <c r="AC291">
        <v>0.123913043478261</v>
      </c>
      <c r="AD291">
        <v>4.3478260869565201E-3</v>
      </c>
      <c r="AE291">
        <v>6.5217391304347797E-3</v>
      </c>
      <c r="AF291">
        <v>0</v>
      </c>
      <c r="AG291">
        <v>0.22971428571428601</v>
      </c>
      <c r="AH291">
        <v>9.71428571428571E-2</v>
      </c>
      <c r="AI291">
        <v>0.40342857142857103</v>
      </c>
      <c r="AJ291">
        <v>0.51428571428571401</v>
      </c>
      <c r="AK291">
        <v>0.88914285714285701</v>
      </c>
      <c r="AL291">
        <v>3.4285714285714301E-2</v>
      </c>
      <c r="AM291">
        <v>0.91314285714285703</v>
      </c>
      <c r="AN291">
        <v>0.76685714285714301</v>
      </c>
      <c r="AO291">
        <v>4.9142857142857099E-2</v>
      </c>
      <c r="AP291">
        <v>0</v>
      </c>
      <c r="AQ291">
        <v>0</v>
      </c>
      <c r="AR291">
        <v>0.96228571428571397</v>
      </c>
      <c r="AS291">
        <v>0.48342857142857099</v>
      </c>
      <c r="AT291">
        <v>0.24114285714285699</v>
      </c>
      <c r="AU291">
        <v>0</v>
      </c>
      <c r="AV291">
        <v>1.24457142857143</v>
      </c>
      <c r="AW291">
        <v>2.6034285714285699</v>
      </c>
      <c r="AX291">
        <v>4.9142857142857099E-2</v>
      </c>
      <c r="AY291">
        <v>1.6868571428571399</v>
      </c>
      <c r="AZ291">
        <v>5.5839999999999996</v>
      </c>
      <c r="BA291">
        <v>0.19314285714285701</v>
      </c>
      <c r="BB291">
        <v>0.80914285714285705</v>
      </c>
      <c r="BC291">
        <v>4.34285714285714E-2</v>
      </c>
      <c r="BD291">
        <v>0.28114285714285697</v>
      </c>
      <c r="BE291">
        <v>0.224</v>
      </c>
      <c r="BF291" s="255" t="str">
        <f t="shared" si="4"/>
        <v>Least vulnerability</v>
      </c>
    </row>
    <row r="292" spans="1:58" x14ac:dyDescent="0.25">
      <c r="A292">
        <v>55753</v>
      </c>
      <c r="B292">
        <v>1197</v>
      </c>
      <c r="C292">
        <v>339</v>
      </c>
      <c r="D292">
        <v>12</v>
      </c>
      <c r="E292">
        <v>23711</v>
      </c>
      <c r="F292">
        <v>98</v>
      </c>
      <c r="G292">
        <v>205</v>
      </c>
      <c r="H292">
        <v>358</v>
      </c>
      <c r="I292">
        <v>171</v>
      </c>
      <c r="J292">
        <v>26</v>
      </c>
      <c r="K292">
        <v>239</v>
      </c>
      <c r="L292">
        <v>8</v>
      </c>
      <c r="M292">
        <v>19</v>
      </c>
      <c r="N292">
        <v>71</v>
      </c>
      <c r="O292">
        <v>16</v>
      </c>
      <c r="P292">
        <v>12</v>
      </c>
      <c r="Q292">
        <v>0</v>
      </c>
      <c r="R292">
        <v>0.28320802005012502</v>
      </c>
      <c r="S292">
        <v>1.00250626566416E-2</v>
      </c>
      <c r="T292">
        <v>23711</v>
      </c>
      <c r="U292">
        <v>8.1871345029239803E-2</v>
      </c>
      <c r="V292">
        <v>0.171261487050961</v>
      </c>
      <c r="W292">
        <v>0.299081035923141</v>
      </c>
      <c r="X292">
        <v>0.14285714285714299</v>
      </c>
      <c r="Y292">
        <v>2.1720969089390099E-2</v>
      </c>
      <c r="Z292">
        <v>0.19966583124477899</v>
      </c>
      <c r="AA292">
        <v>6.68337510442774E-3</v>
      </c>
      <c r="AB292">
        <v>1.58730158730159E-2</v>
      </c>
      <c r="AC292">
        <v>5.9314954051796202E-2</v>
      </c>
      <c r="AD292">
        <v>1.3366750208855501E-2</v>
      </c>
      <c r="AE292">
        <v>1.00250626566416E-2</v>
      </c>
      <c r="AF292">
        <v>0</v>
      </c>
      <c r="AG292">
        <v>0.98171428571428598</v>
      </c>
      <c r="AH292">
        <v>0.25600000000000001</v>
      </c>
      <c r="AI292">
        <v>0.97714285714285698</v>
      </c>
      <c r="AJ292">
        <v>0.90514285714285703</v>
      </c>
      <c r="AK292">
        <v>0.32914285714285701</v>
      </c>
      <c r="AL292">
        <v>0.92114285714285704</v>
      </c>
      <c r="AM292">
        <v>0.71428571428571397</v>
      </c>
      <c r="AN292">
        <v>0.38742857142857101</v>
      </c>
      <c r="AO292">
        <v>0.79542857142857104</v>
      </c>
      <c r="AP292">
        <v>0.66857142857142904</v>
      </c>
      <c r="AQ292">
        <v>0.53028571428571403</v>
      </c>
      <c r="AR292">
        <v>0.82742857142857096</v>
      </c>
      <c r="AS292">
        <v>0.86742857142857099</v>
      </c>
      <c r="AT292">
        <v>0.373714285714286</v>
      </c>
      <c r="AU292">
        <v>0</v>
      </c>
      <c r="AV292">
        <v>3.12</v>
      </c>
      <c r="AW292">
        <v>2.3519999999999999</v>
      </c>
      <c r="AX292">
        <v>1.464</v>
      </c>
      <c r="AY292">
        <v>2.5988571428571401</v>
      </c>
      <c r="AZ292">
        <v>9.53485714285714</v>
      </c>
      <c r="BA292">
        <v>0.90514285714285703</v>
      </c>
      <c r="BB292">
        <v>0.68</v>
      </c>
      <c r="BC292">
        <v>0.77371428571428602</v>
      </c>
      <c r="BD292">
        <v>0.57485714285714296</v>
      </c>
      <c r="BE292">
        <v>0.86057142857142899</v>
      </c>
      <c r="BF292" s="255" t="str">
        <f t="shared" si="4"/>
        <v>Most vulnerability</v>
      </c>
    </row>
    <row r="293" spans="1:58" x14ac:dyDescent="0.25">
      <c r="A293">
        <v>55756</v>
      </c>
      <c r="B293">
        <v>286</v>
      </c>
      <c r="C293">
        <v>8</v>
      </c>
      <c r="D293">
        <v>10</v>
      </c>
      <c r="E293">
        <v>45333</v>
      </c>
      <c r="F293">
        <v>12</v>
      </c>
      <c r="G293">
        <v>56</v>
      </c>
      <c r="H293">
        <v>63</v>
      </c>
      <c r="I293">
        <v>31</v>
      </c>
      <c r="J293">
        <v>4</v>
      </c>
      <c r="K293">
        <v>10</v>
      </c>
      <c r="L293">
        <v>0</v>
      </c>
      <c r="M293">
        <v>0</v>
      </c>
      <c r="N293">
        <v>67</v>
      </c>
      <c r="O293">
        <v>3</v>
      </c>
      <c r="P293">
        <v>4</v>
      </c>
      <c r="Q293">
        <v>0</v>
      </c>
      <c r="R293">
        <v>2.7972027972028E-2</v>
      </c>
      <c r="S293">
        <v>3.4965034965035002E-2</v>
      </c>
      <c r="T293">
        <v>45333</v>
      </c>
      <c r="U293">
        <v>4.1958041958042001E-2</v>
      </c>
      <c r="V293">
        <v>0.195804195804196</v>
      </c>
      <c r="W293">
        <v>0.22027972027972001</v>
      </c>
      <c r="X293">
        <v>0.108391608391608</v>
      </c>
      <c r="Y293">
        <v>1.3986013986014E-2</v>
      </c>
      <c r="Z293">
        <v>3.4965034965035002E-2</v>
      </c>
      <c r="AA293">
        <v>0</v>
      </c>
      <c r="AB293">
        <v>0</v>
      </c>
      <c r="AC293">
        <v>0.23426573426573399</v>
      </c>
      <c r="AD293">
        <v>1.04895104895105E-2</v>
      </c>
      <c r="AE293">
        <v>1.3986013986014E-2</v>
      </c>
      <c r="AF293">
        <v>0</v>
      </c>
      <c r="AG293">
        <v>6.51428571428571E-2</v>
      </c>
      <c r="AH293">
        <v>0.88571428571428601</v>
      </c>
      <c r="AI293">
        <v>0.23771428571428599</v>
      </c>
      <c r="AJ293">
        <v>0.52685714285714302</v>
      </c>
      <c r="AK293">
        <v>0.497142857142857</v>
      </c>
      <c r="AL293">
        <v>0.45142857142857101</v>
      </c>
      <c r="AM293">
        <v>0.40457142857142903</v>
      </c>
      <c r="AN293">
        <v>0.17028571428571401</v>
      </c>
      <c r="AO293">
        <v>0.130285714285714</v>
      </c>
      <c r="AP293">
        <v>0</v>
      </c>
      <c r="AQ293">
        <v>0</v>
      </c>
      <c r="AR293">
        <v>0.994285714285714</v>
      </c>
      <c r="AS293">
        <v>0.77714285714285702</v>
      </c>
      <c r="AT293">
        <v>0.48571428571428599</v>
      </c>
      <c r="AU293">
        <v>0</v>
      </c>
      <c r="AV293">
        <v>1.71542857142857</v>
      </c>
      <c r="AW293">
        <v>1.52342857142857</v>
      </c>
      <c r="AX293">
        <v>0.130285714285714</v>
      </c>
      <c r="AY293">
        <v>2.2571428571428598</v>
      </c>
      <c r="AZ293">
        <v>5.6262857142857099</v>
      </c>
      <c r="BA293">
        <v>0.38514285714285701</v>
      </c>
      <c r="BB293">
        <v>0.23428571428571399</v>
      </c>
      <c r="BC293">
        <v>9.2571428571428596E-2</v>
      </c>
      <c r="BD293">
        <v>0.44457142857142901</v>
      </c>
      <c r="BE293">
        <v>0.23200000000000001</v>
      </c>
      <c r="BF293" s="255" t="str">
        <f t="shared" si="4"/>
        <v>Least vulnerability</v>
      </c>
    </row>
    <row r="294" spans="1:58" x14ac:dyDescent="0.25">
      <c r="A294">
        <v>55757</v>
      </c>
      <c r="B294">
        <v>696</v>
      </c>
      <c r="C294">
        <v>57</v>
      </c>
      <c r="D294">
        <v>11</v>
      </c>
      <c r="E294">
        <v>32514</v>
      </c>
      <c r="F294">
        <v>31</v>
      </c>
      <c r="G294">
        <v>155</v>
      </c>
      <c r="H294">
        <v>130</v>
      </c>
      <c r="I294">
        <v>116</v>
      </c>
      <c r="J294">
        <v>32</v>
      </c>
      <c r="K294">
        <v>28</v>
      </c>
      <c r="L294">
        <v>0</v>
      </c>
      <c r="M294">
        <v>0</v>
      </c>
      <c r="N294">
        <v>60</v>
      </c>
      <c r="O294">
        <v>1</v>
      </c>
      <c r="P294">
        <v>7</v>
      </c>
      <c r="Q294">
        <v>0</v>
      </c>
      <c r="R294">
        <v>8.18965517241379E-2</v>
      </c>
      <c r="S294">
        <v>1.5804597701149399E-2</v>
      </c>
      <c r="T294">
        <v>32514</v>
      </c>
      <c r="U294">
        <v>4.45402298850575E-2</v>
      </c>
      <c r="V294">
        <v>0.22270114942528699</v>
      </c>
      <c r="W294">
        <v>0.18678160919540199</v>
      </c>
      <c r="X294">
        <v>0.16666666666666699</v>
      </c>
      <c r="Y294">
        <v>4.5977011494252901E-2</v>
      </c>
      <c r="Z294">
        <v>4.0229885057471299E-2</v>
      </c>
      <c r="AA294">
        <v>0</v>
      </c>
      <c r="AB294">
        <v>0</v>
      </c>
      <c r="AC294">
        <v>8.6206896551724102E-2</v>
      </c>
      <c r="AD294">
        <v>1.4367816091953999E-3</v>
      </c>
      <c r="AE294">
        <v>1.00574712643678E-2</v>
      </c>
      <c r="AF294">
        <v>0</v>
      </c>
      <c r="AG294">
        <v>0.48799999999999999</v>
      </c>
      <c r="AH294">
        <v>0.46171428571428602</v>
      </c>
      <c r="AI294">
        <v>0.84228571428571397</v>
      </c>
      <c r="AJ294">
        <v>0.57028571428571395</v>
      </c>
      <c r="AK294">
        <v>0.63885714285714301</v>
      </c>
      <c r="AL294">
        <v>0.22514285714285701</v>
      </c>
      <c r="AM294">
        <v>0.84685714285714297</v>
      </c>
      <c r="AN294">
        <v>0.872</v>
      </c>
      <c r="AO294">
        <v>0.155428571428571</v>
      </c>
      <c r="AP294">
        <v>0</v>
      </c>
      <c r="AQ294">
        <v>0</v>
      </c>
      <c r="AR294">
        <v>0.91085714285714303</v>
      </c>
      <c r="AS294">
        <v>0.28685714285714298</v>
      </c>
      <c r="AT294">
        <v>0.374857142857143</v>
      </c>
      <c r="AU294">
        <v>0</v>
      </c>
      <c r="AV294">
        <v>2.3622857142857101</v>
      </c>
      <c r="AW294">
        <v>2.5828571428571401</v>
      </c>
      <c r="AX294">
        <v>0.155428571428571</v>
      </c>
      <c r="AY294">
        <v>1.5725714285714301</v>
      </c>
      <c r="AZ294">
        <v>6.6731428571428602</v>
      </c>
      <c r="BA294">
        <v>0.66742857142857104</v>
      </c>
      <c r="BB294">
        <v>0.79885714285714304</v>
      </c>
      <c r="BC294">
        <v>0.105142857142857</v>
      </c>
      <c r="BD294">
        <v>0.248</v>
      </c>
      <c r="BE294">
        <v>0.40685714285714297</v>
      </c>
      <c r="BF294" s="255" t="str">
        <f t="shared" si="4"/>
        <v>Some vulnerability</v>
      </c>
    </row>
    <row r="295" spans="1:58" x14ac:dyDescent="0.25">
      <c r="A295">
        <v>55758</v>
      </c>
      <c r="B295">
        <v>161</v>
      </c>
      <c r="C295">
        <v>22</v>
      </c>
      <c r="D295">
        <v>4</v>
      </c>
      <c r="E295">
        <v>27771</v>
      </c>
      <c r="F295">
        <v>7</v>
      </c>
      <c r="G295">
        <v>36</v>
      </c>
      <c r="H295">
        <v>41</v>
      </c>
      <c r="I295">
        <v>27</v>
      </c>
      <c r="J295">
        <v>12</v>
      </c>
      <c r="K295">
        <v>31</v>
      </c>
      <c r="L295">
        <v>0</v>
      </c>
      <c r="M295">
        <v>0</v>
      </c>
      <c r="N295">
        <v>12</v>
      </c>
      <c r="O295">
        <v>0</v>
      </c>
      <c r="P295">
        <v>2</v>
      </c>
      <c r="Q295">
        <v>0</v>
      </c>
      <c r="R295">
        <v>0.13664596273291901</v>
      </c>
      <c r="S295">
        <v>2.4844720496894401E-2</v>
      </c>
      <c r="T295">
        <v>27771</v>
      </c>
      <c r="U295">
        <v>4.3478260869565202E-2</v>
      </c>
      <c r="V295">
        <v>0.22360248447205</v>
      </c>
      <c r="W295">
        <v>0.25465838509316802</v>
      </c>
      <c r="X295">
        <v>0.167701863354037</v>
      </c>
      <c r="Y295">
        <v>7.4534161490683204E-2</v>
      </c>
      <c r="Z295">
        <v>0.19254658385093201</v>
      </c>
      <c r="AA295">
        <v>0</v>
      </c>
      <c r="AB295">
        <v>0</v>
      </c>
      <c r="AC295">
        <v>7.4534161490683204E-2</v>
      </c>
      <c r="AD295">
        <v>0</v>
      </c>
      <c r="AE295">
        <v>1.2422360248447201E-2</v>
      </c>
      <c r="AF295">
        <v>0</v>
      </c>
      <c r="AG295">
        <v>0.83542857142857097</v>
      </c>
      <c r="AH295">
        <v>0.74399999999999999</v>
      </c>
      <c r="AI295">
        <v>0.94628571428571395</v>
      </c>
      <c r="AJ295">
        <v>0.54971428571428604</v>
      </c>
      <c r="AK295">
        <v>0.64685714285714302</v>
      </c>
      <c r="AL295">
        <v>0.71085714285714297</v>
      </c>
      <c r="AM295">
        <v>0.84914285714285698</v>
      </c>
      <c r="AN295">
        <v>0.96914285714285697</v>
      </c>
      <c r="AO295">
        <v>0.78514285714285703</v>
      </c>
      <c r="AP295">
        <v>0</v>
      </c>
      <c r="AQ295">
        <v>0</v>
      </c>
      <c r="AR295">
        <v>0.872</v>
      </c>
      <c r="AS295">
        <v>0</v>
      </c>
      <c r="AT295">
        <v>0.44457142857142901</v>
      </c>
      <c r="AU295">
        <v>0</v>
      </c>
      <c r="AV295">
        <v>3.0754285714285698</v>
      </c>
      <c r="AW295">
        <v>3.1760000000000002</v>
      </c>
      <c r="AX295">
        <v>0.78514285714285703</v>
      </c>
      <c r="AY295">
        <v>1.3165714285714301</v>
      </c>
      <c r="AZ295">
        <v>8.3531428571428599</v>
      </c>
      <c r="BA295">
        <v>0.89600000000000002</v>
      </c>
      <c r="BB295">
        <v>0.99314285714285699</v>
      </c>
      <c r="BC295">
        <v>0.42742857142857099</v>
      </c>
      <c r="BD295">
        <v>0.17714285714285699</v>
      </c>
      <c r="BE295">
        <v>0.68228571428571405</v>
      </c>
      <c r="BF295" s="255" t="str">
        <f t="shared" si="4"/>
        <v>Significant vulnerability</v>
      </c>
    </row>
    <row r="296" spans="1:58" x14ac:dyDescent="0.25">
      <c r="A296">
        <v>55760</v>
      </c>
      <c r="B296">
        <v>2831</v>
      </c>
      <c r="C296">
        <v>377</v>
      </c>
      <c r="D296">
        <v>89</v>
      </c>
      <c r="E296">
        <v>34291</v>
      </c>
      <c r="F296">
        <v>171</v>
      </c>
      <c r="G296">
        <v>1005</v>
      </c>
      <c r="H296">
        <v>485</v>
      </c>
      <c r="I296">
        <v>501</v>
      </c>
      <c r="J296">
        <v>130</v>
      </c>
      <c r="K296">
        <v>296</v>
      </c>
      <c r="L296">
        <v>4</v>
      </c>
      <c r="M296">
        <v>49</v>
      </c>
      <c r="N296">
        <v>411</v>
      </c>
      <c r="O296">
        <v>48</v>
      </c>
      <c r="P296">
        <v>58</v>
      </c>
      <c r="Q296">
        <v>7</v>
      </c>
      <c r="R296">
        <v>0.13316849169904599</v>
      </c>
      <c r="S296">
        <v>3.1437654539032099E-2</v>
      </c>
      <c r="T296">
        <v>34291</v>
      </c>
      <c r="U296">
        <v>6.0402684563758399E-2</v>
      </c>
      <c r="V296">
        <v>0.35499823383963303</v>
      </c>
      <c r="W296">
        <v>0.17131755563405199</v>
      </c>
      <c r="X296">
        <v>0.176969268809608</v>
      </c>
      <c r="Y296">
        <v>4.5920169551395301E-2</v>
      </c>
      <c r="Z296">
        <v>0.104556693747792</v>
      </c>
      <c r="AA296">
        <v>1.4129282938890901E-3</v>
      </c>
      <c r="AB296">
        <v>1.7308371600141301E-2</v>
      </c>
      <c r="AC296">
        <v>0.145178382197103</v>
      </c>
      <c r="AD296">
        <v>1.6955139526669001E-2</v>
      </c>
      <c r="AE296">
        <v>2.0487460261391699E-2</v>
      </c>
      <c r="AF296">
        <v>2.4726245143059E-3</v>
      </c>
      <c r="AG296">
        <v>0.81828571428571395</v>
      </c>
      <c r="AH296">
        <v>0.85371428571428598</v>
      </c>
      <c r="AI296">
        <v>0.754285714285714</v>
      </c>
      <c r="AJ296">
        <v>0.79085714285714304</v>
      </c>
      <c r="AK296">
        <v>0.95542857142857096</v>
      </c>
      <c r="AL296">
        <v>0.157714285714286</v>
      </c>
      <c r="AM296">
        <v>0.877714285714286</v>
      </c>
      <c r="AN296">
        <v>0.870857142857143</v>
      </c>
      <c r="AO296">
        <v>0.54514285714285704</v>
      </c>
      <c r="AP296">
        <v>0.44571428571428601</v>
      </c>
      <c r="AQ296">
        <v>0.54057142857142904</v>
      </c>
      <c r="AR296">
        <v>0.97599999999999998</v>
      </c>
      <c r="AS296">
        <v>0.91085714285714303</v>
      </c>
      <c r="AT296">
        <v>0.66057142857142903</v>
      </c>
      <c r="AU296">
        <v>0.45142857142857101</v>
      </c>
      <c r="AV296">
        <v>3.2171428571428602</v>
      </c>
      <c r="AW296">
        <v>2.8617142857142901</v>
      </c>
      <c r="AX296">
        <v>0.99085714285714299</v>
      </c>
      <c r="AY296">
        <v>3.5394285714285698</v>
      </c>
      <c r="AZ296">
        <v>10.609142857142899</v>
      </c>
      <c r="BA296">
        <v>0.92914285714285705</v>
      </c>
      <c r="BB296">
        <v>0.92685714285714305</v>
      </c>
      <c r="BC296">
        <v>0.54857142857142904</v>
      </c>
      <c r="BD296">
        <v>0.86742857142857099</v>
      </c>
      <c r="BE296">
        <v>0.95199999999999996</v>
      </c>
      <c r="BF296" s="255" t="str">
        <f t="shared" si="4"/>
        <v>Most vulnerability</v>
      </c>
    </row>
    <row r="297" spans="1:58" x14ac:dyDescent="0.25">
      <c r="A297">
        <v>55763</v>
      </c>
      <c r="B297">
        <v>467</v>
      </c>
      <c r="C297">
        <v>39</v>
      </c>
      <c r="D297">
        <v>11</v>
      </c>
      <c r="E297">
        <v>44955</v>
      </c>
      <c r="F297">
        <v>16</v>
      </c>
      <c r="G297">
        <v>151</v>
      </c>
      <c r="H297">
        <v>59</v>
      </c>
      <c r="I297">
        <v>64</v>
      </c>
      <c r="J297">
        <v>35</v>
      </c>
      <c r="K297">
        <v>3</v>
      </c>
      <c r="L297">
        <v>11</v>
      </c>
      <c r="M297">
        <v>0</v>
      </c>
      <c r="N297">
        <v>47</v>
      </c>
      <c r="O297">
        <v>1</v>
      </c>
      <c r="P297">
        <v>5</v>
      </c>
      <c r="Q297">
        <v>0</v>
      </c>
      <c r="R297">
        <v>8.3511777301927201E-2</v>
      </c>
      <c r="S297">
        <v>2.3554603854389702E-2</v>
      </c>
      <c r="T297">
        <v>44955</v>
      </c>
      <c r="U297">
        <v>3.4261241970021401E-2</v>
      </c>
      <c r="V297">
        <v>0.32334047109207698</v>
      </c>
      <c r="W297">
        <v>0.126338329764454</v>
      </c>
      <c r="X297">
        <v>0.13704496788008599</v>
      </c>
      <c r="Y297">
        <v>7.4946466809421797E-2</v>
      </c>
      <c r="Z297">
        <v>6.4239828693790097E-3</v>
      </c>
      <c r="AA297">
        <v>2.3554603854389702E-2</v>
      </c>
      <c r="AB297">
        <v>0</v>
      </c>
      <c r="AC297">
        <v>0.100642398286938</v>
      </c>
      <c r="AD297">
        <v>2.1413276231263402E-3</v>
      </c>
      <c r="AE297">
        <v>1.07066381156317E-2</v>
      </c>
      <c r="AF297">
        <v>0</v>
      </c>
      <c r="AG297">
        <v>0.502857142857143</v>
      </c>
      <c r="AH297">
        <v>0.70857142857142896</v>
      </c>
      <c r="AI297">
        <v>0.248</v>
      </c>
      <c r="AJ297">
        <v>0.39200000000000002</v>
      </c>
      <c r="AK297">
        <v>0.92114285714285704</v>
      </c>
      <c r="AL297">
        <v>6.4000000000000001E-2</v>
      </c>
      <c r="AM297">
        <v>0.66514285714285704</v>
      </c>
      <c r="AN297">
        <v>0.97028571428571397</v>
      </c>
      <c r="AO297">
        <v>3.2000000000000001E-2</v>
      </c>
      <c r="AP297">
        <v>0.89485714285714302</v>
      </c>
      <c r="AQ297">
        <v>0</v>
      </c>
      <c r="AR297">
        <v>0.94171428571428595</v>
      </c>
      <c r="AS297">
        <v>0.33371428571428602</v>
      </c>
      <c r="AT297">
        <v>0.38857142857142901</v>
      </c>
      <c r="AU297">
        <v>0</v>
      </c>
      <c r="AV297">
        <v>1.8514285714285701</v>
      </c>
      <c r="AW297">
        <v>2.6205714285714299</v>
      </c>
      <c r="AX297">
        <v>0.92685714285714305</v>
      </c>
      <c r="AY297">
        <v>1.6639999999999999</v>
      </c>
      <c r="AZ297">
        <v>7.0628571428571396</v>
      </c>
      <c r="BA297">
        <v>0.44914285714285701</v>
      </c>
      <c r="BB297">
        <v>0.81942857142857095</v>
      </c>
      <c r="BC297">
        <v>0.50742857142857101</v>
      </c>
      <c r="BD297">
        <v>0.27771428571428602</v>
      </c>
      <c r="BE297">
        <v>0.47428571428571398</v>
      </c>
      <c r="BF297" s="255" t="str">
        <f t="shared" si="4"/>
        <v>Some vulnerability</v>
      </c>
    </row>
    <row r="298" spans="1:58" x14ac:dyDescent="0.25">
      <c r="A298">
        <v>55764</v>
      </c>
      <c r="B298">
        <v>504</v>
      </c>
      <c r="C298">
        <v>62</v>
      </c>
      <c r="D298">
        <v>19</v>
      </c>
      <c r="E298">
        <v>29359</v>
      </c>
      <c r="F298">
        <v>14</v>
      </c>
      <c r="G298">
        <v>45</v>
      </c>
      <c r="H298">
        <v>64</v>
      </c>
      <c r="I298">
        <v>98</v>
      </c>
      <c r="J298">
        <v>7</v>
      </c>
      <c r="K298">
        <v>54</v>
      </c>
      <c r="L298">
        <v>0</v>
      </c>
      <c r="M298">
        <v>9</v>
      </c>
      <c r="N298">
        <v>21</v>
      </c>
      <c r="O298">
        <v>0</v>
      </c>
      <c r="P298">
        <v>28</v>
      </c>
      <c r="Q298">
        <v>0</v>
      </c>
      <c r="R298">
        <v>0.123015873015873</v>
      </c>
      <c r="S298">
        <v>3.7698412698412703E-2</v>
      </c>
      <c r="T298">
        <v>29359</v>
      </c>
      <c r="U298">
        <v>2.7777777777777801E-2</v>
      </c>
      <c r="V298">
        <v>8.9285714285714302E-2</v>
      </c>
      <c r="W298">
        <v>0.126984126984127</v>
      </c>
      <c r="X298">
        <v>0.194444444444444</v>
      </c>
      <c r="Y298">
        <v>1.38888888888889E-2</v>
      </c>
      <c r="Z298">
        <v>0.107142857142857</v>
      </c>
      <c r="AA298">
        <v>0</v>
      </c>
      <c r="AB298">
        <v>1.7857142857142901E-2</v>
      </c>
      <c r="AC298">
        <v>4.1666666666666699E-2</v>
      </c>
      <c r="AD298">
        <v>0</v>
      </c>
      <c r="AE298">
        <v>5.5555555555555601E-2</v>
      </c>
      <c r="AF298">
        <v>0</v>
      </c>
      <c r="AG298">
        <v>0.76571428571428601</v>
      </c>
      <c r="AH298">
        <v>0.91085714285714303</v>
      </c>
      <c r="AI298">
        <v>0.92228571428571404</v>
      </c>
      <c r="AJ298">
        <v>0.26057142857142901</v>
      </c>
      <c r="AK298">
        <v>3.3142857142857099E-2</v>
      </c>
      <c r="AL298">
        <v>6.51428571428571E-2</v>
      </c>
      <c r="AM298">
        <v>0.92914285714285705</v>
      </c>
      <c r="AN298">
        <v>0.16228571428571401</v>
      </c>
      <c r="AO298">
        <v>0.56114285714285705</v>
      </c>
      <c r="AP298">
        <v>0</v>
      </c>
      <c r="AQ298">
        <v>0.54628571428571404</v>
      </c>
      <c r="AR298">
        <v>0.749714285714286</v>
      </c>
      <c r="AS298">
        <v>0</v>
      </c>
      <c r="AT298">
        <v>0.95885714285714296</v>
      </c>
      <c r="AU298">
        <v>0</v>
      </c>
      <c r="AV298">
        <v>2.8594285714285701</v>
      </c>
      <c r="AW298">
        <v>1.1897142857142899</v>
      </c>
      <c r="AX298">
        <v>0.56114285714285705</v>
      </c>
      <c r="AY298">
        <v>2.2548571428571398</v>
      </c>
      <c r="AZ298">
        <v>6.8651428571428603</v>
      </c>
      <c r="BA298">
        <v>0.84685714285714297</v>
      </c>
      <c r="BB298">
        <v>9.71428571428571E-2</v>
      </c>
      <c r="BC298">
        <v>0.27771428571428602</v>
      </c>
      <c r="BD298">
        <v>0.442285714285714</v>
      </c>
      <c r="BE298">
        <v>0.441142857142857</v>
      </c>
      <c r="BF298" s="255" t="str">
        <f t="shared" si="4"/>
        <v>Some vulnerability</v>
      </c>
    </row>
    <row r="299" spans="1:58" x14ac:dyDescent="0.25">
      <c r="A299">
        <v>55765</v>
      </c>
      <c r="B299">
        <v>755</v>
      </c>
      <c r="C299">
        <v>59</v>
      </c>
      <c r="D299">
        <v>12</v>
      </c>
      <c r="E299">
        <v>36541</v>
      </c>
      <c r="F299">
        <v>22</v>
      </c>
      <c r="G299">
        <v>186</v>
      </c>
      <c r="H299">
        <v>144</v>
      </c>
      <c r="I299">
        <v>99</v>
      </c>
      <c r="J299">
        <v>24</v>
      </c>
      <c r="K299">
        <v>43</v>
      </c>
      <c r="L299">
        <v>0</v>
      </c>
      <c r="M299">
        <v>14</v>
      </c>
      <c r="N299">
        <v>71</v>
      </c>
      <c r="O299">
        <v>0</v>
      </c>
      <c r="P299">
        <v>15</v>
      </c>
      <c r="Q299">
        <v>24</v>
      </c>
      <c r="R299">
        <v>7.8145695364238404E-2</v>
      </c>
      <c r="S299">
        <v>1.58940397350993E-2</v>
      </c>
      <c r="T299">
        <v>36541</v>
      </c>
      <c r="U299">
        <v>2.91390728476821E-2</v>
      </c>
      <c r="V299">
        <v>0.24635761589404001</v>
      </c>
      <c r="W299">
        <v>0.19072847682119201</v>
      </c>
      <c r="X299">
        <v>0.13112582781457</v>
      </c>
      <c r="Y299">
        <v>3.1788079470198703E-2</v>
      </c>
      <c r="Z299">
        <v>5.6953642384106003E-2</v>
      </c>
      <c r="AA299">
        <v>0</v>
      </c>
      <c r="AB299">
        <v>1.8543046357615899E-2</v>
      </c>
      <c r="AC299">
        <v>9.4039735099337704E-2</v>
      </c>
      <c r="AD299">
        <v>0</v>
      </c>
      <c r="AE299">
        <v>1.9867549668874201E-2</v>
      </c>
      <c r="AF299">
        <v>3.1788079470198703E-2</v>
      </c>
      <c r="AG299">
        <v>0.46171428571428602</v>
      </c>
      <c r="AH299">
        <v>0.46285714285714302</v>
      </c>
      <c r="AI299">
        <v>0.626285714285714</v>
      </c>
      <c r="AJ299">
        <v>0.28799999999999998</v>
      </c>
      <c r="AK299">
        <v>0.752</v>
      </c>
      <c r="AL299">
        <v>0.248</v>
      </c>
      <c r="AM299">
        <v>0.63200000000000001</v>
      </c>
      <c r="AN299">
        <v>0.67542857142857105</v>
      </c>
      <c r="AO299">
        <v>0.25600000000000001</v>
      </c>
      <c r="AP299">
        <v>0</v>
      </c>
      <c r="AQ299">
        <v>0.55428571428571405</v>
      </c>
      <c r="AR299">
        <v>0.92914285714285705</v>
      </c>
      <c r="AS299">
        <v>0</v>
      </c>
      <c r="AT299">
        <v>0.64342857142857102</v>
      </c>
      <c r="AU299">
        <v>0.85599999999999998</v>
      </c>
      <c r="AV299">
        <v>1.8388571428571401</v>
      </c>
      <c r="AW299">
        <v>2.3074285714285701</v>
      </c>
      <c r="AX299">
        <v>0.25600000000000001</v>
      </c>
      <c r="AY299">
        <v>2.98285714285714</v>
      </c>
      <c r="AZ299">
        <v>7.3851428571428599</v>
      </c>
      <c r="BA299">
        <v>0.44457142857142901</v>
      </c>
      <c r="BB299">
        <v>0.66400000000000003</v>
      </c>
      <c r="BC299">
        <v>0.14971428571428599</v>
      </c>
      <c r="BD299">
        <v>0.69257142857142895</v>
      </c>
      <c r="BE299">
        <v>0.52571428571428602</v>
      </c>
      <c r="BF299" s="255" t="str">
        <f t="shared" si="4"/>
        <v>Significant vulnerability</v>
      </c>
    </row>
    <row r="300" spans="1:58" x14ac:dyDescent="0.25">
      <c r="A300">
        <v>55767</v>
      </c>
      <c r="B300">
        <v>4994</v>
      </c>
      <c r="C300">
        <v>1025</v>
      </c>
      <c r="D300">
        <v>42</v>
      </c>
      <c r="E300">
        <v>23759</v>
      </c>
      <c r="F300">
        <v>347</v>
      </c>
      <c r="G300">
        <v>1114</v>
      </c>
      <c r="H300">
        <v>577</v>
      </c>
      <c r="I300">
        <v>874</v>
      </c>
      <c r="J300">
        <v>78</v>
      </c>
      <c r="K300">
        <v>1113</v>
      </c>
      <c r="L300">
        <v>123</v>
      </c>
      <c r="M300">
        <v>132</v>
      </c>
      <c r="N300">
        <v>169</v>
      </c>
      <c r="O300">
        <v>8</v>
      </c>
      <c r="P300">
        <v>92</v>
      </c>
      <c r="Q300">
        <v>2177</v>
      </c>
      <c r="R300">
        <v>0.205246295554666</v>
      </c>
      <c r="S300">
        <v>8.4100921105326396E-3</v>
      </c>
      <c r="T300">
        <v>23759</v>
      </c>
      <c r="U300">
        <v>6.9483380056067301E-2</v>
      </c>
      <c r="V300">
        <v>0.22306768121746101</v>
      </c>
      <c r="W300">
        <v>0.11553864637565101</v>
      </c>
      <c r="X300">
        <v>0.17501001201441699</v>
      </c>
      <c r="Y300">
        <v>1.56187424909892E-2</v>
      </c>
      <c r="Z300">
        <v>0.22286744092911501</v>
      </c>
      <c r="AA300">
        <v>2.4629555466559899E-2</v>
      </c>
      <c r="AB300">
        <v>2.6431718061673999E-2</v>
      </c>
      <c r="AC300">
        <v>3.3840608730476597E-2</v>
      </c>
      <c r="AD300">
        <v>1.60192230676812E-3</v>
      </c>
      <c r="AE300">
        <v>1.8422106527833399E-2</v>
      </c>
      <c r="AF300">
        <v>0.43592310772927501</v>
      </c>
      <c r="AG300">
        <v>0.94971428571428596</v>
      </c>
      <c r="AH300">
        <v>0.21142857142857099</v>
      </c>
      <c r="AI300">
        <v>0.97599999999999998</v>
      </c>
      <c r="AJ300">
        <v>0.85028571428571398</v>
      </c>
      <c r="AK300">
        <v>0.64228571428571402</v>
      </c>
      <c r="AL300">
        <v>5.6000000000000001E-2</v>
      </c>
      <c r="AM300">
        <v>0.869714285714286</v>
      </c>
      <c r="AN300">
        <v>0.21257142857142899</v>
      </c>
      <c r="AO300">
        <v>0.82971428571428596</v>
      </c>
      <c r="AP300">
        <v>0.90171428571428602</v>
      </c>
      <c r="AQ300">
        <v>0.64</v>
      </c>
      <c r="AR300">
        <v>0.70628571428571396</v>
      </c>
      <c r="AS300">
        <v>0.30514285714285699</v>
      </c>
      <c r="AT300">
        <v>0.60914285714285699</v>
      </c>
      <c r="AU300">
        <v>0.994285714285714</v>
      </c>
      <c r="AV300">
        <v>2.9874285714285702</v>
      </c>
      <c r="AW300">
        <v>1.78057142857143</v>
      </c>
      <c r="AX300">
        <v>1.73142857142857</v>
      </c>
      <c r="AY300">
        <v>3.2548571428571398</v>
      </c>
      <c r="AZ300">
        <v>9.7542857142857091</v>
      </c>
      <c r="BA300">
        <v>0.88114285714285701</v>
      </c>
      <c r="BB300">
        <v>0.36914285714285699</v>
      </c>
      <c r="BC300">
        <v>0.89028571428571401</v>
      </c>
      <c r="BD300">
        <v>0.78400000000000003</v>
      </c>
      <c r="BE300">
        <v>0.88342857142857101</v>
      </c>
      <c r="BF300" s="255" t="str">
        <f t="shared" si="4"/>
        <v>Most vulnerability</v>
      </c>
    </row>
    <row r="301" spans="1:58" x14ac:dyDescent="0.25">
      <c r="A301">
        <v>55768</v>
      </c>
      <c r="B301">
        <v>2791</v>
      </c>
      <c r="C301">
        <v>222</v>
      </c>
      <c r="D301">
        <v>60</v>
      </c>
      <c r="E301">
        <v>40726</v>
      </c>
      <c r="F301">
        <v>89</v>
      </c>
      <c r="G301">
        <v>692</v>
      </c>
      <c r="H301">
        <v>518</v>
      </c>
      <c r="I301">
        <v>410</v>
      </c>
      <c r="J301">
        <v>96</v>
      </c>
      <c r="K301">
        <v>140</v>
      </c>
      <c r="L301">
        <v>0</v>
      </c>
      <c r="M301">
        <v>228</v>
      </c>
      <c r="N301">
        <v>26</v>
      </c>
      <c r="O301">
        <v>16</v>
      </c>
      <c r="P301">
        <v>86</v>
      </c>
      <c r="Q301">
        <v>20</v>
      </c>
      <c r="R301">
        <v>7.9541383016839801E-2</v>
      </c>
      <c r="S301">
        <v>2.14976710856324E-2</v>
      </c>
      <c r="T301">
        <v>40726</v>
      </c>
      <c r="U301">
        <v>3.1888212110354697E-2</v>
      </c>
      <c r="V301">
        <v>0.24793980652096001</v>
      </c>
      <c r="W301">
        <v>0.18559656037262601</v>
      </c>
      <c r="X301">
        <v>0.14690075241848799</v>
      </c>
      <c r="Y301">
        <v>3.4396273737011797E-2</v>
      </c>
      <c r="Z301">
        <v>5.0161232533142197E-2</v>
      </c>
      <c r="AA301">
        <v>0</v>
      </c>
      <c r="AB301">
        <v>8.1691150125403095E-2</v>
      </c>
      <c r="AC301">
        <v>9.3156574704407E-3</v>
      </c>
      <c r="AD301">
        <v>5.7327122895019702E-3</v>
      </c>
      <c r="AE301">
        <v>3.0813328556073102E-2</v>
      </c>
      <c r="AF301">
        <v>7.1658903618774597E-3</v>
      </c>
      <c r="AG301">
        <v>0.46742857142857103</v>
      </c>
      <c r="AH301">
        <v>0.64571428571428602</v>
      </c>
      <c r="AI301">
        <v>0.39085714285714301</v>
      </c>
      <c r="AJ301">
        <v>0.34514285714285697</v>
      </c>
      <c r="AK301">
        <v>0.76</v>
      </c>
      <c r="AL301">
        <v>0.216</v>
      </c>
      <c r="AM301">
        <v>0.745142857142857</v>
      </c>
      <c r="AN301">
        <v>0.72</v>
      </c>
      <c r="AO301">
        <v>0.213714285714286</v>
      </c>
      <c r="AP301">
        <v>0</v>
      </c>
      <c r="AQ301">
        <v>0.90514285714285703</v>
      </c>
      <c r="AR301">
        <v>0.38171428571428601</v>
      </c>
      <c r="AS301">
        <v>0.57142857142857095</v>
      </c>
      <c r="AT301">
        <v>0.84</v>
      </c>
      <c r="AU301">
        <v>0.55200000000000005</v>
      </c>
      <c r="AV301">
        <v>1.8491428571428601</v>
      </c>
      <c r="AW301">
        <v>2.4411428571428599</v>
      </c>
      <c r="AX301">
        <v>0.213714285714286</v>
      </c>
      <c r="AY301">
        <v>3.25028571428571</v>
      </c>
      <c r="AZ301">
        <v>7.75428571428571</v>
      </c>
      <c r="BA301">
        <v>0.44800000000000001</v>
      </c>
      <c r="BB301">
        <v>0.72799999999999998</v>
      </c>
      <c r="BC301">
        <v>0.13142857142857101</v>
      </c>
      <c r="BD301">
        <v>0.78285714285714303</v>
      </c>
      <c r="BE301">
        <v>0.58514285714285696</v>
      </c>
      <c r="BF301" s="255" t="str">
        <f t="shared" si="4"/>
        <v>Significant vulnerability</v>
      </c>
    </row>
    <row r="302" spans="1:58" x14ac:dyDescent="0.25">
      <c r="A302">
        <v>55769</v>
      </c>
      <c r="B302">
        <v>2520</v>
      </c>
      <c r="C302">
        <v>225</v>
      </c>
      <c r="D302">
        <v>81</v>
      </c>
      <c r="E302">
        <v>37292</v>
      </c>
      <c r="F302">
        <v>78</v>
      </c>
      <c r="G302">
        <v>550</v>
      </c>
      <c r="H302">
        <v>469</v>
      </c>
      <c r="I302">
        <v>526</v>
      </c>
      <c r="J302">
        <v>110</v>
      </c>
      <c r="K302">
        <v>314</v>
      </c>
      <c r="L302">
        <v>6</v>
      </c>
      <c r="M302">
        <v>79</v>
      </c>
      <c r="N302">
        <v>150</v>
      </c>
      <c r="O302">
        <v>5</v>
      </c>
      <c r="P302">
        <v>60</v>
      </c>
      <c r="Q302">
        <v>5</v>
      </c>
      <c r="R302">
        <v>8.9285714285714302E-2</v>
      </c>
      <c r="S302">
        <v>3.2142857142857098E-2</v>
      </c>
      <c r="T302">
        <v>37292</v>
      </c>
      <c r="U302">
        <v>3.0952380952380999E-2</v>
      </c>
      <c r="V302">
        <v>0.21825396825396801</v>
      </c>
      <c r="W302">
        <v>0.18611111111111101</v>
      </c>
      <c r="X302">
        <v>0.20873015873015899</v>
      </c>
      <c r="Y302">
        <v>4.36507936507936E-2</v>
      </c>
      <c r="Z302">
        <v>0.12460317460317499</v>
      </c>
      <c r="AA302">
        <v>2.3809523809523799E-3</v>
      </c>
      <c r="AB302">
        <v>3.13492063492063E-2</v>
      </c>
      <c r="AC302">
        <v>5.95238095238095E-2</v>
      </c>
      <c r="AD302">
        <v>1.9841269841269801E-3</v>
      </c>
      <c r="AE302">
        <v>2.3809523809523801E-2</v>
      </c>
      <c r="AF302">
        <v>1.9841269841269801E-3</v>
      </c>
      <c r="AG302">
        <v>0.56114285714285705</v>
      </c>
      <c r="AH302">
        <v>0.86285714285714299</v>
      </c>
      <c r="AI302">
        <v>0.57371428571428595</v>
      </c>
      <c r="AJ302">
        <v>0.32457142857142901</v>
      </c>
      <c r="AK302">
        <v>0.61142857142857099</v>
      </c>
      <c r="AL302">
        <v>0.221714285714286</v>
      </c>
      <c r="AM302">
        <v>0.95428571428571396</v>
      </c>
      <c r="AN302">
        <v>0.85942857142857099</v>
      </c>
      <c r="AO302">
        <v>0.63314285714285701</v>
      </c>
      <c r="AP302">
        <v>0.51885714285714302</v>
      </c>
      <c r="AQ302">
        <v>0.68</v>
      </c>
      <c r="AR302">
        <v>0.82857142857142896</v>
      </c>
      <c r="AS302">
        <v>0.32228571428571401</v>
      </c>
      <c r="AT302">
        <v>0.73257142857142898</v>
      </c>
      <c r="AU302">
        <v>0.438857142857143</v>
      </c>
      <c r="AV302">
        <v>2.3222857142857101</v>
      </c>
      <c r="AW302">
        <v>2.6468571428571401</v>
      </c>
      <c r="AX302">
        <v>1.1519999999999999</v>
      </c>
      <c r="AY302">
        <v>3.0022857142857098</v>
      </c>
      <c r="AZ302">
        <v>9.1234285714285708</v>
      </c>
      <c r="BA302">
        <v>0.65828571428571403</v>
      </c>
      <c r="BB302">
        <v>0.83085714285714296</v>
      </c>
      <c r="BC302">
        <v>0.63542857142857101</v>
      </c>
      <c r="BD302">
        <v>0.69828571428571395</v>
      </c>
      <c r="BE302">
        <v>0.8</v>
      </c>
      <c r="BF302" s="255" t="str">
        <f t="shared" si="4"/>
        <v>Most vulnerability</v>
      </c>
    </row>
    <row r="303" spans="1:58" x14ac:dyDescent="0.25">
      <c r="A303">
        <v>55771</v>
      </c>
      <c r="B303">
        <v>1616</v>
      </c>
      <c r="C303">
        <v>206</v>
      </c>
      <c r="D303">
        <v>33</v>
      </c>
      <c r="E303">
        <v>35392</v>
      </c>
      <c r="F303">
        <v>87</v>
      </c>
      <c r="G303">
        <v>436</v>
      </c>
      <c r="H303">
        <v>333</v>
      </c>
      <c r="I303">
        <v>331</v>
      </c>
      <c r="J303">
        <v>62</v>
      </c>
      <c r="K303">
        <v>435</v>
      </c>
      <c r="L303">
        <v>2</v>
      </c>
      <c r="M303">
        <v>74</v>
      </c>
      <c r="N303">
        <v>127</v>
      </c>
      <c r="O303">
        <v>25</v>
      </c>
      <c r="P303">
        <v>43</v>
      </c>
      <c r="Q303">
        <v>5</v>
      </c>
      <c r="R303">
        <v>0.12747524752475201</v>
      </c>
      <c r="S303">
        <v>2.0420792079207901E-2</v>
      </c>
      <c r="T303">
        <v>35392</v>
      </c>
      <c r="U303">
        <v>5.3836633663366301E-2</v>
      </c>
      <c r="V303">
        <v>0.26980198019801999</v>
      </c>
      <c r="W303">
        <v>0.206064356435644</v>
      </c>
      <c r="X303">
        <v>0.20482673267326701</v>
      </c>
      <c r="Y303">
        <v>3.83663366336634E-2</v>
      </c>
      <c r="Z303">
        <v>0.26918316831683198</v>
      </c>
      <c r="AA303">
        <v>1.23762376237624E-3</v>
      </c>
      <c r="AB303">
        <v>4.5792079207920798E-2</v>
      </c>
      <c r="AC303">
        <v>7.8589108910891103E-2</v>
      </c>
      <c r="AD303">
        <v>1.5470297029703E-2</v>
      </c>
      <c r="AE303">
        <v>2.6608910891089101E-2</v>
      </c>
      <c r="AF303">
        <v>3.0940594059405899E-3</v>
      </c>
      <c r="AG303">
        <v>0.79885714285714304</v>
      </c>
      <c r="AH303">
        <v>0.61371428571428599</v>
      </c>
      <c r="AI303">
        <v>0.70628571428571396</v>
      </c>
      <c r="AJ303">
        <v>0.71771428571428597</v>
      </c>
      <c r="AK303">
        <v>0.83657142857142897</v>
      </c>
      <c r="AL303">
        <v>0.34057142857142902</v>
      </c>
      <c r="AM303">
        <v>0.94857142857142895</v>
      </c>
      <c r="AN303">
        <v>0.79771428571428604</v>
      </c>
      <c r="AO303">
        <v>0.88114285714285701</v>
      </c>
      <c r="AP303">
        <v>0.436571428571429</v>
      </c>
      <c r="AQ303">
        <v>0.79085714285714304</v>
      </c>
      <c r="AR303">
        <v>0.88342857142857101</v>
      </c>
      <c r="AS303">
        <v>0.89714285714285702</v>
      </c>
      <c r="AT303">
        <v>0.79314285714285704</v>
      </c>
      <c r="AU303">
        <v>0.47314285714285698</v>
      </c>
      <c r="AV303">
        <v>2.8365714285714301</v>
      </c>
      <c r="AW303">
        <v>2.9234285714285702</v>
      </c>
      <c r="AX303">
        <v>1.3177142857142901</v>
      </c>
      <c r="AY303">
        <v>3.8377142857142901</v>
      </c>
      <c r="AZ303">
        <v>10.915428571428601</v>
      </c>
      <c r="BA303">
        <v>0.83885714285714297</v>
      </c>
      <c r="BB303">
        <v>0.95085714285714296</v>
      </c>
      <c r="BC303">
        <v>0.70971428571428596</v>
      </c>
      <c r="BD303">
        <v>0.95542857142857096</v>
      </c>
      <c r="BE303">
        <v>0.96914285714285697</v>
      </c>
      <c r="BF303" s="255" t="str">
        <f t="shared" si="4"/>
        <v>Most vulnerability</v>
      </c>
    </row>
    <row r="304" spans="1:58" x14ac:dyDescent="0.25">
      <c r="A304">
        <v>55772</v>
      </c>
      <c r="B304">
        <v>83</v>
      </c>
      <c r="C304">
        <v>12</v>
      </c>
      <c r="D304">
        <v>1</v>
      </c>
      <c r="E304">
        <v>16806</v>
      </c>
      <c r="F304">
        <v>18</v>
      </c>
      <c r="G304">
        <v>24</v>
      </c>
      <c r="H304">
        <v>27</v>
      </c>
      <c r="I304">
        <v>21</v>
      </c>
      <c r="J304">
        <v>1</v>
      </c>
      <c r="K304">
        <v>78</v>
      </c>
      <c r="L304">
        <v>0</v>
      </c>
      <c r="M304">
        <v>0</v>
      </c>
      <c r="N304">
        <v>4</v>
      </c>
      <c r="O304">
        <v>1</v>
      </c>
      <c r="P304">
        <v>2</v>
      </c>
      <c r="Q304">
        <v>0</v>
      </c>
      <c r="R304">
        <v>0.14457831325301199</v>
      </c>
      <c r="S304">
        <v>1.20481927710843E-2</v>
      </c>
      <c r="T304">
        <v>16806</v>
      </c>
      <c r="U304">
        <v>0.21686746987951799</v>
      </c>
      <c r="V304">
        <v>0.28915662650602397</v>
      </c>
      <c r="W304">
        <v>0.32530120481927699</v>
      </c>
      <c r="X304">
        <v>0.25301204819277101</v>
      </c>
      <c r="Y304">
        <v>1.20481927710843E-2</v>
      </c>
      <c r="Z304">
        <v>0.93975903614457801</v>
      </c>
      <c r="AA304">
        <v>0</v>
      </c>
      <c r="AB304">
        <v>0</v>
      </c>
      <c r="AC304">
        <v>4.81927710843374E-2</v>
      </c>
      <c r="AD304">
        <v>1.20481927710843E-2</v>
      </c>
      <c r="AE304">
        <v>2.40963855421687E-2</v>
      </c>
      <c r="AF304">
        <v>0</v>
      </c>
      <c r="AG304">
        <v>0.85714285714285698</v>
      </c>
      <c r="AH304">
        <v>0.32571428571428601</v>
      </c>
      <c r="AI304">
        <v>0.99199999999999999</v>
      </c>
      <c r="AJ304">
        <v>1</v>
      </c>
      <c r="AK304">
        <v>0.86514285714285699</v>
      </c>
      <c r="AL304">
        <v>0.96457142857142897</v>
      </c>
      <c r="AM304">
        <v>0.97942857142857098</v>
      </c>
      <c r="AN304">
        <v>0.112</v>
      </c>
      <c r="AO304">
        <v>0.995428571428571</v>
      </c>
      <c r="AP304">
        <v>0</v>
      </c>
      <c r="AQ304">
        <v>0</v>
      </c>
      <c r="AR304">
        <v>0.78400000000000003</v>
      </c>
      <c r="AS304">
        <v>0.83885714285714297</v>
      </c>
      <c r="AT304">
        <v>0.73714285714285699</v>
      </c>
      <c r="AU304">
        <v>0</v>
      </c>
      <c r="AV304">
        <v>3.1748571428571402</v>
      </c>
      <c r="AW304">
        <v>2.9211428571428599</v>
      </c>
      <c r="AX304">
        <v>0.995428571428571</v>
      </c>
      <c r="AY304">
        <v>2.36</v>
      </c>
      <c r="AZ304">
        <v>9.4514285714285702</v>
      </c>
      <c r="BA304">
        <v>0.91314285714285703</v>
      </c>
      <c r="BB304">
        <v>0.94971428571428596</v>
      </c>
      <c r="BC304">
        <v>0.55428571428571405</v>
      </c>
      <c r="BD304">
        <v>0.48685714285714299</v>
      </c>
      <c r="BE304">
        <v>0.85371428571428598</v>
      </c>
      <c r="BF304" s="255" t="str">
        <f t="shared" si="4"/>
        <v>Most vulnerability</v>
      </c>
    </row>
    <row r="305" spans="1:58" x14ac:dyDescent="0.25">
      <c r="A305">
        <v>55775</v>
      </c>
      <c r="B305">
        <v>1309</v>
      </c>
      <c r="C305">
        <v>103</v>
      </c>
      <c r="D305">
        <v>36</v>
      </c>
      <c r="E305">
        <v>44303</v>
      </c>
      <c r="F305">
        <v>41</v>
      </c>
      <c r="G305">
        <v>341</v>
      </c>
      <c r="H305">
        <v>246</v>
      </c>
      <c r="I305">
        <v>133</v>
      </c>
      <c r="J305">
        <v>52</v>
      </c>
      <c r="K305">
        <v>104</v>
      </c>
      <c r="L305">
        <v>0</v>
      </c>
      <c r="M305">
        <v>12</v>
      </c>
      <c r="N305">
        <v>46</v>
      </c>
      <c r="O305">
        <v>0</v>
      </c>
      <c r="P305">
        <v>35</v>
      </c>
      <c r="Q305">
        <v>0</v>
      </c>
      <c r="R305">
        <v>7.8686019862490394E-2</v>
      </c>
      <c r="S305">
        <v>2.7501909854851E-2</v>
      </c>
      <c r="T305">
        <v>44303</v>
      </c>
      <c r="U305">
        <v>3.1321619556913698E-2</v>
      </c>
      <c r="V305">
        <v>0.26050420168067201</v>
      </c>
      <c r="W305">
        <v>0.18792971734148201</v>
      </c>
      <c r="X305">
        <v>0.10160427807486599</v>
      </c>
      <c r="Y305">
        <v>3.9724980901451497E-2</v>
      </c>
      <c r="Z305">
        <v>7.9449961802902994E-2</v>
      </c>
      <c r="AA305">
        <v>0</v>
      </c>
      <c r="AB305">
        <v>9.1673032849503393E-3</v>
      </c>
      <c r="AC305">
        <v>3.5141329258976298E-2</v>
      </c>
      <c r="AD305">
        <v>0</v>
      </c>
      <c r="AE305">
        <v>2.6737967914438499E-2</v>
      </c>
      <c r="AF305">
        <v>0</v>
      </c>
      <c r="AG305">
        <v>0.46285714285714302</v>
      </c>
      <c r="AH305">
        <v>0.8</v>
      </c>
      <c r="AI305">
        <v>0.26857142857142902</v>
      </c>
      <c r="AJ305">
        <v>0.32914285714285701</v>
      </c>
      <c r="AK305">
        <v>0.80457142857142905</v>
      </c>
      <c r="AL305">
        <v>0.22971428571428601</v>
      </c>
      <c r="AM305">
        <v>0.32914285714285701</v>
      </c>
      <c r="AN305">
        <v>0.82171428571428595</v>
      </c>
      <c r="AO305">
        <v>0.42285714285714299</v>
      </c>
      <c r="AP305">
        <v>0</v>
      </c>
      <c r="AQ305">
        <v>0.437714285714286</v>
      </c>
      <c r="AR305">
        <v>0.71199999999999997</v>
      </c>
      <c r="AS305">
        <v>0</v>
      </c>
      <c r="AT305">
        <v>0.79885714285714304</v>
      </c>
      <c r="AU305">
        <v>0</v>
      </c>
      <c r="AV305">
        <v>1.8605714285714301</v>
      </c>
      <c r="AW305">
        <v>2.1851428571428602</v>
      </c>
      <c r="AX305">
        <v>0.42285714285714299</v>
      </c>
      <c r="AY305">
        <v>1.94857142857143</v>
      </c>
      <c r="AZ305">
        <v>6.4171428571428599</v>
      </c>
      <c r="BA305">
        <v>0.45485714285714302</v>
      </c>
      <c r="BB305">
        <v>0.59657142857142897</v>
      </c>
      <c r="BC305">
        <v>0.221714285714286</v>
      </c>
      <c r="BD305">
        <v>0.35199999999999998</v>
      </c>
      <c r="BE305">
        <v>0.35314285714285698</v>
      </c>
      <c r="BF305" s="255" t="str">
        <f t="shared" si="4"/>
        <v>Some vulnerability</v>
      </c>
    </row>
    <row r="306" spans="1:58" x14ac:dyDescent="0.25">
      <c r="A306">
        <v>55779</v>
      </c>
      <c r="B306">
        <v>3981</v>
      </c>
      <c r="C306">
        <v>302</v>
      </c>
      <c r="D306">
        <v>209</v>
      </c>
      <c r="E306">
        <v>45786</v>
      </c>
      <c r="F306">
        <v>136</v>
      </c>
      <c r="G306">
        <v>656</v>
      </c>
      <c r="H306">
        <v>793</v>
      </c>
      <c r="I306">
        <v>441</v>
      </c>
      <c r="J306">
        <v>136</v>
      </c>
      <c r="K306">
        <v>343</v>
      </c>
      <c r="L306">
        <v>30</v>
      </c>
      <c r="M306">
        <v>4</v>
      </c>
      <c r="N306">
        <v>170</v>
      </c>
      <c r="O306">
        <v>5</v>
      </c>
      <c r="P306">
        <v>28</v>
      </c>
      <c r="Q306">
        <v>150</v>
      </c>
      <c r="R306">
        <v>7.5860336598844502E-2</v>
      </c>
      <c r="S306">
        <v>5.2499372017081103E-2</v>
      </c>
      <c r="T306">
        <v>45786</v>
      </c>
      <c r="U306">
        <v>3.41622707862346E-2</v>
      </c>
      <c r="V306">
        <v>0.16478271791007301</v>
      </c>
      <c r="W306">
        <v>0.19919618186385299</v>
      </c>
      <c r="X306">
        <v>0.110776186887717</v>
      </c>
      <c r="Y306">
        <v>3.41622707862346E-2</v>
      </c>
      <c r="Z306">
        <v>8.6159256468224102E-2</v>
      </c>
      <c r="AA306">
        <v>7.5357950263752801E-3</v>
      </c>
      <c r="AB306">
        <v>1.0047726701833701E-3</v>
      </c>
      <c r="AC306">
        <v>4.2702838482793298E-2</v>
      </c>
      <c r="AD306">
        <v>1.2559658377292099E-3</v>
      </c>
      <c r="AE306">
        <v>7.0334086912836003E-3</v>
      </c>
      <c r="AF306">
        <v>3.7678975131876402E-2</v>
      </c>
      <c r="AG306">
        <v>0.44685714285714301</v>
      </c>
      <c r="AH306">
        <v>0.96914285714285697</v>
      </c>
      <c r="AI306">
        <v>0.220571428571429</v>
      </c>
      <c r="AJ306">
        <v>0.38857142857142901</v>
      </c>
      <c r="AK306">
        <v>0.29142857142857098</v>
      </c>
      <c r="AL306">
        <v>0.30057142857142899</v>
      </c>
      <c r="AM306">
        <v>0.42514285714285699</v>
      </c>
      <c r="AN306">
        <v>0.71542857142857097</v>
      </c>
      <c r="AO306">
        <v>0.45485714285714302</v>
      </c>
      <c r="AP306">
        <v>0.70171428571428596</v>
      </c>
      <c r="AQ306">
        <v>0.32228571428571401</v>
      </c>
      <c r="AR306">
        <v>0.75771428571428601</v>
      </c>
      <c r="AS306">
        <v>0.27542857142857102</v>
      </c>
      <c r="AT306">
        <v>0.25828571428571401</v>
      </c>
      <c r="AU306">
        <v>0.88800000000000001</v>
      </c>
      <c r="AV306">
        <v>2.02514285714286</v>
      </c>
      <c r="AW306">
        <v>1.73257142857143</v>
      </c>
      <c r="AX306">
        <v>1.1565714285714299</v>
      </c>
      <c r="AY306">
        <v>2.5017142857142902</v>
      </c>
      <c r="AZ306">
        <v>7.4160000000000004</v>
      </c>
      <c r="BA306">
        <v>0.52800000000000002</v>
      </c>
      <c r="BB306">
        <v>0.33828571428571402</v>
      </c>
      <c r="BC306">
        <v>0.63885714285714301</v>
      </c>
      <c r="BD306">
        <v>0.53942857142857104</v>
      </c>
      <c r="BE306">
        <v>0.52914285714285703</v>
      </c>
      <c r="BF306" s="255" t="str">
        <f t="shared" si="4"/>
        <v>Significant vulnerability</v>
      </c>
    </row>
    <row r="307" spans="1:58" x14ac:dyDescent="0.25">
      <c r="A307">
        <v>55780</v>
      </c>
      <c r="B307">
        <v>245</v>
      </c>
      <c r="C307">
        <v>20</v>
      </c>
      <c r="D307">
        <v>3</v>
      </c>
      <c r="E307">
        <v>26302</v>
      </c>
      <c r="F307">
        <v>13</v>
      </c>
      <c r="G307">
        <v>54</v>
      </c>
      <c r="H307">
        <v>67</v>
      </c>
      <c r="I307">
        <v>28</v>
      </c>
      <c r="J307">
        <v>6</v>
      </c>
      <c r="K307">
        <v>65</v>
      </c>
      <c r="L307">
        <v>0</v>
      </c>
      <c r="M307">
        <v>0</v>
      </c>
      <c r="N307">
        <v>17</v>
      </c>
      <c r="O307">
        <v>8</v>
      </c>
      <c r="P307">
        <v>5</v>
      </c>
      <c r="Q307">
        <v>0</v>
      </c>
      <c r="R307">
        <v>8.1632653061224497E-2</v>
      </c>
      <c r="S307">
        <v>1.2244897959183701E-2</v>
      </c>
      <c r="T307">
        <v>26302</v>
      </c>
      <c r="U307">
        <v>5.3061224489795902E-2</v>
      </c>
      <c r="V307">
        <v>0.22040816326530599</v>
      </c>
      <c r="W307">
        <v>0.27346938775510199</v>
      </c>
      <c r="X307">
        <v>0.114285714285714</v>
      </c>
      <c r="Y307">
        <v>2.4489795918367301E-2</v>
      </c>
      <c r="Z307">
        <v>0.26530612244898</v>
      </c>
      <c r="AA307">
        <v>0</v>
      </c>
      <c r="AB307">
        <v>0</v>
      </c>
      <c r="AC307">
        <v>6.9387755102040802E-2</v>
      </c>
      <c r="AD307">
        <v>3.2653061224489799E-2</v>
      </c>
      <c r="AE307">
        <v>2.04081632653061E-2</v>
      </c>
      <c r="AF307">
        <v>0</v>
      </c>
      <c r="AG307">
        <v>0.48342857142857099</v>
      </c>
      <c r="AH307">
        <v>0.33600000000000002</v>
      </c>
      <c r="AI307">
        <v>0.96</v>
      </c>
      <c r="AJ307">
        <v>0.71085714285714297</v>
      </c>
      <c r="AK307">
        <v>0.621714285714286</v>
      </c>
      <c r="AL307">
        <v>0.82171428571428595</v>
      </c>
      <c r="AM307">
        <v>0.45371428571428601</v>
      </c>
      <c r="AN307">
        <v>0.48114285714285698</v>
      </c>
      <c r="AO307">
        <v>0.88</v>
      </c>
      <c r="AP307">
        <v>0</v>
      </c>
      <c r="AQ307">
        <v>0</v>
      </c>
      <c r="AR307">
        <v>0.85599999999999998</v>
      </c>
      <c r="AS307">
        <v>0.98399999999999999</v>
      </c>
      <c r="AT307">
        <v>0.65828571428571403</v>
      </c>
      <c r="AU307">
        <v>0</v>
      </c>
      <c r="AV307">
        <v>2.4902857142857102</v>
      </c>
      <c r="AW307">
        <v>2.3782857142857101</v>
      </c>
      <c r="AX307">
        <v>0.88</v>
      </c>
      <c r="AY307">
        <v>2.4982857142857098</v>
      </c>
      <c r="AZ307">
        <v>8.2468571428571398</v>
      </c>
      <c r="BA307">
        <v>0.71428571428571397</v>
      </c>
      <c r="BB307">
        <v>0.69485714285714295</v>
      </c>
      <c r="BC307">
        <v>0.47771428571428598</v>
      </c>
      <c r="BD307">
        <v>0.53828571428571403</v>
      </c>
      <c r="BE307">
        <v>0.66857142857142904</v>
      </c>
      <c r="BF307" s="255" t="str">
        <f t="shared" si="4"/>
        <v>Significant vulnerability</v>
      </c>
    </row>
    <row r="308" spans="1:58" x14ac:dyDescent="0.25">
      <c r="A308">
        <v>55781</v>
      </c>
      <c r="B308">
        <v>847</v>
      </c>
      <c r="C308">
        <v>27</v>
      </c>
      <c r="D308">
        <v>20</v>
      </c>
      <c r="E308">
        <v>45579</v>
      </c>
      <c r="F308">
        <v>8</v>
      </c>
      <c r="G308">
        <v>385</v>
      </c>
      <c r="H308">
        <v>113</v>
      </c>
      <c r="I308">
        <v>99</v>
      </c>
      <c r="J308">
        <v>27</v>
      </c>
      <c r="K308">
        <v>44</v>
      </c>
      <c r="L308">
        <v>2</v>
      </c>
      <c r="M308">
        <v>0</v>
      </c>
      <c r="N308">
        <v>27</v>
      </c>
      <c r="O308">
        <v>1</v>
      </c>
      <c r="P308">
        <v>2</v>
      </c>
      <c r="Q308">
        <v>0</v>
      </c>
      <c r="R308">
        <v>3.18772136953955E-2</v>
      </c>
      <c r="S308">
        <v>2.36127508854782E-2</v>
      </c>
      <c r="T308">
        <v>45579</v>
      </c>
      <c r="U308">
        <v>9.4451003541912593E-3</v>
      </c>
      <c r="V308">
        <v>0.45454545454545497</v>
      </c>
      <c r="W308">
        <v>0.13341204250295199</v>
      </c>
      <c r="X308">
        <v>0.11688311688311701</v>
      </c>
      <c r="Y308">
        <v>3.18772136953955E-2</v>
      </c>
      <c r="Z308">
        <v>5.1948051948052E-2</v>
      </c>
      <c r="AA308">
        <v>2.36127508854782E-3</v>
      </c>
      <c r="AB308">
        <v>0</v>
      </c>
      <c r="AC308">
        <v>3.18772136953955E-2</v>
      </c>
      <c r="AD308">
        <v>1.18063754427391E-3</v>
      </c>
      <c r="AE308">
        <v>2.36127508854782E-3</v>
      </c>
      <c r="AF308">
        <v>0</v>
      </c>
      <c r="AG308">
        <v>8.6857142857142897E-2</v>
      </c>
      <c r="AH308">
        <v>0.71428571428571397</v>
      </c>
      <c r="AI308">
        <v>0.22857142857142901</v>
      </c>
      <c r="AJ308">
        <v>5.14285714285714E-2</v>
      </c>
      <c r="AK308">
        <v>0.98857142857142899</v>
      </c>
      <c r="AL308">
        <v>7.4285714285714302E-2</v>
      </c>
      <c r="AM308">
        <v>0.48571428571428599</v>
      </c>
      <c r="AN308">
        <v>0.68114285714285705</v>
      </c>
      <c r="AO308">
        <v>0.22971428571428601</v>
      </c>
      <c r="AP308">
        <v>0.51542857142857101</v>
      </c>
      <c r="AQ308">
        <v>0</v>
      </c>
      <c r="AR308">
        <v>0.69142857142857095</v>
      </c>
      <c r="AS308">
        <v>0.26514285714285701</v>
      </c>
      <c r="AT308">
        <v>0.123428571428571</v>
      </c>
      <c r="AU308">
        <v>0</v>
      </c>
      <c r="AV308">
        <v>1.0811428571428601</v>
      </c>
      <c r="AW308">
        <v>2.22971428571429</v>
      </c>
      <c r="AX308">
        <v>0.745142857142857</v>
      </c>
      <c r="AY308">
        <v>1.08</v>
      </c>
      <c r="AZ308">
        <v>5.1360000000000001</v>
      </c>
      <c r="BA308">
        <v>0.13257142857142901</v>
      </c>
      <c r="BB308">
        <v>0.620571428571429</v>
      </c>
      <c r="BC308">
        <v>0.39428571428571402</v>
      </c>
      <c r="BD308">
        <v>0.124571428571429</v>
      </c>
      <c r="BE308">
        <v>0.16</v>
      </c>
      <c r="BF308" s="255" t="str">
        <f t="shared" si="4"/>
        <v>Least vulnerability</v>
      </c>
    </row>
    <row r="309" spans="1:58" x14ac:dyDescent="0.25">
      <c r="A309">
        <v>55782</v>
      </c>
      <c r="B309">
        <v>439</v>
      </c>
      <c r="C309">
        <v>42</v>
      </c>
      <c r="D309">
        <v>16</v>
      </c>
      <c r="E309">
        <v>32482</v>
      </c>
      <c r="F309">
        <v>12</v>
      </c>
      <c r="G309">
        <v>120</v>
      </c>
      <c r="H309">
        <v>96</v>
      </c>
      <c r="I309">
        <v>91</v>
      </c>
      <c r="J309">
        <v>20</v>
      </c>
      <c r="K309">
        <v>46</v>
      </c>
      <c r="L309">
        <v>0</v>
      </c>
      <c r="M309">
        <v>42</v>
      </c>
      <c r="N309">
        <v>24</v>
      </c>
      <c r="O309">
        <v>2</v>
      </c>
      <c r="P309">
        <v>23</v>
      </c>
      <c r="Q309">
        <v>0</v>
      </c>
      <c r="R309">
        <v>9.5671981776765405E-2</v>
      </c>
      <c r="S309">
        <v>3.6446469248291598E-2</v>
      </c>
      <c r="T309">
        <v>32482</v>
      </c>
      <c r="U309">
        <v>2.73348519362187E-2</v>
      </c>
      <c r="V309">
        <v>0.27334851936218701</v>
      </c>
      <c r="W309">
        <v>0.21867881548974899</v>
      </c>
      <c r="X309">
        <v>0.207289293849658</v>
      </c>
      <c r="Y309">
        <v>4.5558086560364502E-2</v>
      </c>
      <c r="Z309">
        <v>0.104783599088838</v>
      </c>
      <c r="AA309">
        <v>0</v>
      </c>
      <c r="AB309">
        <v>9.5671981776765405E-2</v>
      </c>
      <c r="AC309">
        <v>5.46697038724374E-2</v>
      </c>
      <c r="AD309">
        <v>4.5558086560364497E-3</v>
      </c>
      <c r="AE309">
        <v>5.2391799544419103E-2</v>
      </c>
      <c r="AF309">
        <v>0</v>
      </c>
      <c r="AG309">
        <v>0.61028571428571399</v>
      </c>
      <c r="AH309">
        <v>0.90171428571428602</v>
      </c>
      <c r="AI309">
        <v>0.84342857142857097</v>
      </c>
      <c r="AJ309">
        <v>0.249142857142857</v>
      </c>
      <c r="AK309">
        <v>0.84685714285714297</v>
      </c>
      <c r="AL309">
        <v>0.435428571428571</v>
      </c>
      <c r="AM309">
        <v>0.95199999999999996</v>
      </c>
      <c r="AN309">
        <v>0.86742857142857099</v>
      </c>
      <c r="AO309">
        <v>0.54742857142857104</v>
      </c>
      <c r="AP309">
        <v>0</v>
      </c>
      <c r="AQ309">
        <v>0.92571428571428604</v>
      </c>
      <c r="AR309">
        <v>0.80457142857142905</v>
      </c>
      <c r="AS309">
        <v>0.500571428571429</v>
      </c>
      <c r="AT309">
        <v>0.95085714285714296</v>
      </c>
      <c r="AU309">
        <v>0</v>
      </c>
      <c r="AV309">
        <v>2.6045714285714299</v>
      </c>
      <c r="AW309">
        <v>3.1017142857142899</v>
      </c>
      <c r="AX309">
        <v>0.54742857142857104</v>
      </c>
      <c r="AY309">
        <v>3.1817142857142899</v>
      </c>
      <c r="AZ309">
        <v>9.4354285714285702</v>
      </c>
      <c r="BA309">
        <v>0.76</v>
      </c>
      <c r="BB309">
        <v>0.98399999999999999</v>
      </c>
      <c r="BC309">
        <v>0.26971428571428602</v>
      </c>
      <c r="BD309">
        <v>0.754285714285714</v>
      </c>
      <c r="BE309">
        <v>0.85028571428571398</v>
      </c>
      <c r="BF309" s="255" t="str">
        <f t="shared" si="4"/>
        <v>Most vulnerability</v>
      </c>
    </row>
    <row r="310" spans="1:58" x14ac:dyDescent="0.25">
      <c r="A310">
        <v>55783</v>
      </c>
      <c r="B310">
        <v>2487</v>
      </c>
      <c r="C310">
        <v>179</v>
      </c>
      <c r="D310">
        <v>52</v>
      </c>
      <c r="E310">
        <v>40630</v>
      </c>
      <c r="F310">
        <v>76</v>
      </c>
      <c r="G310">
        <v>701</v>
      </c>
      <c r="H310">
        <v>432</v>
      </c>
      <c r="I310">
        <v>377</v>
      </c>
      <c r="J310">
        <v>80</v>
      </c>
      <c r="K310">
        <v>257</v>
      </c>
      <c r="L310">
        <v>1</v>
      </c>
      <c r="M310">
        <v>3</v>
      </c>
      <c r="N310">
        <v>436</v>
      </c>
      <c r="O310">
        <v>35</v>
      </c>
      <c r="P310">
        <v>36</v>
      </c>
      <c r="Q310">
        <v>0</v>
      </c>
      <c r="R310">
        <v>7.1974266184157601E-2</v>
      </c>
      <c r="S310">
        <v>2.0908725371934101E-2</v>
      </c>
      <c r="T310">
        <v>40630</v>
      </c>
      <c r="U310">
        <v>3.0558906312826699E-2</v>
      </c>
      <c r="V310">
        <v>0.281865701648573</v>
      </c>
      <c r="W310">
        <v>0.173703256936068</v>
      </c>
      <c r="X310">
        <v>0.151588258946522</v>
      </c>
      <c r="Y310">
        <v>3.2167269802975497E-2</v>
      </c>
      <c r="Z310">
        <v>0.103337354242059</v>
      </c>
      <c r="AA310">
        <v>4.0209087253719302E-4</v>
      </c>
      <c r="AB310">
        <v>1.2062726176115799E-3</v>
      </c>
      <c r="AC310">
        <v>0.17531162042621601</v>
      </c>
      <c r="AD310">
        <v>1.4073180538801799E-2</v>
      </c>
      <c r="AE310">
        <v>1.4475271411339001E-2</v>
      </c>
      <c r="AF310">
        <v>0</v>
      </c>
      <c r="AG310">
        <v>0.42057142857142898</v>
      </c>
      <c r="AH310">
        <v>0.63085714285714301</v>
      </c>
      <c r="AI310">
        <v>0.39428571428571402</v>
      </c>
      <c r="AJ310">
        <v>0.315428571428571</v>
      </c>
      <c r="AK310">
        <v>0.85485714285714298</v>
      </c>
      <c r="AL310">
        <v>0.16571428571428601</v>
      </c>
      <c r="AM310">
        <v>0.77028571428571402</v>
      </c>
      <c r="AN310">
        <v>0.68571428571428605</v>
      </c>
      <c r="AO310">
        <v>0.53942857142857104</v>
      </c>
      <c r="AP310">
        <v>0.36799999999999999</v>
      </c>
      <c r="AQ310">
        <v>0.32457142857142901</v>
      </c>
      <c r="AR310">
        <v>0.98514285714285699</v>
      </c>
      <c r="AS310">
        <v>0.872</v>
      </c>
      <c r="AT310">
        <v>0.504</v>
      </c>
      <c r="AU310">
        <v>0</v>
      </c>
      <c r="AV310">
        <v>1.76114285714286</v>
      </c>
      <c r="AW310">
        <v>2.4765714285714302</v>
      </c>
      <c r="AX310">
        <v>0.90742857142857103</v>
      </c>
      <c r="AY310">
        <v>2.6857142857142899</v>
      </c>
      <c r="AZ310">
        <v>7.8308571428571403</v>
      </c>
      <c r="BA310">
        <v>0.40228571428571402</v>
      </c>
      <c r="BB310">
        <v>0.747428571428571</v>
      </c>
      <c r="BC310">
        <v>0.498285714285714</v>
      </c>
      <c r="BD310">
        <v>0.59428571428571397</v>
      </c>
      <c r="BE310">
        <v>0.59771428571428598</v>
      </c>
      <c r="BF310" s="255" t="str">
        <f t="shared" si="4"/>
        <v>Significant vulnerability</v>
      </c>
    </row>
    <row r="311" spans="1:58" x14ac:dyDescent="0.25">
      <c r="A311">
        <v>55784</v>
      </c>
      <c r="B311">
        <v>117</v>
      </c>
      <c r="C311">
        <v>22</v>
      </c>
      <c r="D311">
        <v>1</v>
      </c>
      <c r="E311">
        <v>30959</v>
      </c>
      <c r="F311">
        <v>1</v>
      </c>
      <c r="G311">
        <v>16</v>
      </c>
      <c r="H311">
        <v>12</v>
      </c>
      <c r="I311">
        <v>21</v>
      </c>
      <c r="J311">
        <v>4</v>
      </c>
      <c r="K311">
        <v>9</v>
      </c>
      <c r="L311">
        <v>0</v>
      </c>
      <c r="M311">
        <v>0</v>
      </c>
      <c r="N311">
        <v>15</v>
      </c>
      <c r="O311">
        <v>0</v>
      </c>
      <c r="P311">
        <v>0</v>
      </c>
      <c r="Q311">
        <v>0</v>
      </c>
      <c r="R311">
        <v>0.188034188034188</v>
      </c>
      <c r="S311">
        <v>8.5470085470085496E-3</v>
      </c>
      <c r="T311">
        <v>30959</v>
      </c>
      <c r="U311">
        <v>8.5470085470085496E-3</v>
      </c>
      <c r="V311">
        <v>0.13675213675213699</v>
      </c>
      <c r="W311">
        <v>0.102564102564103</v>
      </c>
      <c r="X311">
        <v>0.17948717948717899</v>
      </c>
      <c r="Y311">
        <v>3.4188034188034198E-2</v>
      </c>
      <c r="Z311">
        <v>7.69230769230769E-2</v>
      </c>
      <c r="AA311">
        <v>0</v>
      </c>
      <c r="AB311">
        <v>0</v>
      </c>
      <c r="AC311">
        <v>0.128205128205128</v>
      </c>
      <c r="AD311">
        <v>0</v>
      </c>
      <c r="AE311">
        <v>0</v>
      </c>
      <c r="AF311">
        <v>0</v>
      </c>
      <c r="AG311">
        <v>0.93028571428571405</v>
      </c>
      <c r="AH311">
        <v>0.214857142857143</v>
      </c>
      <c r="AI311">
        <v>0.88</v>
      </c>
      <c r="AJ311">
        <v>4.8000000000000001E-2</v>
      </c>
      <c r="AK311">
        <v>0.14857142857142899</v>
      </c>
      <c r="AL311">
        <v>4.6857142857142903E-2</v>
      </c>
      <c r="AM311">
        <v>0.88800000000000001</v>
      </c>
      <c r="AN311">
        <v>0.71657142857142897</v>
      </c>
      <c r="AO311">
        <v>0.40914285714285697</v>
      </c>
      <c r="AP311">
        <v>0</v>
      </c>
      <c r="AQ311">
        <v>0</v>
      </c>
      <c r="AR311">
        <v>0.96571428571428597</v>
      </c>
      <c r="AS311">
        <v>0</v>
      </c>
      <c r="AT311">
        <v>0</v>
      </c>
      <c r="AU311">
        <v>0</v>
      </c>
      <c r="AV311">
        <v>2.0731428571428601</v>
      </c>
      <c r="AW311">
        <v>1.8</v>
      </c>
      <c r="AX311">
        <v>0.40914285714285697</v>
      </c>
      <c r="AY311">
        <v>0.96571428571428597</v>
      </c>
      <c r="AZ311">
        <v>5.2480000000000002</v>
      </c>
      <c r="BA311">
        <v>0.54742857142857104</v>
      </c>
      <c r="BB311">
        <v>0.38514285714285701</v>
      </c>
      <c r="BC311">
        <v>0.216</v>
      </c>
      <c r="BD311">
        <v>9.8285714285714296E-2</v>
      </c>
      <c r="BE311">
        <v>0.17371428571428599</v>
      </c>
      <c r="BF311" s="255" t="str">
        <f t="shared" si="4"/>
        <v>Least vulnerability</v>
      </c>
    </row>
    <row r="312" spans="1:58" x14ac:dyDescent="0.25">
      <c r="A312">
        <v>55785</v>
      </c>
      <c r="B312">
        <v>347</v>
      </c>
      <c r="C312">
        <v>12</v>
      </c>
      <c r="D312">
        <v>2</v>
      </c>
      <c r="E312">
        <v>26457</v>
      </c>
      <c r="F312">
        <v>13</v>
      </c>
      <c r="G312">
        <v>74</v>
      </c>
      <c r="H312">
        <v>35</v>
      </c>
      <c r="I312">
        <v>138</v>
      </c>
      <c r="J312">
        <v>14</v>
      </c>
      <c r="K312">
        <v>23</v>
      </c>
      <c r="L312">
        <v>0</v>
      </c>
      <c r="M312">
        <v>0</v>
      </c>
      <c r="N312">
        <v>37</v>
      </c>
      <c r="O312">
        <v>7</v>
      </c>
      <c r="P312">
        <v>9</v>
      </c>
      <c r="Q312">
        <v>0</v>
      </c>
      <c r="R312">
        <v>3.4582132564841501E-2</v>
      </c>
      <c r="S312">
        <v>5.7636887608069204E-3</v>
      </c>
      <c r="T312">
        <v>26457</v>
      </c>
      <c r="U312">
        <v>3.7463976945245003E-2</v>
      </c>
      <c r="V312">
        <v>0.21325648414985601</v>
      </c>
      <c r="W312">
        <v>0.100864553314121</v>
      </c>
      <c r="X312">
        <v>0.39769452449567699</v>
      </c>
      <c r="Y312">
        <v>4.0345821325648401E-2</v>
      </c>
      <c r="Z312">
        <v>6.6282420749279494E-2</v>
      </c>
      <c r="AA312">
        <v>0</v>
      </c>
      <c r="AB312">
        <v>0</v>
      </c>
      <c r="AC312">
        <v>0.10662824207492801</v>
      </c>
      <c r="AD312">
        <v>2.0172910662824201E-2</v>
      </c>
      <c r="AE312">
        <v>2.59365994236311E-2</v>
      </c>
      <c r="AF312">
        <v>0</v>
      </c>
      <c r="AG312">
        <v>0.104</v>
      </c>
      <c r="AH312">
        <v>0.129142857142857</v>
      </c>
      <c r="AI312">
        <v>0.95657142857142896</v>
      </c>
      <c r="AJ312">
        <v>0.45028571428571401</v>
      </c>
      <c r="AK312">
        <v>0.58628571428571397</v>
      </c>
      <c r="AL312">
        <v>4.57142857142857E-2</v>
      </c>
      <c r="AM312">
        <v>0.996571428571429</v>
      </c>
      <c r="AN312">
        <v>0.82971428571428596</v>
      </c>
      <c r="AO312">
        <v>0.316571428571429</v>
      </c>
      <c r="AP312">
        <v>0</v>
      </c>
      <c r="AQ312">
        <v>0</v>
      </c>
      <c r="AR312">
        <v>0.95199999999999996</v>
      </c>
      <c r="AS312">
        <v>0.93485714285714305</v>
      </c>
      <c r="AT312">
        <v>0.78285714285714303</v>
      </c>
      <c r="AU312">
        <v>0</v>
      </c>
      <c r="AV312">
        <v>1.64</v>
      </c>
      <c r="AW312">
        <v>2.4582857142857102</v>
      </c>
      <c r="AX312">
        <v>0.316571428571429</v>
      </c>
      <c r="AY312">
        <v>2.6697142857142899</v>
      </c>
      <c r="AZ312">
        <v>7.0845714285714303</v>
      </c>
      <c r="BA312">
        <v>0.34514285714285697</v>
      </c>
      <c r="BB312">
        <v>0.73828571428571399</v>
      </c>
      <c r="BC312">
        <v>0.17942857142857099</v>
      </c>
      <c r="BD312">
        <v>0.58857142857142897</v>
      </c>
      <c r="BE312">
        <v>0.47885714285714298</v>
      </c>
      <c r="BF312" s="255" t="str">
        <f t="shared" si="4"/>
        <v>Some vulnerability</v>
      </c>
    </row>
    <row r="313" spans="1:58" x14ac:dyDescent="0.25">
      <c r="A313">
        <v>55786</v>
      </c>
      <c r="B313">
        <v>118</v>
      </c>
      <c r="C313">
        <v>3</v>
      </c>
      <c r="D313">
        <v>0</v>
      </c>
      <c r="E313">
        <v>42542</v>
      </c>
      <c r="F313">
        <v>15</v>
      </c>
      <c r="G313">
        <v>23</v>
      </c>
      <c r="H313">
        <v>19</v>
      </c>
      <c r="I313">
        <v>16</v>
      </c>
      <c r="J313">
        <v>4</v>
      </c>
      <c r="K313">
        <v>4</v>
      </c>
      <c r="L313">
        <v>0</v>
      </c>
      <c r="M313">
        <v>3</v>
      </c>
      <c r="N313">
        <v>0</v>
      </c>
      <c r="O313">
        <v>0</v>
      </c>
      <c r="P313">
        <v>0</v>
      </c>
      <c r="Q313">
        <v>0</v>
      </c>
      <c r="R313">
        <v>2.5423728813559299E-2</v>
      </c>
      <c r="S313">
        <v>0</v>
      </c>
      <c r="T313">
        <v>42542</v>
      </c>
      <c r="U313">
        <v>0.12711864406779699</v>
      </c>
      <c r="V313">
        <v>0.194915254237288</v>
      </c>
      <c r="W313">
        <v>0.161016949152542</v>
      </c>
      <c r="X313">
        <v>0.13559322033898299</v>
      </c>
      <c r="Y313">
        <v>3.3898305084745797E-2</v>
      </c>
      <c r="Z313">
        <v>3.3898305084745797E-2</v>
      </c>
      <c r="AA313">
        <v>0</v>
      </c>
      <c r="AB313">
        <v>2.5423728813559299E-2</v>
      </c>
      <c r="AC313">
        <v>0</v>
      </c>
      <c r="AD313">
        <v>0</v>
      </c>
      <c r="AE313">
        <v>0</v>
      </c>
      <c r="AF313">
        <v>0</v>
      </c>
      <c r="AG313">
        <v>5.2571428571428602E-2</v>
      </c>
      <c r="AH313">
        <v>0</v>
      </c>
      <c r="AI313">
        <v>0.316571428571429</v>
      </c>
      <c r="AJ313">
        <v>0.98628571428571399</v>
      </c>
      <c r="AK313">
        <v>0.49142857142857099</v>
      </c>
      <c r="AL313">
        <v>0.129142857142857</v>
      </c>
      <c r="AM313">
        <v>0.65371428571428603</v>
      </c>
      <c r="AN313">
        <v>0.70971428571428596</v>
      </c>
      <c r="AO313">
        <v>0.121142857142857</v>
      </c>
      <c r="AP313">
        <v>0</v>
      </c>
      <c r="AQ313">
        <v>0.625142857142857</v>
      </c>
      <c r="AR313">
        <v>0</v>
      </c>
      <c r="AS313">
        <v>0</v>
      </c>
      <c r="AT313">
        <v>0</v>
      </c>
      <c r="AU313">
        <v>0</v>
      </c>
      <c r="AV313">
        <v>1.3554285714285701</v>
      </c>
      <c r="AW313">
        <v>1.984</v>
      </c>
      <c r="AX313">
        <v>0.121142857142857</v>
      </c>
      <c r="AY313">
        <v>0.625142857142857</v>
      </c>
      <c r="AZ313">
        <v>4.0857142857142899</v>
      </c>
      <c r="BA313">
        <v>0.23085714285714301</v>
      </c>
      <c r="BB313">
        <v>0.496</v>
      </c>
      <c r="BC313">
        <v>8.7999999999999995E-2</v>
      </c>
      <c r="BD313">
        <v>4.34285714285714E-2</v>
      </c>
      <c r="BE313">
        <v>5.3714285714285701E-2</v>
      </c>
      <c r="BF313" s="255" t="str">
        <f t="shared" si="4"/>
        <v>Least vulnerability</v>
      </c>
    </row>
    <row r="314" spans="1:58" x14ac:dyDescent="0.25">
      <c r="A314">
        <v>55787</v>
      </c>
      <c r="B314">
        <v>585</v>
      </c>
      <c r="C314">
        <v>19</v>
      </c>
      <c r="D314">
        <v>15</v>
      </c>
      <c r="E314">
        <v>39169</v>
      </c>
      <c r="F314">
        <v>23</v>
      </c>
      <c r="G314">
        <v>179</v>
      </c>
      <c r="H314">
        <v>87</v>
      </c>
      <c r="I314">
        <v>88</v>
      </c>
      <c r="J314">
        <v>22</v>
      </c>
      <c r="K314">
        <v>65</v>
      </c>
      <c r="L314">
        <v>1</v>
      </c>
      <c r="M314">
        <v>0</v>
      </c>
      <c r="N314">
        <v>55</v>
      </c>
      <c r="O314">
        <v>0</v>
      </c>
      <c r="P314">
        <v>10</v>
      </c>
      <c r="Q314">
        <v>0</v>
      </c>
      <c r="R314">
        <v>3.2478632478632502E-2</v>
      </c>
      <c r="S314">
        <v>2.5641025641025599E-2</v>
      </c>
      <c r="T314">
        <v>39169</v>
      </c>
      <c r="U314">
        <v>3.9316239316239301E-2</v>
      </c>
      <c r="V314">
        <v>0.30598290598290601</v>
      </c>
      <c r="W314">
        <v>0.14871794871794899</v>
      </c>
      <c r="X314">
        <v>0.15042735042735</v>
      </c>
      <c r="Y314">
        <v>3.7606837606837598E-2</v>
      </c>
      <c r="Z314">
        <v>0.11111111111111099</v>
      </c>
      <c r="AA314">
        <v>1.7094017094017101E-3</v>
      </c>
      <c r="AB314">
        <v>0</v>
      </c>
      <c r="AC314">
        <v>9.4017094017094002E-2</v>
      </c>
      <c r="AD314">
        <v>0</v>
      </c>
      <c r="AE314">
        <v>1.7094017094017099E-2</v>
      </c>
      <c r="AF314">
        <v>0</v>
      </c>
      <c r="AG314">
        <v>9.0285714285714302E-2</v>
      </c>
      <c r="AH314">
        <v>0.76342857142857101</v>
      </c>
      <c r="AI314">
        <v>0.45828571428571402</v>
      </c>
      <c r="AJ314">
        <v>0.47885714285714298</v>
      </c>
      <c r="AK314">
        <v>0.89942857142857102</v>
      </c>
      <c r="AL314">
        <v>0.10171428571428601</v>
      </c>
      <c r="AM314">
        <v>0.76571428571428601</v>
      </c>
      <c r="AN314">
        <v>0.78514285714285703</v>
      </c>
      <c r="AO314">
        <v>0.57828571428571396</v>
      </c>
      <c r="AP314">
        <v>0.46514285714285702</v>
      </c>
      <c r="AQ314">
        <v>0</v>
      </c>
      <c r="AR314">
        <v>0.92685714285714305</v>
      </c>
      <c r="AS314">
        <v>0</v>
      </c>
      <c r="AT314">
        <v>0.57485714285714296</v>
      </c>
      <c r="AU314">
        <v>0</v>
      </c>
      <c r="AV314">
        <v>1.79085714285714</v>
      </c>
      <c r="AW314">
        <v>2.552</v>
      </c>
      <c r="AX314">
        <v>1.04342857142857</v>
      </c>
      <c r="AY314">
        <v>1.50171428571429</v>
      </c>
      <c r="AZ314">
        <v>6.8879999999999999</v>
      </c>
      <c r="BA314">
        <v>0.41828571428571398</v>
      </c>
      <c r="BB314">
        <v>0.78285714285714303</v>
      </c>
      <c r="BC314">
        <v>0.57942857142857096</v>
      </c>
      <c r="BD314">
        <v>0.23542857142857099</v>
      </c>
      <c r="BE314">
        <v>0.44571428571428601</v>
      </c>
      <c r="BF314" s="255" t="str">
        <f t="shared" si="4"/>
        <v>Some vulnerability</v>
      </c>
    </row>
    <row r="315" spans="1:58" x14ac:dyDescent="0.25">
      <c r="A315">
        <v>55790</v>
      </c>
      <c r="B315">
        <v>1933</v>
      </c>
      <c r="C315">
        <v>184</v>
      </c>
      <c r="D315">
        <v>34</v>
      </c>
      <c r="E315">
        <v>45139</v>
      </c>
      <c r="F315">
        <v>50</v>
      </c>
      <c r="G315">
        <v>744</v>
      </c>
      <c r="H315">
        <v>284</v>
      </c>
      <c r="I315">
        <v>315</v>
      </c>
      <c r="J315">
        <v>81</v>
      </c>
      <c r="K315">
        <v>382</v>
      </c>
      <c r="L315">
        <v>1</v>
      </c>
      <c r="M315">
        <v>42</v>
      </c>
      <c r="N315">
        <v>68</v>
      </c>
      <c r="O315">
        <v>28</v>
      </c>
      <c r="P315">
        <v>44</v>
      </c>
      <c r="Q315">
        <v>5</v>
      </c>
      <c r="R315">
        <v>9.5188825659596493E-2</v>
      </c>
      <c r="S315">
        <v>1.7589239524055899E-2</v>
      </c>
      <c r="T315">
        <v>45139</v>
      </c>
      <c r="U315">
        <v>2.5866528711846901E-2</v>
      </c>
      <c r="V315">
        <v>0.38489394723228099</v>
      </c>
      <c r="W315">
        <v>0.14692188308328999</v>
      </c>
      <c r="X315">
        <v>0.16295913088463501</v>
      </c>
      <c r="Y315">
        <v>4.1903776513191902E-2</v>
      </c>
      <c r="Z315">
        <v>0.19762027935851001</v>
      </c>
      <c r="AA315">
        <v>5.1733057423693695E-4</v>
      </c>
      <c r="AB315">
        <v>2.1727884117951402E-2</v>
      </c>
      <c r="AC315">
        <v>3.5178479048111701E-2</v>
      </c>
      <c r="AD315">
        <v>1.44852560786342E-2</v>
      </c>
      <c r="AE315">
        <v>2.27625452664252E-2</v>
      </c>
      <c r="AF315">
        <v>2.58665287118469E-3</v>
      </c>
      <c r="AG315">
        <v>0.60685714285714298</v>
      </c>
      <c r="AH315">
        <v>0.52571428571428602</v>
      </c>
      <c r="AI315">
        <v>0.245714285714286</v>
      </c>
      <c r="AJ315">
        <v>0.23314285714285701</v>
      </c>
      <c r="AK315">
        <v>0.96914285714285697</v>
      </c>
      <c r="AL315">
        <v>9.71428571428571E-2</v>
      </c>
      <c r="AM315">
        <v>0.82971428571428596</v>
      </c>
      <c r="AN315">
        <v>0.84457142857142897</v>
      </c>
      <c r="AO315">
        <v>0.79428571428571404</v>
      </c>
      <c r="AP315">
        <v>0.374857142857143</v>
      </c>
      <c r="AQ315">
        <v>0.58857142857142897</v>
      </c>
      <c r="AR315">
        <v>0.71314285714285697</v>
      </c>
      <c r="AS315">
        <v>0.88342857142857101</v>
      </c>
      <c r="AT315">
        <v>0.70514285714285696</v>
      </c>
      <c r="AU315">
        <v>0.45371428571428601</v>
      </c>
      <c r="AV315">
        <v>1.6114285714285701</v>
      </c>
      <c r="AW315">
        <v>2.74057142857143</v>
      </c>
      <c r="AX315">
        <v>1.1691428571428599</v>
      </c>
      <c r="AY315">
        <v>3.3439999999999999</v>
      </c>
      <c r="AZ315">
        <v>8.8651428571428603</v>
      </c>
      <c r="BA315">
        <v>0.33142857142857102</v>
      </c>
      <c r="BB315">
        <v>0.870857142857143</v>
      </c>
      <c r="BC315">
        <v>0.64457142857142902</v>
      </c>
      <c r="BD315">
        <v>0.81485714285714295</v>
      </c>
      <c r="BE315">
        <v>0.76114285714285701</v>
      </c>
      <c r="BF315" s="255" t="str">
        <f t="shared" si="4"/>
        <v>Most vulnerability</v>
      </c>
    </row>
    <row r="316" spans="1:58" x14ac:dyDescent="0.25">
      <c r="A316">
        <v>55792</v>
      </c>
      <c r="B316">
        <v>9848</v>
      </c>
      <c r="C316">
        <v>1977</v>
      </c>
      <c r="D316">
        <v>220</v>
      </c>
      <c r="E316">
        <v>32392</v>
      </c>
      <c r="F316">
        <v>480</v>
      </c>
      <c r="G316">
        <v>2547</v>
      </c>
      <c r="H316">
        <v>1947</v>
      </c>
      <c r="I316">
        <v>1596</v>
      </c>
      <c r="J316">
        <v>377</v>
      </c>
      <c r="K316">
        <v>1030</v>
      </c>
      <c r="L316">
        <v>90</v>
      </c>
      <c r="M316">
        <v>782</v>
      </c>
      <c r="N316">
        <v>161</v>
      </c>
      <c r="O316">
        <v>13</v>
      </c>
      <c r="P316">
        <v>668</v>
      </c>
      <c r="Q316">
        <v>437</v>
      </c>
      <c r="R316">
        <v>0.200751421608448</v>
      </c>
      <c r="S316">
        <v>2.23395613322502E-2</v>
      </c>
      <c r="T316">
        <v>32392</v>
      </c>
      <c r="U316">
        <v>4.8740861088545903E-2</v>
      </c>
      <c r="V316">
        <v>0.25863119415109698</v>
      </c>
      <c r="W316">
        <v>0.197705117790414</v>
      </c>
      <c r="X316">
        <v>0.16206336311941499</v>
      </c>
      <c r="Y316">
        <v>3.8281884646628801E-2</v>
      </c>
      <c r="Z316">
        <v>0.10458976441917101</v>
      </c>
      <c r="AA316">
        <v>9.1389114541023594E-3</v>
      </c>
      <c r="AB316">
        <v>7.9406986190089401E-2</v>
      </c>
      <c r="AC316">
        <v>1.63484971567831E-2</v>
      </c>
      <c r="AD316">
        <v>1.32006498781478E-3</v>
      </c>
      <c r="AE316">
        <v>6.7831031681559698E-2</v>
      </c>
      <c r="AF316">
        <v>4.4374492282696999E-2</v>
      </c>
      <c r="AG316">
        <v>0.94399999999999995</v>
      </c>
      <c r="AH316">
        <v>0.67542857142857105</v>
      </c>
      <c r="AI316">
        <v>0.84571428571428597</v>
      </c>
      <c r="AJ316">
        <v>0.64342857142857102</v>
      </c>
      <c r="AK316">
        <v>0.8</v>
      </c>
      <c r="AL316">
        <v>0.28342857142857097</v>
      </c>
      <c r="AM316">
        <v>0.82057142857142895</v>
      </c>
      <c r="AN316">
        <v>0.79542857142857104</v>
      </c>
      <c r="AO316">
        <v>0.54628571428571404</v>
      </c>
      <c r="AP316">
        <v>0.73485714285714299</v>
      </c>
      <c r="AQ316">
        <v>0.90057142857142902</v>
      </c>
      <c r="AR316">
        <v>0.51542857142857101</v>
      </c>
      <c r="AS316">
        <v>0.27657142857142902</v>
      </c>
      <c r="AT316">
        <v>0.96685714285714297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
      </c>
      <c r="BD316">
        <v>0.878857142857143</v>
      </c>
      <c r="BE316">
        <v>0.95657142857142896</v>
      </c>
      <c r="BF316" s="255" t="str">
        <f t="shared" si="4"/>
        <v>Most vulnerability</v>
      </c>
    </row>
    <row r="317" spans="1:58" x14ac:dyDescent="0.25">
      <c r="A317">
        <v>55793</v>
      </c>
      <c r="B317">
        <v>676</v>
      </c>
      <c r="C317">
        <v>98</v>
      </c>
      <c r="D317">
        <v>15</v>
      </c>
      <c r="E317">
        <v>34204</v>
      </c>
      <c r="F317">
        <v>12</v>
      </c>
      <c r="G317">
        <v>156</v>
      </c>
      <c r="H317">
        <v>151</v>
      </c>
      <c r="I317">
        <v>105</v>
      </c>
      <c r="J317">
        <v>11</v>
      </c>
      <c r="K317">
        <v>99</v>
      </c>
      <c r="L317">
        <v>1</v>
      </c>
      <c r="M317">
        <v>0</v>
      </c>
      <c r="N317">
        <v>62</v>
      </c>
      <c r="O317">
        <v>5</v>
      </c>
      <c r="P317">
        <v>8</v>
      </c>
      <c r="Q317">
        <v>0</v>
      </c>
      <c r="R317">
        <v>0.14497041420118301</v>
      </c>
      <c r="S317">
        <v>2.2189349112426E-2</v>
      </c>
      <c r="T317">
        <v>34204</v>
      </c>
      <c r="U317">
        <v>1.7751479289940801E-2</v>
      </c>
      <c r="V317">
        <v>0.230769230769231</v>
      </c>
      <c r="W317">
        <v>0.22337278106508901</v>
      </c>
      <c r="X317">
        <v>0.15532544378698199</v>
      </c>
      <c r="Y317">
        <v>1.6272189349112402E-2</v>
      </c>
      <c r="Z317">
        <v>0.146449704142012</v>
      </c>
      <c r="AA317">
        <v>1.4792899408283999E-3</v>
      </c>
      <c r="AB317">
        <v>0</v>
      </c>
      <c r="AC317">
        <v>9.1715976331360902E-2</v>
      </c>
      <c r="AD317">
        <v>7.3964497041420097E-3</v>
      </c>
      <c r="AE317">
        <v>1.18343195266272E-2</v>
      </c>
      <c r="AF317">
        <v>0</v>
      </c>
      <c r="AG317">
        <v>0.85828571428571399</v>
      </c>
      <c r="AH317">
        <v>0.67200000000000004</v>
      </c>
      <c r="AI317">
        <v>0.75771428571428601</v>
      </c>
      <c r="AJ317">
        <v>0.13371428571428601</v>
      </c>
      <c r="AK317">
        <v>0.69371428571428595</v>
      </c>
      <c r="AL317">
        <v>0.47885714285714298</v>
      </c>
      <c r="AM317">
        <v>0.79657142857142904</v>
      </c>
      <c r="AN317">
        <v>0.22742857142857101</v>
      </c>
      <c r="AO317">
        <v>0.69828571428571395</v>
      </c>
      <c r="AP317">
        <v>0.45142857142857101</v>
      </c>
      <c r="AQ317">
        <v>0</v>
      </c>
      <c r="AR317">
        <v>0.92228571428571404</v>
      </c>
      <c r="AS317">
        <v>0.64800000000000002</v>
      </c>
      <c r="AT317">
        <v>0.42628571428571399</v>
      </c>
      <c r="AU317">
        <v>0</v>
      </c>
      <c r="AV317">
        <v>2.4217142857142901</v>
      </c>
      <c r="AW317">
        <v>2.19657142857143</v>
      </c>
      <c r="AX317">
        <v>1.1497142857142899</v>
      </c>
      <c r="AY317">
        <v>1.99657142857143</v>
      </c>
      <c r="AZ317">
        <v>7.76457142857143</v>
      </c>
      <c r="BA317">
        <v>0.68685714285714305</v>
      </c>
      <c r="BB317">
        <v>0.6</v>
      </c>
      <c r="BC317">
        <v>0.63314285714285701</v>
      </c>
      <c r="BD317">
        <v>0.370285714285714</v>
      </c>
      <c r="BE317">
        <v>0.58628571428571397</v>
      </c>
      <c r="BF317" s="255" t="str">
        <f t="shared" si="4"/>
        <v>Significant vulnerability</v>
      </c>
    </row>
    <row r="318" spans="1:58" x14ac:dyDescent="0.25">
      <c r="A318">
        <v>55795</v>
      </c>
      <c r="B318">
        <v>1876</v>
      </c>
      <c r="C318">
        <v>127</v>
      </c>
      <c r="D318">
        <v>67</v>
      </c>
      <c r="E318">
        <v>35633</v>
      </c>
      <c r="F318">
        <v>94</v>
      </c>
      <c r="G318">
        <v>342</v>
      </c>
      <c r="H318">
        <v>360</v>
      </c>
      <c r="I318">
        <v>255</v>
      </c>
      <c r="J318">
        <v>43</v>
      </c>
      <c r="K318">
        <v>173</v>
      </c>
      <c r="L318">
        <v>3</v>
      </c>
      <c r="M318">
        <v>2</v>
      </c>
      <c r="N318">
        <v>131</v>
      </c>
      <c r="O318">
        <v>17</v>
      </c>
      <c r="P318">
        <v>35</v>
      </c>
      <c r="Q318">
        <v>126</v>
      </c>
      <c r="R318">
        <v>6.7697228144989297E-2</v>
      </c>
      <c r="S318">
        <v>3.5714285714285698E-2</v>
      </c>
      <c r="T318">
        <v>35633</v>
      </c>
      <c r="U318">
        <v>5.0106609808102297E-2</v>
      </c>
      <c r="V318">
        <v>0.18230277185501101</v>
      </c>
      <c r="W318">
        <v>0.191897654584222</v>
      </c>
      <c r="X318">
        <v>0.13592750533049</v>
      </c>
      <c r="Y318">
        <v>2.2921108742004301E-2</v>
      </c>
      <c r="Z318">
        <v>9.2217484008528805E-2</v>
      </c>
      <c r="AA318">
        <v>1.5991471215351799E-3</v>
      </c>
      <c r="AB318">
        <v>1.06609808102345E-3</v>
      </c>
      <c r="AC318">
        <v>6.9829424307036203E-2</v>
      </c>
      <c r="AD318">
        <v>9.0618336886993597E-3</v>
      </c>
      <c r="AE318">
        <v>1.8656716417910401E-2</v>
      </c>
      <c r="AF318">
        <v>6.7164179104477598E-2</v>
      </c>
      <c r="AG318">
        <v>0.38514285714285701</v>
      </c>
      <c r="AH318">
        <v>0.89028571428571401</v>
      </c>
      <c r="AI318">
        <v>0.69142857142857195</v>
      </c>
      <c r="AJ318">
        <v>0.66628571428571404</v>
      </c>
      <c r="AK318">
        <v>0.38742857142857101</v>
      </c>
      <c r="AL318">
        <v>0.25828571428571401</v>
      </c>
      <c r="AM318">
        <v>0.65714285714285703</v>
      </c>
      <c r="AN318">
        <v>0.42857142857142899</v>
      </c>
      <c r="AO318">
        <v>0.48457142857142899</v>
      </c>
      <c r="AP318">
        <v>0.45828571428571402</v>
      </c>
      <c r="AQ318">
        <v>0.32342857142857101</v>
      </c>
      <c r="AR318">
        <v>0.85828571428571399</v>
      </c>
      <c r="AS318">
        <v>0.72799999999999998</v>
      </c>
      <c r="AT318">
        <v>0.61371428571428599</v>
      </c>
      <c r="AU318">
        <v>0.95085714285714296</v>
      </c>
      <c r="AV318">
        <v>2.6331428571428601</v>
      </c>
      <c r="AW318">
        <v>1.73142857142857</v>
      </c>
      <c r="AX318">
        <v>0.94285714285714295</v>
      </c>
      <c r="AY318">
        <v>3.4742857142857102</v>
      </c>
      <c r="AZ318">
        <v>8.7817142857142905</v>
      </c>
      <c r="BA318">
        <v>0.77142857142857102</v>
      </c>
      <c r="BB318">
        <v>0.33714285714285702</v>
      </c>
      <c r="BC318">
        <v>0.51771428571428602</v>
      </c>
      <c r="BD318">
        <v>0.85371428571428598</v>
      </c>
      <c r="BE318">
        <v>0.745142857142857</v>
      </c>
      <c r="BF318" s="255" t="str">
        <f t="shared" si="4"/>
        <v>Significant vulnerability</v>
      </c>
    </row>
    <row r="319" spans="1:58" x14ac:dyDescent="0.25">
      <c r="A319">
        <v>55796</v>
      </c>
      <c r="B319">
        <v>113</v>
      </c>
      <c r="C319">
        <v>8</v>
      </c>
      <c r="D319">
        <v>3</v>
      </c>
      <c r="E319">
        <v>36342</v>
      </c>
      <c r="F319">
        <v>8</v>
      </c>
      <c r="G319">
        <v>49</v>
      </c>
      <c r="H319">
        <v>5</v>
      </c>
      <c r="I319">
        <v>21</v>
      </c>
      <c r="J319">
        <v>10</v>
      </c>
      <c r="K319">
        <v>8</v>
      </c>
      <c r="L319">
        <v>0</v>
      </c>
      <c r="M319">
        <v>0</v>
      </c>
      <c r="N319">
        <v>13</v>
      </c>
      <c r="O319">
        <v>1</v>
      </c>
      <c r="P319">
        <v>1</v>
      </c>
      <c r="Q319">
        <v>0</v>
      </c>
      <c r="R319">
        <v>7.0796460176991094E-2</v>
      </c>
      <c r="S319">
        <v>2.6548672566371698E-2</v>
      </c>
      <c r="T319">
        <v>36342</v>
      </c>
      <c r="U319">
        <v>7.0796460176991094E-2</v>
      </c>
      <c r="V319">
        <v>0.43362831858407103</v>
      </c>
      <c r="W319">
        <v>4.4247787610619503E-2</v>
      </c>
      <c r="X319">
        <v>0.185840707964602</v>
      </c>
      <c r="Y319">
        <v>8.8495575221238895E-2</v>
      </c>
      <c r="Z319">
        <v>7.0796460176991094E-2</v>
      </c>
      <c r="AA319">
        <v>0</v>
      </c>
      <c r="AB319">
        <v>0</v>
      </c>
      <c r="AC319">
        <v>0.11504424778761101</v>
      </c>
      <c r="AD319">
        <v>8.8495575221238902E-3</v>
      </c>
      <c r="AE319">
        <v>8.8495575221238902E-3</v>
      </c>
      <c r="AF319">
        <v>0</v>
      </c>
      <c r="AG319">
        <v>0.40685714285714297</v>
      </c>
      <c r="AH319">
        <v>0.78171428571428603</v>
      </c>
      <c r="AI319">
        <v>0.64914285714285702</v>
      </c>
      <c r="AJ319">
        <v>0.85942857142857099</v>
      </c>
      <c r="AK319">
        <v>0.98514285714285699</v>
      </c>
      <c r="AL319">
        <v>1.9428571428571399E-2</v>
      </c>
      <c r="AM319">
        <v>0.89942857142857102</v>
      </c>
      <c r="AN319">
        <v>0.97942857142857098</v>
      </c>
      <c r="AO319">
        <v>0.35314285714285698</v>
      </c>
      <c r="AP319">
        <v>0</v>
      </c>
      <c r="AQ319">
        <v>0</v>
      </c>
      <c r="AR319">
        <v>0.95657142857142896</v>
      </c>
      <c r="AS319">
        <v>0.71885714285714297</v>
      </c>
      <c r="AT319">
        <v>0.33371428571428602</v>
      </c>
      <c r="AU319">
        <v>0</v>
      </c>
      <c r="AV319">
        <v>2.6971428571428602</v>
      </c>
      <c r="AW319">
        <v>2.8834285714285701</v>
      </c>
      <c r="AX319">
        <v>0.35314285714285698</v>
      </c>
      <c r="AY319">
        <v>2.00914285714286</v>
      </c>
      <c r="AZ319">
        <v>7.9428571428571404</v>
      </c>
      <c r="BA319">
        <v>0.78742857142857103</v>
      </c>
      <c r="BB319">
        <v>0.93485714285714305</v>
      </c>
      <c r="BC319">
        <v>0.192</v>
      </c>
      <c r="BD319">
        <v>0.377142857142857</v>
      </c>
      <c r="BE319">
        <v>0.61257142857142899</v>
      </c>
      <c r="BF319" s="255" t="str">
        <f t="shared" si="4"/>
        <v>Significant vulnerability</v>
      </c>
    </row>
    <row r="320" spans="1:58" x14ac:dyDescent="0.25">
      <c r="A320">
        <v>55797</v>
      </c>
      <c r="B320">
        <v>1372</v>
      </c>
      <c r="C320">
        <v>71</v>
      </c>
      <c r="D320">
        <v>28</v>
      </c>
      <c r="E320">
        <v>38049</v>
      </c>
      <c r="F320">
        <v>72</v>
      </c>
      <c r="G320">
        <v>300</v>
      </c>
      <c r="H320">
        <v>308</v>
      </c>
      <c r="I320">
        <v>192</v>
      </c>
      <c r="J320">
        <v>48</v>
      </c>
      <c r="K320">
        <v>104</v>
      </c>
      <c r="L320">
        <v>0</v>
      </c>
      <c r="M320">
        <v>1</v>
      </c>
      <c r="N320">
        <v>61</v>
      </c>
      <c r="O320">
        <v>9</v>
      </c>
      <c r="P320">
        <v>10</v>
      </c>
      <c r="Q320">
        <v>25</v>
      </c>
      <c r="R320">
        <v>5.1749271137026202E-2</v>
      </c>
      <c r="S320">
        <v>2.04081632653061E-2</v>
      </c>
      <c r="T320">
        <v>38049</v>
      </c>
      <c r="U320">
        <v>5.2478134110787202E-2</v>
      </c>
      <c r="V320">
        <v>0.21865889212827999</v>
      </c>
      <c r="W320">
        <v>0.22448979591836701</v>
      </c>
      <c r="X320">
        <v>0.13994169096209899</v>
      </c>
      <c r="Y320">
        <v>3.4985422740524803E-2</v>
      </c>
      <c r="Z320">
        <v>7.5801749271137003E-2</v>
      </c>
      <c r="AA320">
        <v>0</v>
      </c>
      <c r="AB320">
        <v>7.2886297376093304E-4</v>
      </c>
      <c r="AC320">
        <v>4.4460641399416898E-2</v>
      </c>
      <c r="AD320">
        <v>6.5597667638484002E-3</v>
      </c>
      <c r="AE320">
        <v>7.28862973760933E-3</v>
      </c>
      <c r="AF320">
        <v>1.82215743440233E-2</v>
      </c>
      <c r="AG320">
        <v>0.24457142857142899</v>
      </c>
      <c r="AH320">
        <v>0.61028571428571399</v>
      </c>
      <c r="AI320">
        <v>0.53142857142857103</v>
      </c>
      <c r="AJ320">
        <v>0.69828571428571395</v>
      </c>
      <c r="AK320">
        <v>0.61371428571428599</v>
      </c>
      <c r="AL320">
        <v>0.48685714285714299</v>
      </c>
      <c r="AM320">
        <v>0.68685714285714305</v>
      </c>
      <c r="AN320">
        <v>0.73257142857142898</v>
      </c>
      <c r="AO320">
        <v>0.40228571428571402</v>
      </c>
      <c r="AP320">
        <v>0</v>
      </c>
      <c r="AQ320">
        <v>0.316571428571429</v>
      </c>
      <c r="AR320">
        <v>0.76685714285714301</v>
      </c>
      <c r="AS320">
        <v>0.61371428571428599</v>
      </c>
      <c r="AT320">
        <v>0.26857142857142902</v>
      </c>
      <c r="AU320">
        <v>0.72342857142857098</v>
      </c>
      <c r="AV320">
        <v>2.0845714285714299</v>
      </c>
      <c r="AW320">
        <v>2.52</v>
      </c>
      <c r="AX320">
        <v>0.40228571428571402</v>
      </c>
      <c r="AY320">
        <v>2.6891428571428602</v>
      </c>
      <c r="AZ320">
        <v>7.6959999999999997</v>
      </c>
      <c r="BA320">
        <v>0.55085714285714305</v>
      </c>
      <c r="BB320">
        <v>0.76571428571428601</v>
      </c>
      <c r="BC320">
        <v>0.21257142857142899</v>
      </c>
      <c r="BD320">
        <v>0.59542857142857097</v>
      </c>
      <c r="BE320">
        <v>0.57371428571428595</v>
      </c>
      <c r="BF320" s="255" t="str">
        <f t="shared" si="4"/>
        <v>Significant vulnerability</v>
      </c>
    </row>
    <row r="321" spans="1:58" x14ac:dyDescent="0.25">
      <c r="A321">
        <v>55798</v>
      </c>
      <c r="B321">
        <v>611</v>
      </c>
      <c r="C321">
        <v>80</v>
      </c>
      <c r="D321">
        <v>13</v>
      </c>
      <c r="E321">
        <v>44392</v>
      </c>
      <c r="F321">
        <v>25</v>
      </c>
      <c r="G321">
        <v>168</v>
      </c>
      <c r="H321">
        <v>156</v>
      </c>
      <c r="I321">
        <v>119</v>
      </c>
      <c r="J321">
        <v>26</v>
      </c>
      <c r="K321">
        <v>38</v>
      </c>
      <c r="L321">
        <v>0</v>
      </c>
      <c r="M321">
        <v>0</v>
      </c>
      <c r="N321">
        <v>50</v>
      </c>
      <c r="O321">
        <v>0</v>
      </c>
      <c r="P321">
        <v>8</v>
      </c>
      <c r="Q321">
        <v>0</v>
      </c>
      <c r="R321">
        <v>0.13093289689034401</v>
      </c>
      <c r="S321">
        <v>2.1276595744680899E-2</v>
      </c>
      <c r="T321">
        <v>44392</v>
      </c>
      <c r="U321">
        <v>4.0916530278232402E-2</v>
      </c>
      <c r="V321">
        <v>0.27495908346972198</v>
      </c>
      <c r="W321">
        <v>0.25531914893617003</v>
      </c>
      <c r="X321">
        <v>0.19476268412438599</v>
      </c>
      <c r="Y321">
        <v>4.2553191489361701E-2</v>
      </c>
      <c r="Z321">
        <v>6.2193126022913298E-2</v>
      </c>
      <c r="AA321">
        <v>0</v>
      </c>
      <c r="AB321">
        <v>0</v>
      </c>
      <c r="AC321">
        <v>8.1833060556464804E-2</v>
      </c>
      <c r="AD321">
        <v>0</v>
      </c>
      <c r="AE321">
        <v>1.30932896890344E-2</v>
      </c>
      <c r="AF321">
        <v>0</v>
      </c>
      <c r="AG321">
        <v>0.80800000000000005</v>
      </c>
      <c r="AH321">
        <v>0.63771428571428601</v>
      </c>
      <c r="AI321">
        <v>0.26514285714285701</v>
      </c>
      <c r="AJ321">
        <v>0.50742857142857101</v>
      </c>
      <c r="AK321">
        <v>0.84799999999999998</v>
      </c>
      <c r="AL321">
        <v>0.71428571428571397</v>
      </c>
      <c r="AM321">
        <v>0.93371428571428605</v>
      </c>
      <c r="AN321">
        <v>0.84799999999999998</v>
      </c>
      <c r="AO321">
        <v>0.28685714285714298</v>
      </c>
      <c r="AP321">
        <v>0</v>
      </c>
      <c r="AQ321">
        <v>0</v>
      </c>
      <c r="AR321">
        <v>0.89485714285714302</v>
      </c>
      <c r="AS321">
        <v>0</v>
      </c>
      <c r="AT321">
        <v>0.46285714285714302</v>
      </c>
      <c r="AU321">
        <v>0</v>
      </c>
      <c r="AV321">
        <v>2.21828571428571</v>
      </c>
      <c r="AW321">
        <v>3.3439999999999999</v>
      </c>
      <c r="AX321">
        <v>0.28685714285714298</v>
      </c>
      <c r="AY321">
        <v>1.3577142857142901</v>
      </c>
      <c r="AZ321">
        <v>7.2068571428571397</v>
      </c>
      <c r="BA321">
        <v>0.61599999999999999</v>
      </c>
      <c r="BB321">
        <v>0.997714285714286</v>
      </c>
      <c r="BC321">
        <v>0.16457142857142901</v>
      </c>
      <c r="BD321">
        <v>0.190857142857143</v>
      </c>
      <c r="BE321">
        <v>0.497142857142857</v>
      </c>
      <c r="BF321" s="255" t="str">
        <f t="shared" si="4"/>
        <v>Some vulnerability</v>
      </c>
    </row>
    <row r="322" spans="1:58" x14ac:dyDescent="0.25">
      <c r="A322">
        <v>55802</v>
      </c>
      <c r="B322">
        <v>2560</v>
      </c>
      <c r="C322">
        <v>710</v>
      </c>
      <c r="D322">
        <v>104</v>
      </c>
      <c r="E322">
        <v>49088</v>
      </c>
      <c r="F322">
        <v>212</v>
      </c>
      <c r="G322">
        <v>818</v>
      </c>
      <c r="H322">
        <v>155</v>
      </c>
      <c r="I322">
        <v>672</v>
      </c>
      <c r="J322">
        <v>115</v>
      </c>
      <c r="K322">
        <v>699</v>
      </c>
      <c r="L322">
        <v>68</v>
      </c>
      <c r="M322">
        <v>825</v>
      </c>
      <c r="N322">
        <v>0</v>
      </c>
      <c r="O322">
        <v>2</v>
      </c>
      <c r="P322">
        <v>413</v>
      </c>
      <c r="Q322">
        <v>421</v>
      </c>
      <c r="R322">
        <v>0.27734375</v>
      </c>
      <c r="S322">
        <v>4.0625000000000001E-2</v>
      </c>
      <c r="T322">
        <v>49088</v>
      </c>
      <c r="U322">
        <v>8.2812499999999997E-2</v>
      </c>
      <c r="V322">
        <v>0.31953124999999999</v>
      </c>
      <c r="W322">
        <v>6.0546875E-2</v>
      </c>
      <c r="X322">
        <v>0.26250000000000001</v>
      </c>
      <c r="Y322">
        <v>4.4921875E-2</v>
      </c>
      <c r="Z322">
        <v>0.27304687500000002</v>
      </c>
      <c r="AA322">
        <v>2.6562499999999999E-2</v>
      </c>
      <c r="AB322">
        <v>0.322265625</v>
      </c>
      <c r="AC322">
        <v>0</v>
      </c>
      <c r="AD322">
        <v>7.8125000000000004E-4</v>
      </c>
      <c r="AE322">
        <v>0.16132812499999999</v>
      </c>
      <c r="AF322">
        <v>0.16445312500000001</v>
      </c>
      <c r="AG322">
        <v>0.97828571428571398</v>
      </c>
      <c r="AH322">
        <v>0.93142857142857105</v>
      </c>
      <c r="AI322">
        <v>0.154285714285714</v>
      </c>
      <c r="AJ322">
        <v>0.90742857142857103</v>
      </c>
      <c r="AK322">
        <v>0.91428571428571404</v>
      </c>
      <c r="AL322">
        <v>2.8571428571428598E-2</v>
      </c>
      <c r="AM322">
        <v>0.98285714285714298</v>
      </c>
      <c r="AN322">
        <v>0.86399999999999999</v>
      </c>
      <c r="AO322">
        <v>0.88457142857142901</v>
      </c>
      <c r="AP322">
        <v>0.90742857142857103</v>
      </c>
      <c r="AQ322">
        <v>0.98742857142857099</v>
      </c>
      <c r="AR322">
        <v>0</v>
      </c>
      <c r="AS322">
        <v>0.23885714285714299</v>
      </c>
      <c r="AT322">
        <v>0.994285714285714</v>
      </c>
      <c r="AU322">
        <v>0.98399999999999999</v>
      </c>
      <c r="AV322">
        <v>2.9714285714285702</v>
      </c>
      <c r="AW322">
        <v>2.78971428571429</v>
      </c>
      <c r="AX322">
        <v>1.792</v>
      </c>
      <c r="AY322">
        <v>3.20457142857143</v>
      </c>
      <c r="AZ322">
        <v>10.7577142857143</v>
      </c>
      <c r="BA322">
        <v>0.876571428571429</v>
      </c>
      <c r="BB322">
        <v>0.89142857142857101</v>
      </c>
      <c r="BC322">
        <v>0.92342857142857104</v>
      </c>
      <c r="BD322">
        <v>0.76342857142857101</v>
      </c>
      <c r="BE322">
        <v>0.96228571428571397</v>
      </c>
      <c r="BF322" s="255" t="str">
        <f t="shared" si="4"/>
        <v>Most vulnerability</v>
      </c>
    </row>
    <row r="323" spans="1:58" x14ac:dyDescent="0.25">
      <c r="A323">
        <v>55803</v>
      </c>
      <c r="B323">
        <v>17795</v>
      </c>
      <c r="C323">
        <v>1332</v>
      </c>
      <c r="D323">
        <v>394</v>
      </c>
      <c r="E323">
        <v>49116</v>
      </c>
      <c r="F323">
        <v>343</v>
      </c>
      <c r="G323">
        <v>4000</v>
      </c>
      <c r="H323">
        <v>3443</v>
      </c>
      <c r="I323">
        <v>1979</v>
      </c>
      <c r="J323">
        <v>497</v>
      </c>
      <c r="K323">
        <v>761</v>
      </c>
      <c r="L323">
        <v>17</v>
      </c>
      <c r="M323">
        <v>663</v>
      </c>
      <c r="N323">
        <v>216</v>
      </c>
      <c r="O323">
        <v>83</v>
      </c>
      <c r="P323">
        <v>208</v>
      </c>
      <c r="Q323">
        <v>146</v>
      </c>
      <c r="R323">
        <v>7.4852486653554401E-2</v>
      </c>
      <c r="S323">
        <v>2.21410508569823E-2</v>
      </c>
      <c r="T323">
        <v>49116</v>
      </c>
      <c r="U323">
        <v>1.92750772688958E-2</v>
      </c>
      <c r="V323">
        <v>0.22478224220286599</v>
      </c>
      <c r="W323">
        <v>0.19348131497611701</v>
      </c>
      <c r="X323">
        <v>0.111211014329868</v>
      </c>
      <c r="Y323">
        <v>2.79291935937061E-2</v>
      </c>
      <c r="Z323">
        <v>4.2764821579095301E-2</v>
      </c>
      <c r="AA323">
        <v>9.5532452936217998E-4</v>
      </c>
      <c r="AB323">
        <v>3.7257656645125002E-2</v>
      </c>
      <c r="AC323">
        <v>1.21382410789548E-2</v>
      </c>
      <c r="AD323">
        <v>4.6642315257094703E-3</v>
      </c>
      <c r="AE323">
        <v>1.1688676594549001E-2</v>
      </c>
      <c r="AF323">
        <v>8.2045518404046097E-3</v>
      </c>
      <c r="AG323">
        <v>0.438857142857143</v>
      </c>
      <c r="AH323">
        <v>0.67085714285714304</v>
      </c>
      <c r="AI323">
        <v>0.152</v>
      </c>
      <c r="AJ323">
        <v>0.157714285714286</v>
      </c>
      <c r="AK323">
        <v>0.65485714285714303</v>
      </c>
      <c r="AL323">
        <v>0.26514285714285701</v>
      </c>
      <c r="AM323">
        <v>0.432</v>
      </c>
      <c r="AN323">
        <v>0.56685714285714295</v>
      </c>
      <c r="AO323">
        <v>0.17257142857142899</v>
      </c>
      <c r="AP323">
        <v>0.40914285714285697</v>
      </c>
      <c r="AQ323">
        <v>0.73028571428571398</v>
      </c>
      <c r="AR323">
        <v>0.438857142857143</v>
      </c>
      <c r="AS323">
        <v>0.51428571428571401</v>
      </c>
      <c r="AT323">
        <v>0.42285714285714299</v>
      </c>
      <c r="AU323">
        <v>0.57485714285714296</v>
      </c>
      <c r="AV323">
        <v>1.4194285714285699</v>
      </c>
      <c r="AW323">
        <v>1.9188571428571399</v>
      </c>
      <c r="AX323">
        <v>0.58171428571428596</v>
      </c>
      <c r="AY323">
        <v>2.6811428571428602</v>
      </c>
      <c r="AZ323">
        <v>6.6011428571428601</v>
      </c>
      <c r="BA323">
        <v>0.25942857142857101</v>
      </c>
      <c r="BB323">
        <v>0.45714285714285702</v>
      </c>
      <c r="BC323">
        <v>0.29028571428571398</v>
      </c>
      <c r="BD323">
        <v>0.59314285714285697</v>
      </c>
      <c r="BE323">
        <v>0.39200000000000002</v>
      </c>
      <c r="BF323" s="255" t="str">
        <f t="shared" si="4"/>
        <v>Some vulnerability</v>
      </c>
    </row>
    <row r="324" spans="1:58" x14ac:dyDescent="0.25">
      <c r="A324">
        <v>55804</v>
      </c>
      <c r="B324">
        <v>16018</v>
      </c>
      <c r="C324">
        <v>1012</v>
      </c>
      <c r="D324">
        <v>162</v>
      </c>
      <c r="E324">
        <v>55395</v>
      </c>
      <c r="F324">
        <v>301</v>
      </c>
      <c r="G324">
        <v>2935</v>
      </c>
      <c r="H324">
        <v>3641</v>
      </c>
      <c r="I324">
        <v>1602</v>
      </c>
      <c r="J324">
        <v>210</v>
      </c>
      <c r="K324">
        <v>1331</v>
      </c>
      <c r="L324">
        <v>58</v>
      </c>
      <c r="M324">
        <v>356</v>
      </c>
      <c r="N324">
        <v>77</v>
      </c>
      <c r="O324">
        <v>66</v>
      </c>
      <c r="P324">
        <v>135</v>
      </c>
      <c r="Q324">
        <v>194</v>
      </c>
      <c r="R324">
        <v>6.3178923710825299E-2</v>
      </c>
      <c r="S324">
        <v>1.01136221750531E-2</v>
      </c>
      <c r="T324">
        <v>55395</v>
      </c>
      <c r="U324">
        <v>1.87913597203146E-2</v>
      </c>
      <c r="V324">
        <v>0.183231364714696</v>
      </c>
      <c r="W324">
        <v>0.227306779872643</v>
      </c>
      <c r="X324">
        <v>0.100012485953303</v>
      </c>
      <c r="Y324">
        <v>1.3110250967661399E-2</v>
      </c>
      <c r="Z324">
        <v>8.3094019228368093E-2</v>
      </c>
      <c r="AA324">
        <v>3.62092645773505E-3</v>
      </c>
      <c r="AB324">
        <v>2.2224996878511701E-2</v>
      </c>
      <c r="AC324">
        <v>4.80709202147584E-3</v>
      </c>
      <c r="AD324">
        <v>4.1203645898364302E-3</v>
      </c>
      <c r="AE324">
        <v>8.4280184792108904E-3</v>
      </c>
      <c r="AF324">
        <v>1.21113747034586E-2</v>
      </c>
      <c r="AG324">
        <v>0.33485714285714302</v>
      </c>
      <c r="AH324">
        <v>0.26514285714285701</v>
      </c>
      <c r="AI324">
        <v>8.6857142857142897E-2</v>
      </c>
      <c r="AJ324">
        <v>0.150857142857143</v>
      </c>
      <c r="AK324">
        <v>0.39428571428571402</v>
      </c>
      <c r="AL324">
        <v>0.50857142857142901</v>
      </c>
      <c r="AM324">
        <v>0.310857142857143</v>
      </c>
      <c r="AN324">
        <v>0.13942857142857101</v>
      </c>
      <c r="AO324">
        <v>0.438857142857143</v>
      </c>
      <c r="AP324">
        <v>0.56114285714285705</v>
      </c>
      <c r="AQ324">
        <v>0.59428571428571397</v>
      </c>
      <c r="AR324">
        <v>0.26057142857142901</v>
      </c>
      <c r="AS324">
        <v>0.46628571428571403</v>
      </c>
      <c r="AT324">
        <v>0.316571428571429</v>
      </c>
      <c r="AU324">
        <v>0.63885714285714301</v>
      </c>
      <c r="AV324">
        <v>0.83771428571428597</v>
      </c>
      <c r="AW324">
        <v>1.3531428571428601</v>
      </c>
      <c r="AX324">
        <v>1</v>
      </c>
      <c r="AY324">
        <v>2.27657142857143</v>
      </c>
      <c r="AZ324">
        <v>5.4674285714285702</v>
      </c>
      <c r="BA324">
        <v>7.1999999999999995E-2</v>
      </c>
      <c r="BB324">
        <v>0.156571428571429</v>
      </c>
      <c r="BC324">
        <v>0.55885714285714305</v>
      </c>
      <c r="BD324">
        <v>0.45142857142857101</v>
      </c>
      <c r="BE324">
        <v>0.19771428571428601</v>
      </c>
      <c r="BF324" s="255" t="str">
        <f t="shared" ref="BF324:BF387" si="5">IF(BE324&lt;=0.25,"Least vulnerability",IF(BE324&lt;=0.5,"Some vulnerability",IF(BE324&lt;=0.75,"Significant vulnerability",IF(BE324&lt;=1,"Most vulnerability",""))))</f>
        <v>Least vulnerability</v>
      </c>
    </row>
    <row r="325" spans="1:58" x14ac:dyDescent="0.25">
      <c r="A325">
        <v>55805</v>
      </c>
      <c r="B325">
        <v>10277</v>
      </c>
      <c r="C325">
        <v>2668</v>
      </c>
      <c r="D325">
        <v>286</v>
      </c>
      <c r="E325">
        <v>30751</v>
      </c>
      <c r="F325">
        <v>376</v>
      </c>
      <c r="G325">
        <v>1025</v>
      </c>
      <c r="H325">
        <v>1705</v>
      </c>
      <c r="I325">
        <v>1585</v>
      </c>
      <c r="J325">
        <v>300</v>
      </c>
      <c r="K325">
        <v>1635</v>
      </c>
      <c r="L325">
        <v>7</v>
      </c>
      <c r="M325">
        <v>1254</v>
      </c>
      <c r="N325">
        <v>29</v>
      </c>
      <c r="O325">
        <v>123</v>
      </c>
      <c r="P325">
        <v>797</v>
      </c>
      <c r="Q325">
        <v>160</v>
      </c>
      <c r="R325">
        <v>0.25960883526320899</v>
      </c>
      <c r="S325">
        <v>2.7829133015471401E-2</v>
      </c>
      <c r="T325">
        <v>30751</v>
      </c>
      <c r="U325">
        <v>3.6586552495864601E-2</v>
      </c>
      <c r="V325">
        <v>9.9737277415588202E-2</v>
      </c>
      <c r="W325">
        <v>0.16590444682300301</v>
      </c>
      <c r="X325">
        <v>0.15422788751581201</v>
      </c>
      <c r="Y325">
        <v>2.9191398267976999E-2</v>
      </c>
      <c r="Z325">
        <v>0.159093120560475</v>
      </c>
      <c r="AA325">
        <v>6.8113262625279797E-4</v>
      </c>
      <c r="AB325">
        <v>0.122020044760144</v>
      </c>
      <c r="AC325">
        <v>2.8218351659044499E-3</v>
      </c>
      <c r="AD325">
        <v>1.19684732898706E-2</v>
      </c>
      <c r="AE325">
        <v>7.7551814731925697E-2</v>
      </c>
      <c r="AF325">
        <v>1.55687457429211E-2</v>
      </c>
      <c r="AG325">
        <v>0.97485714285714298</v>
      </c>
      <c r="AH325">
        <v>0.80457142857142905</v>
      </c>
      <c r="AI325">
        <v>0.89028571428571401</v>
      </c>
      <c r="AJ325">
        <v>0.438857142857143</v>
      </c>
      <c r="AK325">
        <v>4.9142857142857099E-2</v>
      </c>
      <c r="AL325">
        <v>0.13942857142857101</v>
      </c>
      <c r="AM325">
        <v>0.79085714285714304</v>
      </c>
      <c r="AN325">
        <v>0.60342857142857098</v>
      </c>
      <c r="AO325">
        <v>0.72799999999999998</v>
      </c>
      <c r="AP325">
        <v>0.38628571428571401</v>
      </c>
      <c r="AQ325">
        <v>0.95657142857142896</v>
      </c>
      <c r="AR325">
        <v>0.218285714285714</v>
      </c>
      <c r="AS325">
        <v>0.83542857142857097</v>
      </c>
      <c r="AT325">
        <v>0.97942857142857098</v>
      </c>
      <c r="AU325">
        <v>0.69142857142857095</v>
      </c>
      <c r="AV325">
        <v>3.1085714285714299</v>
      </c>
      <c r="AW325">
        <v>1.5828571428571401</v>
      </c>
      <c r="AX325">
        <v>1.1142857142857101</v>
      </c>
      <c r="AY325">
        <v>3.6811428571428602</v>
      </c>
      <c r="AZ325">
        <v>9.48685714285714</v>
      </c>
      <c r="BA325">
        <v>0.90171428571428602</v>
      </c>
      <c r="BB325">
        <v>0.25942857142857101</v>
      </c>
      <c r="BC325">
        <v>0.61599999999999999</v>
      </c>
      <c r="BD325">
        <v>0.91657142857142904</v>
      </c>
      <c r="BE325">
        <v>0.85828571428571399</v>
      </c>
      <c r="BF325" s="255" t="str">
        <f t="shared" si="5"/>
        <v>Most vulnerability</v>
      </c>
    </row>
    <row r="326" spans="1:58" x14ac:dyDescent="0.25">
      <c r="A326">
        <v>55806</v>
      </c>
      <c r="B326">
        <v>9545</v>
      </c>
      <c r="C326">
        <v>2401</v>
      </c>
      <c r="D326">
        <v>445</v>
      </c>
      <c r="E326">
        <v>28133</v>
      </c>
      <c r="F326">
        <v>438</v>
      </c>
      <c r="G326">
        <v>1097</v>
      </c>
      <c r="H326">
        <v>1946</v>
      </c>
      <c r="I326">
        <v>1851</v>
      </c>
      <c r="J326">
        <v>228</v>
      </c>
      <c r="K326">
        <v>2044</v>
      </c>
      <c r="L326">
        <v>42</v>
      </c>
      <c r="M326">
        <v>841</v>
      </c>
      <c r="N326">
        <v>29</v>
      </c>
      <c r="O326">
        <v>55</v>
      </c>
      <c r="P326">
        <v>796</v>
      </c>
      <c r="Q326">
        <v>282</v>
      </c>
      <c r="R326">
        <v>0.25154531168150901</v>
      </c>
      <c r="S326">
        <v>4.6621267679413297E-2</v>
      </c>
      <c r="T326">
        <v>28133</v>
      </c>
      <c r="U326">
        <v>4.5887899423782103E-2</v>
      </c>
      <c r="V326">
        <v>0.114929282346778</v>
      </c>
      <c r="W326">
        <v>0.20387637506547901</v>
      </c>
      <c r="X326">
        <v>0.19392352016762701</v>
      </c>
      <c r="Y326">
        <v>2.3886851754845499E-2</v>
      </c>
      <c r="Z326">
        <v>0.21414353064431599</v>
      </c>
      <c r="AA326">
        <v>4.4002095337873203E-3</v>
      </c>
      <c r="AB326">
        <v>8.8108957569408106E-2</v>
      </c>
      <c r="AC326">
        <v>3.0382399161864898E-3</v>
      </c>
      <c r="AD326">
        <v>5.7621791513881599E-3</v>
      </c>
      <c r="AE326">
        <v>8.3394447354635901E-2</v>
      </c>
      <c r="AF326">
        <v>2.9544264012572E-2</v>
      </c>
      <c r="AG326">
        <v>0.97028571428571397</v>
      </c>
      <c r="AH326">
        <v>0.94971428571428596</v>
      </c>
      <c r="AI326">
        <v>0.94285714285714295</v>
      </c>
      <c r="AJ326">
        <v>0.59657142857142897</v>
      </c>
      <c r="AK326">
        <v>8.11428571428571E-2</v>
      </c>
      <c r="AL326">
        <v>0.32800000000000001</v>
      </c>
      <c r="AM326">
        <v>0.92800000000000005</v>
      </c>
      <c r="AN326">
        <v>0.45714285714285702</v>
      </c>
      <c r="AO326">
        <v>0.81599999999999995</v>
      </c>
      <c r="AP326">
        <v>0.59771428571428598</v>
      </c>
      <c r="AQ326">
        <v>0.91657142857142904</v>
      </c>
      <c r="AR326">
        <v>0.224</v>
      </c>
      <c r="AS326">
        <v>0.57257142857142895</v>
      </c>
      <c r="AT326">
        <v>0.98399999999999999</v>
      </c>
      <c r="AU326">
        <v>0.84114285714285697</v>
      </c>
      <c r="AV326">
        <v>3.4594285714285702</v>
      </c>
      <c r="AW326">
        <v>1.79428571428571</v>
      </c>
      <c r="AX326">
        <v>1.4137142857142899</v>
      </c>
      <c r="AY326">
        <v>3.5382857142857098</v>
      </c>
      <c r="AZ326">
        <v>10.205714285714301</v>
      </c>
      <c r="BA326">
        <v>0.96</v>
      </c>
      <c r="BB326">
        <v>0.377142857142857</v>
      </c>
      <c r="BC326">
        <v>0.752</v>
      </c>
      <c r="BD326">
        <v>0.86628571428571399</v>
      </c>
      <c r="BE326">
        <v>0.92</v>
      </c>
      <c r="BF326" s="255" t="str">
        <f t="shared" si="5"/>
        <v>Most vulnerability</v>
      </c>
    </row>
    <row r="327" spans="1:58" x14ac:dyDescent="0.25">
      <c r="A327">
        <v>55807</v>
      </c>
      <c r="B327">
        <v>9573</v>
      </c>
      <c r="C327">
        <v>1422</v>
      </c>
      <c r="D327">
        <v>245</v>
      </c>
      <c r="E327">
        <v>36188</v>
      </c>
      <c r="F327">
        <v>386</v>
      </c>
      <c r="G327">
        <v>1776</v>
      </c>
      <c r="H327">
        <v>1654</v>
      </c>
      <c r="I327">
        <v>1681</v>
      </c>
      <c r="J327">
        <v>291</v>
      </c>
      <c r="K327">
        <v>1318</v>
      </c>
      <c r="L327">
        <v>74</v>
      </c>
      <c r="M327">
        <v>380</v>
      </c>
      <c r="N327">
        <v>70</v>
      </c>
      <c r="O327">
        <v>35</v>
      </c>
      <c r="P327">
        <v>399</v>
      </c>
      <c r="Q327">
        <v>181</v>
      </c>
      <c r="R327">
        <v>0.148542776559072</v>
      </c>
      <c r="S327">
        <v>2.5592813120233999E-2</v>
      </c>
      <c r="T327">
        <v>36188</v>
      </c>
      <c r="U327">
        <v>4.0321738222082897E-2</v>
      </c>
      <c r="V327">
        <v>0.18552178000626801</v>
      </c>
      <c r="W327">
        <v>0.17277760367700801</v>
      </c>
      <c r="X327">
        <v>0.17559803614332001</v>
      </c>
      <c r="Y327">
        <v>3.0397994359135101E-2</v>
      </c>
      <c r="Z327">
        <v>0.13767888854068699</v>
      </c>
      <c r="AA327">
        <v>7.7300741669278196E-3</v>
      </c>
      <c r="AB327">
        <v>3.96949754517915E-2</v>
      </c>
      <c r="AC327">
        <v>7.3122323200668603E-3</v>
      </c>
      <c r="AD327">
        <v>3.6561161600334301E-3</v>
      </c>
      <c r="AE327">
        <v>4.1679724224381098E-2</v>
      </c>
      <c r="AF327">
        <v>1.8907343570458601E-2</v>
      </c>
      <c r="AG327">
        <v>0.869714285714286</v>
      </c>
      <c r="AH327">
        <v>0.76114285714285701</v>
      </c>
      <c r="AI327">
        <v>0.65714285714285703</v>
      </c>
      <c r="AJ327">
        <v>0.497142857142857</v>
      </c>
      <c r="AK327">
        <v>0.41714285714285698</v>
      </c>
      <c r="AL327">
        <v>0.16342857142857101</v>
      </c>
      <c r="AM327">
        <v>0.873142857142857</v>
      </c>
      <c r="AN327">
        <v>0.64914285714285702</v>
      </c>
      <c r="AO327">
        <v>0.67542857142857105</v>
      </c>
      <c r="AP327">
        <v>0.70971428571428596</v>
      </c>
      <c r="AQ327">
        <v>0.752</v>
      </c>
      <c r="AR327">
        <v>0.33142857142857102</v>
      </c>
      <c r="AS327">
        <v>0.432</v>
      </c>
      <c r="AT327">
        <v>0.92342857142857104</v>
      </c>
      <c r="AU327">
        <v>0.73485714285714299</v>
      </c>
      <c r="AV327">
        <v>2.7851428571428598</v>
      </c>
      <c r="AW327">
        <v>2.1028571428571401</v>
      </c>
      <c r="AX327">
        <v>1.3851428571428599</v>
      </c>
      <c r="AY327">
        <v>3.1737142857142899</v>
      </c>
      <c r="AZ327">
        <v>9.4468571428571408</v>
      </c>
      <c r="BA327">
        <v>0.81599999999999995</v>
      </c>
      <c r="BB327">
        <v>0.55428571428571405</v>
      </c>
      <c r="BC327">
        <v>0.74057142857142899</v>
      </c>
      <c r="BD327">
        <v>0.752</v>
      </c>
      <c r="BE327">
        <v>0.85257142857142898</v>
      </c>
      <c r="BF327" s="255" t="str">
        <f t="shared" si="5"/>
        <v>Most vulnerability</v>
      </c>
    </row>
    <row r="328" spans="1:58" x14ac:dyDescent="0.25">
      <c r="A328">
        <v>55808</v>
      </c>
      <c r="B328">
        <v>5325</v>
      </c>
      <c r="C328">
        <v>595</v>
      </c>
      <c r="D328">
        <v>59</v>
      </c>
      <c r="E328">
        <v>37078</v>
      </c>
      <c r="F328">
        <v>291</v>
      </c>
      <c r="G328">
        <v>892</v>
      </c>
      <c r="H328">
        <v>938</v>
      </c>
      <c r="I328">
        <v>1062</v>
      </c>
      <c r="J328">
        <v>147</v>
      </c>
      <c r="K328">
        <v>552</v>
      </c>
      <c r="L328">
        <v>0</v>
      </c>
      <c r="M328">
        <v>227</v>
      </c>
      <c r="N328">
        <v>416</v>
      </c>
      <c r="O328">
        <v>23</v>
      </c>
      <c r="P328">
        <v>216</v>
      </c>
      <c r="Q328">
        <v>107</v>
      </c>
      <c r="R328">
        <v>0.111737089201878</v>
      </c>
      <c r="S328">
        <v>1.10798122065728E-2</v>
      </c>
      <c r="T328">
        <v>37078</v>
      </c>
      <c r="U328">
        <v>5.4647887323943697E-2</v>
      </c>
      <c r="V328">
        <v>0.167511737089202</v>
      </c>
      <c r="W328">
        <v>0.17615023474178401</v>
      </c>
      <c r="X328">
        <v>0.19943661971831</v>
      </c>
      <c r="Y328">
        <v>2.7605633802816901E-2</v>
      </c>
      <c r="Z328">
        <v>0.10366197183098599</v>
      </c>
      <c r="AA328">
        <v>0</v>
      </c>
      <c r="AB328">
        <v>4.2629107981220701E-2</v>
      </c>
      <c r="AC328">
        <v>7.8122065727699502E-2</v>
      </c>
      <c r="AD328">
        <v>4.3192488262910802E-3</v>
      </c>
      <c r="AE328">
        <v>4.0563380281690098E-2</v>
      </c>
      <c r="AF328">
        <v>2.0093896713615E-2</v>
      </c>
      <c r="AG328">
        <v>0.70171428571428596</v>
      </c>
      <c r="AH328">
        <v>0.29371428571428598</v>
      </c>
      <c r="AI328">
        <v>0.58399999999999996</v>
      </c>
      <c r="AJ328">
        <v>0.72914285714285698</v>
      </c>
      <c r="AK328">
        <v>0.30514285714285699</v>
      </c>
      <c r="AL328">
        <v>0.17371428571428599</v>
      </c>
      <c r="AM328">
        <v>0.94285714285714295</v>
      </c>
      <c r="AN328">
        <v>0.55657142857142905</v>
      </c>
      <c r="AO328">
        <v>0.54285714285714304</v>
      </c>
      <c r="AP328">
        <v>0</v>
      </c>
      <c r="AQ328">
        <v>0.77028571428571402</v>
      </c>
      <c r="AR328">
        <v>0.88228571428571401</v>
      </c>
      <c r="AS328">
        <v>0.48</v>
      </c>
      <c r="AT328">
        <v>0.91428571428571404</v>
      </c>
      <c r="AU328">
        <v>0.74399999999999999</v>
      </c>
      <c r="AV328">
        <v>2.3085714285714301</v>
      </c>
      <c r="AW328">
        <v>1.97828571428571</v>
      </c>
      <c r="AX328">
        <v>0.54285714285714304</v>
      </c>
      <c r="AY328">
        <v>3.7908571428571398</v>
      </c>
      <c r="AZ328">
        <v>8.6205714285714308</v>
      </c>
      <c r="BA328">
        <v>0.65257142857142902</v>
      </c>
      <c r="BB328">
        <v>0.48799999999999999</v>
      </c>
      <c r="BC328">
        <v>0.26857142857142902</v>
      </c>
      <c r="BD328">
        <v>0.94742857142857095</v>
      </c>
      <c r="BE328">
        <v>0.71885714285714297</v>
      </c>
      <c r="BF328" s="255" t="str">
        <f t="shared" si="5"/>
        <v>Significant vulnerability</v>
      </c>
    </row>
    <row r="329" spans="1:58" x14ac:dyDescent="0.25">
      <c r="A329">
        <v>55810</v>
      </c>
      <c r="B329">
        <v>8305</v>
      </c>
      <c r="C329">
        <v>391</v>
      </c>
      <c r="D329">
        <v>60</v>
      </c>
      <c r="E329">
        <v>41565</v>
      </c>
      <c r="F329">
        <v>240</v>
      </c>
      <c r="G329">
        <v>1536</v>
      </c>
      <c r="H329">
        <v>1733</v>
      </c>
      <c r="I329">
        <v>1047</v>
      </c>
      <c r="J329">
        <v>245</v>
      </c>
      <c r="K329">
        <v>844</v>
      </c>
      <c r="L329">
        <v>55</v>
      </c>
      <c r="M329">
        <v>204</v>
      </c>
      <c r="N329">
        <v>540</v>
      </c>
      <c r="O329">
        <v>0</v>
      </c>
      <c r="P329">
        <v>157</v>
      </c>
      <c r="Q329">
        <v>165</v>
      </c>
      <c r="R329">
        <v>4.70800722456352E-2</v>
      </c>
      <c r="S329">
        <v>7.2245635159542401E-3</v>
      </c>
      <c r="T329">
        <v>41565</v>
      </c>
      <c r="U329">
        <v>2.8898254063816999E-2</v>
      </c>
      <c r="V329">
        <v>0.18494882600842899</v>
      </c>
      <c r="W329">
        <v>0.208669476219145</v>
      </c>
      <c r="X329">
        <v>0.12606863335340199</v>
      </c>
      <c r="Y329">
        <v>2.9500301023479801E-2</v>
      </c>
      <c r="Z329">
        <v>0.10162552679109001</v>
      </c>
      <c r="AA329">
        <v>6.6225165562913899E-3</v>
      </c>
      <c r="AB329">
        <v>2.45635159542444E-2</v>
      </c>
      <c r="AC329">
        <v>6.5021071643588196E-2</v>
      </c>
      <c r="AD329">
        <v>0</v>
      </c>
      <c r="AE329">
        <v>1.89042745334136E-2</v>
      </c>
      <c r="AF329">
        <v>1.9867549668874201E-2</v>
      </c>
      <c r="AG329">
        <v>0.19771428571428601</v>
      </c>
      <c r="AH329">
        <v>0.17142857142857101</v>
      </c>
      <c r="AI329">
        <v>0.36342857142857099</v>
      </c>
      <c r="AJ329">
        <v>0.28114285714285697</v>
      </c>
      <c r="AK329">
        <v>0.41142857142857098</v>
      </c>
      <c r="AL329">
        <v>0.36114285714285699</v>
      </c>
      <c r="AM329">
        <v>0.58628571428571397</v>
      </c>
      <c r="AN329">
        <v>0.61828571428571399</v>
      </c>
      <c r="AO329">
        <v>0.52914285714285703</v>
      </c>
      <c r="AP329">
        <v>0.66285714285714303</v>
      </c>
      <c r="AQ329">
        <v>0.619428571428571</v>
      </c>
      <c r="AR329">
        <v>0.84571428571428597</v>
      </c>
      <c r="AS329">
        <v>0</v>
      </c>
      <c r="AT329">
        <v>0.620571428571429</v>
      </c>
      <c r="AU329">
        <v>0.74057142857142899</v>
      </c>
      <c r="AV329">
        <v>1.01371428571429</v>
      </c>
      <c r="AW329">
        <v>1.97714285714286</v>
      </c>
      <c r="AX329">
        <v>1.1919999999999999</v>
      </c>
      <c r="AY329">
        <v>2.8262857142857101</v>
      </c>
      <c r="AZ329">
        <v>7.0091428571428596</v>
      </c>
      <c r="BA329">
        <v>0.113142857142857</v>
      </c>
      <c r="BB329">
        <v>0.48685714285714299</v>
      </c>
      <c r="BC329">
        <v>0.65485714285714303</v>
      </c>
      <c r="BD329">
        <v>0.64342857142857102</v>
      </c>
      <c r="BE329">
        <v>0.46400000000000002</v>
      </c>
      <c r="BF329" s="255" t="str">
        <f t="shared" si="5"/>
        <v>Some vulnerability</v>
      </c>
    </row>
    <row r="330" spans="1:58" x14ac:dyDescent="0.25">
      <c r="A330">
        <v>55811</v>
      </c>
      <c r="B330">
        <v>27907</v>
      </c>
      <c r="C330">
        <v>3015</v>
      </c>
      <c r="D330">
        <v>484</v>
      </c>
      <c r="E330">
        <v>44805</v>
      </c>
      <c r="F330">
        <v>682</v>
      </c>
      <c r="G330">
        <v>5792</v>
      </c>
      <c r="H330">
        <v>5193</v>
      </c>
      <c r="I330">
        <v>3573</v>
      </c>
      <c r="J330">
        <v>531</v>
      </c>
      <c r="K330">
        <v>2377</v>
      </c>
      <c r="L330">
        <v>23</v>
      </c>
      <c r="M330">
        <v>2313</v>
      </c>
      <c r="N330">
        <v>226</v>
      </c>
      <c r="O330">
        <v>94</v>
      </c>
      <c r="P330">
        <v>687</v>
      </c>
      <c r="Q330">
        <v>1985</v>
      </c>
      <c r="R330">
        <v>0.10803740996882499</v>
      </c>
      <c r="S330">
        <v>1.7343318880567601E-2</v>
      </c>
      <c r="T330">
        <v>44805</v>
      </c>
      <c r="U330">
        <v>2.4438312968072501E-2</v>
      </c>
      <c r="V330">
        <v>0.207546493711255</v>
      </c>
      <c r="W330">
        <v>0.18608234493137901</v>
      </c>
      <c r="X330">
        <v>0.128032393306339</v>
      </c>
      <c r="Y330">
        <v>1.90274841437632E-2</v>
      </c>
      <c r="Z330">
        <v>8.5175762353531401E-2</v>
      </c>
      <c r="AA330">
        <v>8.2416597986168297E-4</v>
      </c>
      <c r="AB330">
        <v>8.2882430931307594E-2</v>
      </c>
      <c r="AC330">
        <v>8.0983265847278506E-3</v>
      </c>
      <c r="AD330">
        <v>3.3683305263912302E-3</v>
      </c>
      <c r="AE330">
        <v>2.4617479485433798E-2</v>
      </c>
      <c r="AF330">
        <v>7.1129107392410504E-2</v>
      </c>
      <c r="AG330">
        <v>0.68342857142857105</v>
      </c>
      <c r="AH330">
        <v>0.51428571428571401</v>
      </c>
      <c r="AI330">
        <v>0.252571428571429</v>
      </c>
      <c r="AJ330">
        <v>0.217142857142857</v>
      </c>
      <c r="AK330">
        <v>0.55428571428571405</v>
      </c>
      <c r="AL330">
        <v>0.220571428571429</v>
      </c>
      <c r="AM330">
        <v>0.61028571428571399</v>
      </c>
      <c r="AN330">
        <v>0.307428571428571</v>
      </c>
      <c r="AO330">
        <v>0.45028571428571401</v>
      </c>
      <c r="AP330">
        <v>0.39542857142857102</v>
      </c>
      <c r="AQ330">
        <v>0.90742857142857103</v>
      </c>
      <c r="AR330">
        <v>0.34971428571428598</v>
      </c>
      <c r="AS330">
        <v>0.41599999999999998</v>
      </c>
      <c r="AT330">
        <v>0.753142857142857</v>
      </c>
      <c r="AU330">
        <v>0.95542857142857096</v>
      </c>
      <c r="AV330">
        <v>1.6674285714285699</v>
      </c>
      <c r="AW330">
        <v>1.6925714285714299</v>
      </c>
      <c r="AX330">
        <v>0.84571428571428597</v>
      </c>
      <c r="AY330">
        <v>3.3817142857142901</v>
      </c>
      <c r="AZ330">
        <v>7.5874285714285703</v>
      </c>
      <c r="BA330">
        <v>0.36</v>
      </c>
      <c r="BB330">
        <v>0.307428571428571</v>
      </c>
      <c r="BC330">
        <v>0.45142857142857101</v>
      </c>
      <c r="BD330">
        <v>0.82742857142857096</v>
      </c>
      <c r="BE330">
        <v>0.55542857142857105</v>
      </c>
      <c r="BF330" s="255" t="str">
        <f t="shared" si="5"/>
        <v>Significant vulnerability</v>
      </c>
    </row>
    <row r="331" spans="1:58" x14ac:dyDescent="0.25">
      <c r="A331">
        <v>55812</v>
      </c>
      <c r="B331">
        <v>11016</v>
      </c>
      <c r="C331">
        <v>2161</v>
      </c>
      <c r="D331">
        <v>448</v>
      </c>
      <c r="E331">
        <v>33713</v>
      </c>
      <c r="F331">
        <v>112</v>
      </c>
      <c r="G331">
        <v>974</v>
      </c>
      <c r="H331">
        <v>1379</v>
      </c>
      <c r="I331">
        <v>898</v>
      </c>
      <c r="J331">
        <v>101</v>
      </c>
      <c r="K331">
        <v>1910</v>
      </c>
      <c r="L331">
        <v>57</v>
      </c>
      <c r="M331">
        <v>652</v>
      </c>
      <c r="N331">
        <v>0</v>
      </c>
      <c r="O331">
        <v>113</v>
      </c>
      <c r="P331">
        <v>283</v>
      </c>
      <c r="Q331">
        <v>2514</v>
      </c>
      <c r="R331">
        <v>0.19616920842411001</v>
      </c>
      <c r="S331">
        <v>4.0668119099491598E-2</v>
      </c>
      <c r="T331">
        <v>33713</v>
      </c>
      <c r="U331">
        <v>1.01670297748729E-2</v>
      </c>
      <c r="V331">
        <v>8.8416848220769798E-2</v>
      </c>
      <c r="W331">
        <v>0.12518155410312301</v>
      </c>
      <c r="X331">
        <v>8.1517792302105999E-2</v>
      </c>
      <c r="Y331">
        <v>9.1684822076978905E-3</v>
      </c>
      <c r="Z331">
        <v>0.173384168482208</v>
      </c>
      <c r="AA331">
        <v>5.1742919389978197E-3</v>
      </c>
      <c r="AB331">
        <v>5.9186637618010199E-2</v>
      </c>
      <c r="AC331">
        <v>0</v>
      </c>
      <c r="AD331">
        <v>1.0257806826434301E-2</v>
      </c>
      <c r="AE331">
        <v>2.5689905591866399E-2</v>
      </c>
      <c r="AF331">
        <v>0.22821350762527201</v>
      </c>
      <c r="AG331">
        <v>0.93942857142857095</v>
      </c>
      <c r="AH331">
        <v>0.93257142857142905</v>
      </c>
      <c r="AI331">
        <v>0.78285714285714303</v>
      </c>
      <c r="AJ331">
        <v>5.4857142857142903E-2</v>
      </c>
      <c r="AK331">
        <v>3.2000000000000001E-2</v>
      </c>
      <c r="AL331">
        <v>6.2857142857142903E-2</v>
      </c>
      <c r="AM331">
        <v>0.122285714285714</v>
      </c>
      <c r="AN331">
        <v>6.8571428571428603E-2</v>
      </c>
      <c r="AO331">
        <v>0.749714285714286</v>
      </c>
      <c r="AP331">
        <v>0.622857142857143</v>
      </c>
      <c r="AQ331">
        <v>0.84457142857142897</v>
      </c>
      <c r="AR331">
        <v>0</v>
      </c>
      <c r="AS331">
        <v>0.77371428571428602</v>
      </c>
      <c r="AT331">
        <v>0.77371428571428602</v>
      </c>
      <c r="AU331">
        <v>0.98971428571428599</v>
      </c>
      <c r="AV331">
        <v>2.70971428571429</v>
      </c>
      <c r="AW331">
        <v>0.28571428571428598</v>
      </c>
      <c r="AX331">
        <v>1.3725714285714301</v>
      </c>
      <c r="AY331">
        <v>3.3817142857142901</v>
      </c>
      <c r="AZ331">
        <v>7.7497142857142904</v>
      </c>
      <c r="BA331">
        <v>0.78971428571428604</v>
      </c>
      <c r="BB331">
        <v>6.8571428571428603E-3</v>
      </c>
      <c r="BC331">
        <v>0.73599999999999999</v>
      </c>
      <c r="BD331">
        <v>0.82742857142857096</v>
      </c>
      <c r="BE331">
        <v>0.58399999999999996</v>
      </c>
      <c r="BF331" s="255" t="str">
        <f t="shared" si="5"/>
        <v>Significant vulnerability</v>
      </c>
    </row>
    <row r="332" spans="1:58" x14ac:dyDescent="0.25">
      <c r="A332">
        <v>55814</v>
      </c>
      <c r="B332">
        <v>311</v>
      </c>
      <c r="C332">
        <v>0</v>
      </c>
      <c r="D332">
        <v>0</v>
      </c>
      <c r="E332">
        <v>7623</v>
      </c>
      <c r="F332">
        <v>43</v>
      </c>
      <c r="G332">
        <v>15</v>
      </c>
      <c r="H332">
        <v>0</v>
      </c>
      <c r="I332">
        <v>0</v>
      </c>
      <c r="J332">
        <v>0</v>
      </c>
      <c r="K332">
        <v>143</v>
      </c>
      <c r="L332">
        <v>15</v>
      </c>
      <c r="M332">
        <v>0</v>
      </c>
      <c r="N332">
        <v>0</v>
      </c>
      <c r="O332">
        <v>0</v>
      </c>
      <c r="P332">
        <v>0</v>
      </c>
      <c r="Q332">
        <v>311</v>
      </c>
      <c r="R332">
        <v>0</v>
      </c>
      <c r="S332">
        <v>0</v>
      </c>
      <c r="T332">
        <v>7623</v>
      </c>
      <c r="U332">
        <v>0.13826366559485501</v>
      </c>
      <c r="V332">
        <v>4.8231511254019303E-2</v>
      </c>
      <c r="W332">
        <v>0</v>
      </c>
      <c r="X332">
        <v>0</v>
      </c>
      <c r="Y332">
        <v>0</v>
      </c>
      <c r="Z332">
        <v>0.45980707395498399</v>
      </c>
      <c r="AA332">
        <v>4.8231511254019303E-2</v>
      </c>
      <c r="AB332">
        <v>0</v>
      </c>
      <c r="AC332">
        <v>0</v>
      </c>
      <c r="AD332">
        <v>0</v>
      </c>
      <c r="AE332">
        <v>0</v>
      </c>
      <c r="AF332">
        <v>1</v>
      </c>
      <c r="AG332">
        <v>0</v>
      </c>
      <c r="AH332">
        <v>0</v>
      </c>
      <c r="AI332">
        <v>0.996571428571429</v>
      </c>
      <c r="AJ332">
        <v>0.99085714285714299</v>
      </c>
      <c r="AK332">
        <v>5.7142857142857099E-3</v>
      </c>
      <c r="AL332">
        <v>0</v>
      </c>
      <c r="AM332">
        <v>0</v>
      </c>
      <c r="AN332">
        <v>0</v>
      </c>
      <c r="AO332">
        <v>0.95199999999999996</v>
      </c>
      <c r="AP332">
        <v>0.96</v>
      </c>
      <c r="AQ332">
        <v>0</v>
      </c>
      <c r="AR332">
        <v>0</v>
      </c>
      <c r="AS332">
        <v>0</v>
      </c>
      <c r="AT332">
        <v>0</v>
      </c>
      <c r="AU332">
        <v>0.997714285714286</v>
      </c>
      <c r="AV332">
        <v>1.98742857142857</v>
      </c>
      <c r="AW332">
        <v>5.7142857142857099E-3</v>
      </c>
      <c r="AX332">
        <v>1.9119999999999999</v>
      </c>
      <c r="AY332">
        <v>0.997714285714286</v>
      </c>
      <c r="AZ332">
        <v>4.9028571428571404</v>
      </c>
      <c r="BA332">
        <v>0.51314285714285701</v>
      </c>
      <c r="BB332">
        <v>0</v>
      </c>
      <c r="BC332">
        <v>0.97028571428571397</v>
      </c>
      <c r="BD332">
        <v>0.106285714285714</v>
      </c>
      <c r="BE332">
        <v>0.122285714285714</v>
      </c>
      <c r="BF332" s="255" t="str">
        <f t="shared" si="5"/>
        <v>Least vulnerability</v>
      </c>
    </row>
    <row r="333" spans="1:58" x14ac:dyDescent="0.25">
      <c r="A333">
        <v>55901</v>
      </c>
      <c r="B333">
        <v>58260</v>
      </c>
      <c r="C333">
        <v>5368</v>
      </c>
      <c r="D333">
        <v>1266</v>
      </c>
      <c r="E333">
        <v>45743</v>
      </c>
      <c r="F333">
        <v>2311</v>
      </c>
      <c r="G333">
        <v>9055</v>
      </c>
      <c r="H333">
        <v>14331</v>
      </c>
      <c r="I333">
        <v>5583</v>
      </c>
      <c r="J333">
        <v>830</v>
      </c>
      <c r="K333">
        <v>17120</v>
      </c>
      <c r="L333">
        <v>1558</v>
      </c>
      <c r="M333">
        <v>5109</v>
      </c>
      <c r="N333">
        <v>116</v>
      </c>
      <c r="O333">
        <v>480</v>
      </c>
      <c r="P333">
        <v>1843</v>
      </c>
      <c r="Q333">
        <v>1212</v>
      </c>
      <c r="R333">
        <v>9.2138688637143806E-2</v>
      </c>
      <c r="S333">
        <v>2.173017507724E-2</v>
      </c>
      <c r="T333">
        <v>45743</v>
      </c>
      <c r="U333">
        <v>3.9667009955372499E-2</v>
      </c>
      <c r="V333">
        <v>0.15542396155166499</v>
      </c>
      <c r="W333">
        <v>0.24598352214212199</v>
      </c>
      <c r="X333">
        <v>9.5829042224510802E-2</v>
      </c>
      <c r="Y333">
        <v>1.42464812907655E-2</v>
      </c>
      <c r="Z333">
        <v>0.293855132166152</v>
      </c>
      <c r="AA333">
        <v>2.6742190181943001E-2</v>
      </c>
      <c r="AB333">
        <v>8.7693099897013405E-2</v>
      </c>
      <c r="AC333">
        <v>1.99107449364916E-3</v>
      </c>
      <c r="AD333">
        <v>8.2389289392379005E-3</v>
      </c>
      <c r="AE333">
        <v>3.1634054239615503E-2</v>
      </c>
      <c r="AF333">
        <v>2.0803295571575699E-2</v>
      </c>
      <c r="AG333">
        <v>0.58628571428571397</v>
      </c>
      <c r="AH333">
        <v>0.65600000000000003</v>
      </c>
      <c r="AI333">
        <v>0.222857142857143</v>
      </c>
      <c r="AJ333">
        <v>0.48914285714285699</v>
      </c>
      <c r="AK333">
        <v>0.254857142857143</v>
      </c>
      <c r="AL333">
        <v>0.65371428571428603</v>
      </c>
      <c r="AM333">
        <v>0.26628571428571401</v>
      </c>
      <c r="AN333">
        <v>0.17942857142857099</v>
      </c>
      <c r="AO333">
        <v>0.90057142857142902</v>
      </c>
      <c r="AP333">
        <v>0.90857142857142903</v>
      </c>
      <c r="AQ333">
        <v>0.91542857142857104</v>
      </c>
      <c r="AR333">
        <v>0.19428571428571401</v>
      </c>
      <c r="AS333">
        <v>0.69485714285714295</v>
      </c>
      <c r="AT333">
        <v>0.84457142857142897</v>
      </c>
      <c r="AU333">
        <v>0.75542857142857101</v>
      </c>
      <c r="AV333">
        <v>1.95428571428571</v>
      </c>
      <c r="AW333">
        <v>1.3542857142857101</v>
      </c>
      <c r="AX333">
        <v>1.8091428571428601</v>
      </c>
      <c r="AY333">
        <v>3.4045714285714301</v>
      </c>
      <c r="AZ333">
        <v>8.5222857142857205</v>
      </c>
      <c r="BA333">
        <v>0.497142857142857</v>
      </c>
      <c r="BB333">
        <v>0.157714285714286</v>
      </c>
      <c r="BC333">
        <v>0.93371428571428605</v>
      </c>
      <c r="BD333">
        <v>0.83314285714285696</v>
      </c>
      <c r="BE333">
        <v>0.70285714285714296</v>
      </c>
      <c r="BF333" s="255" t="str">
        <f t="shared" si="5"/>
        <v>Significant vulnerability</v>
      </c>
    </row>
    <row r="334" spans="1:58" x14ac:dyDescent="0.25">
      <c r="A334">
        <v>55902</v>
      </c>
      <c r="B334">
        <v>25988</v>
      </c>
      <c r="C334">
        <v>1243</v>
      </c>
      <c r="D334">
        <v>616</v>
      </c>
      <c r="E334">
        <v>82374</v>
      </c>
      <c r="F334">
        <v>416</v>
      </c>
      <c r="G334">
        <v>4842</v>
      </c>
      <c r="H334">
        <v>5608</v>
      </c>
      <c r="I334">
        <v>2345</v>
      </c>
      <c r="J334">
        <v>361</v>
      </c>
      <c r="K334">
        <v>6513</v>
      </c>
      <c r="L334">
        <v>466</v>
      </c>
      <c r="M334">
        <v>2210</v>
      </c>
      <c r="N334">
        <v>128</v>
      </c>
      <c r="O334">
        <v>145</v>
      </c>
      <c r="P334">
        <v>927</v>
      </c>
      <c r="Q334">
        <v>395</v>
      </c>
      <c r="R334">
        <v>4.78297675850392E-2</v>
      </c>
      <c r="S334">
        <v>2.3703247652762799E-2</v>
      </c>
      <c r="T334">
        <v>82374</v>
      </c>
      <c r="U334">
        <v>1.6007388025242399E-2</v>
      </c>
      <c r="V334">
        <v>0.18631676158226901</v>
      </c>
      <c r="W334">
        <v>0.21579190395567199</v>
      </c>
      <c r="X334">
        <v>9.0233954132676597E-2</v>
      </c>
      <c r="Y334">
        <v>1.38910266276743E-2</v>
      </c>
      <c r="Z334">
        <v>0.25061566877020203</v>
      </c>
      <c r="AA334">
        <v>1.7931352932122498E-2</v>
      </c>
      <c r="AB334">
        <v>8.5039248884100402E-2</v>
      </c>
      <c r="AC334">
        <v>4.9253501616130504E-3</v>
      </c>
      <c r="AD334">
        <v>5.5794982299522903E-3</v>
      </c>
      <c r="AE334">
        <v>3.5670309373557002E-2</v>
      </c>
      <c r="AF334">
        <v>1.5199322764352799E-2</v>
      </c>
      <c r="AG334">
        <v>0.20342857142857099</v>
      </c>
      <c r="AH334">
        <v>0.71771428571428597</v>
      </c>
      <c r="AI334">
        <v>1.14285714285715E-2</v>
      </c>
      <c r="AJ334">
        <v>0.108571428571429</v>
      </c>
      <c r="AK334">
        <v>0.42171428571428599</v>
      </c>
      <c r="AL334">
        <v>0.41714285714285698</v>
      </c>
      <c r="AM334">
        <v>0.214857142857143</v>
      </c>
      <c r="AN334">
        <v>0.16342857142857101</v>
      </c>
      <c r="AO334">
        <v>0.85828571428571399</v>
      </c>
      <c r="AP334">
        <v>0.85371428571428598</v>
      </c>
      <c r="AQ334">
        <v>0.91200000000000003</v>
      </c>
      <c r="AR334">
        <v>0.26628571428571401</v>
      </c>
      <c r="AS334">
        <v>0.56685714285714295</v>
      </c>
      <c r="AT334">
        <v>0.88114285714285701</v>
      </c>
      <c r="AU334">
        <v>0.68571428571428605</v>
      </c>
      <c r="AV334">
        <v>1.04114285714286</v>
      </c>
      <c r="AW334">
        <v>1.21714285714286</v>
      </c>
      <c r="AX334">
        <v>1.712</v>
      </c>
      <c r="AY334">
        <v>3.3119999999999998</v>
      </c>
      <c r="AZ334">
        <v>7.2822857142857096</v>
      </c>
      <c r="BA334">
        <v>0.124571428571429</v>
      </c>
      <c r="BB334">
        <v>0.109714285714286</v>
      </c>
      <c r="BC334">
        <v>0.88571428571428601</v>
      </c>
      <c r="BD334">
        <v>0.80457142857142905</v>
      </c>
      <c r="BE334">
        <v>0.50971428571428601</v>
      </c>
      <c r="BF334" s="255" t="str">
        <f t="shared" si="5"/>
        <v>Significant vulnerability</v>
      </c>
    </row>
    <row r="335" spans="1:58" x14ac:dyDescent="0.25">
      <c r="A335">
        <v>55903</v>
      </c>
      <c r="B335">
        <v>0</v>
      </c>
      <c r="C335">
        <v>0</v>
      </c>
      <c r="D335">
        <v>0</v>
      </c>
      <c r="E335" t="s">
        <v>137</v>
      </c>
      <c r="F335">
        <v>0</v>
      </c>
      <c r="G335">
        <v>0</v>
      </c>
      <c r="H335">
        <v>0</v>
      </c>
      <c r="I335">
        <v>0</v>
      </c>
      <c r="J335">
        <v>0</v>
      </c>
      <c r="K335">
        <v>0</v>
      </c>
      <c r="L335">
        <v>0</v>
      </c>
      <c r="M335">
        <v>0</v>
      </c>
      <c r="N335">
        <v>0</v>
      </c>
      <c r="O335">
        <v>0</v>
      </c>
      <c r="P335">
        <v>0</v>
      </c>
      <c r="Q335">
        <v>0</v>
      </c>
      <c r="R335" t="s">
        <v>137</v>
      </c>
      <c r="S335" t="s">
        <v>137</v>
      </c>
      <c r="T335" t="s">
        <v>137</v>
      </c>
      <c r="U335" t="s">
        <v>137</v>
      </c>
      <c r="V335" t="s">
        <v>137</v>
      </c>
      <c r="W335" t="s">
        <v>137</v>
      </c>
      <c r="X335" t="s">
        <v>137</v>
      </c>
      <c r="Y335" t="s">
        <v>137</v>
      </c>
      <c r="Z335" t="s">
        <v>137</v>
      </c>
      <c r="AA335" t="s">
        <v>137</v>
      </c>
      <c r="AB335" t="s">
        <v>137</v>
      </c>
      <c r="AC335" t="s">
        <v>137</v>
      </c>
      <c r="AD335" t="s">
        <v>137</v>
      </c>
      <c r="AE335" t="s">
        <v>137</v>
      </c>
      <c r="AF335" t="s">
        <v>137</v>
      </c>
      <c r="AG335" t="s">
        <v>137</v>
      </c>
      <c r="AH335" t="s">
        <v>137</v>
      </c>
      <c r="AI335" t="s">
        <v>137</v>
      </c>
      <c r="AJ335" t="s">
        <v>137</v>
      </c>
      <c r="AK335" t="s">
        <v>137</v>
      </c>
      <c r="AL335" t="s">
        <v>137</v>
      </c>
      <c r="AM335" t="s">
        <v>137</v>
      </c>
      <c r="AN335" t="s">
        <v>137</v>
      </c>
      <c r="AO335" t="s">
        <v>137</v>
      </c>
      <c r="AP335" t="s">
        <v>137</v>
      </c>
      <c r="AQ335" t="s">
        <v>137</v>
      </c>
      <c r="AR335" t="s">
        <v>137</v>
      </c>
      <c r="AS335" t="s">
        <v>137</v>
      </c>
      <c r="AT335" t="s">
        <v>137</v>
      </c>
      <c r="AU335" t="s">
        <v>137</v>
      </c>
      <c r="AV335" t="s">
        <v>137</v>
      </c>
      <c r="AW335" t="s">
        <v>137</v>
      </c>
      <c r="AX335" t="s">
        <v>137</v>
      </c>
      <c r="AY335" t="s">
        <v>137</v>
      </c>
      <c r="AZ335" t="s">
        <v>137</v>
      </c>
      <c r="BA335" t="s">
        <v>137</v>
      </c>
      <c r="BB335" t="s">
        <v>137</v>
      </c>
      <c r="BC335" t="s">
        <v>137</v>
      </c>
      <c r="BD335" t="s">
        <v>137</v>
      </c>
      <c r="BE335" t="s">
        <v>137</v>
      </c>
      <c r="BF335" s="255" t="str">
        <f t="shared" si="5"/>
        <v/>
      </c>
    </row>
    <row r="336" spans="1:58" x14ac:dyDescent="0.25">
      <c r="A336">
        <v>55904</v>
      </c>
      <c r="B336">
        <v>29682</v>
      </c>
      <c r="C336">
        <v>3009</v>
      </c>
      <c r="D336">
        <v>516</v>
      </c>
      <c r="E336">
        <v>39314</v>
      </c>
      <c r="F336">
        <v>1365</v>
      </c>
      <c r="G336">
        <v>4373</v>
      </c>
      <c r="H336">
        <v>7318</v>
      </c>
      <c r="I336">
        <v>3333</v>
      </c>
      <c r="J336">
        <v>383</v>
      </c>
      <c r="K336">
        <v>7612</v>
      </c>
      <c r="L336">
        <v>586</v>
      </c>
      <c r="M336">
        <v>2078</v>
      </c>
      <c r="N336">
        <v>357</v>
      </c>
      <c r="O336">
        <v>392</v>
      </c>
      <c r="P336">
        <v>1004</v>
      </c>
      <c r="Q336">
        <v>1185</v>
      </c>
      <c r="R336">
        <v>0.10137457044673499</v>
      </c>
      <c r="S336">
        <v>1.7384273296947601E-2</v>
      </c>
      <c r="T336">
        <v>39314</v>
      </c>
      <c r="U336">
        <v>4.5987467151809201E-2</v>
      </c>
      <c r="V336">
        <v>0.14732834714641899</v>
      </c>
      <c r="W336">
        <v>0.24654672865709901</v>
      </c>
      <c r="X336">
        <v>0.11229027693551601</v>
      </c>
      <c r="Y336">
        <v>1.2903443164207299E-2</v>
      </c>
      <c r="Z336">
        <v>0.256451721582104</v>
      </c>
      <c r="AA336">
        <v>1.9742604945758399E-2</v>
      </c>
      <c r="AB336">
        <v>7.0008759517552699E-2</v>
      </c>
      <c r="AC336">
        <v>1.20274914089347E-2</v>
      </c>
      <c r="AD336">
        <v>1.3206657233340101E-2</v>
      </c>
      <c r="AE336">
        <v>3.3825213934370997E-2</v>
      </c>
      <c r="AF336">
        <v>3.9923185769152998E-2</v>
      </c>
      <c r="AG336">
        <v>0.64800000000000002</v>
      </c>
      <c r="AH336">
        <v>0.51657142857142901</v>
      </c>
      <c r="AI336">
        <v>0.45257142857142901</v>
      </c>
      <c r="AJ336">
        <v>0.59771428571428598</v>
      </c>
      <c r="AK336">
        <v>0.20799999999999999</v>
      </c>
      <c r="AL336">
        <v>0.66057142857142903</v>
      </c>
      <c r="AM336">
        <v>0.442285714285714</v>
      </c>
      <c r="AN336">
        <v>0.13257142857142901</v>
      </c>
      <c r="AO336">
        <v>0.869714285714286</v>
      </c>
      <c r="AP336">
        <v>0.872</v>
      </c>
      <c r="AQ336">
        <v>0.878857142857143</v>
      </c>
      <c r="AR336">
        <v>0.434285714285714</v>
      </c>
      <c r="AS336">
        <v>0.86171428571428599</v>
      </c>
      <c r="AT336">
        <v>0.86285714285714299</v>
      </c>
      <c r="AU336">
        <v>0.89714285714285702</v>
      </c>
      <c r="AV336">
        <v>2.2148571428571402</v>
      </c>
      <c r="AW336">
        <v>1.44342857142857</v>
      </c>
      <c r="AX336">
        <v>1.74171428571429</v>
      </c>
      <c r="AY336">
        <v>3.9348571428571399</v>
      </c>
      <c r="AZ336">
        <v>9.3348571428571407</v>
      </c>
      <c r="BA336">
        <v>0.61371428571428599</v>
      </c>
      <c r="BB336">
        <v>0.20342857142857099</v>
      </c>
      <c r="BC336">
        <v>0.89714285714285702</v>
      </c>
      <c r="BD336">
        <v>0.97371428571428598</v>
      </c>
      <c r="BE336">
        <v>0.82971428571428596</v>
      </c>
      <c r="BF336" s="255" t="str">
        <f t="shared" si="5"/>
        <v>Most vulnerability</v>
      </c>
    </row>
    <row r="337" spans="1:58" x14ac:dyDescent="0.25">
      <c r="A337">
        <v>55906</v>
      </c>
      <c r="B337">
        <v>20080</v>
      </c>
      <c r="C337">
        <v>1672</v>
      </c>
      <c r="D337">
        <v>416</v>
      </c>
      <c r="E337">
        <v>54696</v>
      </c>
      <c r="F337">
        <v>741</v>
      </c>
      <c r="G337">
        <v>3624</v>
      </c>
      <c r="H337">
        <v>4288</v>
      </c>
      <c r="I337">
        <v>1855</v>
      </c>
      <c r="J337">
        <v>367</v>
      </c>
      <c r="K337">
        <v>5043</v>
      </c>
      <c r="L337">
        <v>452</v>
      </c>
      <c r="M337">
        <v>1349</v>
      </c>
      <c r="N337">
        <v>399</v>
      </c>
      <c r="O337">
        <v>73</v>
      </c>
      <c r="P337">
        <v>499</v>
      </c>
      <c r="Q337">
        <v>142</v>
      </c>
      <c r="R337">
        <v>8.3266932270916305E-2</v>
      </c>
      <c r="S337">
        <v>2.07171314741036E-2</v>
      </c>
      <c r="T337">
        <v>54696</v>
      </c>
      <c r="U337">
        <v>3.6902390438247001E-2</v>
      </c>
      <c r="V337">
        <v>0.18047808764940201</v>
      </c>
      <c r="W337">
        <v>0.21354581673306799</v>
      </c>
      <c r="X337">
        <v>9.2380478087649404E-2</v>
      </c>
      <c r="Y337">
        <v>1.8276892430278899E-2</v>
      </c>
      <c r="Z337">
        <v>0.25114541832669302</v>
      </c>
      <c r="AA337">
        <v>2.2509960159362501E-2</v>
      </c>
      <c r="AB337">
        <v>6.7181274900398394E-2</v>
      </c>
      <c r="AC337">
        <v>1.9870517928286899E-2</v>
      </c>
      <c r="AD337">
        <v>3.63545816733068E-3</v>
      </c>
      <c r="AE337">
        <v>2.4850597609561799E-2</v>
      </c>
      <c r="AF337">
        <v>7.0717131474103603E-3</v>
      </c>
      <c r="AG337">
        <v>0.500571428571429</v>
      </c>
      <c r="AH337">
        <v>0.621714285714286</v>
      </c>
      <c r="AI337">
        <v>9.4857142857142904E-2</v>
      </c>
      <c r="AJ337">
        <v>0.44457142857142901</v>
      </c>
      <c r="AK337">
        <v>0.38171428571428601</v>
      </c>
      <c r="AL337">
        <v>0.39085714285714301</v>
      </c>
      <c r="AM337">
        <v>0.23542857142857099</v>
      </c>
      <c r="AN337">
        <v>0.28799999999999998</v>
      </c>
      <c r="AO337">
        <v>0.86057142857142899</v>
      </c>
      <c r="AP337">
        <v>0.88457142857142901</v>
      </c>
      <c r="AQ337">
        <v>0.86857142857142899</v>
      </c>
      <c r="AR337">
        <v>0.56685714285714295</v>
      </c>
      <c r="AS337">
        <v>0.43085714285714299</v>
      </c>
      <c r="AT337">
        <v>0.75885714285714301</v>
      </c>
      <c r="AU337">
        <v>0.54742857142857104</v>
      </c>
      <c r="AV337">
        <v>1.6617142857142899</v>
      </c>
      <c r="AW337">
        <v>1.296</v>
      </c>
      <c r="AX337">
        <v>1.74514285714286</v>
      </c>
      <c r="AY337">
        <v>3.1725714285714299</v>
      </c>
      <c r="AZ337">
        <v>7.8754285714285697</v>
      </c>
      <c r="BA337">
        <v>0.35542857142857098</v>
      </c>
      <c r="BB337">
        <v>0.13714285714285701</v>
      </c>
      <c r="BC337">
        <v>0.90171428571428602</v>
      </c>
      <c r="BD337">
        <v>0.750857142857143</v>
      </c>
      <c r="BE337">
        <v>0.60457142857142898</v>
      </c>
      <c r="BF337" s="255" t="str">
        <f t="shared" si="5"/>
        <v>Significant vulnerability</v>
      </c>
    </row>
    <row r="338" spans="1:58" x14ac:dyDescent="0.25">
      <c r="A338">
        <v>55909</v>
      </c>
      <c r="B338">
        <v>1393</v>
      </c>
      <c r="C338">
        <v>60</v>
      </c>
      <c r="D338">
        <v>33</v>
      </c>
      <c r="E338">
        <v>47440</v>
      </c>
      <c r="F338">
        <v>31</v>
      </c>
      <c r="G338">
        <v>260</v>
      </c>
      <c r="H338">
        <v>247</v>
      </c>
      <c r="I338">
        <v>122</v>
      </c>
      <c r="J338">
        <v>15</v>
      </c>
      <c r="K338">
        <v>94</v>
      </c>
      <c r="L338">
        <v>19</v>
      </c>
      <c r="M338">
        <v>14</v>
      </c>
      <c r="N338">
        <v>11</v>
      </c>
      <c r="O338">
        <v>0</v>
      </c>
      <c r="P338">
        <v>22</v>
      </c>
      <c r="Q338">
        <v>75</v>
      </c>
      <c r="R338">
        <v>4.3072505384063202E-2</v>
      </c>
      <c r="S338">
        <v>2.3689877961234701E-2</v>
      </c>
      <c r="T338">
        <v>47440</v>
      </c>
      <c r="U338">
        <v>2.2254127781766001E-2</v>
      </c>
      <c r="V338">
        <v>0.18664752333094001</v>
      </c>
      <c r="W338">
        <v>0.17731514716439301</v>
      </c>
      <c r="X338">
        <v>8.7580760947595093E-2</v>
      </c>
      <c r="Y338">
        <v>1.07681263460158E-2</v>
      </c>
      <c r="Z338">
        <v>6.7480258435032303E-2</v>
      </c>
      <c r="AA338">
        <v>1.3639626704953301E-2</v>
      </c>
      <c r="AB338">
        <v>1.00502512562814E-2</v>
      </c>
      <c r="AC338">
        <v>7.8966259870782499E-3</v>
      </c>
      <c r="AD338">
        <v>0</v>
      </c>
      <c r="AE338">
        <v>1.57932519741565E-2</v>
      </c>
      <c r="AF338">
        <v>5.3840631730078997E-2</v>
      </c>
      <c r="AG338">
        <v>0.17371428571428599</v>
      </c>
      <c r="AH338">
        <v>0.71657142857142897</v>
      </c>
      <c r="AI338">
        <v>0.182857142857143</v>
      </c>
      <c r="AJ338">
        <v>0.189714285714286</v>
      </c>
      <c r="AK338">
        <v>0.42399999999999999</v>
      </c>
      <c r="AL338">
        <v>0.17942857142857099</v>
      </c>
      <c r="AM338">
        <v>0.190857142857143</v>
      </c>
      <c r="AN338">
        <v>8.4571428571428603E-2</v>
      </c>
      <c r="AO338">
        <v>0.32685714285714301</v>
      </c>
      <c r="AP338">
        <v>0.80800000000000005</v>
      </c>
      <c r="AQ338">
        <v>0.44571428571428601</v>
      </c>
      <c r="AR338">
        <v>0.34399999999999997</v>
      </c>
      <c r="AS338">
        <v>0</v>
      </c>
      <c r="AT338">
        <v>0.53714285714285703</v>
      </c>
      <c r="AU338">
        <v>0.93142857142857105</v>
      </c>
      <c r="AV338">
        <v>1.26285714285714</v>
      </c>
      <c r="AW338">
        <v>0.878857142857143</v>
      </c>
      <c r="AX338">
        <v>1.1348571428571399</v>
      </c>
      <c r="AY338">
        <v>2.25828571428571</v>
      </c>
      <c r="AZ338">
        <v>5.53485714285714</v>
      </c>
      <c r="BA338">
        <v>0.19771428571428601</v>
      </c>
      <c r="BB338">
        <v>2.2857142857142899E-2</v>
      </c>
      <c r="BC338">
        <v>0.624</v>
      </c>
      <c r="BD338">
        <v>0.44571428571428601</v>
      </c>
      <c r="BE338">
        <v>0.214857142857143</v>
      </c>
      <c r="BF338" s="255" t="str">
        <f t="shared" si="5"/>
        <v>Least vulnerability</v>
      </c>
    </row>
    <row r="339" spans="1:58" x14ac:dyDescent="0.25">
      <c r="A339">
        <v>55910</v>
      </c>
      <c r="B339">
        <v>1232</v>
      </c>
      <c r="C339">
        <v>79</v>
      </c>
      <c r="D339">
        <v>9</v>
      </c>
      <c r="E339">
        <v>38499</v>
      </c>
      <c r="F339">
        <v>27</v>
      </c>
      <c r="G339">
        <v>308</v>
      </c>
      <c r="H339">
        <v>260</v>
      </c>
      <c r="I339">
        <v>118</v>
      </c>
      <c r="J339">
        <v>53</v>
      </c>
      <c r="K339">
        <v>83</v>
      </c>
      <c r="L339">
        <v>5</v>
      </c>
      <c r="M339">
        <v>4</v>
      </c>
      <c r="N339">
        <v>32</v>
      </c>
      <c r="O339">
        <v>11</v>
      </c>
      <c r="P339">
        <v>5</v>
      </c>
      <c r="Q339">
        <v>4</v>
      </c>
      <c r="R339">
        <v>6.4123376623376596E-2</v>
      </c>
      <c r="S339">
        <v>7.3051948051948102E-3</v>
      </c>
      <c r="T339">
        <v>38499</v>
      </c>
      <c r="U339">
        <v>2.1915584415584399E-2</v>
      </c>
      <c r="V339">
        <v>0.25</v>
      </c>
      <c r="W339">
        <v>0.211038961038961</v>
      </c>
      <c r="X339">
        <v>9.5779220779220797E-2</v>
      </c>
      <c r="Y339">
        <v>4.3019480519480499E-2</v>
      </c>
      <c r="Z339">
        <v>6.73701298701299E-2</v>
      </c>
      <c r="AA339">
        <v>4.0584415584415598E-3</v>
      </c>
      <c r="AB339">
        <v>3.24675324675325E-3</v>
      </c>
      <c r="AC339">
        <v>2.5974025974026E-2</v>
      </c>
      <c r="AD339">
        <v>8.9285714285714298E-3</v>
      </c>
      <c r="AE339">
        <v>4.0584415584415598E-3</v>
      </c>
      <c r="AF339">
        <v>3.24675324675325E-3</v>
      </c>
      <c r="AG339">
        <v>0.34857142857142898</v>
      </c>
      <c r="AH339">
        <v>0.17714285714285699</v>
      </c>
      <c r="AI339">
        <v>0.50742857142857101</v>
      </c>
      <c r="AJ339">
        <v>0.186285714285714</v>
      </c>
      <c r="AK339">
        <v>0.77257142857142902</v>
      </c>
      <c r="AL339">
        <v>0.372571428571429</v>
      </c>
      <c r="AM339">
        <v>0.26400000000000001</v>
      </c>
      <c r="AN339">
        <v>0.85485714285714298</v>
      </c>
      <c r="AO339">
        <v>0.32571428571428601</v>
      </c>
      <c r="AP339">
        <v>0.58399999999999996</v>
      </c>
      <c r="AQ339">
        <v>0.35085714285714298</v>
      </c>
      <c r="AR339">
        <v>0.63771428571428601</v>
      </c>
      <c r="AS339">
        <v>0.72228571428571398</v>
      </c>
      <c r="AT339">
        <v>0.17028571428571401</v>
      </c>
      <c r="AU339">
        <v>0.47885714285714298</v>
      </c>
      <c r="AV339">
        <v>1.21942857142857</v>
      </c>
      <c r="AW339">
        <v>2.2639999999999998</v>
      </c>
      <c r="AX339">
        <v>0.90971428571428603</v>
      </c>
      <c r="AY339">
        <v>2.36</v>
      </c>
      <c r="AZ339">
        <v>6.7531428571428602</v>
      </c>
      <c r="BA339">
        <v>0.17942857142857099</v>
      </c>
      <c r="BB339">
        <v>0.64342857142857102</v>
      </c>
      <c r="BC339">
        <v>0.500571428571429</v>
      </c>
      <c r="BD339">
        <v>0.48685714285714299</v>
      </c>
      <c r="BE339">
        <v>0.42285714285714299</v>
      </c>
      <c r="BF339" s="255" t="str">
        <f t="shared" si="5"/>
        <v>Some vulnerability</v>
      </c>
    </row>
    <row r="340" spans="1:58" x14ac:dyDescent="0.25">
      <c r="A340">
        <v>55912</v>
      </c>
      <c r="B340">
        <v>29438</v>
      </c>
      <c r="C340">
        <v>4031</v>
      </c>
      <c r="D340">
        <v>606</v>
      </c>
      <c r="E340">
        <v>32739</v>
      </c>
      <c r="F340">
        <v>2391</v>
      </c>
      <c r="G340">
        <v>5305</v>
      </c>
      <c r="H340">
        <v>7822</v>
      </c>
      <c r="I340">
        <v>3478</v>
      </c>
      <c r="J340">
        <v>503</v>
      </c>
      <c r="K340">
        <v>9707</v>
      </c>
      <c r="L340">
        <v>2302</v>
      </c>
      <c r="M340">
        <v>1287</v>
      </c>
      <c r="N340">
        <v>266</v>
      </c>
      <c r="O340">
        <v>388</v>
      </c>
      <c r="P340">
        <v>776</v>
      </c>
      <c r="Q340">
        <v>656</v>
      </c>
      <c r="R340">
        <v>0.136931856783749</v>
      </c>
      <c r="S340">
        <v>2.05856376112508E-2</v>
      </c>
      <c r="T340">
        <v>32739</v>
      </c>
      <c r="U340">
        <v>8.1221550377063703E-2</v>
      </c>
      <c r="V340">
        <v>0.18020925334601501</v>
      </c>
      <c r="W340">
        <v>0.26571098580066599</v>
      </c>
      <c r="X340">
        <v>0.118146613221007</v>
      </c>
      <c r="Y340">
        <v>1.7086758611318701E-2</v>
      </c>
      <c r="Z340">
        <v>0.32974386846932502</v>
      </c>
      <c r="AA340">
        <v>7.8198247163530105E-2</v>
      </c>
      <c r="AB340">
        <v>4.3719002649636497E-2</v>
      </c>
      <c r="AC340">
        <v>9.0359399415721204E-3</v>
      </c>
      <c r="AD340">
        <v>1.3180243223045E-2</v>
      </c>
      <c r="AE340">
        <v>2.6360486446090101E-2</v>
      </c>
      <c r="AF340">
        <v>2.2284122562674102E-2</v>
      </c>
      <c r="AG340">
        <v>0.83771428571428597</v>
      </c>
      <c r="AH340">
        <v>0.61828571428571399</v>
      </c>
      <c r="AI340">
        <v>0.82628571428571396</v>
      </c>
      <c r="AJ340">
        <v>0.90285714285714302</v>
      </c>
      <c r="AK340">
        <v>0.380571428571429</v>
      </c>
      <c r="AL340">
        <v>0.78057142857142903</v>
      </c>
      <c r="AM340">
        <v>0.504</v>
      </c>
      <c r="AN340">
        <v>0.254857142857143</v>
      </c>
      <c r="AO340">
        <v>0.92</v>
      </c>
      <c r="AP340">
        <v>0.98742857142857099</v>
      </c>
      <c r="AQ340">
        <v>0.77600000000000002</v>
      </c>
      <c r="AR340">
        <v>0.377142857142857</v>
      </c>
      <c r="AS340">
        <v>0.86057142857142899</v>
      </c>
      <c r="AT340">
        <v>0.79085714285714304</v>
      </c>
      <c r="AU340">
        <v>0.77142857142857102</v>
      </c>
      <c r="AV340">
        <v>3.1851428571428602</v>
      </c>
      <c r="AW340">
        <v>1.92</v>
      </c>
      <c r="AX340">
        <v>1.9074285714285699</v>
      </c>
      <c r="AY340">
        <v>3.5760000000000001</v>
      </c>
      <c r="AZ340">
        <v>10.588571428571401</v>
      </c>
      <c r="BA340">
        <v>0.91771428571428604</v>
      </c>
      <c r="BB340">
        <v>0.45828571428571402</v>
      </c>
      <c r="BC340">
        <v>0.96457142857142897</v>
      </c>
      <c r="BD340">
        <v>0.878857142857143</v>
      </c>
      <c r="BE340">
        <v>0.95085714285714296</v>
      </c>
      <c r="BF340" s="255" t="str">
        <f t="shared" si="5"/>
        <v>Most vulnerability</v>
      </c>
    </row>
    <row r="341" spans="1:58" x14ac:dyDescent="0.25">
      <c r="A341">
        <v>55917</v>
      </c>
      <c r="B341">
        <v>3531</v>
      </c>
      <c r="C341">
        <v>162</v>
      </c>
      <c r="D341">
        <v>21</v>
      </c>
      <c r="E341">
        <v>38776</v>
      </c>
      <c r="F341">
        <v>167</v>
      </c>
      <c r="G341">
        <v>837</v>
      </c>
      <c r="H341">
        <v>911</v>
      </c>
      <c r="I341">
        <v>382</v>
      </c>
      <c r="J341">
        <v>93</v>
      </c>
      <c r="K341">
        <v>441</v>
      </c>
      <c r="L341">
        <v>3</v>
      </c>
      <c r="M341">
        <v>72</v>
      </c>
      <c r="N341">
        <v>25</v>
      </c>
      <c r="O341">
        <v>16</v>
      </c>
      <c r="P341">
        <v>72</v>
      </c>
      <c r="Q341">
        <v>55</v>
      </c>
      <c r="R341">
        <v>4.5879354290569198E-2</v>
      </c>
      <c r="S341">
        <v>5.9473237043330502E-3</v>
      </c>
      <c r="T341">
        <v>38776</v>
      </c>
      <c r="U341">
        <v>4.72953837439819E-2</v>
      </c>
      <c r="V341">
        <v>0.23704333050127399</v>
      </c>
      <c r="W341">
        <v>0.25800056641178098</v>
      </c>
      <c r="X341">
        <v>0.108184650240725</v>
      </c>
      <c r="Y341">
        <v>2.6338147833474899E-2</v>
      </c>
      <c r="Z341">
        <v>0.12489379779099399</v>
      </c>
      <c r="AA341">
        <v>8.4961767204757904E-4</v>
      </c>
      <c r="AB341">
        <v>2.03908241291419E-2</v>
      </c>
      <c r="AC341">
        <v>7.0801472670631504E-3</v>
      </c>
      <c r="AD341">
        <v>4.5312942509204198E-3</v>
      </c>
      <c r="AE341">
        <v>2.03908241291419E-2</v>
      </c>
      <c r="AF341">
        <v>1.5576323987538899E-2</v>
      </c>
      <c r="AG341">
        <v>0.185142857142857</v>
      </c>
      <c r="AH341">
        <v>0.13600000000000001</v>
      </c>
      <c r="AI341">
        <v>0.48114285714285698</v>
      </c>
      <c r="AJ341">
        <v>0.61599999999999999</v>
      </c>
      <c r="AK341">
        <v>0.72114285714285697</v>
      </c>
      <c r="AL341">
        <v>0.73257142857142898</v>
      </c>
      <c r="AM341">
        <v>0.40228571428571402</v>
      </c>
      <c r="AN341">
        <v>0.53028571428571403</v>
      </c>
      <c r="AO341">
        <v>0.63542857142857101</v>
      </c>
      <c r="AP341">
        <v>0.39657142857142902</v>
      </c>
      <c r="AQ341">
        <v>0.57599999999999996</v>
      </c>
      <c r="AR341">
        <v>0.32342857142857101</v>
      </c>
      <c r="AS341">
        <v>0.497142857142857</v>
      </c>
      <c r="AT341">
        <v>0.65600000000000003</v>
      </c>
      <c r="AU341">
        <v>0.69257142857142895</v>
      </c>
      <c r="AV341">
        <v>1.4182857142857099</v>
      </c>
      <c r="AW341">
        <v>2.3862857142857101</v>
      </c>
      <c r="AX341">
        <v>1.032</v>
      </c>
      <c r="AY341">
        <v>2.7451428571428602</v>
      </c>
      <c r="AZ341">
        <v>7.5817142857142903</v>
      </c>
      <c r="BA341">
        <v>0.25600000000000001</v>
      </c>
      <c r="BB341">
        <v>0.69942857142857096</v>
      </c>
      <c r="BC341">
        <v>0.57257142857142895</v>
      </c>
      <c r="BD341">
        <v>0.61257142857142899</v>
      </c>
      <c r="BE341">
        <v>0.55314285714285705</v>
      </c>
      <c r="BF341" s="255" t="str">
        <f t="shared" si="5"/>
        <v>Significant vulnerability</v>
      </c>
    </row>
    <row r="342" spans="1:58" x14ac:dyDescent="0.25">
      <c r="A342">
        <v>55918</v>
      </c>
      <c r="B342">
        <v>1119</v>
      </c>
      <c r="C342">
        <v>98</v>
      </c>
      <c r="D342">
        <v>25</v>
      </c>
      <c r="E342">
        <v>36014</v>
      </c>
      <c r="F342">
        <v>44</v>
      </c>
      <c r="G342">
        <v>214</v>
      </c>
      <c r="H342">
        <v>253</v>
      </c>
      <c r="I342">
        <v>145</v>
      </c>
      <c r="J342">
        <v>24</v>
      </c>
      <c r="K342">
        <v>92</v>
      </c>
      <c r="L342">
        <v>2</v>
      </c>
      <c r="M342">
        <v>17</v>
      </c>
      <c r="N342">
        <v>27</v>
      </c>
      <c r="O342">
        <v>1</v>
      </c>
      <c r="P342">
        <v>6</v>
      </c>
      <c r="Q342">
        <v>0</v>
      </c>
      <c r="R342">
        <v>8.7578194816800695E-2</v>
      </c>
      <c r="S342">
        <v>2.2341376228775699E-2</v>
      </c>
      <c r="T342">
        <v>36014</v>
      </c>
      <c r="U342">
        <v>3.9320822162645201E-2</v>
      </c>
      <c r="V342">
        <v>0.19124218051832001</v>
      </c>
      <c r="W342">
        <v>0.22609472743521</v>
      </c>
      <c r="X342">
        <v>0.129579982126899</v>
      </c>
      <c r="Y342">
        <v>2.14477211796247E-2</v>
      </c>
      <c r="Z342">
        <v>8.2216264521894594E-2</v>
      </c>
      <c r="AA342">
        <v>1.7873100983020599E-3</v>
      </c>
      <c r="AB342">
        <v>1.51921358355675E-2</v>
      </c>
      <c r="AC342">
        <v>2.4128686327077702E-2</v>
      </c>
      <c r="AD342">
        <v>8.9365504915102801E-4</v>
      </c>
      <c r="AE342">
        <v>5.3619302949061698E-3</v>
      </c>
      <c r="AF342">
        <v>0</v>
      </c>
      <c r="AG342">
        <v>0.54285714285714304</v>
      </c>
      <c r="AH342">
        <v>0.67657142857142905</v>
      </c>
      <c r="AI342">
        <v>0.66400000000000003</v>
      </c>
      <c r="AJ342">
        <v>0.48</v>
      </c>
      <c r="AK342">
        <v>0.45828571428571402</v>
      </c>
      <c r="AL342">
        <v>0.498285714285714</v>
      </c>
      <c r="AM342">
        <v>0.625142857142857</v>
      </c>
      <c r="AN342">
        <v>0.38171428571428601</v>
      </c>
      <c r="AO342">
        <v>0.434285714285714</v>
      </c>
      <c r="AP342">
        <v>0.46742857142857103</v>
      </c>
      <c r="AQ342">
        <v>0.51657142857142901</v>
      </c>
      <c r="AR342">
        <v>0.621714285714286</v>
      </c>
      <c r="AS342">
        <v>0.24457142857142899</v>
      </c>
      <c r="AT342">
        <v>0.20799999999999999</v>
      </c>
      <c r="AU342">
        <v>0</v>
      </c>
      <c r="AV342">
        <v>2.3634285714285701</v>
      </c>
      <c r="AW342">
        <v>1.96342857142857</v>
      </c>
      <c r="AX342">
        <v>0.90171428571428602</v>
      </c>
      <c r="AY342">
        <v>1.5908571428571401</v>
      </c>
      <c r="AZ342">
        <v>6.8194285714285696</v>
      </c>
      <c r="BA342">
        <v>0.66971428571428604</v>
      </c>
      <c r="BB342">
        <v>0.48228571428571398</v>
      </c>
      <c r="BC342">
        <v>0.49142857142857099</v>
      </c>
      <c r="BD342">
        <v>0.253714285714286</v>
      </c>
      <c r="BE342">
        <v>0.434285714285714</v>
      </c>
      <c r="BF342" s="255" t="str">
        <f t="shared" si="5"/>
        <v>Some vulnerability</v>
      </c>
    </row>
    <row r="343" spans="1:58" x14ac:dyDescent="0.25">
      <c r="A343">
        <v>55919</v>
      </c>
      <c r="B343">
        <v>1008</v>
      </c>
      <c r="C343">
        <v>70</v>
      </c>
      <c r="D343">
        <v>14</v>
      </c>
      <c r="E343">
        <v>46523</v>
      </c>
      <c r="F343">
        <v>27</v>
      </c>
      <c r="G343">
        <v>295</v>
      </c>
      <c r="H343">
        <v>194</v>
      </c>
      <c r="I343">
        <v>124</v>
      </c>
      <c r="J343">
        <v>35</v>
      </c>
      <c r="K343">
        <v>86</v>
      </c>
      <c r="L343">
        <v>0</v>
      </c>
      <c r="M343">
        <v>9</v>
      </c>
      <c r="N343">
        <v>32</v>
      </c>
      <c r="O343">
        <v>3</v>
      </c>
      <c r="P343">
        <v>14</v>
      </c>
      <c r="Q343">
        <v>3</v>
      </c>
      <c r="R343">
        <v>6.9444444444444406E-2</v>
      </c>
      <c r="S343">
        <v>1.38888888888889E-2</v>
      </c>
      <c r="T343">
        <v>46523</v>
      </c>
      <c r="U343">
        <v>2.6785714285714302E-2</v>
      </c>
      <c r="V343">
        <v>0.29265873015873001</v>
      </c>
      <c r="W343">
        <v>0.192460317460317</v>
      </c>
      <c r="X343">
        <v>0.123015873015873</v>
      </c>
      <c r="Y343">
        <v>3.4722222222222203E-2</v>
      </c>
      <c r="Z343">
        <v>8.5317460317460306E-2</v>
      </c>
      <c r="AA343">
        <v>0</v>
      </c>
      <c r="AB343">
        <v>8.9285714285714298E-3</v>
      </c>
      <c r="AC343">
        <v>3.1746031746031703E-2</v>
      </c>
      <c r="AD343">
        <v>2.9761904761904799E-3</v>
      </c>
      <c r="AE343">
        <v>1.38888888888889E-2</v>
      </c>
      <c r="AF343">
        <v>2.9761904761904799E-3</v>
      </c>
      <c r="AG343">
        <v>0.39314285714285702</v>
      </c>
      <c r="AH343">
        <v>0.39200000000000002</v>
      </c>
      <c r="AI343">
        <v>0.20342857142857099</v>
      </c>
      <c r="AJ343">
        <v>0.24228571428571399</v>
      </c>
      <c r="AK343">
        <v>0.872</v>
      </c>
      <c r="AL343">
        <v>0.26057142857142901</v>
      </c>
      <c r="AM343">
        <v>0.56000000000000005</v>
      </c>
      <c r="AN343">
        <v>0.72685714285714298</v>
      </c>
      <c r="AO343">
        <v>0.45142857142857101</v>
      </c>
      <c r="AP343">
        <v>0</v>
      </c>
      <c r="AQ343">
        <v>0.433142857142857</v>
      </c>
      <c r="AR343">
        <v>0.69028571428571395</v>
      </c>
      <c r="AS343">
        <v>0.38628571428571401</v>
      </c>
      <c r="AT343">
        <v>0.48114285714285698</v>
      </c>
      <c r="AU343">
        <v>0.46742857142857103</v>
      </c>
      <c r="AV343">
        <v>1.23085714285714</v>
      </c>
      <c r="AW343">
        <v>2.4194285714285702</v>
      </c>
      <c r="AX343">
        <v>0.45142857142857101</v>
      </c>
      <c r="AY343">
        <v>2.4582857142857102</v>
      </c>
      <c r="AZ343">
        <v>6.56</v>
      </c>
      <c r="BA343">
        <v>0.185142857142857</v>
      </c>
      <c r="BB343">
        <v>0.72</v>
      </c>
      <c r="BC343">
        <v>0.23085714285714301</v>
      </c>
      <c r="BD343">
        <v>0.52</v>
      </c>
      <c r="BE343">
        <v>0.38285714285714301</v>
      </c>
      <c r="BF343" s="255" t="str">
        <f t="shared" si="5"/>
        <v>Some vulnerability</v>
      </c>
    </row>
    <row r="344" spans="1:58" x14ac:dyDescent="0.25">
      <c r="A344">
        <v>55920</v>
      </c>
      <c r="B344">
        <v>8747</v>
      </c>
      <c r="C344">
        <v>463</v>
      </c>
      <c r="D344">
        <v>181</v>
      </c>
      <c r="E344">
        <v>52935</v>
      </c>
      <c r="F344">
        <v>58</v>
      </c>
      <c r="G344">
        <v>1270</v>
      </c>
      <c r="H344">
        <v>2614</v>
      </c>
      <c r="I344">
        <v>748</v>
      </c>
      <c r="J344">
        <v>151</v>
      </c>
      <c r="K344">
        <v>871</v>
      </c>
      <c r="L344">
        <v>3</v>
      </c>
      <c r="M344">
        <v>225</v>
      </c>
      <c r="N344">
        <v>43</v>
      </c>
      <c r="O344">
        <v>21</v>
      </c>
      <c r="P344">
        <v>65</v>
      </c>
      <c r="Q344">
        <v>7</v>
      </c>
      <c r="R344">
        <v>5.2932433977363698E-2</v>
      </c>
      <c r="S344">
        <v>2.06928089630731E-2</v>
      </c>
      <c r="T344">
        <v>52935</v>
      </c>
      <c r="U344">
        <v>6.6308448610952302E-3</v>
      </c>
      <c r="V344">
        <v>0.14519263747570599</v>
      </c>
      <c r="W344">
        <v>0.29884531839487799</v>
      </c>
      <c r="X344">
        <v>8.5515033725848899E-2</v>
      </c>
      <c r="Y344">
        <v>1.7263061621127201E-2</v>
      </c>
      <c r="Z344">
        <v>9.9576997827826697E-2</v>
      </c>
      <c r="AA344">
        <v>3.4297473419458101E-4</v>
      </c>
      <c r="AB344">
        <v>2.5723105064593601E-2</v>
      </c>
      <c r="AC344">
        <v>4.9159711901223301E-3</v>
      </c>
      <c r="AD344">
        <v>2.4008231393620699E-3</v>
      </c>
      <c r="AE344">
        <v>7.4311192408825898E-3</v>
      </c>
      <c r="AF344">
        <v>8.0027437978735599E-4</v>
      </c>
      <c r="AG344">
        <v>0.253714285714286</v>
      </c>
      <c r="AH344">
        <v>0.620571428571429</v>
      </c>
      <c r="AI344">
        <v>0.114285714285714</v>
      </c>
      <c r="AJ344">
        <v>0.04</v>
      </c>
      <c r="AK344">
        <v>0.19657142857142901</v>
      </c>
      <c r="AL344">
        <v>0.92</v>
      </c>
      <c r="AM344">
        <v>0.16571428571428601</v>
      </c>
      <c r="AN344">
        <v>0.25828571428571401</v>
      </c>
      <c r="AO344">
        <v>0.51200000000000001</v>
      </c>
      <c r="AP344">
        <v>0.36</v>
      </c>
      <c r="AQ344">
        <v>0.629714285714286</v>
      </c>
      <c r="AR344">
        <v>0.26514285714285701</v>
      </c>
      <c r="AS344">
        <v>0.35771428571428598</v>
      </c>
      <c r="AT344">
        <v>0.27428571428571402</v>
      </c>
      <c r="AU344">
        <v>0.40685714285714297</v>
      </c>
      <c r="AV344">
        <v>1.02857142857143</v>
      </c>
      <c r="AW344">
        <v>1.54057142857143</v>
      </c>
      <c r="AX344">
        <v>0.872</v>
      </c>
      <c r="AY344">
        <v>1.9337142857142899</v>
      </c>
      <c r="AZ344">
        <v>5.3748571428571399</v>
      </c>
      <c r="BA344">
        <v>0.11885714285714299</v>
      </c>
      <c r="BB344">
        <v>0.24228571428571399</v>
      </c>
      <c r="BC344">
        <v>0.46857142857142903</v>
      </c>
      <c r="BD344">
        <v>0.34742857142857098</v>
      </c>
      <c r="BE344">
        <v>0.187428571428571</v>
      </c>
      <c r="BF344" s="255" t="str">
        <f t="shared" si="5"/>
        <v>Least vulnerability</v>
      </c>
    </row>
    <row r="345" spans="1:58" x14ac:dyDescent="0.25">
      <c r="A345">
        <v>55921</v>
      </c>
      <c r="B345">
        <v>4793</v>
      </c>
      <c r="C345">
        <v>323</v>
      </c>
      <c r="D345">
        <v>52</v>
      </c>
      <c r="E345">
        <v>44317</v>
      </c>
      <c r="F345">
        <v>200</v>
      </c>
      <c r="G345">
        <v>962</v>
      </c>
      <c r="H345">
        <v>1048</v>
      </c>
      <c r="I345">
        <v>591</v>
      </c>
      <c r="J345">
        <v>68</v>
      </c>
      <c r="K345">
        <v>141</v>
      </c>
      <c r="L345">
        <v>9</v>
      </c>
      <c r="M345">
        <v>21</v>
      </c>
      <c r="N345">
        <v>72</v>
      </c>
      <c r="O345">
        <v>32</v>
      </c>
      <c r="P345">
        <v>66</v>
      </c>
      <c r="Q345">
        <v>97</v>
      </c>
      <c r="R345">
        <v>6.7389943667849006E-2</v>
      </c>
      <c r="S345">
        <v>1.08491550177342E-2</v>
      </c>
      <c r="T345">
        <v>44317</v>
      </c>
      <c r="U345">
        <v>4.1727519298977701E-2</v>
      </c>
      <c r="V345">
        <v>0.20070936782808299</v>
      </c>
      <c r="W345">
        <v>0.21865220112664299</v>
      </c>
      <c r="X345">
        <v>0.12330481952847901</v>
      </c>
      <c r="Y345">
        <v>1.41873565616524E-2</v>
      </c>
      <c r="Z345">
        <v>2.9417901105779298E-2</v>
      </c>
      <c r="AA345">
        <v>1.8777383684540001E-3</v>
      </c>
      <c r="AB345">
        <v>4.3813895263926598E-3</v>
      </c>
      <c r="AC345">
        <v>1.5021906947632E-2</v>
      </c>
      <c r="AD345">
        <v>6.67640308783643E-3</v>
      </c>
      <c r="AE345">
        <v>1.37700813686626E-2</v>
      </c>
      <c r="AF345">
        <v>2.02378468600042E-2</v>
      </c>
      <c r="AG345">
        <v>0.377142857142857</v>
      </c>
      <c r="AH345">
        <v>0.29028571428571398</v>
      </c>
      <c r="AI345">
        <v>0.26628571428571401</v>
      </c>
      <c r="AJ345">
        <v>0.52228571428571402</v>
      </c>
      <c r="AK345">
        <v>0.52</v>
      </c>
      <c r="AL345">
        <v>0.434285714285714</v>
      </c>
      <c r="AM345">
        <v>0.56571428571428595</v>
      </c>
      <c r="AN345">
        <v>0.17485714285714299</v>
      </c>
      <c r="AO345">
        <v>0.10057142857142901</v>
      </c>
      <c r="AP345">
        <v>0.47199999999999998</v>
      </c>
      <c r="AQ345">
        <v>0.36342857142857099</v>
      </c>
      <c r="AR345">
        <v>0.48685714285714299</v>
      </c>
      <c r="AS345">
        <v>0.61714285714285699</v>
      </c>
      <c r="AT345">
        <v>0.48</v>
      </c>
      <c r="AU345">
        <v>0.747428571428571</v>
      </c>
      <c r="AV345">
        <v>1.456</v>
      </c>
      <c r="AW345">
        <v>1.69485714285714</v>
      </c>
      <c r="AX345">
        <v>0.57257142857142895</v>
      </c>
      <c r="AY345">
        <v>2.6948571428571402</v>
      </c>
      <c r="AZ345">
        <v>6.4182857142857097</v>
      </c>
      <c r="BA345">
        <v>0.27657142857142902</v>
      </c>
      <c r="BB345">
        <v>0.310857142857143</v>
      </c>
      <c r="BC345">
        <v>0.28228571428571397</v>
      </c>
      <c r="BD345">
        <v>0.59771428571428598</v>
      </c>
      <c r="BE345">
        <v>0.35428571428571398</v>
      </c>
      <c r="BF345" s="255" t="str">
        <f t="shared" si="5"/>
        <v>Some vulnerability</v>
      </c>
    </row>
    <row r="346" spans="1:58" x14ac:dyDescent="0.25">
      <c r="A346">
        <v>55922</v>
      </c>
      <c r="B346">
        <v>853</v>
      </c>
      <c r="C346">
        <v>183</v>
      </c>
      <c r="D346">
        <v>21</v>
      </c>
      <c r="E346">
        <v>25720</v>
      </c>
      <c r="F346">
        <v>101</v>
      </c>
      <c r="G346">
        <v>84</v>
      </c>
      <c r="H346">
        <v>281</v>
      </c>
      <c r="I346">
        <v>39</v>
      </c>
      <c r="J346">
        <v>34</v>
      </c>
      <c r="K346">
        <v>42</v>
      </c>
      <c r="L346">
        <v>4</v>
      </c>
      <c r="M346">
        <v>0</v>
      </c>
      <c r="N346">
        <v>31</v>
      </c>
      <c r="O346">
        <v>14</v>
      </c>
      <c r="P346">
        <v>48</v>
      </c>
      <c r="Q346">
        <v>0</v>
      </c>
      <c r="R346">
        <v>0.21453692848769099</v>
      </c>
      <c r="S346">
        <v>2.4618991793669401E-2</v>
      </c>
      <c r="T346">
        <v>25720</v>
      </c>
      <c r="U346">
        <v>0.118405627198124</v>
      </c>
      <c r="V346">
        <v>9.8475967174677603E-2</v>
      </c>
      <c r="W346">
        <v>0.32942555685814801</v>
      </c>
      <c r="X346">
        <v>4.57209847596717E-2</v>
      </c>
      <c r="Y346">
        <v>3.9859320046893298E-2</v>
      </c>
      <c r="Z346">
        <v>4.9237983587338802E-2</v>
      </c>
      <c r="AA346">
        <v>4.6893317702227403E-3</v>
      </c>
      <c r="AB346">
        <v>0</v>
      </c>
      <c r="AC346">
        <v>3.6342321219226301E-2</v>
      </c>
      <c r="AD346">
        <v>1.6412661195779599E-2</v>
      </c>
      <c r="AE346">
        <v>5.6271981242672901E-2</v>
      </c>
      <c r="AF346">
        <v>0</v>
      </c>
      <c r="AG346">
        <v>0.95885714285714296</v>
      </c>
      <c r="AH346">
        <v>0.74171428571428599</v>
      </c>
      <c r="AI346">
        <v>0.96914285714285697</v>
      </c>
      <c r="AJ346">
        <v>0.98171428571428598</v>
      </c>
      <c r="AK346">
        <v>4.6857142857142903E-2</v>
      </c>
      <c r="AL346">
        <v>0.96914285714285697</v>
      </c>
      <c r="AM346">
        <v>1.48571428571429E-2</v>
      </c>
      <c r="AN346">
        <v>0.82285714285714295</v>
      </c>
      <c r="AO346">
        <v>0.20914285714285699</v>
      </c>
      <c r="AP346">
        <v>0.60457142857142898</v>
      </c>
      <c r="AQ346">
        <v>0</v>
      </c>
      <c r="AR346">
        <v>0.72</v>
      </c>
      <c r="AS346">
        <v>0.90628571428571403</v>
      </c>
      <c r="AT346">
        <v>0.96228571428571397</v>
      </c>
      <c r="AU346">
        <v>0</v>
      </c>
      <c r="AV346">
        <v>3.6514285714285699</v>
      </c>
      <c r="AW346">
        <v>1.8537142857142901</v>
      </c>
      <c r="AX346">
        <v>0.81371428571428595</v>
      </c>
      <c r="AY346">
        <v>2.5885714285714299</v>
      </c>
      <c r="AZ346">
        <v>8.9074285714285697</v>
      </c>
      <c r="BA346">
        <v>0.97942857142857098</v>
      </c>
      <c r="BB346">
        <v>0.40799999999999997</v>
      </c>
      <c r="BC346">
        <v>0.435428571428571</v>
      </c>
      <c r="BD346">
        <v>0.57028571428571395</v>
      </c>
      <c r="BE346">
        <v>0.76685714285714301</v>
      </c>
      <c r="BF346" s="255" t="str">
        <f t="shared" si="5"/>
        <v>Most vulnerability</v>
      </c>
    </row>
    <row r="347" spans="1:58" x14ac:dyDescent="0.25">
      <c r="A347">
        <v>55923</v>
      </c>
      <c r="B347">
        <v>4387</v>
      </c>
      <c r="C347">
        <v>230</v>
      </c>
      <c r="D347">
        <v>53</v>
      </c>
      <c r="E347">
        <v>43635</v>
      </c>
      <c r="F347">
        <v>139</v>
      </c>
      <c r="G347">
        <v>811</v>
      </c>
      <c r="H347">
        <v>1143</v>
      </c>
      <c r="I347">
        <v>433</v>
      </c>
      <c r="J347">
        <v>59</v>
      </c>
      <c r="K347">
        <v>247</v>
      </c>
      <c r="L347">
        <v>10</v>
      </c>
      <c r="M347">
        <v>76</v>
      </c>
      <c r="N347">
        <v>68</v>
      </c>
      <c r="O347">
        <v>2</v>
      </c>
      <c r="P347">
        <v>57</v>
      </c>
      <c r="Q347">
        <v>82</v>
      </c>
      <c r="R347">
        <v>5.2427627080009101E-2</v>
      </c>
      <c r="S347">
        <v>1.20811488488717E-2</v>
      </c>
      <c r="T347">
        <v>43635</v>
      </c>
      <c r="U347">
        <v>3.1684522452701203E-2</v>
      </c>
      <c r="V347">
        <v>0.18486437200820599</v>
      </c>
      <c r="W347">
        <v>0.26054251196717598</v>
      </c>
      <c r="X347">
        <v>9.8700706633234603E-2</v>
      </c>
      <c r="Y347">
        <v>1.3448826077045801E-2</v>
      </c>
      <c r="Z347">
        <v>5.6302712559835898E-2</v>
      </c>
      <c r="AA347">
        <v>2.27946204695692E-3</v>
      </c>
      <c r="AB347">
        <v>1.7323911556872601E-2</v>
      </c>
      <c r="AC347">
        <v>1.5500341919306999E-2</v>
      </c>
      <c r="AD347">
        <v>4.5589240939138403E-4</v>
      </c>
      <c r="AE347">
        <v>1.29929336676544E-2</v>
      </c>
      <c r="AF347">
        <v>1.86915887850467E-2</v>
      </c>
      <c r="AG347">
        <v>0.250285714285714</v>
      </c>
      <c r="AH347">
        <v>0.32800000000000001</v>
      </c>
      <c r="AI347">
        <v>0.29028571428571398</v>
      </c>
      <c r="AJ347">
        <v>0.33714285714285702</v>
      </c>
      <c r="AK347">
        <v>0.41028571428571398</v>
      </c>
      <c r="AL347">
        <v>0.750857142857143</v>
      </c>
      <c r="AM347">
        <v>0.29599999999999999</v>
      </c>
      <c r="AN347">
        <v>0.14628571428571399</v>
      </c>
      <c r="AO347">
        <v>0.253714285714286</v>
      </c>
      <c r="AP347">
        <v>0.51200000000000001</v>
      </c>
      <c r="AQ347">
        <v>0.54171428571428604</v>
      </c>
      <c r="AR347">
        <v>0.500571428571429</v>
      </c>
      <c r="AS347">
        <v>0.220571428571429</v>
      </c>
      <c r="AT347">
        <v>0.45942857142857102</v>
      </c>
      <c r="AU347">
        <v>0.73142857142857098</v>
      </c>
      <c r="AV347">
        <v>1.20571428571429</v>
      </c>
      <c r="AW347">
        <v>1.6034285714285701</v>
      </c>
      <c r="AX347">
        <v>0.76571428571428601</v>
      </c>
      <c r="AY347">
        <v>2.4537142857142902</v>
      </c>
      <c r="AZ347">
        <v>6.0285714285714302</v>
      </c>
      <c r="BA347">
        <v>0.17371428571428599</v>
      </c>
      <c r="BB347">
        <v>0.26971428571428602</v>
      </c>
      <c r="BC347">
        <v>0.40914285714285697</v>
      </c>
      <c r="BD347">
        <v>0.51885714285714302</v>
      </c>
      <c r="BE347">
        <v>0.28685714285714298</v>
      </c>
      <c r="BF347" s="255" t="str">
        <f t="shared" si="5"/>
        <v>Some vulnerability</v>
      </c>
    </row>
    <row r="348" spans="1:58" x14ac:dyDescent="0.25">
      <c r="A348">
        <v>55924</v>
      </c>
      <c r="B348">
        <v>1246</v>
      </c>
      <c r="C348">
        <v>182</v>
      </c>
      <c r="D348">
        <v>9</v>
      </c>
      <c r="E348">
        <v>35561</v>
      </c>
      <c r="F348">
        <v>54</v>
      </c>
      <c r="G348">
        <v>207</v>
      </c>
      <c r="H348">
        <v>322</v>
      </c>
      <c r="I348">
        <v>116</v>
      </c>
      <c r="J348">
        <v>14</v>
      </c>
      <c r="K348">
        <v>115</v>
      </c>
      <c r="L348">
        <v>0</v>
      </c>
      <c r="M348">
        <v>7</v>
      </c>
      <c r="N348">
        <v>29</v>
      </c>
      <c r="O348">
        <v>13</v>
      </c>
      <c r="P348">
        <v>11</v>
      </c>
      <c r="Q348">
        <v>0</v>
      </c>
      <c r="R348">
        <v>0.14606741573033699</v>
      </c>
      <c r="S348">
        <v>7.2231139646870002E-3</v>
      </c>
      <c r="T348">
        <v>35561</v>
      </c>
      <c r="U348">
        <v>4.3338683788122001E-2</v>
      </c>
      <c r="V348">
        <v>0.166131621187801</v>
      </c>
      <c r="W348">
        <v>0.25842696629213502</v>
      </c>
      <c r="X348">
        <v>9.3097913322632397E-2</v>
      </c>
      <c r="Y348">
        <v>1.1235955056179799E-2</v>
      </c>
      <c r="Z348">
        <v>9.2295345104333903E-2</v>
      </c>
      <c r="AA348">
        <v>0</v>
      </c>
      <c r="AB348">
        <v>5.6179775280898901E-3</v>
      </c>
      <c r="AC348">
        <v>2.3274478330658099E-2</v>
      </c>
      <c r="AD348">
        <v>1.04333868378812E-2</v>
      </c>
      <c r="AE348">
        <v>8.8282504012841094E-3</v>
      </c>
      <c r="AF348">
        <v>0</v>
      </c>
      <c r="AG348">
        <v>0.86514285714285699</v>
      </c>
      <c r="AH348">
        <v>0.17028571428571401</v>
      </c>
      <c r="AI348">
        <v>0.69828571428571395</v>
      </c>
      <c r="AJ348">
        <v>0.54857142857142904</v>
      </c>
      <c r="AK348">
        <v>0.29714285714285699</v>
      </c>
      <c r="AL348">
        <v>0.73942857142857099</v>
      </c>
      <c r="AM348">
        <v>0.24</v>
      </c>
      <c r="AN348">
        <v>9.1428571428571401E-2</v>
      </c>
      <c r="AO348">
        <v>0.48571428571428599</v>
      </c>
      <c r="AP348">
        <v>0</v>
      </c>
      <c r="AQ348">
        <v>0.38857142857142901</v>
      </c>
      <c r="AR348">
        <v>0.61257142857142899</v>
      </c>
      <c r="AS348">
        <v>0.77485714285714302</v>
      </c>
      <c r="AT348">
        <v>0.33028571428571402</v>
      </c>
      <c r="AU348">
        <v>0</v>
      </c>
      <c r="AV348">
        <v>2.28228571428571</v>
      </c>
      <c r="AW348">
        <v>1.3680000000000001</v>
      </c>
      <c r="AX348">
        <v>0.48571428571428599</v>
      </c>
      <c r="AY348">
        <v>2.1062857142857099</v>
      </c>
      <c r="AZ348">
        <v>6.2422857142857104</v>
      </c>
      <c r="BA348">
        <v>0.64228571428571402</v>
      </c>
      <c r="BB348">
        <v>0.16342857142857101</v>
      </c>
      <c r="BC348">
        <v>0.24342857142857099</v>
      </c>
      <c r="BD348">
        <v>0.40228571428571402</v>
      </c>
      <c r="BE348">
        <v>0.32571428571428601</v>
      </c>
      <c r="BF348" s="255" t="str">
        <f t="shared" si="5"/>
        <v>Some vulnerability</v>
      </c>
    </row>
    <row r="349" spans="1:58" x14ac:dyDescent="0.25">
      <c r="A349">
        <v>55925</v>
      </c>
      <c r="B349">
        <v>1240</v>
      </c>
      <c r="C349">
        <v>30</v>
      </c>
      <c r="D349">
        <v>20</v>
      </c>
      <c r="E349">
        <v>38195</v>
      </c>
      <c r="F349">
        <v>38</v>
      </c>
      <c r="G349">
        <v>160</v>
      </c>
      <c r="H349">
        <v>335</v>
      </c>
      <c r="I349">
        <v>113</v>
      </c>
      <c r="J349">
        <v>15</v>
      </c>
      <c r="K349">
        <v>16</v>
      </c>
      <c r="L349">
        <v>9</v>
      </c>
      <c r="M349">
        <v>0</v>
      </c>
      <c r="N349">
        <v>13</v>
      </c>
      <c r="O349">
        <v>6</v>
      </c>
      <c r="P349">
        <v>2</v>
      </c>
      <c r="Q349">
        <v>0</v>
      </c>
      <c r="R349">
        <v>2.4193548387096801E-2</v>
      </c>
      <c r="S349">
        <v>1.6129032258064498E-2</v>
      </c>
      <c r="T349">
        <v>38195</v>
      </c>
      <c r="U349">
        <v>3.06451612903226E-2</v>
      </c>
      <c r="V349">
        <v>0.12903225806451599</v>
      </c>
      <c r="W349">
        <v>0.27016129032258102</v>
      </c>
      <c r="X349">
        <v>9.1129032258064499E-2</v>
      </c>
      <c r="Y349">
        <v>1.2096774193548401E-2</v>
      </c>
      <c r="Z349">
        <v>1.2903225806451601E-2</v>
      </c>
      <c r="AA349">
        <v>7.25806451612903E-3</v>
      </c>
      <c r="AB349">
        <v>0</v>
      </c>
      <c r="AC349">
        <v>1.04838709677419E-2</v>
      </c>
      <c r="AD349">
        <v>4.8387096774193603E-3</v>
      </c>
      <c r="AE349">
        <v>1.6129032258064501E-3</v>
      </c>
      <c r="AF349">
        <v>0</v>
      </c>
      <c r="AG349">
        <v>4.8000000000000001E-2</v>
      </c>
      <c r="AH349">
        <v>0.46857142857142903</v>
      </c>
      <c r="AI349">
        <v>0.52114285714285702</v>
      </c>
      <c r="AJ349">
        <v>0.317714285714286</v>
      </c>
      <c r="AK349">
        <v>0.114285714285714</v>
      </c>
      <c r="AL349">
        <v>0.80342857142857105</v>
      </c>
      <c r="AM349">
        <v>0.22742857142857101</v>
      </c>
      <c r="AN349">
        <v>0.11657142857142901</v>
      </c>
      <c r="AO349">
        <v>4.2285714285714301E-2</v>
      </c>
      <c r="AP349">
        <v>0.68799999999999994</v>
      </c>
      <c r="AQ349">
        <v>0</v>
      </c>
      <c r="AR349">
        <v>0.40342857142857103</v>
      </c>
      <c r="AS349">
        <v>0.53142857142857103</v>
      </c>
      <c r="AT349">
        <v>0.106285714285714</v>
      </c>
      <c r="AU349">
        <v>0</v>
      </c>
      <c r="AV349">
        <v>1.3554285714285701</v>
      </c>
      <c r="AW349">
        <v>1.26171428571429</v>
      </c>
      <c r="AX349">
        <v>0.73028571428571398</v>
      </c>
      <c r="AY349">
        <v>1.04114285714286</v>
      </c>
      <c r="AZ349">
        <v>4.3885714285714297</v>
      </c>
      <c r="BA349">
        <v>0.23085714285714301</v>
      </c>
      <c r="BB349">
        <v>0.130285714285714</v>
      </c>
      <c r="BC349">
        <v>0.38400000000000001</v>
      </c>
      <c r="BD349">
        <v>0.11657142857142901</v>
      </c>
      <c r="BE349">
        <v>7.54285714285714E-2</v>
      </c>
      <c r="BF349" s="255" t="str">
        <f t="shared" si="5"/>
        <v>Least vulnerability</v>
      </c>
    </row>
    <row r="350" spans="1:58" x14ac:dyDescent="0.25">
      <c r="A350">
        <v>55926</v>
      </c>
      <c r="B350">
        <v>754</v>
      </c>
      <c r="C350">
        <v>55</v>
      </c>
      <c r="D350">
        <v>14</v>
      </c>
      <c r="E350">
        <v>46832</v>
      </c>
      <c r="F350">
        <v>24</v>
      </c>
      <c r="G350">
        <v>119</v>
      </c>
      <c r="H350">
        <v>132</v>
      </c>
      <c r="I350">
        <v>61</v>
      </c>
      <c r="J350">
        <v>18</v>
      </c>
      <c r="K350">
        <v>15</v>
      </c>
      <c r="L350">
        <v>0</v>
      </c>
      <c r="M350">
        <v>9</v>
      </c>
      <c r="N350">
        <v>18</v>
      </c>
      <c r="O350">
        <v>0</v>
      </c>
      <c r="P350">
        <v>12</v>
      </c>
      <c r="Q350">
        <v>0</v>
      </c>
      <c r="R350">
        <v>7.2944297082228104E-2</v>
      </c>
      <c r="S350">
        <v>1.8567639257294401E-2</v>
      </c>
      <c r="T350">
        <v>46832</v>
      </c>
      <c r="U350">
        <v>3.18302387267905E-2</v>
      </c>
      <c r="V350">
        <v>0.15782493368700301</v>
      </c>
      <c r="W350">
        <v>0.17506631299734701</v>
      </c>
      <c r="X350">
        <v>8.0901856763925695E-2</v>
      </c>
      <c r="Y350">
        <v>2.3872679045092798E-2</v>
      </c>
      <c r="Z350">
        <v>1.9893899204244E-2</v>
      </c>
      <c r="AA350">
        <v>0</v>
      </c>
      <c r="AB350">
        <v>1.1936339522546399E-2</v>
      </c>
      <c r="AC350">
        <v>2.3872679045092798E-2</v>
      </c>
      <c r="AD350">
        <v>0</v>
      </c>
      <c r="AE350">
        <v>1.5915119363395201E-2</v>
      </c>
      <c r="AF350">
        <v>0</v>
      </c>
      <c r="AG350">
        <v>0.43085714285714299</v>
      </c>
      <c r="AH350">
        <v>0.55085714285714305</v>
      </c>
      <c r="AI350">
        <v>0.19885714285714301</v>
      </c>
      <c r="AJ350">
        <v>0.34171428571428603</v>
      </c>
      <c r="AK350">
        <v>0.26171428571428601</v>
      </c>
      <c r="AL350">
        <v>0.16914285714285701</v>
      </c>
      <c r="AM350">
        <v>0.113142857142857</v>
      </c>
      <c r="AN350">
        <v>0.45600000000000002</v>
      </c>
      <c r="AO350">
        <v>5.4857142857142903E-2</v>
      </c>
      <c r="AP350">
        <v>0</v>
      </c>
      <c r="AQ350">
        <v>0.47199999999999998</v>
      </c>
      <c r="AR350">
        <v>0.61828571428571399</v>
      </c>
      <c r="AS350">
        <v>0</v>
      </c>
      <c r="AT350">
        <v>0.53942857142857104</v>
      </c>
      <c r="AU350">
        <v>0</v>
      </c>
      <c r="AV350">
        <v>1.52228571428571</v>
      </c>
      <c r="AW350">
        <v>1</v>
      </c>
      <c r="AX350">
        <v>5.4857142857142903E-2</v>
      </c>
      <c r="AY350">
        <v>1.6297142857142899</v>
      </c>
      <c r="AZ350">
        <v>4.2068571428571397</v>
      </c>
      <c r="BA350">
        <v>0.29714285714285699</v>
      </c>
      <c r="BB350">
        <v>3.54285714285714E-2</v>
      </c>
      <c r="BC350">
        <v>4.8000000000000001E-2</v>
      </c>
      <c r="BD350">
        <v>0.26857142857142902</v>
      </c>
      <c r="BE350">
        <v>6.2857142857142903E-2</v>
      </c>
      <c r="BF350" s="255" t="str">
        <f t="shared" si="5"/>
        <v>Least vulnerability</v>
      </c>
    </row>
    <row r="351" spans="1:58" x14ac:dyDescent="0.25">
      <c r="A351">
        <v>55927</v>
      </c>
      <c r="B351">
        <v>4272</v>
      </c>
      <c r="C351">
        <v>189</v>
      </c>
      <c r="D351">
        <v>66</v>
      </c>
      <c r="E351">
        <v>43894</v>
      </c>
      <c r="F351">
        <v>177</v>
      </c>
      <c r="G351">
        <v>655</v>
      </c>
      <c r="H351">
        <v>990</v>
      </c>
      <c r="I351">
        <v>492</v>
      </c>
      <c r="J351">
        <v>129</v>
      </c>
      <c r="K351">
        <v>593</v>
      </c>
      <c r="L351">
        <v>50</v>
      </c>
      <c r="M351">
        <v>90</v>
      </c>
      <c r="N351">
        <v>82</v>
      </c>
      <c r="O351">
        <v>12</v>
      </c>
      <c r="P351">
        <v>63</v>
      </c>
      <c r="Q351">
        <v>53</v>
      </c>
      <c r="R351">
        <v>4.4241573033707897E-2</v>
      </c>
      <c r="S351">
        <v>1.5449438202247199E-2</v>
      </c>
      <c r="T351">
        <v>43894</v>
      </c>
      <c r="U351">
        <v>4.1432584269662898E-2</v>
      </c>
      <c r="V351">
        <v>0.15332397003745299</v>
      </c>
      <c r="W351">
        <v>0.23174157303370799</v>
      </c>
      <c r="X351">
        <v>0.11516853932584301</v>
      </c>
      <c r="Y351">
        <v>3.0196629213483098E-2</v>
      </c>
      <c r="Z351">
        <v>0.13881086142322099</v>
      </c>
      <c r="AA351">
        <v>1.17041198501873E-2</v>
      </c>
      <c r="AB351">
        <v>2.1067415730337099E-2</v>
      </c>
      <c r="AC351">
        <v>1.9194756554307101E-2</v>
      </c>
      <c r="AD351">
        <v>2.8089887640449398E-3</v>
      </c>
      <c r="AE351">
        <v>1.4747191011236E-2</v>
      </c>
      <c r="AF351">
        <v>1.2406367041198499E-2</v>
      </c>
      <c r="AG351">
        <v>0.18057142857142899</v>
      </c>
      <c r="AH351">
        <v>0.45485714285714302</v>
      </c>
      <c r="AI351">
        <v>0.28228571428571397</v>
      </c>
      <c r="AJ351">
        <v>0.51657142857142901</v>
      </c>
      <c r="AK351">
        <v>0.245714285714286</v>
      </c>
      <c r="AL351">
        <v>0.54742857142857104</v>
      </c>
      <c r="AM351">
        <v>0.46628571428571403</v>
      </c>
      <c r="AN351">
        <v>0.64571428571428602</v>
      </c>
      <c r="AO351">
        <v>0.68342857142857105</v>
      </c>
      <c r="AP351">
        <v>0.78742857142857103</v>
      </c>
      <c r="AQ351">
        <v>0.58171428571428596</v>
      </c>
      <c r="AR351">
        <v>0.56000000000000005</v>
      </c>
      <c r="AS351">
        <v>0.379428571428571</v>
      </c>
      <c r="AT351">
        <v>0.51200000000000001</v>
      </c>
      <c r="AU351">
        <v>0.64571428571428602</v>
      </c>
      <c r="AV351">
        <v>1.4342857142857099</v>
      </c>
      <c r="AW351">
        <v>1.9051428571428599</v>
      </c>
      <c r="AX351">
        <v>1.47085714285714</v>
      </c>
      <c r="AY351">
        <v>2.6788571428571402</v>
      </c>
      <c r="AZ351">
        <v>7.48914285714286</v>
      </c>
      <c r="BA351">
        <v>0.26742857142857102</v>
      </c>
      <c r="BB351">
        <v>0.44571428571428601</v>
      </c>
      <c r="BC351">
        <v>0.77828571428571403</v>
      </c>
      <c r="BD351">
        <v>0.59199999999999997</v>
      </c>
      <c r="BE351">
        <v>0.54400000000000004</v>
      </c>
      <c r="BF351" s="255" t="str">
        <f t="shared" si="5"/>
        <v>Significant vulnerability</v>
      </c>
    </row>
    <row r="352" spans="1:58" x14ac:dyDescent="0.25">
      <c r="A352">
        <v>55929</v>
      </c>
      <c r="B352">
        <v>1348</v>
      </c>
      <c r="C352">
        <v>54</v>
      </c>
      <c r="D352">
        <v>16</v>
      </c>
      <c r="E352">
        <v>38705</v>
      </c>
      <c r="F352">
        <v>34</v>
      </c>
      <c r="G352">
        <v>119</v>
      </c>
      <c r="H352">
        <v>466</v>
      </c>
      <c r="I352">
        <v>74</v>
      </c>
      <c r="J352">
        <v>19</v>
      </c>
      <c r="K352">
        <v>147</v>
      </c>
      <c r="L352">
        <v>5</v>
      </c>
      <c r="M352">
        <v>0</v>
      </c>
      <c r="N352">
        <v>26</v>
      </c>
      <c r="O352">
        <v>10</v>
      </c>
      <c r="P352">
        <v>5</v>
      </c>
      <c r="Q352">
        <v>0</v>
      </c>
      <c r="R352">
        <v>4.0059347181008897E-2</v>
      </c>
      <c r="S352">
        <v>1.18694362017804E-2</v>
      </c>
      <c r="T352">
        <v>38705</v>
      </c>
      <c r="U352">
        <v>2.52225519287834E-2</v>
      </c>
      <c r="V352">
        <v>8.8278931750741793E-2</v>
      </c>
      <c r="W352">
        <v>0.34569732937685499</v>
      </c>
      <c r="X352">
        <v>5.4896142433234402E-2</v>
      </c>
      <c r="Y352">
        <v>1.4094955489614199E-2</v>
      </c>
      <c r="Z352">
        <v>0.109050445103858</v>
      </c>
      <c r="AA352">
        <v>3.70919881305638E-3</v>
      </c>
      <c r="AB352">
        <v>0</v>
      </c>
      <c r="AC352">
        <v>1.9287833827893199E-2</v>
      </c>
      <c r="AD352">
        <v>7.4183976261127599E-3</v>
      </c>
      <c r="AE352">
        <v>3.70919881305638E-3</v>
      </c>
      <c r="AF352">
        <v>0</v>
      </c>
      <c r="AG352">
        <v>0.14057142857142901</v>
      </c>
      <c r="AH352">
        <v>0.32</v>
      </c>
      <c r="AI352">
        <v>0.49142857142857099</v>
      </c>
      <c r="AJ352">
        <v>0.224</v>
      </c>
      <c r="AK352">
        <v>2.97142857142857E-2</v>
      </c>
      <c r="AL352">
        <v>0.97942857142857098</v>
      </c>
      <c r="AM352">
        <v>3.4285714285714301E-2</v>
      </c>
      <c r="AN352">
        <v>0.17371428571428599</v>
      </c>
      <c r="AO352">
        <v>0.56799999999999995</v>
      </c>
      <c r="AP352">
        <v>0.56685714285714295</v>
      </c>
      <c r="AQ352">
        <v>0</v>
      </c>
      <c r="AR352">
        <v>0.56228571428571394</v>
      </c>
      <c r="AS352">
        <v>0.65028571428571402</v>
      </c>
      <c r="AT352">
        <v>0.16228571428571401</v>
      </c>
      <c r="AU352">
        <v>0</v>
      </c>
      <c r="AV352">
        <v>1.1759999999999999</v>
      </c>
      <c r="AW352">
        <v>1.21714285714286</v>
      </c>
      <c r="AX352">
        <v>1.1348571428571399</v>
      </c>
      <c r="AY352">
        <v>1.3748571428571399</v>
      </c>
      <c r="AZ352">
        <v>4.9028571428571404</v>
      </c>
      <c r="BA352">
        <v>0.16342857142857101</v>
      </c>
      <c r="BB352">
        <v>0.109714285714286</v>
      </c>
      <c r="BC352">
        <v>0.624</v>
      </c>
      <c r="BD352">
        <v>0.19657142857142901</v>
      </c>
      <c r="BE352">
        <v>0.121142857142857</v>
      </c>
      <c r="BF352" s="255" t="str">
        <f t="shared" si="5"/>
        <v>Least vulnerability</v>
      </c>
    </row>
    <row r="353" spans="1:58" x14ac:dyDescent="0.25">
      <c r="A353">
        <v>55931</v>
      </c>
      <c r="B353">
        <v>414</v>
      </c>
      <c r="C353">
        <v>17</v>
      </c>
      <c r="D353">
        <v>4</v>
      </c>
      <c r="E353">
        <v>33899</v>
      </c>
      <c r="F353">
        <v>8</v>
      </c>
      <c r="G353">
        <v>72</v>
      </c>
      <c r="H353">
        <v>119</v>
      </c>
      <c r="I353">
        <v>43</v>
      </c>
      <c r="J353">
        <v>5</v>
      </c>
      <c r="K353">
        <v>22</v>
      </c>
      <c r="L353">
        <v>0</v>
      </c>
      <c r="M353">
        <v>0</v>
      </c>
      <c r="N353">
        <v>3</v>
      </c>
      <c r="O353">
        <v>4</v>
      </c>
      <c r="P353">
        <v>4</v>
      </c>
      <c r="Q353">
        <v>0</v>
      </c>
      <c r="R353">
        <v>4.10628019323672E-2</v>
      </c>
      <c r="S353">
        <v>9.6618357487922701E-3</v>
      </c>
      <c r="T353">
        <v>33899</v>
      </c>
      <c r="U353">
        <v>1.9323671497584499E-2</v>
      </c>
      <c r="V353">
        <v>0.173913043478261</v>
      </c>
      <c r="W353">
        <v>0.28743961352656999</v>
      </c>
      <c r="X353">
        <v>0.10386473429951699</v>
      </c>
      <c r="Y353">
        <v>1.20772946859903E-2</v>
      </c>
      <c r="Z353">
        <v>5.3140096618357502E-2</v>
      </c>
      <c r="AA353">
        <v>0</v>
      </c>
      <c r="AB353">
        <v>0</v>
      </c>
      <c r="AC353">
        <v>7.2463768115942004E-3</v>
      </c>
      <c r="AD353">
        <v>9.6618357487922701E-3</v>
      </c>
      <c r="AE353">
        <v>9.6618357487922701E-3</v>
      </c>
      <c r="AF353">
        <v>0</v>
      </c>
      <c r="AG353">
        <v>0.150857142857143</v>
      </c>
      <c r="AH353">
        <v>0.24457142857142899</v>
      </c>
      <c r="AI353">
        <v>0.77371428571428602</v>
      </c>
      <c r="AJ353">
        <v>0.158857142857143</v>
      </c>
      <c r="AK353">
        <v>0.33828571428571402</v>
      </c>
      <c r="AL353">
        <v>0.873142857142857</v>
      </c>
      <c r="AM353">
        <v>0.36228571428571399</v>
      </c>
      <c r="AN353">
        <v>0.114285714285714</v>
      </c>
      <c r="AO353">
        <v>0.23428571428571399</v>
      </c>
      <c r="AP353">
        <v>0</v>
      </c>
      <c r="AQ353">
        <v>0</v>
      </c>
      <c r="AR353">
        <v>0.32800000000000001</v>
      </c>
      <c r="AS353">
        <v>0.75542857142857101</v>
      </c>
      <c r="AT353">
        <v>0.35542857142857098</v>
      </c>
      <c r="AU353">
        <v>0</v>
      </c>
      <c r="AV353">
        <v>1.3280000000000001</v>
      </c>
      <c r="AW353">
        <v>1.6879999999999999</v>
      </c>
      <c r="AX353">
        <v>0.23428571428571399</v>
      </c>
      <c r="AY353">
        <v>1.4388571428571399</v>
      </c>
      <c r="AZ353">
        <v>4.6891428571428602</v>
      </c>
      <c r="BA353">
        <v>0.221714285714286</v>
      </c>
      <c r="BB353">
        <v>0.30399999999999999</v>
      </c>
      <c r="BC353">
        <v>0.14057142857142901</v>
      </c>
      <c r="BD353">
        <v>0.214857142857143</v>
      </c>
      <c r="BE353">
        <v>9.9428571428571394E-2</v>
      </c>
      <c r="BF353" s="255" t="str">
        <f t="shared" si="5"/>
        <v>Least vulnerability</v>
      </c>
    </row>
    <row r="354" spans="1:58" x14ac:dyDescent="0.25">
      <c r="A354">
        <v>55932</v>
      </c>
      <c r="B354">
        <v>2080</v>
      </c>
      <c r="C354">
        <v>102</v>
      </c>
      <c r="D354">
        <v>41</v>
      </c>
      <c r="E354">
        <v>47361</v>
      </c>
      <c r="F354">
        <v>58</v>
      </c>
      <c r="G354">
        <v>283</v>
      </c>
      <c r="H354">
        <v>447</v>
      </c>
      <c r="I354">
        <v>179</v>
      </c>
      <c r="J354">
        <v>18</v>
      </c>
      <c r="K354">
        <v>159</v>
      </c>
      <c r="L354">
        <v>14</v>
      </c>
      <c r="M354">
        <v>19</v>
      </c>
      <c r="N354">
        <v>18</v>
      </c>
      <c r="O354">
        <v>37</v>
      </c>
      <c r="P354">
        <v>17</v>
      </c>
      <c r="Q354">
        <v>0</v>
      </c>
      <c r="R354">
        <v>4.9038461538461503E-2</v>
      </c>
      <c r="S354">
        <v>1.9711538461538499E-2</v>
      </c>
      <c r="T354">
        <v>47361</v>
      </c>
      <c r="U354">
        <v>2.78846153846154E-2</v>
      </c>
      <c r="V354">
        <v>0.13605769230769199</v>
      </c>
      <c r="W354">
        <v>0.214903846153846</v>
      </c>
      <c r="X354">
        <v>8.6057692307692293E-2</v>
      </c>
      <c r="Y354">
        <v>8.6538461538461509E-3</v>
      </c>
      <c r="Z354">
        <v>7.6442307692307698E-2</v>
      </c>
      <c r="AA354">
        <v>6.7307692307692303E-3</v>
      </c>
      <c r="AB354">
        <v>9.1346153846153903E-3</v>
      </c>
      <c r="AC354">
        <v>8.6538461538461509E-3</v>
      </c>
      <c r="AD354">
        <v>1.77884615384615E-2</v>
      </c>
      <c r="AE354">
        <v>8.1730769230769201E-3</v>
      </c>
      <c r="AF354">
        <v>0</v>
      </c>
      <c r="AG354">
        <v>0.217142857142857</v>
      </c>
      <c r="AH354">
        <v>0.58399999999999996</v>
      </c>
      <c r="AI354">
        <v>0.185142857142857</v>
      </c>
      <c r="AJ354">
        <v>0.26171428571428601</v>
      </c>
      <c r="AK354">
        <v>0.14514285714285699</v>
      </c>
      <c r="AL354">
        <v>0.40799999999999997</v>
      </c>
      <c r="AM354">
        <v>0.17028571428571401</v>
      </c>
      <c r="AN354">
        <v>6.2857142857142903E-2</v>
      </c>
      <c r="AO354">
        <v>0.40685714285714297</v>
      </c>
      <c r="AP354">
        <v>0.67085714285714304</v>
      </c>
      <c r="AQ354">
        <v>0.436571428571429</v>
      </c>
      <c r="AR354">
        <v>0.36114285714285699</v>
      </c>
      <c r="AS354">
        <v>0.91885714285714304</v>
      </c>
      <c r="AT354">
        <v>0.307428571428571</v>
      </c>
      <c r="AU354">
        <v>0</v>
      </c>
      <c r="AV354">
        <v>1.248</v>
      </c>
      <c r="AW354">
        <v>0.78628571428571403</v>
      </c>
      <c r="AX354">
        <v>1.0777142857142901</v>
      </c>
      <c r="AY354">
        <v>2.024</v>
      </c>
      <c r="AZ354">
        <v>5.1360000000000001</v>
      </c>
      <c r="BA354">
        <v>0.19428571428571401</v>
      </c>
      <c r="BB354">
        <v>1.9428571428571399E-2</v>
      </c>
      <c r="BC354">
        <v>0.60114285714285698</v>
      </c>
      <c r="BD354">
        <v>0.38171428571428601</v>
      </c>
      <c r="BE354">
        <v>0.161142857142857</v>
      </c>
      <c r="BF354" s="255" t="str">
        <f t="shared" si="5"/>
        <v>Least vulnerability</v>
      </c>
    </row>
    <row r="355" spans="1:58" x14ac:dyDescent="0.25">
      <c r="A355">
        <v>55933</v>
      </c>
      <c r="B355">
        <v>207</v>
      </c>
      <c r="C355">
        <v>14</v>
      </c>
      <c r="D355">
        <v>0</v>
      </c>
      <c r="E355">
        <v>48455</v>
      </c>
      <c r="F355">
        <v>7</v>
      </c>
      <c r="G355">
        <v>40</v>
      </c>
      <c r="H355">
        <v>42</v>
      </c>
      <c r="I355">
        <v>41</v>
      </c>
      <c r="J355">
        <v>18</v>
      </c>
      <c r="K355">
        <v>7</v>
      </c>
      <c r="L355">
        <v>0</v>
      </c>
      <c r="M355">
        <v>0</v>
      </c>
      <c r="N355">
        <v>0</v>
      </c>
      <c r="O355">
        <v>1</v>
      </c>
      <c r="P355">
        <v>3</v>
      </c>
      <c r="Q355">
        <v>0</v>
      </c>
      <c r="R355">
        <v>6.7632850241545903E-2</v>
      </c>
      <c r="S355">
        <v>0</v>
      </c>
      <c r="T355">
        <v>48455</v>
      </c>
      <c r="U355">
        <v>3.3816425120772903E-2</v>
      </c>
      <c r="V355">
        <v>0.19323671497584499</v>
      </c>
      <c r="W355">
        <v>0.202898550724638</v>
      </c>
      <c r="X355">
        <v>0.19806763285024201</v>
      </c>
      <c r="Y355">
        <v>8.6956521739130405E-2</v>
      </c>
      <c r="Z355">
        <v>3.3816425120772903E-2</v>
      </c>
      <c r="AA355">
        <v>0</v>
      </c>
      <c r="AB355">
        <v>0</v>
      </c>
      <c r="AC355">
        <v>0</v>
      </c>
      <c r="AD355">
        <v>4.8309178743961402E-3</v>
      </c>
      <c r="AE355">
        <v>1.4492753623188401E-2</v>
      </c>
      <c r="AF355">
        <v>0</v>
      </c>
      <c r="AG355">
        <v>0.38400000000000001</v>
      </c>
      <c r="AH355">
        <v>0</v>
      </c>
      <c r="AI355">
        <v>0.16457142857142901</v>
      </c>
      <c r="AJ355">
        <v>0.38171428571428601</v>
      </c>
      <c r="AK355">
        <v>0.47657142857142898</v>
      </c>
      <c r="AL355">
        <v>0.32114285714285701</v>
      </c>
      <c r="AM355">
        <v>0.94171428571428595</v>
      </c>
      <c r="AN355">
        <v>0.97828571428571398</v>
      </c>
      <c r="AO355">
        <v>0.12</v>
      </c>
      <c r="AP355">
        <v>0</v>
      </c>
      <c r="AQ355">
        <v>0</v>
      </c>
      <c r="AR355">
        <v>0</v>
      </c>
      <c r="AS355">
        <v>0.52914285714285703</v>
      </c>
      <c r="AT355">
        <v>0.505142857142857</v>
      </c>
      <c r="AU355">
        <v>0</v>
      </c>
      <c r="AV355">
        <v>0.93028571428571405</v>
      </c>
      <c r="AW355">
        <v>2.71771428571429</v>
      </c>
      <c r="AX355">
        <v>0.12</v>
      </c>
      <c r="AY355">
        <v>1.03428571428571</v>
      </c>
      <c r="AZ355">
        <v>4.80228571428571</v>
      </c>
      <c r="BA355">
        <v>8.9142857142857093E-2</v>
      </c>
      <c r="BB355">
        <v>0.86628571428571399</v>
      </c>
      <c r="BC355">
        <v>8.6857142857142897E-2</v>
      </c>
      <c r="BD355">
        <v>0.114285714285714</v>
      </c>
      <c r="BE355">
        <v>0.108571428571429</v>
      </c>
      <c r="BF355" s="255" t="str">
        <f t="shared" si="5"/>
        <v>Least vulnerability</v>
      </c>
    </row>
    <row r="356" spans="1:58" x14ac:dyDescent="0.25">
      <c r="A356">
        <v>55934</v>
      </c>
      <c r="B356">
        <v>3542</v>
      </c>
      <c r="C356">
        <v>186</v>
      </c>
      <c r="D356">
        <v>31</v>
      </c>
      <c r="E356">
        <v>43245</v>
      </c>
      <c r="F356">
        <v>79</v>
      </c>
      <c r="G356">
        <v>784</v>
      </c>
      <c r="H356">
        <v>865</v>
      </c>
      <c r="I356">
        <v>248</v>
      </c>
      <c r="J356">
        <v>63</v>
      </c>
      <c r="K356">
        <v>316</v>
      </c>
      <c r="L356">
        <v>8</v>
      </c>
      <c r="M356">
        <v>68</v>
      </c>
      <c r="N356">
        <v>39</v>
      </c>
      <c r="O356">
        <v>5</v>
      </c>
      <c r="P356">
        <v>23</v>
      </c>
      <c r="Q356">
        <v>26</v>
      </c>
      <c r="R356">
        <v>5.2512704686617701E-2</v>
      </c>
      <c r="S356">
        <v>8.7521174477696202E-3</v>
      </c>
      <c r="T356">
        <v>43245</v>
      </c>
      <c r="U356">
        <v>2.2303783173348399E-2</v>
      </c>
      <c r="V356">
        <v>0.221343873517787</v>
      </c>
      <c r="W356">
        <v>0.24421230942970101</v>
      </c>
      <c r="X356">
        <v>7.0016939582157003E-2</v>
      </c>
      <c r="Y356">
        <v>1.7786561264822101E-2</v>
      </c>
      <c r="Z356">
        <v>8.9215132693393595E-2</v>
      </c>
      <c r="AA356">
        <v>2.2586109542631302E-3</v>
      </c>
      <c r="AB356">
        <v>1.9198193111236599E-2</v>
      </c>
      <c r="AC356">
        <v>1.10107284020327E-2</v>
      </c>
      <c r="AD356">
        <v>1.41163184641446E-3</v>
      </c>
      <c r="AE356">
        <v>6.4935064935064896E-3</v>
      </c>
      <c r="AF356">
        <v>7.3404856013551704E-3</v>
      </c>
      <c r="AG356">
        <v>0.251428571428571</v>
      </c>
      <c r="AH356">
        <v>0.219428571428571</v>
      </c>
      <c r="AI356">
        <v>0.30171428571428599</v>
      </c>
      <c r="AJ356">
        <v>0.192</v>
      </c>
      <c r="AK356">
        <v>0.627428571428571</v>
      </c>
      <c r="AL356">
        <v>0.64114285714285701</v>
      </c>
      <c r="AM356">
        <v>7.7714285714285694E-2</v>
      </c>
      <c r="AN356">
        <v>0.27428571428571402</v>
      </c>
      <c r="AO356">
        <v>0.47428571428571398</v>
      </c>
      <c r="AP356">
        <v>0.50971428571428601</v>
      </c>
      <c r="AQ356">
        <v>0.56457142857142895</v>
      </c>
      <c r="AR356">
        <v>0.41485714285714298</v>
      </c>
      <c r="AS356">
        <v>0.28114285714285697</v>
      </c>
      <c r="AT356">
        <v>0.23885714285714299</v>
      </c>
      <c r="AU356">
        <v>0.55428571428571405</v>
      </c>
      <c r="AV356">
        <v>0.96457142857142897</v>
      </c>
      <c r="AW356">
        <v>1.6205714285714301</v>
      </c>
      <c r="AX356">
        <v>0.98399999999999999</v>
      </c>
      <c r="AY356">
        <v>2.0537142857142898</v>
      </c>
      <c r="AZ356">
        <v>5.6228571428571401</v>
      </c>
      <c r="BA356">
        <v>9.4857142857142904E-2</v>
      </c>
      <c r="BB356">
        <v>0.27428571428571402</v>
      </c>
      <c r="BC356">
        <v>0.54285714285714304</v>
      </c>
      <c r="BD356">
        <v>0.38742857142857101</v>
      </c>
      <c r="BE356">
        <v>0.23085714285714301</v>
      </c>
      <c r="BF356" s="255" t="str">
        <f t="shared" si="5"/>
        <v>Least vulnerability</v>
      </c>
    </row>
    <row r="357" spans="1:58" x14ac:dyDescent="0.25">
      <c r="A357">
        <v>55935</v>
      </c>
      <c r="B357">
        <v>978</v>
      </c>
      <c r="C357">
        <v>48</v>
      </c>
      <c r="D357">
        <v>26</v>
      </c>
      <c r="E357">
        <v>48019</v>
      </c>
      <c r="F357">
        <v>44</v>
      </c>
      <c r="G357">
        <v>171</v>
      </c>
      <c r="H357">
        <v>225</v>
      </c>
      <c r="I357">
        <v>66</v>
      </c>
      <c r="J357">
        <v>26</v>
      </c>
      <c r="K357">
        <v>62</v>
      </c>
      <c r="L357">
        <v>0</v>
      </c>
      <c r="M357">
        <v>0</v>
      </c>
      <c r="N357">
        <v>26</v>
      </c>
      <c r="O357">
        <v>1</v>
      </c>
      <c r="P357">
        <v>13</v>
      </c>
      <c r="Q357">
        <v>0</v>
      </c>
      <c r="R357">
        <v>4.9079754601227002E-2</v>
      </c>
      <c r="S357">
        <v>2.6584867075664601E-2</v>
      </c>
      <c r="T357">
        <v>48019</v>
      </c>
      <c r="U357">
        <v>4.4989775051124697E-2</v>
      </c>
      <c r="V357">
        <v>0.17484662576687099</v>
      </c>
      <c r="W357">
        <v>0.23006134969325201</v>
      </c>
      <c r="X357">
        <v>6.7484662576687102E-2</v>
      </c>
      <c r="Y357">
        <v>2.6584867075664601E-2</v>
      </c>
      <c r="Z357">
        <v>6.3394683026584894E-2</v>
      </c>
      <c r="AA357">
        <v>0</v>
      </c>
      <c r="AB357">
        <v>0</v>
      </c>
      <c r="AC357">
        <v>2.6584867075664601E-2</v>
      </c>
      <c r="AD357">
        <v>1.0224948875255601E-3</v>
      </c>
      <c r="AE357">
        <v>1.3292433537832301E-2</v>
      </c>
      <c r="AF357">
        <v>0</v>
      </c>
      <c r="AG357">
        <v>0.218285714285714</v>
      </c>
      <c r="AH357">
        <v>0.78285714285714303</v>
      </c>
      <c r="AI357">
        <v>0.17257142857142899</v>
      </c>
      <c r="AJ357">
        <v>0.57942857142857096</v>
      </c>
      <c r="AK357">
        <v>0.35314285714285698</v>
      </c>
      <c r="AL357">
        <v>0.53257142857142903</v>
      </c>
      <c r="AM357">
        <v>6.6285714285714295E-2</v>
      </c>
      <c r="AN357">
        <v>0.53828571428571403</v>
      </c>
      <c r="AO357">
        <v>0.29485714285714298</v>
      </c>
      <c r="AP357">
        <v>0</v>
      </c>
      <c r="AQ357">
        <v>0</v>
      </c>
      <c r="AR357">
        <v>0.64685714285714302</v>
      </c>
      <c r="AS357">
        <v>0.25714285714285701</v>
      </c>
      <c r="AT357">
        <v>0.46514285714285702</v>
      </c>
      <c r="AU357">
        <v>0</v>
      </c>
      <c r="AV357">
        <v>1.75314285714286</v>
      </c>
      <c r="AW357">
        <v>1.49028571428571</v>
      </c>
      <c r="AX357">
        <v>0.29485714285714298</v>
      </c>
      <c r="AY357">
        <v>1.3691428571428601</v>
      </c>
      <c r="AZ357">
        <v>4.9074285714285697</v>
      </c>
      <c r="BA357">
        <v>0.39657142857142902</v>
      </c>
      <c r="BB357">
        <v>0.222857142857143</v>
      </c>
      <c r="BC357">
        <v>0.16914285714285701</v>
      </c>
      <c r="BD357">
        <v>0.19542857142857101</v>
      </c>
      <c r="BE357">
        <v>0.123428571428571</v>
      </c>
      <c r="BF357" s="255" t="str">
        <f t="shared" si="5"/>
        <v>Least vulnerability</v>
      </c>
    </row>
    <row r="358" spans="1:58" x14ac:dyDescent="0.25">
      <c r="A358">
        <v>55936</v>
      </c>
      <c r="B358">
        <v>1763</v>
      </c>
      <c r="C358">
        <v>108</v>
      </c>
      <c r="D358">
        <v>9</v>
      </c>
      <c r="E358">
        <v>49419</v>
      </c>
      <c r="F358">
        <v>30</v>
      </c>
      <c r="G358">
        <v>339</v>
      </c>
      <c r="H358">
        <v>388</v>
      </c>
      <c r="I358">
        <v>182</v>
      </c>
      <c r="J358">
        <v>24</v>
      </c>
      <c r="K358">
        <v>46</v>
      </c>
      <c r="L358">
        <v>10</v>
      </c>
      <c r="M358">
        <v>45</v>
      </c>
      <c r="N358">
        <v>9</v>
      </c>
      <c r="O358">
        <v>8</v>
      </c>
      <c r="P358">
        <v>16</v>
      </c>
      <c r="Q358">
        <v>29</v>
      </c>
      <c r="R358">
        <v>6.1259217243335197E-2</v>
      </c>
      <c r="S358">
        <v>5.1049347702779397E-3</v>
      </c>
      <c r="T358">
        <v>49419</v>
      </c>
      <c r="U358">
        <v>1.7016449234259799E-2</v>
      </c>
      <c r="V358">
        <v>0.19228587634713601</v>
      </c>
      <c r="W358">
        <v>0.22007941009642701</v>
      </c>
      <c r="X358">
        <v>0.103233125354509</v>
      </c>
      <c r="Y358">
        <v>1.36131593874078E-2</v>
      </c>
      <c r="Z358">
        <v>2.6091888825864998E-2</v>
      </c>
      <c r="AA358">
        <v>5.6721497447532604E-3</v>
      </c>
      <c r="AB358">
        <v>2.55246738513897E-2</v>
      </c>
      <c r="AC358">
        <v>5.1049347702779397E-3</v>
      </c>
      <c r="AD358">
        <v>4.5377197958026104E-3</v>
      </c>
      <c r="AE358">
        <v>9.0754395916052208E-3</v>
      </c>
      <c r="AF358">
        <v>1.64492342597845E-2</v>
      </c>
      <c r="AG358">
        <v>0.313142857142857</v>
      </c>
      <c r="AH358">
        <v>0.113142857142857</v>
      </c>
      <c r="AI358">
        <v>0.14628571428571399</v>
      </c>
      <c r="AJ358">
        <v>0.11885714285714299</v>
      </c>
      <c r="AK358">
        <v>0.46857142857142903</v>
      </c>
      <c r="AL358">
        <v>0.44685714285714301</v>
      </c>
      <c r="AM358">
        <v>0.35199999999999998</v>
      </c>
      <c r="AN358">
        <v>0.14857142857142899</v>
      </c>
      <c r="AO358">
        <v>7.8857142857142903E-2</v>
      </c>
      <c r="AP358">
        <v>0.64114285714285701</v>
      </c>
      <c r="AQ358">
        <v>0.626285714285714</v>
      </c>
      <c r="AR358">
        <v>0.26971428571428602</v>
      </c>
      <c r="AS358">
        <v>0.498285714285714</v>
      </c>
      <c r="AT358">
        <v>0.34285714285714303</v>
      </c>
      <c r="AU358">
        <v>0.70057142857142896</v>
      </c>
      <c r="AV358">
        <v>0.69142857142857095</v>
      </c>
      <c r="AW358">
        <v>1.4159999999999999</v>
      </c>
      <c r="AX358">
        <v>0.72</v>
      </c>
      <c r="AY358">
        <v>2.4377142857142902</v>
      </c>
      <c r="AZ358">
        <v>5.2651428571428598</v>
      </c>
      <c r="BA358">
        <v>4.8000000000000001E-2</v>
      </c>
      <c r="BB358">
        <v>0.188571428571429</v>
      </c>
      <c r="BC358">
        <v>0.376</v>
      </c>
      <c r="BD358">
        <v>0.51657142857142901</v>
      </c>
      <c r="BE358">
        <v>0.17714285714285699</v>
      </c>
      <c r="BF358" s="255" t="str">
        <f t="shared" si="5"/>
        <v>Least vulnerability</v>
      </c>
    </row>
    <row r="359" spans="1:58" x14ac:dyDescent="0.25">
      <c r="A359">
        <v>55939</v>
      </c>
      <c r="B359">
        <v>1986</v>
      </c>
      <c r="C359">
        <v>233</v>
      </c>
      <c r="D359">
        <v>24</v>
      </c>
      <c r="E359">
        <v>32719</v>
      </c>
      <c r="F359">
        <v>190</v>
      </c>
      <c r="G359">
        <v>559</v>
      </c>
      <c r="H359">
        <v>459</v>
      </c>
      <c r="I359">
        <v>227</v>
      </c>
      <c r="J359">
        <v>62</v>
      </c>
      <c r="K359">
        <v>48</v>
      </c>
      <c r="L359">
        <v>39</v>
      </c>
      <c r="M359">
        <v>55</v>
      </c>
      <c r="N359">
        <v>12</v>
      </c>
      <c r="O359">
        <v>18</v>
      </c>
      <c r="P359">
        <v>76</v>
      </c>
      <c r="Q359">
        <v>58</v>
      </c>
      <c r="R359">
        <v>0.117321248741188</v>
      </c>
      <c r="S359">
        <v>1.2084592145015101E-2</v>
      </c>
      <c r="T359">
        <v>32719</v>
      </c>
      <c r="U359">
        <v>9.5669687814702906E-2</v>
      </c>
      <c r="V359">
        <v>0.28147029204431001</v>
      </c>
      <c r="W359">
        <v>0.231117824773414</v>
      </c>
      <c r="X359">
        <v>0.114300100704935</v>
      </c>
      <c r="Y359">
        <v>3.1218529707955699E-2</v>
      </c>
      <c r="Z359">
        <v>2.4169184290030201E-2</v>
      </c>
      <c r="AA359">
        <v>1.9637462235649501E-2</v>
      </c>
      <c r="AB359">
        <v>2.7693856998992999E-2</v>
      </c>
      <c r="AC359">
        <v>6.0422960725075503E-3</v>
      </c>
      <c r="AD359">
        <v>9.0634441087613302E-3</v>
      </c>
      <c r="AE359">
        <v>3.8267875125881201E-2</v>
      </c>
      <c r="AF359">
        <v>2.9204431017119802E-2</v>
      </c>
      <c r="AG359">
        <v>0.74171428571428599</v>
      </c>
      <c r="AH359">
        <v>0.32914285714285701</v>
      </c>
      <c r="AI359">
        <v>0.82971428571428596</v>
      </c>
      <c r="AJ359">
        <v>0.94628571428571395</v>
      </c>
      <c r="AK359">
        <v>0.85371428571428598</v>
      </c>
      <c r="AL359">
        <v>0.54285714285714304</v>
      </c>
      <c r="AM359">
        <v>0.45600000000000002</v>
      </c>
      <c r="AN359">
        <v>0.66400000000000003</v>
      </c>
      <c r="AO359">
        <v>6.8571428571428603E-2</v>
      </c>
      <c r="AP359">
        <v>0.870857142857143</v>
      </c>
      <c r="AQ359">
        <v>0.65142857142857102</v>
      </c>
      <c r="AR359">
        <v>0.30171428571428599</v>
      </c>
      <c r="AS359">
        <v>0.72914285714285698</v>
      </c>
      <c r="AT359">
        <v>0.90285714285714302</v>
      </c>
      <c r="AU359">
        <v>0.83885714285714297</v>
      </c>
      <c r="AV359">
        <v>2.8468571428571399</v>
      </c>
      <c r="AW359">
        <v>2.5165714285714298</v>
      </c>
      <c r="AX359">
        <v>0.93942857142857195</v>
      </c>
      <c r="AY359">
        <v>3.4239999999999999</v>
      </c>
      <c r="AZ359">
        <v>9.7268571428571402</v>
      </c>
      <c r="BA359">
        <v>0.84114285714285697</v>
      </c>
      <c r="BB359">
        <v>0.76457142857142901</v>
      </c>
      <c r="BC359">
        <v>0.51428571428571401</v>
      </c>
      <c r="BD359">
        <v>0.84114285714285697</v>
      </c>
      <c r="BE359">
        <v>0.88</v>
      </c>
      <c r="BF359" s="255" t="str">
        <f t="shared" si="5"/>
        <v>Most vulnerability</v>
      </c>
    </row>
    <row r="360" spans="1:58" x14ac:dyDescent="0.25">
      <c r="A360">
        <v>55940</v>
      </c>
      <c r="B360">
        <v>2810</v>
      </c>
      <c r="C360">
        <v>230</v>
      </c>
      <c r="D360">
        <v>45</v>
      </c>
      <c r="E360">
        <v>39922</v>
      </c>
      <c r="F360">
        <v>101</v>
      </c>
      <c r="G360">
        <v>498</v>
      </c>
      <c r="H360">
        <v>696</v>
      </c>
      <c r="I360">
        <v>352</v>
      </c>
      <c r="J360">
        <v>58</v>
      </c>
      <c r="K360">
        <v>370</v>
      </c>
      <c r="L360">
        <v>4</v>
      </c>
      <c r="M360">
        <v>120</v>
      </c>
      <c r="N360">
        <v>36</v>
      </c>
      <c r="O360">
        <v>26</v>
      </c>
      <c r="P360">
        <v>76</v>
      </c>
      <c r="Q360">
        <v>61</v>
      </c>
      <c r="R360">
        <v>8.1850533807829196E-2</v>
      </c>
      <c r="S360">
        <v>1.6014234875444799E-2</v>
      </c>
      <c r="T360">
        <v>39922</v>
      </c>
      <c r="U360">
        <v>3.5943060498220603E-2</v>
      </c>
      <c r="V360">
        <v>0.177224199288256</v>
      </c>
      <c r="W360">
        <v>0.247686832740214</v>
      </c>
      <c r="X360">
        <v>0.125266903914591</v>
      </c>
      <c r="Y360">
        <v>2.0640569395017801E-2</v>
      </c>
      <c r="Z360">
        <v>0.13167259786476901</v>
      </c>
      <c r="AA360">
        <v>1.42348754448399E-3</v>
      </c>
      <c r="AB360">
        <v>4.2704626334519602E-2</v>
      </c>
      <c r="AC360">
        <v>1.28113879003559E-2</v>
      </c>
      <c r="AD360">
        <v>9.2526690391459103E-3</v>
      </c>
      <c r="AE360">
        <v>2.7046263345195699E-2</v>
      </c>
      <c r="AF360">
        <v>2.1708185053380801E-2</v>
      </c>
      <c r="AG360">
        <v>0.48685714285714299</v>
      </c>
      <c r="AH360">
        <v>0.46742857142857103</v>
      </c>
      <c r="AI360">
        <v>0.42514285714285699</v>
      </c>
      <c r="AJ360">
        <v>0.42742857142857099</v>
      </c>
      <c r="AK360">
        <v>0.36342857142857099</v>
      </c>
      <c r="AL360">
        <v>0.66628571428571404</v>
      </c>
      <c r="AM360">
        <v>0.58285714285714296</v>
      </c>
      <c r="AN360">
        <v>0.35542857142857098</v>
      </c>
      <c r="AO360">
        <v>0.66171428571428603</v>
      </c>
      <c r="AP360">
        <v>0.44685714285714301</v>
      </c>
      <c r="AQ360">
        <v>0.77142857142857102</v>
      </c>
      <c r="AR360">
        <v>0.45485714285714302</v>
      </c>
      <c r="AS360">
        <v>0.73714285714285699</v>
      </c>
      <c r="AT360">
        <v>0.80571428571428605</v>
      </c>
      <c r="AU360">
        <v>0.76571428571428601</v>
      </c>
      <c r="AV360">
        <v>1.8068571428571401</v>
      </c>
      <c r="AW360">
        <v>1.968</v>
      </c>
      <c r="AX360">
        <v>1.1085714285714301</v>
      </c>
      <c r="AY360">
        <v>3.53485714285714</v>
      </c>
      <c r="AZ360">
        <v>8.4182857142857106</v>
      </c>
      <c r="BA360">
        <v>0.42742857142857099</v>
      </c>
      <c r="BB360">
        <v>0.48457142857142899</v>
      </c>
      <c r="BC360">
        <v>0.61371428571428599</v>
      </c>
      <c r="BD360">
        <v>0.86514285714285699</v>
      </c>
      <c r="BE360">
        <v>0.69142857142857095</v>
      </c>
      <c r="BF360" s="255" t="str">
        <f t="shared" si="5"/>
        <v>Significant vulnerability</v>
      </c>
    </row>
    <row r="361" spans="1:58" x14ac:dyDescent="0.25">
      <c r="A361">
        <v>55941</v>
      </c>
      <c r="B361">
        <v>1084</v>
      </c>
      <c r="C361">
        <v>73</v>
      </c>
      <c r="D361">
        <v>7</v>
      </c>
      <c r="E361">
        <v>35188</v>
      </c>
      <c r="F361">
        <v>19</v>
      </c>
      <c r="G361">
        <v>165</v>
      </c>
      <c r="H361">
        <v>283</v>
      </c>
      <c r="I361">
        <v>98</v>
      </c>
      <c r="J361">
        <v>69</v>
      </c>
      <c r="K361">
        <v>75</v>
      </c>
      <c r="L361">
        <v>0</v>
      </c>
      <c r="M361">
        <v>20</v>
      </c>
      <c r="N361">
        <v>8</v>
      </c>
      <c r="O361">
        <v>6</v>
      </c>
      <c r="P361">
        <v>9</v>
      </c>
      <c r="Q361">
        <v>0</v>
      </c>
      <c r="R361">
        <v>6.7343173431734293E-2</v>
      </c>
      <c r="S361">
        <v>6.4575645756457601E-3</v>
      </c>
      <c r="T361">
        <v>35188</v>
      </c>
      <c r="U361">
        <v>1.7527675276752801E-2</v>
      </c>
      <c r="V361">
        <v>0.15221402214022101</v>
      </c>
      <c r="W361">
        <v>0.26107011070110703</v>
      </c>
      <c r="X361">
        <v>9.0405904059040601E-2</v>
      </c>
      <c r="Y361">
        <v>6.3653136531365298E-2</v>
      </c>
      <c r="Z361">
        <v>6.9188191881918798E-2</v>
      </c>
      <c r="AA361">
        <v>0</v>
      </c>
      <c r="AB361">
        <v>1.8450184501845001E-2</v>
      </c>
      <c r="AC361">
        <v>7.3800738007380098E-3</v>
      </c>
      <c r="AD361">
        <v>5.5350553505535104E-3</v>
      </c>
      <c r="AE361">
        <v>8.3025830258302603E-3</v>
      </c>
      <c r="AF361">
        <v>0</v>
      </c>
      <c r="AG361">
        <v>0.376</v>
      </c>
      <c r="AH361">
        <v>0.14628571428571399</v>
      </c>
      <c r="AI361">
        <v>0.71542857142857097</v>
      </c>
      <c r="AJ361">
        <v>0.129142857142857</v>
      </c>
      <c r="AK361">
        <v>0.24228571428571399</v>
      </c>
      <c r="AL361">
        <v>0.75542857142857101</v>
      </c>
      <c r="AM361">
        <v>0.220571428571429</v>
      </c>
      <c r="AN361">
        <v>0.95314285714285696</v>
      </c>
      <c r="AO361">
        <v>0.34057142857142902</v>
      </c>
      <c r="AP361">
        <v>0</v>
      </c>
      <c r="AQ361">
        <v>0.55314285714285705</v>
      </c>
      <c r="AR361">
        <v>0.33485714285714302</v>
      </c>
      <c r="AS361">
        <v>0.56114285714285705</v>
      </c>
      <c r="AT361">
        <v>0.312</v>
      </c>
      <c r="AU361">
        <v>0</v>
      </c>
      <c r="AV361">
        <v>1.3668571428571401</v>
      </c>
      <c r="AW361">
        <v>2.1714285714285699</v>
      </c>
      <c r="AX361">
        <v>0.34057142857142902</v>
      </c>
      <c r="AY361">
        <v>1.76114285714286</v>
      </c>
      <c r="AZ361">
        <v>5.64</v>
      </c>
      <c r="BA361">
        <v>0.23542857142857099</v>
      </c>
      <c r="BB361">
        <v>0.59085714285714297</v>
      </c>
      <c r="BC361">
        <v>0.186285714285714</v>
      </c>
      <c r="BD361">
        <v>0.30285714285714299</v>
      </c>
      <c r="BE361">
        <v>0.23542857142857099</v>
      </c>
      <c r="BF361" s="255" t="str">
        <f t="shared" si="5"/>
        <v>Least vulnerability</v>
      </c>
    </row>
    <row r="362" spans="1:58" x14ac:dyDescent="0.25">
      <c r="A362">
        <v>55943</v>
      </c>
      <c r="B362">
        <v>3070</v>
      </c>
      <c r="C362">
        <v>253</v>
      </c>
      <c r="D362">
        <v>59</v>
      </c>
      <c r="E362">
        <v>34350</v>
      </c>
      <c r="F362">
        <v>84</v>
      </c>
      <c r="G362">
        <v>583</v>
      </c>
      <c r="H362">
        <v>854</v>
      </c>
      <c r="I362">
        <v>250</v>
      </c>
      <c r="J362">
        <v>75</v>
      </c>
      <c r="K362">
        <v>131</v>
      </c>
      <c r="L362">
        <v>3</v>
      </c>
      <c r="M362">
        <v>23</v>
      </c>
      <c r="N362">
        <v>73</v>
      </c>
      <c r="O362">
        <v>12</v>
      </c>
      <c r="P362">
        <v>27</v>
      </c>
      <c r="Q362">
        <v>61</v>
      </c>
      <c r="R362">
        <v>8.2410423452768694E-2</v>
      </c>
      <c r="S362">
        <v>1.9218241042345301E-2</v>
      </c>
      <c r="T362">
        <v>34350</v>
      </c>
      <c r="U362">
        <v>2.7361563517915299E-2</v>
      </c>
      <c r="V362">
        <v>0.18990228013029301</v>
      </c>
      <c r="W362">
        <v>0.27817589576547203</v>
      </c>
      <c r="X362">
        <v>8.1433224755700306E-2</v>
      </c>
      <c r="Y362">
        <v>2.4429967426710102E-2</v>
      </c>
      <c r="Z362">
        <v>4.2671009771986998E-2</v>
      </c>
      <c r="AA362">
        <v>9.7719869706840395E-4</v>
      </c>
      <c r="AB362">
        <v>7.4918566775244297E-3</v>
      </c>
      <c r="AC362">
        <v>2.3778501628664499E-2</v>
      </c>
      <c r="AD362">
        <v>3.9087947882736201E-3</v>
      </c>
      <c r="AE362">
        <v>8.7947882736156297E-3</v>
      </c>
      <c r="AF362">
        <v>1.98697068403909E-2</v>
      </c>
      <c r="AG362">
        <v>0.49257142857142899</v>
      </c>
      <c r="AH362">
        <v>0.56342857142857095</v>
      </c>
      <c r="AI362">
        <v>0.752</v>
      </c>
      <c r="AJ362">
        <v>0.250285714285714</v>
      </c>
      <c r="AK362">
        <v>0.44800000000000001</v>
      </c>
      <c r="AL362">
        <v>0.83885714285714297</v>
      </c>
      <c r="AM362">
        <v>0.11885714285714299</v>
      </c>
      <c r="AN362">
        <v>0.47657142857142898</v>
      </c>
      <c r="AO362">
        <v>0.17028571428571401</v>
      </c>
      <c r="AP362">
        <v>0.41257142857142898</v>
      </c>
      <c r="AQ362">
        <v>0.41028571428571398</v>
      </c>
      <c r="AR362">
        <v>0.61714285714285699</v>
      </c>
      <c r="AS362">
        <v>0.45485714285714302</v>
      </c>
      <c r="AT362">
        <v>0.32914285714285701</v>
      </c>
      <c r="AU362">
        <v>0.74171428571428599</v>
      </c>
      <c r="AV362">
        <v>2.0582857142857098</v>
      </c>
      <c r="AW362">
        <v>1.8822857142857099</v>
      </c>
      <c r="AX362">
        <v>0.58285714285714296</v>
      </c>
      <c r="AY362">
        <v>2.55314285714286</v>
      </c>
      <c r="AZ362">
        <v>7.0765714285714303</v>
      </c>
      <c r="BA362">
        <v>0.53828571428571403</v>
      </c>
      <c r="BB362">
        <v>0.433142857142857</v>
      </c>
      <c r="BC362">
        <v>0.29257142857142898</v>
      </c>
      <c r="BD362">
        <v>0.55200000000000005</v>
      </c>
      <c r="BE362">
        <v>0.47657142857142898</v>
      </c>
      <c r="BF362" s="255" t="str">
        <f t="shared" si="5"/>
        <v>Some vulnerability</v>
      </c>
    </row>
    <row r="363" spans="1:58" x14ac:dyDescent="0.25">
      <c r="A363">
        <v>55944</v>
      </c>
      <c r="B363">
        <v>8048</v>
      </c>
      <c r="C363">
        <v>212</v>
      </c>
      <c r="D363">
        <v>123</v>
      </c>
      <c r="E363">
        <v>42789</v>
      </c>
      <c r="F363">
        <v>269</v>
      </c>
      <c r="G363">
        <v>1143</v>
      </c>
      <c r="H363">
        <v>2275</v>
      </c>
      <c r="I363">
        <v>806</v>
      </c>
      <c r="J363">
        <v>82</v>
      </c>
      <c r="K363">
        <v>529</v>
      </c>
      <c r="L363">
        <v>94</v>
      </c>
      <c r="M363">
        <v>43</v>
      </c>
      <c r="N363">
        <v>269</v>
      </c>
      <c r="O363">
        <v>89</v>
      </c>
      <c r="P363">
        <v>135</v>
      </c>
      <c r="Q363">
        <v>30</v>
      </c>
      <c r="R363">
        <v>2.6341948310139199E-2</v>
      </c>
      <c r="S363">
        <v>1.52833001988072E-2</v>
      </c>
      <c r="T363">
        <v>42789</v>
      </c>
      <c r="U363">
        <v>3.3424453280318102E-2</v>
      </c>
      <c r="V363">
        <v>0.14202286282306201</v>
      </c>
      <c r="W363">
        <v>0.28267892644135201</v>
      </c>
      <c r="X363">
        <v>0.10014910536779301</v>
      </c>
      <c r="Y363">
        <v>1.0188866799204801E-2</v>
      </c>
      <c r="Z363">
        <v>6.5730616302186906E-2</v>
      </c>
      <c r="AA363">
        <v>1.1679920477137199E-2</v>
      </c>
      <c r="AB363">
        <v>5.3429423459244504E-3</v>
      </c>
      <c r="AC363">
        <v>3.3424453280318102E-2</v>
      </c>
      <c r="AD363">
        <v>1.1058648111332E-2</v>
      </c>
      <c r="AE363">
        <v>1.67743538767396E-2</v>
      </c>
      <c r="AF363">
        <v>3.7276341948310099E-3</v>
      </c>
      <c r="AG363">
        <v>5.8285714285714302E-2</v>
      </c>
      <c r="AH363">
        <v>0.44571428571428601</v>
      </c>
      <c r="AI363">
        <v>0.309714285714286</v>
      </c>
      <c r="AJ363">
        <v>0.373714285714286</v>
      </c>
      <c r="AK363">
        <v>0.182857142857143</v>
      </c>
      <c r="AL363">
        <v>0.85714285714285698</v>
      </c>
      <c r="AM363">
        <v>0.313142857142857</v>
      </c>
      <c r="AN363">
        <v>7.8857142857142903E-2</v>
      </c>
      <c r="AO363">
        <v>0.313142857142857</v>
      </c>
      <c r="AP363">
        <v>0.78628571428571403</v>
      </c>
      <c r="AQ363">
        <v>0.38171428571428601</v>
      </c>
      <c r="AR363">
        <v>0.70285714285714296</v>
      </c>
      <c r="AS363">
        <v>0.80342857142857105</v>
      </c>
      <c r="AT363">
        <v>0.56685714285714295</v>
      </c>
      <c r="AU363">
        <v>0.49028571428571399</v>
      </c>
      <c r="AV363">
        <v>1.1874285714285699</v>
      </c>
      <c r="AW363">
        <v>1.4319999999999999</v>
      </c>
      <c r="AX363">
        <v>1.0994285714285701</v>
      </c>
      <c r="AY363">
        <v>2.9451428571428599</v>
      </c>
      <c r="AZ363">
        <v>6.6639999999999997</v>
      </c>
      <c r="BA363">
        <v>0.16800000000000001</v>
      </c>
      <c r="BB363">
        <v>0.19542857142857101</v>
      </c>
      <c r="BC363">
        <v>0.61028571428571399</v>
      </c>
      <c r="BD363">
        <v>0.67657142857142905</v>
      </c>
      <c r="BE363">
        <v>0.40457142857142903</v>
      </c>
      <c r="BF363" s="255" t="str">
        <f t="shared" si="5"/>
        <v>Some vulnerability</v>
      </c>
    </row>
    <row r="364" spans="1:58" x14ac:dyDescent="0.25">
      <c r="A364">
        <v>55945</v>
      </c>
      <c r="B364">
        <v>1298</v>
      </c>
      <c r="C364">
        <v>98</v>
      </c>
      <c r="D364">
        <v>5</v>
      </c>
      <c r="E364">
        <v>41612</v>
      </c>
      <c r="F364">
        <v>42</v>
      </c>
      <c r="G364">
        <v>288</v>
      </c>
      <c r="H364">
        <v>235</v>
      </c>
      <c r="I364">
        <v>214</v>
      </c>
      <c r="J364">
        <v>39</v>
      </c>
      <c r="K364">
        <v>67</v>
      </c>
      <c r="L364">
        <v>0</v>
      </c>
      <c r="M364">
        <v>0</v>
      </c>
      <c r="N364">
        <v>79</v>
      </c>
      <c r="O364">
        <v>6</v>
      </c>
      <c r="P364">
        <v>13</v>
      </c>
      <c r="Q364">
        <v>0</v>
      </c>
      <c r="R364">
        <v>7.5500770416024696E-2</v>
      </c>
      <c r="S364">
        <v>3.8520801232665601E-3</v>
      </c>
      <c r="T364">
        <v>41612</v>
      </c>
      <c r="U364">
        <v>3.2357473035439101E-2</v>
      </c>
      <c r="V364">
        <v>0.221879815100154</v>
      </c>
      <c r="W364">
        <v>0.18104776579352799</v>
      </c>
      <c r="X364">
        <v>0.16486902927580899</v>
      </c>
      <c r="Y364">
        <v>3.0046224961479202E-2</v>
      </c>
      <c r="Z364">
        <v>5.1617873651771999E-2</v>
      </c>
      <c r="AA364">
        <v>0</v>
      </c>
      <c r="AB364">
        <v>0</v>
      </c>
      <c r="AC364">
        <v>6.08628659476117E-2</v>
      </c>
      <c r="AD364">
        <v>4.6224961479198797E-3</v>
      </c>
      <c r="AE364">
        <v>1.0015408320493101E-2</v>
      </c>
      <c r="AF364">
        <v>0</v>
      </c>
      <c r="AG364">
        <v>0.44342857142857101</v>
      </c>
      <c r="AH364">
        <v>8.7999999999999995E-2</v>
      </c>
      <c r="AI364">
        <v>0.36228571428571399</v>
      </c>
      <c r="AJ364">
        <v>0.35428571428571398</v>
      </c>
      <c r="AK364">
        <v>0.63085714285714301</v>
      </c>
      <c r="AL364">
        <v>0.19542857142857101</v>
      </c>
      <c r="AM364">
        <v>0.83657142857142897</v>
      </c>
      <c r="AN364">
        <v>0.63885714285714301</v>
      </c>
      <c r="AO364">
        <v>0.22514285714285701</v>
      </c>
      <c r="AP364">
        <v>0</v>
      </c>
      <c r="AQ364">
        <v>0</v>
      </c>
      <c r="AR364">
        <v>0.83314285714285696</v>
      </c>
      <c r="AS364">
        <v>0.50742857142857101</v>
      </c>
      <c r="AT364">
        <v>0.372571428571429</v>
      </c>
      <c r="AU364">
        <v>0</v>
      </c>
      <c r="AV364">
        <v>1.248</v>
      </c>
      <c r="AW364">
        <v>2.30171428571429</v>
      </c>
      <c r="AX364">
        <v>0.22514285714285701</v>
      </c>
      <c r="AY364">
        <v>1.71314285714286</v>
      </c>
      <c r="AZ364">
        <v>5.4880000000000004</v>
      </c>
      <c r="BA364">
        <v>0.19428571428571401</v>
      </c>
      <c r="BB364">
        <v>0.65942857142857103</v>
      </c>
      <c r="BC364">
        <v>0.13600000000000001</v>
      </c>
      <c r="BD364">
        <v>0.28914285714285698</v>
      </c>
      <c r="BE364">
        <v>0.20228571428571401</v>
      </c>
      <c r="BF364" s="255" t="str">
        <f t="shared" si="5"/>
        <v>Least vulnerability</v>
      </c>
    </row>
    <row r="365" spans="1:58" x14ac:dyDescent="0.25">
      <c r="A365">
        <v>55946</v>
      </c>
      <c r="B365">
        <v>3366</v>
      </c>
      <c r="C365">
        <v>388</v>
      </c>
      <c r="D365">
        <v>81</v>
      </c>
      <c r="E365">
        <v>38367</v>
      </c>
      <c r="F365">
        <v>125</v>
      </c>
      <c r="G365">
        <v>713</v>
      </c>
      <c r="H365">
        <v>669</v>
      </c>
      <c r="I365">
        <v>420</v>
      </c>
      <c r="J365">
        <v>79</v>
      </c>
      <c r="K365">
        <v>315</v>
      </c>
      <c r="L365">
        <v>56</v>
      </c>
      <c r="M365">
        <v>56</v>
      </c>
      <c r="N365">
        <v>58</v>
      </c>
      <c r="O365">
        <v>33</v>
      </c>
      <c r="P365">
        <v>42</v>
      </c>
      <c r="Q365">
        <v>92</v>
      </c>
      <c r="R365">
        <v>0.11527035056446799</v>
      </c>
      <c r="S365">
        <v>2.40641711229947E-2</v>
      </c>
      <c r="T365">
        <v>38367</v>
      </c>
      <c r="U365">
        <v>3.7136066547831303E-2</v>
      </c>
      <c r="V365">
        <v>0.21182412358882899</v>
      </c>
      <c r="W365">
        <v>0.19875222816399299</v>
      </c>
      <c r="X365">
        <v>0.12477718360071299</v>
      </c>
      <c r="Y365">
        <v>2.3469994058229401E-2</v>
      </c>
      <c r="Z365">
        <v>9.35828877005348E-2</v>
      </c>
      <c r="AA365">
        <v>1.6636957813428398E-2</v>
      </c>
      <c r="AB365">
        <v>1.6636957813428398E-2</v>
      </c>
      <c r="AC365">
        <v>1.72311348781937E-2</v>
      </c>
      <c r="AD365">
        <v>9.8039215686274508E-3</v>
      </c>
      <c r="AE365">
        <v>1.24777183600713E-2</v>
      </c>
      <c r="AF365">
        <v>2.7332144979203801E-2</v>
      </c>
      <c r="AG365">
        <v>0.72914285714285698</v>
      </c>
      <c r="AH365">
        <v>0.72914285714285698</v>
      </c>
      <c r="AI365">
        <v>0.51542857142857101</v>
      </c>
      <c r="AJ365">
        <v>0.44800000000000001</v>
      </c>
      <c r="AK365">
        <v>0.57942857142857096</v>
      </c>
      <c r="AL365">
        <v>0.29485714285714298</v>
      </c>
      <c r="AM365">
        <v>0.57371428571428595</v>
      </c>
      <c r="AN365">
        <v>0.44457142857142901</v>
      </c>
      <c r="AO365">
        <v>0.49257142857142899</v>
      </c>
      <c r="AP365">
        <v>0.83885714285714297</v>
      </c>
      <c r="AQ365">
        <v>0.53714285714285703</v>
      </c>
      <c r="AR365">
        <v>0.53371428571428603</v>
      </c>
      <c r="AS365">
        <v>0.76</v>
      </c>
      <c r="AT365">
        <v>0.44800000000000001</v>
      </c>
      <c r="AU365">
        <v>0.82171428571428595</v>
      </c>
      <c r="AV365">
        <v>2.4217142857142901</v>
      </c>
      <c r="AW365">
        <v>1.8925714285714299</v>
      </c>
      <c r="AX365">
        <v>1.3314285714285701</v>
      </c>
      <c r="AY365">
        <v>3.1005714285714299</v>
      </c>
      <c r="AZ365">
        <v>8.74628571428571</v>
      </c>
      <c r="BA365">
        <v>0.68685714285714305</v>
      </c>
      <c r="BB365">
        <v>0.44</v>
      </c>
      <c r="BC365">
        <v>0.71314285714285697</v>
      </c>
      <c r="BD365">
        <v>0.73142857142857098</v>
      </c>
      <c r="BE365">
        <v>0.73714285714285699</v>
      </c>
      <c r="BF365" s="255" t="str">
        <f t="shared" si="5"/>
        <v>Significant vulnerability</v>
      </c>
    </row>
    <row r="366" spans="1:58" x14ac:dyDescent="0.25">
      <c r="A366">
        <v>55947</v>
      </c>
      <c r="B366">
        <v>7319</v>
      </c>
      <c r="C366">
        <v>353</v>
      </c>
      <c r="D366">
        <v>19</v>
      </c>
      <c r="E366">
        <v>45408</v>
      </c>
      <c r="F366">
        <v>335</v>
      </c>
      <c r="G366">
        <v>1802</v>
      </c>
      <c r="H366">
        <v>1321</v>
      </c>
      <c r="I366">
        <v>767</v>
      </c>
      <c r="J366">
        <v>208</v>
      </c>
      <c r="K366">
        <v>652</v>
      </c>
      <c r="L366">
        <v>108</v>
      </c>
      <c r="M366">
        <v>137</v>
      </c>
      <c r="N366">
        <v>97</v>
      </c>
      <c r="O366">
        <v>9</v>
      </c>
      <c r="P366">
        <v>86</v>
      </c>
      <c r="Q366">
        <v>82</v>
      </c>
      <c r="R366">
        <v>4.8230632600082E-2</v>
      </c>
      <c r="S366">
        <v>2.5959830577947799E-3</v>
      </c>
      <c r="T366">
        <v>45408</v>
      </c>
      <c r="U366">
        <v>4.57712802295396E-2</v>
      </c>
      <c r="V366">
        <v>0.24620849842874701</v>
      </c>
      <c r="W366">
        <v>0.180489137860363</v>
      </c>
      <c r="X366">
        <v>0.10479573712255801</v>
      </c>
      <c r="Y366">
        <v>2.8419182948490201E-2</v>
      </c>
      <c r="Z366">
        <v>8.9083208088536703E-2</v>
      </c>
      <c r="AA366">
        <v>1.4756114223254501E-2</v>
      </c>
      <c r="AB366">
        <v>1.8718404153572898E-2</v>
      </c>
      <c r="AC366">
        <v>1.32531766634786E-2</v>
      </c>
      <c r="AD366">
        <v>1.2296761852712099E-3</v>
      </c>
      <c r="AE366">
        <v>1.17502391037027E-2</v>
      </c>
      <c r="AF366">
        <v>1.12037163546933E-2</v>
      </c>
      <c r="AG366">
        <v>0.21142857142857099</v>
      </c>
      <c r="AH366">
        <v>7.0857142857142896E-2</v>
      </c>
      <c r="AI366">
        <v>0.23314285714285701</v>
      </c>
      <c r="AJ366">
        <v>0.59542857142857097</v>
      </c>
      <c r="AK366">
        <v>0.748571428571429</v>
      </c>
      <c r="AL366">
        <v>0.19314285714285701</v>
      </c>
      <c r="AM366">
        <v>0.370285714285714</v>
      </c>
      <c r="AN366">
        <v>0.57828571428571396</v>
      </c>
      <c r="AO366">
        <v>0.47314285714285698</v>
      </c>
      <c r="AP366">
        <v>0.82057142857142895</v>
      </c>
      <c r="AQ366">
        <v>0.56000000000000005</v>
      </c>
      <c r="AR366">
        <v>0.46057142857142902</v>
      </c>
      <c r="AS366">
        <v>0.27085714285714302</v>
      </c>
      <c r="AT366">
        <v>0.42399999999999999</v>
      </c>
      <c r="AU366">
        <v>0.622857142857143</v>
      </c>
      <c r="AV366">
        <v>1.1108571428571401</v>
      </c>
      <c r="AW366">
        <v>1.8902857142857099</v>
      </c>
      <c r="AX366">
        <v>1.29371428571429</v>
      </c>
      <c r="AY366">
        <v>2.3382857142857101</v>
      </c>
      <c r="AZ366">
        <v>6.6331428571428601</v>
      </c>
      <c r="BA366">
        <v>0.13600000000000001</v>
      </c>
      <c r="BB366">
        <v>0.436571428571429</v>
      </c>
      <c r="BC366">
        <v>0.69828571428571395</v>
      </c>
      <c r="BD366">
        <v>0.47885714285714298</v>
      </c>
      <c r="BE366">
        <v>0.39657142857142902</v>
      </c>
      <c r="BF366" s="255" t="str">
        <f t="shared" si="5"/>
        <v>Some vulnerability</v>
      </c>
    </row>
    <row r="367" spans="1:58" x14ac:dyDescent="0.25">
      <c r="A367">
        <v>55949</v>
      </c>
      <c r="B367">
        <v>1918</v>
      </c>
      <c r="C367">
        <v>136</v>
      </c>
      <c r="D367">
        <v>18</v>
      </c>
      <c r="E367">
        <v>38812</v>
      </c>
      <c r="F367">
        <v>108</v>
      </c>
      <c r="G367">
        <v>427</v>
      </c>
      <c r="H367">
        <v>495</v>
      </c>
      <c r="I367">
        <v>192</v>
      </c>
      <c r="J367">
        <v>77</v>
      </c>
      <c r="K367">
        <v>92</v>
      </c>
      <c r="L367">
        <v>4</v>
      </c>
      <c r="M367">
        <v>84</v>
      </c>
      <c r="N367">
        <v>19</v>
      </c>
      <c r="O367">
        <v>9</v>
      </c>
      <c r="P367">
        <v>69</v>
      </c>
      <c r="Q367">
        <v>23</v>
      </c>
      <c r="R367">
        <v>7.0907194994786205E-2</v>
      </c>
      <c r="S367">
        <v>9.3847758081334696E-3</v>
      </c>
      <c r="T367">
        <v>38812</v>
      </c>
      <c r="U367">
        <v>5.63086548488008E-2</v>
      </c>
      <c r="V367">
        <v>0.22262773722627699</v>
      </c>
      <c r="W367">
        <v>0.25808133472367101</v>
      </c>
      <c r="X367">
        <v>0.100104275286757</v>
      </c>
      <c r="Y367">
        <v>4.0145985401459902E-2</v>
      </c>
      <c r="Z367">
        <v>4.7966631908237703E-2</v>
      </c>
      <c r="AA367">
        <v>2.08550573514077E-3</v>
      </c>
      <c r="AB367">
        <v>4.3795620437956199E-2</v>
      </c>
      <c r="AC367">
        <v>9.9061522419186705E-3</v>
      </c>
      <c r="AD367">
        <v>4.69238790406674E-3</v>
      </c>
      <c r="AE367">
        <v>3.5974973931178302E-2</v>
      </c>
      <c r="AF367">
        <v>1.19916579770594E-2</v>
      </c>
      <c r="AG367">
        <v>0.41028571428571398</v>
      </c>
      <c r="AH367">
        <v>0.23542857142857099</v>
      </c>
      <c r="AI367">
        <v>0.48</v>
      </c>
      <c r="AJ367">
        <v>0.747428571428571</v>
      </c>
      <c r="AK367">
        <v>0.63771428571428601</v>
      </c>
      <c r="AL367">
        <v>0.73371428571428599</v>
      </c>
      <c r="AM367">
        <v>0.312</v>
      </c>
      <c r="AN367">
        <v>0.82742857142857096</v>
      </c>
      <c r="AO367">
        <v>0.20228571428571401</v>
      </c>
      <c r="AP367">
        <v>0.49257142857142899</v>
      </c>
      <c r="AQ367">
        <v>0.77714285714285702</v>
      </c>
      <c r="AR367">
        <v>0.39657142857142902</v>
      </c>
      <c r="AS367">
        <v>0.51657142857142901</v>
      </c>
      <c r="AT367">
        <v>0.88457142857142901</v>
      </c>
      <c r="AU367">
        <v>0.63428571428571401</v>
      </c>
      <c r="AV367">
        <v>1.8731428571428601</v>
      </c>
      <c r="AW367">
        <v>2.51085714285714</v>
      </c>
      <c r="AX367">
        <v>0.69485714285714295</v>
      </c>
      <c r="AY367">
        <v>3.2091428571428602</v>
      </c>
      <c r="AZ367">
        <v>8.2880000000000003</v>
      </c>
      <c r="BA367">
        <v>0.46400000000000002</v>
      </c>
      <c r="BB367">
        <v>0.76114285714285701</v>
      </c>
      <c r="BC367">
        <v>0.36114285714285699</v>
      </c>
      <c r="BD367">
        <v>0.76571428571428601</v>
      </c>
      <c r="BE367">
        <v>0.67428571428571404</v>
      </c>
      <c r="BF367" s="255" t="str">
        <f t="shared" si="5"/>
        <v>Significant vulnerability</v>
      </c>
    </row>
    <row r="368" spans="1:58" x14ac:dyDescent="0.25">
      <c r="A368">
        <v>55950</v>
      </c>
      <c r="B368">
        <v>113</v>
      </c>
      <c r="C368">
        <v>40</v>
      </c>
      <c r="D368">
        <v>0</v>
      </c>
      <c r="E368">
        <v>33082</v>
      </c>
      <c r="F368">
        <v>8</v>
      </c>
      <c r="G368">
        <v>44</v>
      </c>
      <c r="H368">
        <v>4</v>
      </c>
      <c r="I368">
        <v>21</v>
      </c>
      <c r="J368">
        <v>8</v>
      </c>
      <c r="K368">
        <v>21</v>
      </c>
      <c r="L368">
        <v>3</v>
      </c>
      <c r="M368">
        <v>0</v>
      </c>
      <c r="N368">
        <v>0</v>
      </c>
      <c r="O368">
        <v>0</v>
      </c>
      <c r="P368">
        <v>5</v>
      </c>
      <c r="Q368">
        <v>0</v>
      </c>
      <c r="R368">
        <v>0.35398230088495602</v>
      </c>
      <c r="S368">
        <v>0</v>
      </c>
      <c r="T368">
        <v>33082</v>
      </c>
      <c r="U368">
        <v>7.0796460176991094E-2</v>
      </c>
      <c r="V368">
        <v>0.38938053097345099</v>
      </c>
      <c r="W368">
        <v>3.5398230088495602E-2</v>
      </c>
      <c r="X368">
        <v>0.185840707964602</v>
      </c>
      <c r="Y368">
        <v>7.0796460176991094E-2</v>
      </c>
      <c r="Z368">
        <v>0.185840707964602</v>
      </c>
      <c r="AA368">
        <v>2.6548672566371698E-2</v>
      </c>
      <c r="AB368">
        <v>0</v>
      </c>
      <c r="AC368">
        <v>0</v>
      </c>
      <c r="AD368">
        <v>0</v>
      </c>
      <c r="AE368">
        <v>4.4247787610619503E-2</v>
      </c>
      <c r="AF368">
        <v>0</v>
      </c>
      <c r="AG368">
        <v>0.98971428571428599</v>
      </c>
      <c r="AH368">
        <v>0</v>
      </c>
      <c r="AI368">
        <v>0.80571428571428605</v>
      </c>
      <c r="AJ368">
        <v>0.85942857142857099</v>
      </c>
      <c r="AK368">
        <v>0.97142857142857097</v>
      </c>
      <c r="AL368">
        <v>1.6E-2</v>
      </c>
      <c r="AM368">
        <v>0.89942857142857102</v>
      </c>
      <c r="AN368">
        <v>0.96342857142857097</v>
      </c>
      <c r="AO368">
        <v>0.77371428571428602</v>
      </c>
      <c r="AP368">
        <v>0.90628571428571403</v>
      </c>
      <c r="AQ368">
        <v>0</v>
      </c>
      <c r="AR368">
        <v>0</v>
      </c>
      <c r="AS368">
        <v>0</v>
      </c>
      <c r="AT368">
        <v>0.93714285714285706</v>
      </c>
      <c r="AU368">
        <v>0</v>
      </c>
      <c r="AV368">
        <v>2.6548571428571401</v>
      </c>
      <c r="AW368">
        <v>2.8502857142857101</v>
      </c>
      <c r="AX368">
        <v>1.68</v>
      </c>
      <c r="AY368">
        <v>0.93714285714285706</v>
      </c>
      <c r="AZ368">
        <v>8.1222857142857094</v>
      </c>
      <c r="BA368">
        <v>0.77714285714285702</v>
      </c>
      <c r="BB368">
        <v>0.92114285714285704</v>
      </c>
      <c r="BC368">
        <v>0.873142857142857</v>
      </c>
      <c r="BD368">
        <v>9.2571428571428596E-2</v>
      </c>
      <c r="BE368">
        <v>0.64571428571428602</v>
      </c>
      <c r="BF368" s="255" t="str">
        <f t="shared" si="5"/>
        <v>Significant vulnerability</v>
      </c>
    </row>
    <row r="369" spans="1:58" x14ac:dyDescent="0.25">
      <c r="A369">
        <v>55951</v>
      </c>
      <c r="B369">
        <v>1354</v>
      </c>
      <c r="C369">
        <v>122</v>
      </c>
      <c r="D369">
        <v>7</v>
      </c>
      <c r="E369">
        <v>37697</v>
      </c>
      <c r="F369">
        <v>77</v>
      </c>
      <c r="G369">
        <v>335</v>
      </c>
      <c r="H369">
        <v>298</v>
      </c>
      <c r="I369">
        <v>194</v>
      </c>
      <c r="J369">
        <v>51</v>
      </c>
      <c r="K369">
        <v>96</v>
      </c>
      <c r="L369">
        <v>9</v>
      </c>
      <c r="M369">
        <v>70</v>
      </c>
      <c r="N369">
        <v>25</v>
      </c>
      <c r="O369">
        <v>5</v>
      </c>
      <c r="P369">
        <v>32</v>
      </c>
      <c r="Q369">
        <v>42</v>
      </c>
      <c r="R369">
        <v>9.01033973412112E-2</v>
      </c>
      <c r="S369">
        <v>5.1698670605612998E-3</v>
      </c>
      <c r="T369">
        <v>37697</v>
      </c>
      <c r="U369">
        <v>5.68685376661743E-2</v>
      </c>
      <c r="V369">
        <v>0.247415066469719</v>
      </c>
      <c r="W369">
        <v>0.220088626292467</v>
      </c>
      <c r="X369">
        <v>0.14327917282127001</v>
      </c>
      <c r="Y369">
        <v>3.7666174298375203E-2</v>
      </c>
      <c r="Z369">
        <v>7.0901033973412103E-2</v>
      </c>
      <c r="AA369">
        <v>6.6469719350073899E-3</v>
      </c>
      <c r="AB369">
        <v>5.1698670605612999E-2</v>
      </c>
      <c r="AC369">
        <v>1.8463810930576099E-2</v>
      </c>
      <c r="AD369">
        <v>3.6927621861152101E-3</v>
      </c>
      <c r="AE369">
        <v>2.36336779911374E-2</v>
      </c>
      <c r="AF369">
        <v>3.10192023633678E-2</v>
      </c>
      <c r="AG369">
        <v>0.57028571428571395</v>
      </c>
      <c r="AH369">
        <v>0.11542857142857101</v>
      </c>
      <c r="AI369">
        <v>0.54742857142857104</v>
      </c>
      <c r="AJ369">
        <v>0.753142857142857</v>
      </c>
      <c r="AK369">
        <v>0.75542857142857101</v>
      </c>
      <c r="AL369">
        <v>0.44800000000000001</v>
      </c>
      <c r="AM369">
        <v>0.71885714285714297</v>
      </c>
      <c r="AN369">
        <v>0.78628571428571403</v>
      </c>
      <c r="AO369">
        <v>0.35657142857142898</v>
      </c>
      <c r="AP369">
        <v>0.66628571428571404</v>
      </c>
      <c r="AQ369">
        <v>0.81599999999999995</v>
      </c>
      <c r="AR369">
        <v>0.55085714285714305</v>
      </c>
      <c r="AS369">
        <v>0.434285714285714</v>
      </c>
      <c r="AT369">
        <v>0.72685714285714298</v>
      </c>
      <c r="AU369">
        <v>0.84914285714285698</v>
      </c>
      <c r="AV369">
        <v>1.98628571428571</v>
      </c>
      <c r="AW369">
        <v>2.70857142857143</v>
      </c>
      <c r="AX369">
        <v>1.02285714285714</v>
      </c>
      <c r="AY369">
        <v>3.3771428571428599</v>
      </c>
      <c r="AZ369">
        <v>9.0948571428571405</v>
      </c>
      <c r="BA369">
        <v>0.51085714285714301</v>
      </c>
      <c r="BB369">
        <v>0.85942857142857099</v>
      </c>
      <c r="BC369">
        <v>0.56914285714285695</v>
      </c>
      <c r="BD369">
        <v>0.82399999999999995</v>
      </c>
      <c r="BE369">
        <v>0.79428571428571404</v>
      </c>
      <c r="BF369" s="255" t="str">
        <f t="shared" si="5"/>
        <v>Most vulnerability</v>
      </c>
    </row>
    <row r="370" spans="1:58" x14ac:dyDescent="0.25">
      <c r="A370">
        <v>55952</v>
      </c>
      <c r="B370">
        <v>2689</v>
      </c>
      <c r="C370">
        <v>178</v>
      </c>
      <c r="D370">
        <v>33</v>
      </c>
      <c r="E370">
        <v>37019</v>
      </c>
      <c r="F370">
        <v>205</v>
      </c>
      <c r="G370">
        <v>394</v>
      </c>
      <c r="H370">
        <v>657</v>
      </c>
      <c r="I370">
        <v>339</v>
      </c>
      <c r="J370">
        <v>53</v>
      </c>
      <c r="K370">
        <v>458</v>
      </c>
      <c r="L370">
        <v>5</v>
      </c>
      <c r="M370">
        <v>29</v>
      </c>
      <c r="N370">
        <v>113</v>
      </c>
      <c r="O370">
        <v>6</v>
      </c>
      <c r="P370">
        <v>17</v>
      </c>
      <c r="Q370">
        <v>46</v>
      </c>
      <c r="R370">
        <v>6.6195611751580494E-2</v>
      </c>
      <c r="S370">
        <v>1.22722201561919E-2</v>
      </c>
      <c r="T370">
        <v>37019</v>
      </c>
      <c r="U370">
        <v>7.6236519152101195E-2</v>
      </c>
      <c r="V370">
        <v>0.14652287095574601</v>
      </c>
      <c r="W370">
        <v>0.244328746746002</v>
      </c>
      <c r="X370">
        <v>0.126069170695426</v>
      </c>
      <c r="Y370">
        <v>1.9709929341762699E-2</v>
      </c>
      <c r="Z370">
        <v>0.17032354034957201</v>
      </c>
      <c r="AA370">
        <v>1.8594272963927099E-3</v>
      </c>
      <c r="AB370">
        <v>1.0784678319077701E-2</v>
      </c>
      <c r="AC370">
        <v>4.2023056898475297E-2</v>
      </c>
      <c r="AD370">
        <v>2.23131275567125E-3</v>
      </c>
      <c r="AE370">
        <v>6.3220528077352197E-3</v>
      </c>
      <c r="AF370">
        <v>1.71067311268129E-2</v>
      </c>
      <c r="AG370">
        <v>0.36</v>
      </c>
      <c r="AH370">
        <v>0.33828571428571402</v>
      </c>
      <c r="AI370">
        <v>0.58857142857142897</v>
      </c>
      <c r="AJ370">
        <v>0.88800000000000001</v>
      </c>
      <c r="AK370">
        <v>0.20114285714285701</v>
      </c>
      <c r="AL370">
        <v>0.64342857142857102</v>
      </c>
      <c r="AM370">
        <v>0.58742857142857097</v>
      </c>
      <c r="AN370">
        <v>0.33485714285714302</v>
      </c>
      <c r="AO370">
        <v>0.745142857142857</v>
      </c>
      <c r="AP370">
        <v>0.47085714285714297</v>
      </c>
      <c r="AQ370">
        <v>0.45371428571428601</v>
      </c>
      <c r="AR370">
        <v>0.752</v>
      </c>
      <c r="AS370">
        <v>0.34171428571428603</v>
      </c>
      <c r="AT370">
        <v>0.23085714285714301</v>
      </c>
      <c r="AU370">
        <v>0.70742857142857096</v>
      </c>
      <c r="AV370">
        <v>2.1748571428571402</v>
      </c>
      <c r="AW370">
        <v>1.76685714285714</v>
      </c>
      <c r="AX370">
        <v>1.216</v>
      </c>
      <c r="AY370">
        <v>2.4857142857142902</v>
      </c>
      <c r="AZ370">
        <v>7.6434285714285704</v>
      </c>
      <c r="BA370">
        <v>0.59542857142857097</v>
      </c>
      <c r="BB370">
        <v>0.36114285714285699</v>
      </c>
      <c r="BC370">
        <v>0.66514285714285704</v>
      </c>
      <c r="BD370">
        <v>0.53257142857142903</v>
      </c>
      <c r="BE370">
        <v>0.56571428571428595</v>
      </c>
      <c r="BF370" s="255" t="str">
        <f t="shared" si="5"/>
        <v>Significant vulnerability</v>
      </c>
    </row>
    <row r="371" spans="1:58" x14ac:dyDescent="0.25">
      <c r="A371">
        <v>55953</v>
      </c>
      <c r="B371">
        <v>918</v>
      </c>
      <c r="C371">
        <v>115</v>
      </c>
      <c r="D371">
        <v>21</v>
      </c>
      <c r="E371">
        <v>36525</v>
      </c>
      <c r="F371">
        <v>23</v>
      </c>
      <c r="G371">
        <v>185</v>
      </c>
      <c r="H371">
        <v>230</v>
      </c>
      <c r="I371">
        <v>110</v>
      </c>
      <c r="J371">
        <v>46</v>
      </c>
      <c r="K371">
        <v>66</v>
      </c>
      <c r="L371">
        <v>0</v>
      </c>
      <c r="M371">
        <v>13</v>
      </c>
      <c r="N371">
        <v>8</v>
      </c>
      <c r="O371">
        <v>4</v>
      </c>
      <c r="P371">
        <v>25</v>
      </c>
      <c r="Q371">
        <v>0</v>
      </c>
      <c r="R371">
        <v>0.125272331154684</v>
      </c>
      <c r="S371">
        <v>2.2875816993464099E-2</v>
      </c>
      <c r="T371">
        <v>36525</v>
      </c>
      <c r="U371">
        <v>2.5054466230936798E-2</v>
      </c>
      <c r="V371">
        <v>0.20152505446623101</v>
      </c>
      <c r="W371">
        <v>0.250544662309368</v>
      </c>
      <c r="X371">
        <v>0.119825708061002</v>
      </c>
      <c r="Y371">
        <v>5.0108932461873597E-2</v>
      </c>
      <c r="Z371">
        <v>7.1895424836601302E-2</v>
      </c>
      <c r="AA371">
        <v>0</v>
      </c>
      <c r="AB371">
        <v>1.4161220043573E-2</v>
      </c>
      <c r="AC371">
        <v>8.7145969498910701E-3</v>
      </c>
      <c r="AD371">
        <v>4.3572984749455299E-3</v>
      </c>
      <c r="AE371">
        <v>2.7233115468409601E-2</v>
      </c>
      <c r="AF371">
        <v>0</v>
      </c>
      <c r="AG371">
        <v>0.78628571428571403</v>
      </c>
      <c r="AH371">
        <v>0.69142857142857095</v>
      </c>
      <c r="AI371">
        <v>0.627428571428571</v>
      </c>
      <c r="AJ371">
        <v>0.222857142857143</v>
      </c>
      <c r="AK371">
        <v>0.52228571428571402</v>
      </c>
      <c r="AL371">
        <v>0.68571428571428605</v>
      </c>
      <c r="AM371">
        <v>0.52800000000000002</v>
      </c>
      <c r="AN371">
        <v>0.90742857142857103</v>
      </c>
      <c r="AO371">
        <v>0.370285714285714</v>
      </c>
      <c r="AP371">
        <v>0</v>
      </c>
      <c r="AQ371">
        <v>0.504</v>
      </c>
      <c r="AR371">
        <v>0.36342857142857099</v>
      </c>
      <c r="AS371">
        <v>0.48457142857142899</v>
      </c>
      <c r="AT371">
        <v>0.80914285714285705</v>
      </c>
      <c r="AU371">
        <v>0</v>
      </c>
      <c r="AV371">
        <v>2.3279999999999998</v>
      </c>
      <c r="AW371">
        <v>2.6434285714285699</v>
      </c>
      <c r="AX371">
        <v>0.370285714285714</v>
      </c>
      <c r="AY371">
        <v>2.1611428571428601</v>
      </c>
      <c r="AZ371">
        <v>7.50285714285714</v>
      </c>
      <c r="BA371">
        <v>0.65942857142857103</v>
      </c>
      <c r="BB371">
        <v>0.82971428571428596</v>
      </c>
      <c r="BC371">
        <v>0.20114285714285701</v>
      </c>
      <c r="BD371">
        <v>0.41942857142857098</v>
      </c>
      <c r="BE371">
        <v>0.54514285714285704</v>
      </c>
      <c r="BF371" s="255" t="str">
        <f t="shared" si="5"/>
        <v>Significant vulnerability</v>
      </c>
    </row>
    <row r="372" spans="1:58" x14ac:dyDescent="0.25">
      <c r="A372">
        <v>55954</v>
      </c>
      <c r="B372">
        <v>1408</v>
      </c>
      <c r="C372">
        <v>94</v>
      </c>
      <c r="D372">
        <v>36</v>
      </c>
      <c r="E372">
        <v>33519</v>
      </c>
      <c r="F372">
        <v>123</v>
      </c>
      <c r="G372">
        <v>363</v>
      </c>
      <c r="H372">
        <v>320</v>
      </c>
      <c r="I372">
        <v>144</v>
      </c>
      <c r="J372">
        <v>34</v>
      </c>
      <c r="K372">
        <v>35</v>
      </c>
      <c r="L372">
        <v>12</v>
      </c>
      <c r="M372">
        <v>20</v>
      </c>
      <c r="N372">
        <v>23</v>
      </c>
      <c r="O372">
        <v>6</v>
      </c>
      <c r="P372">
        <v>23</v>
      </c>
      <c r="Q372">
        <v>72</v>
      </c>
      <c r="R372">
        <v>6.6761363636363605E-2</v>
      </c>
      <c r="S372">
        <v>2.5568181818181799E-2</v>
      </c>
      <c r="T372">
        <v>33519</v>
      </c>
      <c r="U372">
        <v>8.7357954545454503E-2</v>
      </c>
      <c r="V372">
        <v>0.2578125</v>
      </c>
      <c r="W372">
        <v>0.22727272727272699</v>
      </c>
      <c r="X372">
        <v>0.102272727272727</v>
      </c>
      <c r="Y372">
        <v>2.41477272727273E-2</v>
      </c>
      <c r="Z372">
        <v>2.4857954545454499E-2</v>
      </c>
      <c r="AA372">
        <v>8.5227272727272704E-3</v>
      </c>
      <c r="AB372">
        <v>1.4204545454545499E-2</v>
      </c>
      <c r="AC372">
        <v>1.63352272727273E-2</v>
      </c>
      <c r="AD372">
        <v>4.2613636363636404E-3</v>
      </c>
      <c r="AE372">
        <v>1.63352272727273E-2</v>
      </c>
      <c r="AF372">
        <v>5.1136363636363598E-2</v>
      </c>
      <c r="AG372">
        <v>0.371428571428571</v>
      </c>
      <c r="AH372">
        <v>0.76</v>
      </c>
      <c r="AI372">
        <v>0.79085714285714304</v>
      </c>
      <c r="AJ372">
        <v>0.92457142857142904</v>
      </c>
      <c r="AK372">
        <v>0.79542857142857104</v>
      </c>
      <c r="AL372">
        <v>0.50742857142857101</v>
      </c>
      <c r="AM372">
        <v>0.33828571428571402</v>
      </c>
      <c r="AN372">
        <v>0.46514285714285702</v>
      </c>
      <c r="AO372">
        <v>7.4285714285714302E-2</v>
      </c>
      <c r="AP372">
        <v>0.72228571428571398</v>
      </c>
      <c r="AQ372">
        <v>0.505142857142857</v>
      </c>
      <c r="AR372">
        <v>0.51428571428571401</v>
      </c>
      <c r="AS372">
        <v>0.47657142857142898</v>
      </c>
      <c r="AT372">
        <v>0.54971428571428604</v>
      </c>
      <c r="AU372">
        <v>0.92914285714285705</v>
      </c>
      <c r="AV372">
        <v>2.8468571428571399</v>
      </c>
      <c r="AW372">
        <v>2.1062857142857099</v>
      </c>
      <c r="AX372">
        <v>0.79657142857142904</v>
      </c>
      <c r="AY372">
        <v>2.97485714285714</v>
      </c>
      <c r="AZ372">
        <v>8.72457142857143</v>
      </c>
      <c r="BA372">
        <v>0.84114285714285697</v>
      </c>
      <c r="BB372">
        <v>0.56000000000000005</v>
      </c>
      <c r="BC372">
        <v>0.434285714285714</v>
      </c>
      <c r="BD372">
        <v>0.68685714285714305</v>
      </c>
      <c r="BE372">
        <v>0.73485714285714299</v>
      </c>
      <c r="BF372" s="255" t="str">
        <f t="shared" si="5"/>
        <v>Significant vulnerability</v>
      </c>
    </row>
    <row r="373" spans="1:58" x14ac:dyDescent="0.25">
      <c r="A373">
        <v>55955</v>
      </c>
      <c r="B373">
        <v>2603</v>
      </c>
      <c r="C373">
        <v>111</v>
      </c>
      <c r="D373">
        <v>51</v>
      </c>
      <c r="E373">
        <v>52484</v>
      </c>
      <c r="F373">
        <v>35</v>
      </c>
      <c r="G373">
        <v>361</v>
      </c>
      <c r="H373">
        <v>635</v>
      </c>
      <c r="I373">
        <v>141</v>
      </c>
      <c r="J373">
        <v>49</v>
      </c>
      <c r="K373">
        <v>273</v>
      </c>
      <c r="L373">
        <v>13</v>
      </c>
      <c r="M373">
        <v>0</v>
      </c>
      <c r="N373">
        <v>8</v>
      </c>
      <c r="O373">
        <v>7</v>
      </c>
      <c r="P373">
        <v>18</v>
      </c>
      <c r="Q373">
        <v>9</v>
      </c>
      <c r="R373">
        <v>4.2643104110641601E-2</v>
      </c>
      <c r="S373">
        <v>1.9592777564348799E-2</v>
      </c>
      <c r="T373">
        <v>52484</v>
      </c>
      <c r="U373">
        <v>1.3446023818670799E-2</v>
      </c>
      <c r="V373">
        <v>0.13868613138686101</v>
      </c>
      <c r="W373">
        <v>0.24394928928159801</v>
      </c>
      <c r="X373">
        <v>5.4168267383787903E-2</v>
      </c>
      <c r="Y373">
        <v>1.8824433346139102E-2</v>
      </c>
      <c r="Z373">
        <v>0.104878985785632</v>
      </c>
      <c r="AA373">
        <v>4.9942374183634302E-3</v>
      </c>
      <c r="AB373">
        <v>0</v>
      </c>
      <c r="AC373">
        <v>3.0733768728390298E-3</v>
      </c>
      <c r="AD373">
        <v>2.6892047637341499E-3</v>
      </c>
      <c r="AE373">
        <v>6.9150979638878196E-3</v>
      </c>
      <c r="AF373">
        <v>3.4575489819439098E-3</v>
      </c>
      <c r="AG373">
        <v>0.16914285714285701</v>
      </c>
      <c r="AH373">
        <v>0.58171428571428596</v>
      </c>
      <c r="AI373">
        <v>0.122285714285714</v>
      </c>
      <c r="AJ373">
        <v>0.08</v>
      </c>
      <c r="AK373">
        <v>0.161142857142857</v>
      </c>
      <c r="AL373">
        <v>0.63885714285714301</v>
      </c>
      <c r="AM373">
        <v>3.3142857142857099E-2</v>
      </c>
      <c r="AN373">
        <v>0.30171428571428599</v>
      </c>
      <c r="AO373">
        <v>0.55200000000000005</v>
      </c>
      <c r="AP373">
        <v>0.61828571428571399</v>
      </c>
      <c r="AQ373">
        <v>0</v>
      </c>
      <c r="AR373">
        <v>0.22628571428571401</v>
      </c>
      <c r="AS373">
        <v>0.370285714285714</v>
      </c>
      <c r="AT373">
        <v>0.252571428571429</v>
      </c>
      <c r="AU373">
        <v>0.48228571428571398</v>
      </c>
      <c r="AV373">
        <v>0.95314285714285696</v>
      </c>
      <c r="AW373">
        <v>1.1348571428571399</v>
      </c>
      <c r="AX373">
        <v>1.1702857142857099</v>
      </c>
      <c r="AY373">
        <v>1.3314285714285701</v>
      </c>
      <c r="AZ373">
        <v>4.5897142857142903</v>
      </c>
      <c r="BA373">
        <v>9.3714285714285694E-2</v>
      </c>
      <c r="BB373">
        <v>8.2285714285714295E-2</v>
      </c>
      <c r="BC373">
        <v>0.64685714285714302</v>
      </c>
      <c r="BD373">
        <v>0.18057142857142899</v>
      </c>
      <c r="BE373">
        <v>9.0285714285714302E-2</v>
      </c>
      <c r="BF373" s="255" t="str">
        <f t="shared" si="5"/>
        <v>Least vulnerability</v>
      </c>
    </row>
    <row r="374" spans="1:58" x14ac:dyDescent="0.25">
      <c r="A374">
        <v>55956</v>
      </c>
      <c r="B374">
        <v>2046</v>
      </c>
      <c r="C374">
        <v>150</v>
      </c>
      <c r="D374">
        <v>25</v>
      </c>
      <c r="E374">
        <v>47968</v>
      </c>
      <c r="F374">
        <v>93</v>
      </c>
      <c r="G374">
        <v>390</v>
      </c>
      <c r="H374">
        <v>476</v>
      </c>
      <c r="I374">
        <v>196</v>
      </c>
      <c r="J374">
        <v>51</v>
      </c>
      <c r="K374">
        <v>80</v>
      </c>
      <c r="L374">
        <v>16</v>
      </c>
      <c r="M374">
        <v>26</v>
      </c>
      <c r="N374">
        <v>67</v>
      </c>
      <c r="O374">
        <v>16</v>
      </c>
      <c r="P374">
        <v>26</v>
      </c>
      <c r="Q374">
        <v>0</v>
      </c>
      <c r="R374">
        <v>7.3313782991202406E-2</v>
      </c>
      <c r="S374">
        <v>1.2218963831867101E-2</v>
      </c>
      <c r="T374">
        <v>47968</v>
      </c>
      <c r="U374">
        <v>4.5454545454545497E-2</v>
      </c>
      <c r="V374">
        <v>0.19061583577712601</v>
      </c>
      <c r="W374">
        <v>0.23264907135874899</v>
      </c>
      <c r="X374">
        <v>9.5796676441837703E-2</v>
      </c>
      <c r="Y374">
        <v>2.49266862170088E-2</v>
      </c>
      <c r="Z374">
        <v>3.9100684261974598E-2</v>
      </c>
      <c r="AA374">
        <v>7.8201368523949204E-3</v>
      </c>
      <c r="AB374">
        <v>1.2707722385141699E-2</v>
      </c>
      <c r="AC374">
        <v>3.2746823069403699E-2</v>
      </c>
      <c r="AD374">
        <v>7.8201368523949204E-3</v>
      </c>
      <c r="AE374">
        <v>1.2707722385141699E-2</v>
      </c>
      <c r="AF374">
        <v>0</v>
      </c>
      <c r="AG374">
        <v>0.433142857142857</v>
      </c>
      <c r="AH374">
        <v>0.33485714285714302</v>
      </c>
      <c r="AI374">
        <v>0.17485714285714299</v>
      </c>
      <c r="AJ374">
        <v>0.58742857142857097</v>
      </c>
      <c r="AK374">
        <v>0.45257142857142901</v>
      </c>
      <c r="AL374">
        <v>0.56000000000000005</v>
      </c>
      <c r="AM374">
        <v>0.26514285714285701</v>
      </c>
      <c r="AN374">
        <v>0.49371428571428599</v>
      </c>
      <c r="AO374">
        <v>0.14857142857142899</v>
      </c>
      <c r="AP374">
        <v>0.71199999999999997</v>
      </c>
      <c r="AQ374">
        <v>0.48342857142857099</v>
      </c>
      <c r="AR374">
        <v>0.69714285714285695</v>
      </c>
      <c r="AS374">
        <v>0.67200000000000004</v>
      </c>
      <c r="AT374">
        <v>0.45371428571428601</v>
      </c>
      <c r="AU374">
        <v>0</v>
      </c>
      <c r="AV374">
        <v>1.53028571428571</v>
      </c>
      <c r="AW374">
        <v>1.77142857142857</v>
      </c>
      <c r="AX374">
        <v>0.86057142857142899</v>
      </c>
      <c r="AY374">
        <v>2.3062857142857101</v>
      </c>
      <c r="AZ374">
        <v>6.4685714285714297</v>
      </c>
      <c r="BA374">
        <v>0.30514285714285699</v>
      </c>
      <c r="BB374">
        <v>0.36457142857142899</v>
      </c>
      <c r="BC374">
        <v>0.46057142857142902</v>
      </c>
      <c r="BD374">
        <v>0.46628571428571403</v>
      </c>
      <c r="BE374">
        <v>0.36571428571428599</v>
      </c>
      <c r="BF374" s="255" t="str">
        <f t="shared" si="5"/>
        <v>Some vulnerability</v>
      </c>
    </row>
    <row r="375" spans="1:58" x14ac:dyDescent="0.25">
      <c r="A375">
        <v>55957</v>
      </c>
      <c r="B375">
        <v>769</v>
      </c>
      <c r="C375">
        <v>69</v>
      </c>
      <c r="D375">
        <v>4</v>
      </c>
      <c r="E375">
        <v>35186</v>
      </c>
      <c r="F375">
        <v>34</v>
      </c>
      <c r="G375">
        <v>134</v>
      </c>
      <c r="H375">
        <v>235</v>
      </c>
      <c r="I375">
        <v>73</v>
      </c>
      <c r="J375">
        <v>23</v>
      </c>
      <c r="K375">
        <v>85</v>
      </c>
      <c r="L375">
        <v>0</v>
      </c>
      <c r="M375">
        <v>7</v>
      </c>
      <c r="N375">
        <v>33</v>
      </c>
      <c r="O375">
        <v>2</v>
      </c>
      <c r="P375">
        <v>5</v>
      </c>
      <c r="Q375">
        <v>0</v>
      </c>
      <c r="R375">
        <v>8.9726918075422601E-2</v>
      </c>
      <c r="S375">
        <v>5.2015604681404396E-3</v>
      </c>
      <c r="T375">
        <v>35186</v>
      </c>
      <c r="U375">
        <v>4.4213263979193798E-2</v>
      </c>
      <c r="V375">
        <v>0.17425227568270499</v>
      </c>
      <c r="W375">
        <v>0.305591677503251</v>
      </c>
      <c r="X375">
        <v>9.4928478543563094E-2</v>
      </c>
      <c r="Y375">
        <v>2.9908972691807499E-2</v>
      </c>
      <c r="Z375">
        <v>0.110533159947984</v>
      </c>
      <c r="AA375">
        <v>0</v>
      </c>
      <c r="AB375">
        <v>9.10273081924577E-3</v>
      </c>
      <c r="AC375">
        <v>4.2912873862158599E-2</v>
      </c>
      <c r="AD375">
        <v>2.6007802340702198E-3</v>
      </c>
      <c r="AE375">
        <v>6.5019505851755498E-3</v>
      </c>
      <c r="AF375">
        <v>0</v>
      </c>
      <c r="AG375">
        <v>0.56571428571428595</v>
      </c>
      <c r="AH375">
        <v>0.11657142857142901</v>
      </c>
      <c r="AI375">
        <v>0.71657142857142897</v>
      </c>
      <c r="AJ375">
        <v>0.56685714285714295</v>
      </c>
      <c r="AK375">
        <v>0.34285714285714303</v>
      </c>
      <c r="AL375">
        <v>0.93942857142857095</v>
      </c>
      <c r="AM375">
        <v>0.253714285714286</v>
      </c>
      <c r="AN375">
        <v>0.628571428571429</v>
      </c>
      <c r="AO375">
        <v>0.57599999999999996</v>
      </c>
      <c r="AP375">
        <v>0</v>
      </c>
      <c r="AQ375">
        <v>0.435428571428571</v>
      </c>
      <c r="AR375">
        <v>0.76228571428571401</v>
      </c>
      <c r="AS375">
        <v>0.36342857142857099</v>
      </c>
      <c r="AT375">
        <v>0.24</v>
      </c>
      <c r="AU375">
        <v>0</v>
      </c>
      <c r="AV375">
        <v>1.96571428571429</v>
      </c>
      <c r="AW375">
        <v>2.1645714285714299</v>
      </c>
      <c r="AX375">
        <v>0.57599999999999996</v>
      </c>
      <c r="AY375">
        <v>1.80114285714286</v>
      </c>
      <c r="AZ375">
        <v>6.5074285714285702</v>
      </c>
      <c r="BA375">
        <v>0.505142857142857</v>
      </c>
      <c r="BB375">
        <v>0.58514285714285696</v>
      </c>
      <c r="BC375">
        <v>0.28799999999999998</v>
      </c>
      <c r="BD375">
        <v>0.312</v>
      </c>
      <c r="BE375">
        <v>0.371428571428571</v>
      </c>
      <c r="BF375" s="255" t="str">
        <f t="shared" si="5"/>
        <v>Some vulnerability</v>
      </c>
    </row>
    <row r="376" spans="1:58" x14ac:dyDescent="0.25">
      <c r="A376">
        <v>55959</v>
      </c>
      <c r="B376">
        <v>1988</v>
      </c>
      <c r="C376">
        <v>268</v>
      </c>
      <c r="D376">
        <v>26</v>
      </c>
      <c r="E376">
        <v>34979</v>
      </c>
      <c r="F376">
        <v>89</v>
      </c>
      <c r="G376">
        <v>391</v>
      </c>
      <c r="H376">
        <v>366</v>
      </c>
      <c r="I376">
        <v>214</v>
      </c>
      <c r="J376">
        <v>61</v>
      </c>
      <c r="K376">
        <v>128</v>
      </c>
      <c r="L376">
        <v>0</v>
      </c>
      <c r="M376">
        <v>114</v>
      </c>
      <c r="N376">
        <v>316</v>
      </c>
      <c r="O376">
        <v>2</v>
      </c>
      <c r="P376">
        <v>9</v>
      </c>
      <c r="Q376">
        <v>0</v>
      </c>
      <c r="R376">
        <v>0.13480885311871199</v>
      </c>
      <c r="S376">
        <v>1.3078470824949701E-2</v>
      </c>
      <c r="T376">
        <v>34979</v>
      </c>
      <c r="U376">
        <v>4.4768611670020102E-2</v>
      </c>
      <c r="V376">
        <v>0.19668008048289701</v>
      </c>
      <c r="W376">
        <v>0.1841046277666</v>
      </c>
      <c r="X376">
        <v>0.107645875251509</v>
      </c>
      <c r="Y376">
        <v>3.0684104627766599E-2</v>
      </c>
      <c r="Z376">
        <v>6.4386317907444701E-2</v>
      </c>
      <c r="AA376">
        <v>0</v>
      </c>
      <c r="AB376">
        <v>5.7344064386317901E-2</v>
      </c>
      <c r="AC376">
        <v>0.15895372233400401</v>
      </c>
      <c r="AD376">
        <v>1.00603621730382E-3</v>
      </c>
      <c r="AE376">
        <v>4.5271629778671999E-3</v>
      </c>
      <c r="AF376">
        <v>0</v>
      </c>
      <c r="AG376">
        <v>0.82742857142857096</v>
      </c>
      <c r="AH376">
        <v>0.36228571428571399</v>
      </c>
      <c r="AI376">
        <v>0.72457142857142898</v>
      </c>
      <c r="AJ376">
        <v>0.57371428571428595</v>
      </c>
      <c r="AK376">
        <v>0.501714285714286</v>
      </c>
      <c r="AL376">
        <v>0.20914285714285699</v>
      </c>
      <c r="AM376">
        <v>0.40114285714285702</v>
      </c>
      <c r="AN376">
        <v>0.65371428571428603</v>
      </c>
      <c r="AO376">
        <v>0.307428571428571</v>
      </c>
      <c r="AP376">
        <v>0</v>
      </c>
      <c r="AQ376">
        <v>0.83771428571428597</v>
      </c>
      <c r="AR376">
        <v>0.98057142857142898</v>
      </c>
      <c r="AS376">
        <v>0.254857142857143</v>
      </c>
      <c r="AT376">
        <v>0.185142857142857</v>
      </c>
      <c r="AU376">
        <v>0</v>
      </c>
      <c r="AV376">
        <v>2.488</v>
      </c>
      <c r="AW376">
        <v>1.76571428571429</v>
      </c>
      <c r="AX376">
        <v>0.307428571428571</v>
      </c>
      <c r="AY376">
        <v>2.25828571428571</v>
      </c>
      <c r="AZ376">
        <v>6.8194285714285696</v>
      </c>
      <c r="BA376">
        <v>0.71314285714285697</v>
      </c>
      <c r="BB376">
        <v>0.35885714285714299</v>
      </c>
      <c r="BC376">
        <v>0.17599999999999999</v>
      </c>
      <c r="BD376">
        <v>0.44685714285714301</v>
      </c>
      <c r="BE376">
        <v>0.434285714285714</v>
      </c>
      <c r="BF376" s="255" t="str">
        <f t="shared" si="5"/>
        <v>Some vulnerability</v>
      </c>
    </row>
    <row r="377" spans="1:58" x14ac:dyDescent="0.25">
      <c r="A377">
        <v>55960</v>
      </c>
      <c r="B377">
        <v>3453</v>
      </c>
      <c r="C377">
        <v>170</v>
      </c>
      <c r="D377">
        <v>35</v>
      </c>
      <c r="E377">
        <v>59911</v>
      </c>
      <c r="F377">
        <v>136</v>
      </c>
      <c r="G377">
        <v>536</v>
      </c>
      <c r="H377">
        <v>948</v>
      </c>
      <c r="I377">
        <v>338</v>
      </c>
      <c r="J377">
        <v>74</v>
      </c>
      <c r="K377">
        <v>405</v>
      </c>
      <c r="L377">
        <v>27</v>
      </c>
      <c r="M377">
        <v>0</v>
      </c>
      <c r="N377">
        <v>154</v>
      </c>
      <c r="O377">
        <v>2</v>
      </c>
      <c r="P377">
        <v>29</v>
      </c>
      <c r="Q377">
        <v>29</v>
      </c>
      <c r="R377">
        <v>4.9232551404575699E-2</v>
      </c>
      <c r="S377">
        <v>1.01361135244715E-2</v>
      </c>
      <c r="T377">
        <v>59911</v>
      </c>
      <c r="U377">
        <v>3.9386041123660599E-2</v>
      </c>
      <c r="V377">
        <v>0.155227338546192</v>
      </c>
      <c r="W377">
        <v>0.27454387489139898</v>
      </c>
      <c r="X377">
        <v>9.7885896322038798E-2</v>
      </c>
      <c r="Y377">
        <v>2.1430640023168301E-2</v>
      </c>
      <c r="Z377">
        <v>0.117289313640313</v>
      </c>
      <c r="AA377">
        <v>7.8192875760208502E-3</v>
      </c>
      <c r="AB377">
        <v>0</v>
      </c>
      <c r="AC377">
        <v>4.4598899507674497E-2</v>
      </c>
      <c r="AD377">
        <v>5.7920648711265595E-4</v>
      </c>
      <c r="AE377">
        <v>8.39849406313351E-3</v>
      </c>
      <c r="AF377">
        <v>8.39849406313351E-3</v>
      </c>
      <c r="AG377">
        <v>0.221714285714286</v>
      </c>
      <c r="AH377">
        <v>0.26628571428571401</v>
      </c>
      <c r="AI377">
        <v>6.0571428571428602E-2</v>
      </c>
      <c r="AJ377">
        <v>0.48228571428571398</v>
      </c>
      <c r="AK377">
        <v>0.252571428571429</v>
      </c>
      <c r="AL377">
        <v>0.82628571428571396</v>
      </c>
      <c r="AM377">
        <v>0.28799999999999998</v>
      </c>
      <c r="AN377">
        <v>0.379428571428571</v>
      </c>
      <c r="AO377">
        <v>0.59885714285714298</v>
      </c>
      <c r="AP377">
        <v>0.71085714285714297</v>
      </c>
      <c r="AQ377">
        <v>0</v>
      </c>
      <c r="AR377">
        <v>0.76800000000000002</v>
      </c>
      <c r="AS377">
        <v>0.22628571428571401</v>
      </c>
      <c r="AT377">
        <v>0.315428571428571</v>
      </c>
      <c r="AU377">
        <v>0.58057142857142896</v>
      </c>
      <c r="AV377">
        <v>1.03085714285714</v>
      </c>
      <c r="AW377">
        <v>1.74628571428571</v>
      </c>
      <c r="AX377">
        <v>1.30971428571429</v>
      </c>
      <c r="AY377">
        <v>1.8902857142857099</v>
      </c>
      <c r="AZ377">
        <v>5.9771428571428604</v>
      </c>
      <c r="BA377">
        <v>0.121142857142857</v>
      </c>
      <c r="BB377">
        <v>0.34742857142857098</v>
      </c>
      <c r="BC377">
        <v>0.70514285714285696</v>
      </c>
      <c r="BD377">
        <v>0.33600000000000002</v>
      </c>
      <c r="BE377">
        <v>0.28228571428571397</v>
      </c>
      <c r="BF377" s="255" t="str">
        <f t="shared" si="5"/>
        <v>Some vulnerability</v>
      </c>
    </row>
    <row r="378" spans="1:58" x14ac:dyDescent="0.25">
      <c r="A378">
        <v>55961</v>
      </c>
      <c r="B378">
        <v>517</v>
      </c>
      <c r="C378">
        <v>47</v>
      </c>
      <c r="D378">
        <v>2</v>
      </c>
      <c r="E378">
        <v>33214</v>
      </c>
      <c r="F378">
        <v>25</v>
      </c>
      <c r="G378">
        <v>112</v>
      </c>
      <c r="H378">
        <v>135</v>
      </c>
      <c r="I378">
        <v>42</v>
      </c>
      <c r="J378">
        <v>17</v>
      </c>
      <c r="K378">
        <v>25</v>
      </c>
      <c r="L378">
        <v>0</v>
      </c>
      <c r="M378">
        <v>8</v>
      </c>
      <c r="N378">
        <v>4</v>
      </c>
      <c r="O378">
        <v>2</v>
      </c>
      <c r="P378">
        <v>1</v>
      </c>
      <c r="Q378">
        <v>22</v>
      </c>
      <c r="R378">
        <v>9.0909090909090898E-2</v>
      </c>
      <c r="S378">
        <v>3.8684719535783401E-3</v>
      </c>
      <c r="T378">
        <v>33214</v>
      </c>
      <c r="U378">
        <v>4.8355899419729197E-2</v>
      </c>
      <c r="V378">
        <v>0.21663442940038699</v>
      </c>
      <c r="W378">
        <v>0.26112185686653799</v>
      </c>
      <c r="X378">
        <v>8.1237911025145104E-2</v>
      </c>
      <c r="Y378">
        <v>3.2882011605415901E-2</v>
      </c>
      <c r="Z378">
        <v>4.8355899419729197E-2</v>
      </c>
      <c r="AA378">
        <v>0</v>
      </c>
      <c r="AB378">
        <v>1.5473887814313299E-2</v>
      </c>
      <c r="AC378">
        <v>7.7369439071566697E-3</v>
      </c>
      <c r="AD378">
        <v>3.8684719535783401E-3</v>
      </c>
      <c r="AE378">
        <v>1.93423597678917E-3</v>
      </c>
      <c r="AF378">
        <v>4.2553191489361701E-2</v>
      </c>
      <c r="AG378">
        <v>0.57942857142857096</v>
      </c>
      <c r="AH378">
        <v>9.0285714285714302E-2</v>
      </c>
      <c r="AI378">
        <v>0.80228571428571405</v>
      </c>
      <c r="AJ378">
        <v>0.63771428571428601</v>
      </c>
      <c r="AK378">
        <v>0.60228571428571398</v>
      </c>
      <c r="AL378">
        <v>0.75657142857142901</v>
      </c>
      <c r="AM378">
        <v>0.11657142857142901</v>
      </c>
      <c r="AN378">
        <v>0.69371428571428595</v>
      </c>
      <c r="AO378">
        <v>0.20571428571428599</v>
      </c>
      <c r="AP378">
        <v>0</v>
      </c>
      <c r="AQ378">
        <v>0.52457142857142902</v>
      </c>
      <c r="AR378">
        <v>0.34057142857142902</v>
      </c>
      <c r="AS378">
        <v>0.44914285714285701</v>
      </c>
      <c r="AT378">
        <v>0.112</v>
      </c>
      <c r="AU378">
        <v>0.90971428571428603</v>
      </c>
      <c r="AV378">
        <v>2.1097142857142899</v>
      </c>
      <c r="AW378">
        <v>2.1691428571428601</v>
      </c>
      <c r="AX378">
        <v>0.20571428571428599</v>
      </c>
      <c r="AY378">
        <v>2.3359999999999999</v>
      </c>
      <c r="AZ378">
        <v>6.8205714285714301</v>
      </c>
      <c r="BA378">
        <v>0.57028571428571395</v>
      </c>
      <c r="BB378">
        <v>0.58857142857142897</v>
      </c>
      <c r="BC378">
        <v>0.126857142857143</v>
      </c>
      <c r="BD378">
        <v>0.47657142857142898</v>
      </c>
      <c r="BE378">
        <v>0.436571428571429</v>
      </c>
      <c r="BF378" s="255" t="str">
        <f t="shared" si="5"/>
        <v>Some vulnerability</v>
      </c>
    </row>
    <row r="379" spans="1:58" x14ac:dyDescent="0.25">
      <c r="A379">
        <v>55962</v>
      </c>
      <c r="B379">
        <v>758</v>
      </c>
      <c r="C379">
        <v>110</v>
      </c>
      <c r="D379">
        <v>7</v>
      </c>
      <c r="E379">
        <v>36641</v>
      </c>
      <c r="F379">
        <v>18</v>
      </c>
      <c r="G379">
        <v>226</v>
      </c>
      <c r="H379">
        <v>172</v>
      </c>
      <c r="I379">
        <v>85</v>
      </c>
      <c r="J379">
        <v>20</v>
      </c>
      <c r="K379">
        <v>21</v>
      </c>
      <c r="L379">
        <v>0</v>
      </c>
      <c r="M379">
        <v>0</v>
      </c>
      <c r="N379">
        <v>9</v>
      </c>
      <c r="O379">
        <v>3</v>
      </c>
      <c r="P379">
        <v>13</v>
      </c>
      <c r="Q379">
        <v>0</v>
      </c>
      <c r="R379">
        <v>0.14511873350923499</v>
      </c>
      <c r="S379">
        <v>9.2348284960422199E-3</v>
      </c>
      <c r="T379">
        <v>36641</v>
      </c>
      <c r="U379">
        <v>2.3746701846965701E-2</v>
      </c>
      <c r="V379">
        <v>0.29815303430079199</v>
      </c>
      <c r="W379">
        <v>0.22691292875989399</v>
      </c>
      <c r="X379">
        <v>0.112137203166227</v>
      </c>
      <c r="Y379">
        <v>2.6385224274406299E-2</v>
      </c>
      <c r="Z379">
        <v>2.7704485488126599E-2</v>
      </c>
      <c r="AA379">
        <v>0</v>
      </c>
      <c r="AB379">
        <v>0</v>
      </c>
      <c r="AC379">
        <v>1.18733509234828E-2</v>
      </c>
      <c r="AD379">
        <v>3.9577836411609502E-3</v>
      </c>
      <c r="AE379">
        <v>1.7150395778364101E-2</v>
      </c>
      <c r="AF379">
        <v>0</v>
      </c>
      <c r="AG379">
        <v>0.86057142857142899</v>
      </c>
      <c r="AH379">
        <v>0.23428571428571399</v>
      </c>
      <c r="AI379">
        <v>0.621714285714286</v>
      </c>
      <c r="AJ379">
        <v>0.20685714285714299</v>
      </c>
      <c r="AK379">
        <v>0.88228571428571401</v>
      </c>
      <c r="AL379">
        <v>0.504</v>
      </c>
      <c r="AM379">
        <v>0.44</v>
      </c>
      <c r="AN379">
        <v>0.53257142857142903</v>
      </c>
      <c r="AO379">
        <v>8.9142857142857093E-2</v>
      </c>
      <c r="AP379">
        <v>0</v>
      </c>
      <c r="AQ379">
        <v>0</v>
      </c>
      <c r="AR379">
        <v>0.43085714285714299</v>
      </c>
      <c r="AS379">
        <v>0.45828571428571402</v>
      </c>
      <c r="AT379">
        <v>0.57942857142857096</v>
      </c>
      <c r="AU379">
        <v>0</v>
      </c>
      <c r="AV379">
        <v>1.9234285714285699</v>
      </c>
      <c r="AW379">
        <v>2.3588571428571399</v>
      </c>
      <c r="AX379">
        <v>8.9142857142857093E-2</v>
      </c>
      <c r="AY379">
        <v>1.46857142857143</v>
      </c>
      <c r="AZ379">
        <v>5.84</v>
      </c>
      <c r="BA379">
        <v>0.48342857142857099</v>
      </c>
      <c r="BB379">
        <v>0.68342857142857105</v>
      </c>
      <c r="BC379">
        <v>6.7428571428571393E-2</v>
      </c>
      <c r="BD379">
        <v>0.22514285714285701</v>
      </c>
      <c r="BE379">
        <v>0.26971428571428602</v>
      </c>
      <c r="BF379" s="255" t="str">
        <f t="shared" si="5"/>
        <v>Some vulnerability</v>
      </c>
    </row>
    <row r="380" spans="1:58" x14ac:dyDescent="0.25">
      <c r="A380">
        <v>55963</v>
      </c>
      <c r="B380">
        <v>5473</v>
      </c>
      <c r="C380">
        <v>171</v>
      </c>
      <c r="D380">
        <v>105</v>
      </c>
      <c r="E380">
        <v>48306</v>
      </c>
      <c r="F380">
        <v>165</v>
      </c>
      <c r="G380">
        <v>920</v>
      </c>
      <c r="H380">
        <v>1385</v>
      </c>
      <c r="I380">
        <v>343</v>
      </c>
      <c r="J380">
        <v>178</v>
      </c>
      <c r="K380">
        <v>228</v>
      </c>
      <c r="L380">
        <v>6</v>
      </c>
      <c r="M380">
        <v>195</v>
      </c>
      <c r="N380">
        <v>101</v>
      </c>
      <c r="O380">
        <v>0</v>
      </c>
      <c r="P380">
        <v>24</v>
      </c>
      <c r="Q380">
        <v>81</v>
      </c>
      <c r="R380">
        <v>3.12442901516536E-2</v>
      </c>
      <c r="S380">
        <v>1.9185090443997799E-2</v>
      </c>
      <c r="T380">
        <v>48306</v>
      </c>
      <c r="U380">
        <v>3.01479992691394E-2</v>
      </c>
      <c r="V380">
        <v>0.16809793531883799</v>
      </c>
      <c r="W380">
        <v>0.25306047871368498</v>
      </c>
      <c r="X380">
        <v>6.2671295450392794E-2</v>
      </c>
      <c r="Y380">
        <v>3.2523296181253401E-2</v>
      </c>
      <c r="Z380">
        <v>4.1659053535538101E-2</v>
      </c>
      <c r="AA380">
        <v>1.09629088251416E-3</v>
      </c>
      <c r="AB380">
        <v>3.5629453681710201E-2</v>
      </c>
      <c r="AC380">
        <v>1.8454229855655001E-2</v>
      </c>
      <c r="AD380">
        <v>0</v>
      </c>
      <c r="AE380">
        <v>4.3851635300566402E-3</v>
      </c>
      <c r="AF380">
        <v>1.47999269139412E-2</v>
      </c>
      <c r="AG380">
        <v>8.4571428571428603E-2</v>
      </c>
      <c r="AH380">
        <v>0.56228571428571394</v>
      </c>
      <c r="AI380">
        <v>0.16914285714285701</v>
      </c>
      <c r="AJ380">
        <v>0.307428571428571</v>
      </c>
      <c r="AK380">
        <v>0.309714285714286</v>
      </c>
      <c r="AL380">
        <v>0.70171428571428596</v>
      </c>
      <c r="AM380">
        <v>4.8000000000000001E-2</v>
      </c>
      <c r="AN380">
        <v>0.69142857142857095</v>
      </c>
      <c r="AO380">
        <v>0.16571428571428601</v>
      </c>
      <c r="AP380">
        <v>0.41942857142857098</v>
      </c>
      <c r="AQ380">
        <v>0.71885714285714297</v>
      </c>
      <c r="AR380">
        <v>0.54971428571428604</v>
      </c>
      <c r="AS380">
        <v>0</v>
      </c>
      <c r="AT380">
        <v>0.17599999999999999</v>
      </c>
      <c r="AU380">
        <v>0.68114285714285705</v>
      </c>
      <c r="AV380">
        <v>1.1234285714285701</v>
      </c>
      <c r="AW380">
        <v>1.75085714285714</v>
      </c>
      <c r="AX380">
        <v>0.58514285714285696</v>
      </c>
      <c r="AY380">
        <v>2.1257142857142899</v>
      </c>
      <c r="AZ380">
        <v>5.5851428571428601</v>
      </c>
      <c r="BA380">
        <v>0.14171428571428599</v>
      </c>
      <c r="BB380">
        <v>0.34971428571428598</v>
      </c>
      <c r="BC380">
        <v>0.29485714285714298</v>
      </c>
      <c r="BD380">
        <v>0.41142857142857098</v>
      </c>
      <c r="BE380">
        <v>0.22514285714285701</v>
      </c>
      <c r="BF380" s="255" t="str">
        <f t="shared" si="5"/>
        <v>Least vulnerability</v>
      </c>
    </row>
    <row r="381" spans="1:58" x14ac:dyDescent="0.25">
      <c r="A381">
        <v>55964</v>
      </c>
      <c r="B381">
        <v>4453</v>
      </c>
      <c r="C381">
        <v>580</v>
      </c>
      <c r="D381">
        <v>88</v>
      </c>
      <c r="E381">
        <v>34185</v>
      </c>
      <c r="F381">
        <v>195</v>
      </c>
      <c r="G381">
        <v>861</v>
      </c>
      <c r="H381">
        <v>1394</v>
      </c>
      <c r="I381">
        <v>507</v>
      </c>
      <c r="J381">
        <v>163</v>
      </c>
      <c r="K381">
        <v>467</v>
      </c>
      <c r="L381">
        <v>145</v>
      </c>
      <c r="M381">
        <v>55</v>
      </c>
      <c r="N381">
        <v>144</v>
      </c>
      <c r="O381">
        <v>113</v>
      </c>
      <c r="P381">
        <v>111</v>
      </c>
      <c r="Q381">
        <v>61</v>
      </c>
      <c r="R381">
        <v>0.130249270154952</v>
      </c>
      <c r="S381">
        <v>1.9761958230406499E-2</v>
      </c>
      <c r="T381">
        <v>34185</v>
      </c>
      <c r="U381">
        <v>4.3790702896923397E-2</v>
      </c>
      <c r="V381">
        <v>0.19335279586795401</v>
      </c>
      <c r="W381">
        <v>0.313047383786212</v>
      </c>
      <c r="X381">
        <v>0.11385582753200101</v>
      </c>
      <c r="Y381">
        <v>3.6604536267684701E-2</v>
      </c>
      <c r="Z381">
        <v>0.10487311924545301</v>
      </c>
      <c r="AA381">
        <v>3.2562317538737902E-2</v>
      </c>
      <c r="AB381">
        <v>1.2351223894004001E-2</v>
      </c>
      <c r="AC381">
        <v>3.2337749831574197E-2</v>
      </c>
      <c r="AD381">
        <v>2.5376150909499198E-2</v>
      </c>
      <c r="AE381">
        <v>2.49270154951718E-2</v>
      </c>
      <c r="AF381">
        <v>1.3698630136986301E-2</v>
      </c>
      <c r="AG381">
        <v>0.80457142857142905</v>
      </c>
      <c r="AH381">
        <v>0.58857142857142897</v>
      </c>
      <c r="AI381">
        <v>0.76114285714285701</v>
      </c>
      <c r="AJ381">
        <v>0.56000000000000005</v>
      </c>
      <c r="AK381">
        <v>0.47771428571428598</v>
      </c>
      <c r="AL381">
        <v>0.95199999999999996</v>
      </c>
      <c r="AM381">
        <v>0.45142857142857101</v>
      </c>
      <c r="AN381">
        <v>0.76114285714285701</v>
      </c>
      <c r="AO381">
        <v>0.54971428571428604</v>
      </c>
      <c r="AP381">
        <v>0.92571428571428604</v>
      </c>
      <c r="AQ381">
        <v>0.47657142857142898</v>
      </c>
      <c r="AR381">
        <v>0.69371428571428595</v>
      </c>
      <c r="AS381">
        <v>0.96685714285714297</v>
      </c>
      <c r="AT381">
        <v>0.76114285714285701</v>
      </c>
      <c r="AU381">
        <v>0.66742857142857104</v>
      </c>
      <c r="AV381">
        <v>2.71428571428571</v>
      </c>
      <c r="AW381">
        <v>2.6422857142857099</v>
      </c>
      <c r="AX381">
        <v>1.47542857142857</v>
      </c>
      <c r="AY381">
        <v>3.5657142857142898</v>
      </c>
      <c r="AZ381">
        <v>10.397714285714301</v>
      </c>
      <c r="BA381">
        <v>0.79085714285714304</v>
      </c>
      <c r="BB381">
        <v>0.82857142857142896</v>
      </c>
      <c r="BC381">
        <v>0.77942857142857103</v>
      </c>
      <c r="BD381">
        <v>0.873142857142857</v>
      </c>
      <c r="BE381">
        <v>0.93485714285714305</v>
      </c>
      <c r="BF381" s="255" t="str">
        <f t="shared" si="5"/>
        <v>Most vulnerability</v>
      </c>
    </row>
    <row r="382" spans="1:58" x14ac:dyDescent="0.25">
      <c r="A382">
        <v>55965</v>
      </c>
      <c r="B382">
        <v>2253</v>
      </c>
      <c r="C382">
        <v>300</v>
      </c>
      <c r="D382">
        <v>27</v>
      </c>
      <c r="E382">
        <v>38554</v>
      </c>
      <c r="F382">
        <v>93</v>
      </c>
      <c r="G382">
        <v>515</v>
      </c>
      <c r="H382">
        <v>500</v>
      </c>
      <c r="I382">
        <v>287</v>
      </c>
      <c r="J382">
        <v>38</v>
      </c>
      <c r="K382">
        <v>127</v>
      </c>
      <c r="L382">
        <v>18</v>
      </c>
      <c r="M382">
        <v>69</v>
      </c>
      <c r="N382">
        <v>43</v>
      </c>
      <c r="O382">
        <v>18</v>
      </c>
      <c r="P382">
        <v>76</v>
      </c>
      <c r="Q382">
        <v>39</v>
      </c>
      <c r="R382">
        <v>0.133155792276964</v>
      </c>
      <c r="S382">
        <v>1.19840213049268E-2</v>
      </c>
      <c r="T382">
        <v>38554</v>
      </c>
      <c r="U382">
        <v>4.1278295605858897E-2</v>
      </c>
      <c r="V382">
        <v>0.22858411007545501</v>
      </c>
      <c r="W382">
        <v>0.22192632046160701</v>
      </c>
      <c r="X382">
        <v>0.12738570794496201</v>
      </c>
      <c r="Y382">
        <v>1.6866400355082099E-2</v>
      </c>
      <c r="Z382">
        <v>5.6369285397248101E-2</v>
      </c>
      <c r="AA382">
        <v>7.9893475366178395E-3</v>
      </c>
      <c r="AB382">
        <v>3.0625832223701702E-2</v>
      </c>
      <c r="AC382">
        <v>1.90856635596982E-2</v>
      </c>
      <c r="AD382">
        <v>7.9893475366178395E-3</v>
      </c>
      <c r="AE382">
        <v>3.3732800710164199E-2</v>
      </c>
      <c r="AF382">
        <v>1.7310252996005301E-2</v>
      </c>
      <c r="AG382">
        <v>0.81599999999999995</v>
      </c>
      <c r="AH382">
        <v>0.32342857142857101</v>
      </c>
      <c r="AI382">
        <v>0.504</v>
      </c>
      <c r="AJ382">
        <v>0.51200000000000001</v>
      </c>
      <c r="AK382">
        <v>0.67771428571428605</v>
      </c>
      <c r="AL382">
        <v>0.46400000000000002</v>
      </c>
      <c r="AM382">
        <v>0.60342857142857098</v>
      </c>
      <c r="AN382">
        <v>0.246857142857143</v>
      </c>
      <c r="AO382">
        <v>0.254857142857143</v>
      </c>
      <c r="AP382">
        <v>0.71314285714285697</v>
      </c>
      <c r="AQ382">
        <v>0.67314285714285704</v>
      </c>
      <c r="AR382">
        <v>0.55771428571428605</v>
      </c>
      <c r="AS382">
        <v>0.68</v>
      </c>
      <c r="AT382">
        <v>0.86171428571428599</v>
      </c>
      <c r="AU382">
        <v>0.70971428571428596</v>
      </c>
      <c r="AV382">
        <v>2.1554285714285699</v>
      </c>
      <c r="AW382">
        <v>1.992</v>
      </c>
      <c r="AX382">
        <v>0.96799999999999997</v>
      </c>
      <c r="AY382">
        <v>3.4822857142857102</v>
      </c>
      <c r="AZ382">
        <v>8.5977142857142894</v>
      </c>
      <c r="BA382">
        <v>0.58628571428571397</v>
      </c>
      <c r="BB382">
        <v>0.500571428571429</v>
      </c>
      <c r="BC382">
        <v>0.53485714285714303</v>
      </c>
      <c r="BD382">
        <v>0.85485714285714298</v>
      </c>
      <c r="BE382">
        <v>0.71542857142857097</v>
      </c>
      <c r="BF382" s="255" t="str">
        <f t="shared" si="5"/>
        <v>Significant vulnerability</v>
      </c>
    </row>
    <row r="383" spans="1:58" x14ac:dyDescent="0.25">
      <c r="A383">
        <v>55967</v>
      </c>
      <c r="B383">
        <v>1009</v>
      </c>
      <c r="C383">
        <v>47</v>
      </c>
      <c r="D383">
        <v>6</v>
      </c>
      <c r="E383">
        <v>42136</v>
      </c>
      <c r="F383">
        <v>32</v>
      </c>
      <c r="G383">
        <v>163</v>
      </c>
      <c r="H383">
        <v>291</v>
      </c>
      <c r="I383">
        <v>85</v>
      </c>
      <c r="J383">
        <v>39</v>
      </c>
      <c r="K383">
        <v>26</v>
      </c>
      <c r="L383">
        <v>0</v>
      </c>
      <c r="M383">
        <v>0</v>
      </c>
      <c r="N383">
        <v>2</v>
      </c>
      <c r="O383">
        <v>6</v>
      </c>
      <c r="P383">
        <v>18</v>
      </c>
      <c r="Q383">
        <v>0</v>
      </c>
      <c r="R383">
        <v>4.65807730426165E-2</v>
      </c>
      <c r="S383">
        <v>5.9464816650148704E-3</v>
      </c>
      <c r="T383">
        <v>42136</v>
      </c>
      <c r="U383">
        <v>3.17145688800793E-2</v>
      </c>
      <c r="V383">
        <v>0.16154608523290401</v>
      </c>
      <c r="W383">
        <v>0.28840436075322101</v>
      </c>
      <c r="X383">
        <v>8.4241823587710596E-2</v>
      </c>
      <c r="Y383">
        <v>3.8652130822596602E-2</v>
      </c>
      <c r="Z383">
        <v>2.5768087215064399E-2</v>
      </c>
      <c r="AA383">
        <v>0</v>
      </c>
      <c r="AB383">
        <v>0</v>
      </c>
      <c r="AC383">
        <v>1.9821605550049601E-3</v>
      </c>
      <c r="AD383">
        <v>5.9464816650148704E-3</v>
      </c>
      <c r="AE383">
        <v>1.7839444995044602E-2</v>
      </c>
      <c r="AF383">
        <v>0</v>
      </c>
      <c r="AG383">
        <v>0.192</v>
      </c>
      <c r="AH383">
        <v>0.13485714285714301</v>
      </c>
      <c r="AI383">
        <v>0.33600000000000002</v>
      </c>
      <c r="AJ383">
        <v>0.33828571428571402</v>
      </c>
      <c r="AK383">
        <v>0.27200000000000002</v>
      </c>
      <c r="AL383">
        <v>0.88</v>
      </c>
      <c r="AM383">
        <v>0.14857142857142899</v>
      </c>
      <c r="AN383">
        <v>0.80457142857142905</v>
      </c>
      <c r="AO383">
        <v>7.6571428571428596E-2</v>
      </c>
      <c r="AP383">
        <v>0</v>
      </c>
      <c r="AQ383">
        <v>0</v>
      </c>
      <c r="AR383">
        <v>0.19314285714285701</v>
      </c>
      <c r="AS383">
        <v>0.57942857142857096</v>
      </c>
      <c r="AT383">
        <v>0.59428571428571397</v>
      </c>
      <c r="AU383">
        <v>0</v>
      </c>
      <c r="AV383">
        <v>1.00114285714286</v>
      </c>
      <c r="AW383">
        <v>2.1051428571428601</v>
      </c>
      <c r="AX383">
        <v>7.6571428571428596E-2</v>
      </c>
      <c r="AY383">
        <v>1.3668571428571401</v>
      </c>
      <c r="AZ383">
        <v>4.5497142857142903</v>
      </c>
      <c r="BA383">
        <v>0.108571428571429</v>
      </c>
      <c r="BB383">
        <v>0.55771428571428605</v>
      </c>
      <c r="BC383">
        <v>6.1714285714285701E-2</v>
      </c>
      <c r="BD383">
        <v>0.19428571428571401</v>
      </c>
      <c r="BE383">
        <v>8.5714285714285701E-2</v>
      </c>
      <c r="BF383" s="255" t="str">
        <f t="shared" si="5"/>
        <v>Least vulnerability</v>
      </c>
    </row>
    <row r="384" spans="1:58" x14ac:dyDescent="0.25">
      <c r="A384">
        <v>55968</v>
      </c>
      <c r="B384">
        <v>130</v>
      </c>
      <c r="C384">
        <v>31</v>
      </c>
      <c r="D384">
        <v>3</v>
      </c>
      <c r="E384">
        <v>31083</v>
      </c>
      <c r="F384">
        <v>9</v>
      </c>
      <c r="G384">
        <v>42</v>
      </c>
      <c r="H384">
        <v>17</v>
      </c>
      <c r="I384">
        <v>19</v>
      </c>
      <c r="J384">
        <v>2</v>
      </c>
      <c r="K384">
        <v>22</v>
      </c>
      <c r="L384">
        <v>0</v>
      </c>
      <c r="M384">
        <v>0</v>
      </c>
      <c r="N384">
        <v>0</v>
      </c>
      <c r="O384">
        <v>0</v>
      </c>
      <c r="P384">
        <v>0</v>
      </c>
      <c r="Q384">
        <v>0</v>
      </c>
      <c r="R384">
        <v>0.238461538461538</v>
      </c>
      <c r="S384">
        <v>2.3076923076923099E-2</v>
      </c>
      <c r="T384">
        <v>31083</v>
      </c>
      <c r="U384">
        <v>6.9230769230769207E-2</v>
      </c>
      <c r="V384">
        <v>0.32307692307692298</v>
      </c>
      <c r="W384">
        <v>0.130769230769231</v>
      </c>
      <c r="X384">
        <v>0.146153846153846</v>
      </c>
      <c r="Y384">
        <v>1.5384615384615399E-2</v>
      </c>
      <c r="Z384">
        <v>0.16923076923076899</v>
      </c>
      <c r="AA384">
        <v>0</v>
      </c>
      <c r="AB384">
        <v>0</v>
      </c>
      <c r="AC384">
        <v>0</v>
      </c>
      <c r="AD384">
        <v>0</v>
      </c>
      <c r="AE384">
        <v>0</v>
      </c>
      <c r="AF384">
        <v>0</v>
      </c>
      <c r="AG384">
        <v>0.96342857142857097</v>
      </c>
      <c r="AH384">
        <v>0.69942857142857096</v>
      </c>
      <c r="AI384">
        <v>0.875428571428571</v>
      </c>
      <c r="AJ384">
        <v>0.84685714285714297</v>
      </c>
      <c r="AK384">
        <v>0.91885714285714304</v>
      </c>
      <c r="AL384">
        <v>7.0857142857142896E-2</v>
      </c>
      <c r="AM384">
        <v>0.73942857142857099</v>
      </c>
      <c r="AN384">
        <v>0.20685714285714299</v>
      </c>
      <c r="AO384">
        <v>0.74399999999999999</v>
      </c>
      <c r="AP384">
        <v>0</v>
      </c>
      <c r="AQ384">
        <v>0</v>
      </c>
      <c r="AR384">
        <v>0</v>
      </c>
      <c r="AS384">
        <v>0</v>
      </c>
      <c r="AT384">
        <v>0</v>
      </c>
      <c r="AU384">
        <v>0</v>
      </c>
      <c r="AV384">
        <v>3.3851428571428599</v>
      </c>
      <c r="AW384">
        <v>1.9359999999999999</v>
      </c>
      <c r="AX384">
        <v>0.74399999999999999</v>
      </c>
      <c r="AY384">
        <v>0</v>
      </c>
      <c r="AZ384">
        <v>6.0651428571428596</v>
      </c>
      <c r="BA384">
        <v>0.95771428571428596</v>
      </c>
      <c r="BB384">
        <v>0.46171428571428602</v>
      </c>
      <c r="BC384">
        <v>0.39314285714285702</v>
      </c>
      <c r="BD384">
        <v>0</v>
      </c>
      <c r="BE384">
        <v>0.29485714285714298</v>
      </c>
      <c r="BF384" s="255" t="str">
        <f t="shared" si="5"/>
        <v>Some vulnerability</v>
      </c>
    </row>
    <row r="385" spans="1:58" x14ac:dyDescent="0.25">
      <c r="A385">
        <v>55969</v>
      </c>
      <c r="B385">
        <v>1155</v>
      </c>
      <c r="C385">
        <v>60</v>
      </c>
      <c r="D385">
        <v>8</v>
      </c>
      <c r="E385">
        <v>38625</v>
      </c>
      <c r="F385">
        <v>48</v>
      </c>
      <c r="G385">
        <v>222</v>
      </c>
      <c r="H385">
        <v>279</v>
      </c>
      <c r="I385">
        <v>99</v>
      </c>
      <c r="J385">
        <v>17</v>
      </c>
      <c r="K385">
        <v>129</v>
      </c>
      <c r="L385">
        <v>0</v>
      </c>
      <c r="M385">
        <v>4</v>
      </c>
      <c r="N385">
        <v>7</v>
      </c>
      <c r="O385">
        <v>0</v>
      </c>
      <c r="P385">
        <v>19</v>
      </c>
      <c r="Q385">
        <v>0</v>
      </c>
      <c r="R385">
        <v>5.1948051948052E-2</v>
      </c>
      <c r="S385">
        <v>6.9264069264069299E-3</v>
      </c>
      <c r="T385">
        <v>38625</v>
      </c>
      <c r="U385">
        <v>4.15584415584416E-2</v>
      </c>
      <c r="V385">
        <v>0.19220779220779199</v>
      </c>
      <c r="W385">
        <v>0.241558441558442</v>
      </c>
      <c r="X385">
        <v>8.5714285714285701E-2</v>
      </c>
      <c r="Y385">
        <v>1.47186147186147E-2</v>
      </c>
      <c r="Z385">
        <v>0.111688311688312</v>
      </c>
      <c r="AA385">
        <v>0</v>
      </c>
      <c r="AB385">
        <v>3.4632034632034602E-3</v>
      </c>
      <c r="AC385">
        <v>6.0606060606060597E-3</v>
      </c>
      <c r="AD385">
        <v>0</v>
      </c>
      <c r="AE385">
        <v>1.64502164502165E-2</v>
      </c>
      <c r="AF385">
        <v>0</v>
      </c>
      <c r="AG385">
        <v>0.245714285714286</v>
      </c>
      <c r="AH385">
        <v>0.157714285714286</v>
      </c>
      <c r="AI385">
        <v>0.498285714285714</v>
      </c>
      <c r="AJ385">
        <v>0.51771428571428602</v>
      </c>
      <c r="AK385">
        <v>0.46742857142857103</v>
      </c>
      <c r="AL385">
        <v>0.61714285714285699</v>
      </c>
      <c r="AM385">
        <v>0.16685714285714301</v>
      </c>
      <c r="AN385">
        <v>0.188571428571429</v>
      </c>
      <c r="AO385">
        <v>0.58057142857142896</v>
      </c>
      <c r="AP385">
        <v>0</v>
      </c>
      <c r="AQ385">
        <v>0.35542857142857098</v>
      </c>
      <c r="AR385">
        <v>0.30285714285714299</v>
      </c>
      <c r="AS385">
        <v>0</v>
      </c>
      <c r="AT385">
        <v>0.55542857142857105</v>
      </c>
      <c r="AU385">
        <v>0</v>
      </c>
      <c r="AV385">
        <v>1.4194285714285699</v>
      </c>
      <c r="AW385">
        <v>1.44</v>
      </c>
      <c r="AX385">
        <v>0.58057142857142896</v>
      </c>
      <c r="AY385">
        <v>1.21371428571429</v>
      </c>
      <c r="AZ385">
        <v>4.6537142857142904</v>
      </c>
      <c r="BA385">
        <v>0.25942857142857101</v>
      </c>
      <c r="BB385">
        <v>0.2</v>
      </c>
      <c r="BC385">
        <v>0.28914285714285698</v>
      </c>
      <c r="BD385">
        <v>0.150857142857143</v>
      </c>
      <c r="BE385">
        <v>9.4857142857142904E-2</v>
      </c>
      <c r="BF385" s="255" t="str">
        <f t="shared" si="5"/>
        <v>Least vulnerability</v>
      </c>
    </row>
    <row r="386" spans="1:58" x14ac:dyDescent="0.25">
      <c r="A386">
        <v>55970</v>
      </c>
      <c r="B386">
        <v>1058</v>
      </c>
      <c r="C386">
        <v>86</v>
      </c>
      <c r="D386">
        <v>29</v>
      </c>
      <c r="E386">
        <v>42305</v>
      </c>
      <c r="F386">
        <v>66</v>
      </c>
      <c r="G386">
        <v>251</v>
      </c>
      <c r="H386">
        <v>236</v>
      </c>
      <c r="I386">
        <v>120</v>
      </c>
      <c r="J386">
        <v>44</v>
      </c>
      <c r="K386">
        <v>102</v>
      </c>
      <c r="L386">
        <v>50</v>
      </c>
      <c r="M386">
        <v>8</v>
      </c>
      <c r="N386">
        <v>12</v>
      </c>
      <c r="O386">
        <v>8</v>
      </c>
      <c r="P386">
        <v>18</v>
      </c>
      <c r="Q386">
        <v>0</v>
      </c>
      <c r="R386">
        <v>8.1285444234404494E-2</v>
      </c>
      <c r="S386">
        <v>2.7410207939508501E-2</v>
      </c>
      <c r="T386">
        <v>42305</v>
      </c>
      <c r="U386">
        <v>6.2381852551984897E-2</v>
      </c>
      <c r="V386">
        <v>0.237240075614367</v>
      </c>
      <c r="W386">
        <v>0.22306238185255201</v>
      </c>
      <c r="X386">
        <v>0.113421550094518</v>
      </c>
      <c r="Y386">
        <v>4.1587901701323302E-2</v>
      </c>
      <c r="Z386">
        <v>9.6408317580340297E-2</v>
      </c>
      <c r="AA386">
        <v>4.7258979206049101E-2</v>
      </c>
      <c r="AB386">
        <v>7.5614366729678598E-3</v>
      </c>
      <c r="AC386">
        <v>1.13421550094518E-2</v>
      </c>
      <c r="AD386">
        <v>7.5614366729678598E-3</v>
      </c>
      <c r="AE386">
        <v>1.70132325141777E-2</v>
      </c>
      <c r="AF386">
        <v>0</v>
      </c>
      <c r="AG386">
        <v>0.48</v>
      </c>
      <c r="AH386">
        <v>0.79542857142857104</v>
      </c>
      <c r="AI386">
        <v>0.32457142857142901</v>
      </c>
      <c r="AJ386">
        <v>0.80114285714285705</v>
      </c>
      <c r="AK386">
        <v>0.72228571428571398</v>
      </c>
      <c r="AL386">
        <v>0.47657142857142898</v>
      </c>
      <c r="AM386">
        <v>0.45028571428571401</v>
      </c>
      <c r="AN386">
        <v>0.84228571428571397</v>
      </c>
      <c r="AO386">
        <v>0.501714285714286</v>
      </c>
      <c r="AP386">
        <v>0.95657142857142896</v>
      </c>
      <c r="AQ386">
        <v>0.41142857142857098</v>
      </c>
      <c r="AR386">
        <v>0.42057142857142898</v>
      </c>
      <c r="AS386">
        <v>0.65942857142857103</v>
      </c>
      <c r="AT386">
        <v>0.57142857142857095</v>
      </c>
      <c r="AU386">
        <v>0</v>
      </c>
      <c r="AV386">
        <v>2.4011428571428599</v>
      </c>
      <c r="AW386">
        <v>2.4914285714285702</v>
      </c>
      <c r="AX386">
        <v>1.45828571428571</v>
      </c>
      <c r="AY386">
        <v>2.0628571428571401</v>
      </c>
      <c r="AZ386">
        <v>8.4137142857142795</v>
      </c>
      <c r="BA386">
        <v>0.68114285714285705</v>
      </c>
      <c r="BB386">
        <v>0.754285714285714</v>
      </c>
      <c r="BC386">
        <v>0.76914285714285702</v>
      </c>
      <c r="BD386">
        <v>0.38971428571428601</v>
      </c>
      <c r="BE386">
        <v>0.68914285714285695</v>
      </c>
      <c r="BF386" s="255" t="str">
        <f t="shared" si="5"/>
        <v>Significant vulnerability</v>
      </c>
    </row>
    <row r="387" spans="1:58" x14ac:dyDescent="0.25">
      <c r="A387">
        <v>55971</v>
      </c>
      <c r="B387">
        <v>2910</v>
      </c>
      <c r="C387">
        <v>209</v>
      </c>
      <c r="D387">
        <v>44</v>
      </c>
      <c r="E387">
        <v>37128</v>
      </c>
      <c r="F387">
        <v>100</v>
      </c>
      <c r="G387">
        <v>692</v>
      </c>
      <c r="H387">
        <v>656</v>
      </c>
      <c r="I387">
        <v>288</v>
      </c>
      <c r="J387">
        <v>43</v>
      </c>
      <c r="K387">
        <v>128</v>
      </c>
      <c r="L387">
        <v>0</v>
      </c>
      <c r="M387">
        <v>46</v>
      </c>
      <c r="N387">
        <v>40</v>
      </c>
      <c r="O387">
        <v>6</v>
      </c>
      <c r="P387">
        <v>73</v>
      </c>
      <c r="Q387">
        <v>97</v>
      </c>
      <c r="R387">
        <v>7.1821305841924393E-2</v>
      </c>
      <c r="S387">
        <v>1.51202749140893E-2</v>
      </c>
      <c r="T387">
        <v>37128</v>
      </c>
      <c r="U387">
        <v>3.4364261168384903E-2</v>
      </c>
      <c r="V387">
        <v>0.23780068728522299</v>
      </c>
      <c r="W387">
        <v>0.22542955326460501</v>
      </c>
      <c r="X387">
        <v>9.8969072164948393E-2</v>
      </c>
      <c r="Y387">
        <v>1.47766323024055E-2</v>
      </c>
      <c r="Z387">
        <v>4.3986254295532601E-2</v>
      </c>
      <c r="AA387">
        <v>0</v>
      </c>
      <c r="AB387">
        <v>1.5807560137456999E-2</v>
      </c>
      <c r="AC387">
        <v>1.3745704467354E-2</v>
      </c>
      <c r="AD387">
        <v>2.0618556701030898E-3</v>
      </c>
      <c r="AE387">
        <v>2.5085910652921001E-2</v>
      </c>
      <c r="AF387">
        <v>3.3333333333333298E-2</v>
      </c>
      <c r="AG387">
        <v>0.41942857142857098</v>
      </c>
      <c r="AH387">
        <v>0.441142857142857</v>
      </c>
      <c r="AI387">
        <v>0.57828571428571396</v>
      </c>
      <c r="AJ387">
        <v>0.39428571428571402</v>
      </c>
      <c r="AK387">
        <v>0.72571428571428598</v>
      </c>
      <c r="AL387">
        <v>0.49142857142857099</v>
      </c>
      <c r="AM387">
        <v>0.29828571428571399</v>
      </c>
      <c r="AN387">
        <v>0.19314285714285701</v>
      </c>
      <c r="AO387">
        <v>0.17942857142857099</v>
      </c>
      <c r="AP387">
        <v>0</v>
      </c>
      <c r="AQ387">
        <v>0.52914285714285703</v>
      </c>
      <c r="AR387">
        <v>0.46742857142857103</v>
      </c>
      <c r="AS387">
        <v>0.32685714285714301</v>
      </c>
      <c r="AT387">
        <v>0.76457142857142901</v>
      </c>
      <c r="AU387">
        <v>0.86399999999999999</v>
      </c>
      <c r="AV387">
        <v>1.8331428571428601</v>
      </c>
      <c r="AW387">
        <v>1.70857142857143</v>
      </c>
      <c r="AX387">
        <v>0.17942857142857099</v>
      </c>
      <c r="AY387">
        <v>2.952</v>
      </c>
      <c r="AZ387">
        <v>6.6731428571428602</v>
      </c>
      <c r="BA387">
        <v>0.436571428571429</v>
      </c>
      <c r="BB387">
        <v>0.32</v>
      </c>
      <c r="BC387">
        <v>0.11771428571428599</v>
      </c>
      <c r="BD387">
        <v>0.68</v>
      </c>
      <c r="BE387">
        <v>0.40799999999999997</v>
      </c>
      <c r="BF387" s="255" t="str">
        <f t="shared" si="5"/>
        <v>Some vulnerability</v>
      </c>
    </row>
    <row r="388" spans="1:58" x14ac:dyDescent="0.25">
      <c r="A388">
        <v>55972</v>
      </c>
      <c r="B388">
        <v>5323</v>
      </c>
      <c r="C388">
        <v>224</v>
      </c>
      <c r="D388">
        <v>70</v>
      </c>
      <c r="E388">
        <v>46446</v>
      </c>
      <c r="F388">
        <v>246</v>
      </c>
      <c r="G388">
        <v>787</v>
      </c>
      <c r="H388">
        <v>1419</v>
      </c>
      <c r="I388">
        <v>568</v>
      </c>
      <c r="J388">
        <v>170</v>
      </c>
      <c r="K388">
        <v>503</v>
      </c>
      <c r="L388">
        <v>122</v>
      </c>
      <c r="M388">
        <v>32</v>
      </c>
      <c r="N388">
        <v>32</v>
      </c>
      <c r="O388">
        <v>54</v>
      </c>
      <c r="P388">
        <v>59</v>
      </c>
      <c r="Q388">
        <v>40</v>
      </c>
      <c r="R388">
        <v>4.20815329701296E-2</v>
      </c>
      <c r="S388">
        <v>1.3150479053165499E-2</v>
      </c>
      <c r="T388">
        <v>46446</v>
      </c>
      <c r="U388">
        <v>4.6214540672553102E-2</v>
      </c>
      <c r="V388">
        <v>0.14784895735487499</v>
      </c>
      <c r="W388">
        <v>0.26657899680631197</v>
      </c>
      <c r="X388">
        <v>0.10670674431711399</v>
      </c>
      <c r="Y388">
        <v>3.1936877700544798E-2</v>
      </c>
      <c r="Z388">
        <v>9.4495585196317899E-2</v>
      </c>
      <c r="AA388">
        <v>2.2919406349802701E-2</v>
      </c>
      <c r="AB388">
        <v>6.0116475671613797E-3</v>
      </c>
      <c r="AC388">
        <v>6.0116475671613797E-3</v>
      </c>
      <c r="AD388">
        <v>1.01446552695848E-2</v>
      </c>
      <c r="AE388">
        <v>1.10839752019538E-2</v>
      </c>
      <c r="AF388">
        <v>7.51455945895172E-3</v>
      </c>
      <c r="AG388">
        <v>0.16</v>
      </c>
      <c r="AH388">
        <v>0.36685714285714299</v>
      </c>
      <c r="AI388">
        <v>0.20571428571428599</v>
      </c>
      <c r="AJ388">
        <v>0.60342857142857098</v>
      </c>
      <c r="AK388">
        <v>0.21257142857142899</v>
      </c>
      <c r="AL388">
        <v>0.78857142857142903</v>
      </c>
      <c r="AM388">
        <v>0.39200000000000002</v>
      </c>
      <c r="AN388">
        <v>0.68228571428571405</v>
      </c>
      <c r="AO388">
        <v>0.496</v>
      </c>
      <c r="AP388">
        <v>0.89028571428571401</v>
      </c>
      <c r="AQ388">
        <v>0.39314285714285702</v>
      </c>
      <c r="AR388">
        <v>0.29942857142857099</v>
      </c>
      <c r="AS388">
        <v>0.77028571428571402</v>
      </c>
      <c r="AT388">
        <v>0.40457142857142903</v>
      </c>
      <c r="AU388">
        <v>0.56000000000000005</v>
      </c>
      <c r="AV388">
        <v>1.3360000000000001</v>
      </c>
      <c r="AW388">
        <v>2.0754285714285698</v>
      </c>
      <c r="AX388">
        <v>1.3862857142857099</v>
      </c>
      <c r="AY388">
        <v>2.4274285714285702</v>
      </c>
      <c r="AZ388">
        <v>7.2251428571428598</v>
      </c>
      <c r="BA388">
        <v>0.222857142857143</v>
      </c>
      <c r="BB388">
        <v>0.54057142857142904</v>
      </c>
      <c r="BC388">
        <v>0.74285714285714299</v>
      </c>
      <c r="BD388">
        <v>0.51200000000000001</v>
      </c>
      <c r="BE388">
        <v>0.499428571428571</v>
      </c>
      <c r="BF388" s="255" t="str">
        <f t="shared" ref="BF388:BF451" si="6">IF(BE388&lt;=0.25,"Least vulnerability",IF(BE388&lt;=0.5,"Some vulnerability",IF(BE388&lt;=0.75,"Significant vulnerability",IF(BE388&lt;=1,"Most vulnerability",""))))</f>
        <v>Some vulnerability</v>
      </c>
    </row>
    <row r="389" spans="1:58" x14ac:dyDescent="0.25">
      <c r="A389">
        <v>55973</v>
      </c>
      <c r="B389">
        <v>228</v>
      </c>
      <c r="C389">
        <v>16</v>
      </c>
      <c r="D389">
        <v>2</v>
      </c>
      <c r="E389">
        <v>50615</v>
      </c>
      <c r="F389">
        <v>6</v>
      </c>
      <c r="G389">
        <v>34</v>
      </c>
      <c r="H389">
        <v>34</v>
      </c>
      <c r="I389">
        <v>30</v>
      </c>
      <c r="J389">
        <v>2</v>
      </c>
      <c r="K389">
        <v>15</v>
      </c>
      <c r="L389">
        <v>0</v>
      </c>
      <c r="M389">
        <v>0</v>
      </c>
      <c r="N389">
        <v>6</v>
      </c>
      <c r="O389">
        <v>1</v>
      </c>
      <c r="P389">
        <v>0</v>
      </c>
      <c r="Q389">
        <v>0</v>
      </c>
      <c r="R389">
        <v>7.0175438596491196E-2</v>
      </c>
      <c r="S389">
        <v>8.7719298245613996E-3</v>
      </c>
      <c r="T389">
        <v>50615</v>
      </c>
      <c r="U389">
        <v>2.6315789473684199E-2</v>
      </c>
      <c r="V389">
        <v>0.14912280701754399</v>
      </c>
      <c r="W389">
        <v>0.14912280701754399</v>
      </c>
      <c r="X389">
        <v>0.13157894736842099</v>
      </c>
      <c r="Y389">
        <v>8.7719298245613996E-3</v>
      </c>
      <c r="Z389">
        <v>6.5789473684210495E-2</v>
      </c>
      <c r="AA389">
        <v>0</v>
      </c>
      <c r="AB389">
        <v>0</v>
      </c>
      <c r="AC389">
        <v>2.6315789473684199E-2</v>
      </c>
      <c r="AD389">
        <v>4.3859649122806998E-3</v>
      </c>
      <c r="AE389">
        <v>0</v>
      </c>
      <c r="AF389">
        <v>0</v>
      </c>
      <c r="AG389">
        <v>0.40228571428571402</v>
      </c>
      <c r="AH389">
        <v>0.220571428571429</v>
      </c>
      <c r="AI389">
        <v>0.13828571428571401</v>
      </c>
      <c r="AJ389">
        <v>0.23657142857142899</v>
      </c>
      <c r="AK389">
        <v>0.224</v>
      </c>
      <c r="AL389">
        <v>0.104</v>
      </c>
      <c r="AM389">
        <v>0.63542857142857101</v>
      </c>
      <c r="AN389">
        <v>6.51428571428571E-2</v>
      </c>
      <c r="AO389">
        <v>0.314285714285714</v>
      </c>
      <c r="AP389">
        <v>0</v>
      </c>
      <c r="AQ389">
        <v>0</v>
      </c>
      <c r="AR389">
        <v>0.64</v>
      </c>
      <c r="AS389">
        <v>0.48685714285714299</v>
      </c>
      <c r="AT389">
        <v>0</v>
      </c>
      <c r="AU389">
        <v>0</v>
      </c>
      <c r="AV389">
        <v>0.997714285714286</v>
      </c>
      <c r="AW389">
        <v>1.02857142857143</v>
      </c>
      <c r="AX389">
        <v>0.314285714285714</v>
      </c>
      <c r="AY389">
        <v>1.1268571428571399</v>
      </c>
      <c r="AZ389">
        <v>3.4674285714285702</v>
      </c>
      <c r="BA389">
        <v>0.107428571428571</v>
      </c>
      <c r="BB389">
        <v>4.1142857142857099E-2</v>
      </c>
      <c r="BC389">
        <v>0.17828571428571399</v>
      </c>
      <c r="BD389">
        <v>0.130285714285714</v>
      </c>
      <c r="BE389">
        <v>2.5142857142857099E-2</v>
      </c>
      <c r="BF389" s="255" t="str">
        <f t="shared" si="6"/>
        <v>Least vulnerability</v>
      </c>
    </row>
    <row r="390" spans="1:58" x14ac:dyDescent="0.25">
      <c r="A390">
        <v>55974</v>
      </c>
      <c r="B390">
        <v>1998</v>
      </c>
      <c r="C390">
        <v>140</v>
      </c>
      <c r="D390">
        <v>45</v>
      </c>
      <c r="E390">
        <v>35840</v>
      </c>
      <c r="F390">
        <v>111</v>
      </c>
      <c r="G390">
        <v>649</v>
      </c>
      <c r="H390">
        <v>433</v>
      </c>
      <c r="I390">
        <v>254</v>
      </c>
      <c r="J390">
        <v>53</v>
      </c>
      <c r="K390">
        <v>80</v>
      </c>
      <c r="L390">
        <v>0</v>
      </c>
      <c r="M390">
        <v>110</v>
      </c>
      <c r="N390">
        <v>18</v>
      </c>
      <c r="O390">
        <v>11</v>
      </c>
      <c r="P390">
        <v>84</v>
      </c>
      <c r="Q390">
        <v>73</v>
      </c>
      <c r="R390">
        <v>7.0070070070070101E-2</v>
      </c>
      <c r="S390">
        <v>2.2522522522522501E-2</v>
      </c>
      <c r="T390">
        <v>35840</v>
      </c>
      <c r="U390">
        <v>5.5555555555555601E-2</v>
      </c>
      <c r="V390">
        <v>0.324824824824825</v>
      </c>
      <c r="W390">
        <v>0.21671671671671699</v>
      </c>
      <c r="X390">
        <v>0.12712712712712701</v>
      </c>
      <c r="Y390">
        <v>2.6526526526526501E-2</v>
      </c>
      <c r="Z390">
        <v>4.0040040040039998E-2</v>
      </c>
      <c r="AA390">
        <v>0</v>
      </c>
      <c r="AB390">
        <v>5.5055055055055098E-2</v>
      </c>
      <c r="AC390">
        <v>9.0090090090090107E-3</v>
      </c>
      <c r="AD390">
        <v>5.5055055055055098E-3</v>
      </c>
      <c r="AE390">
        <v>4.2042042042041997E-2</v>
      </c>
      <c r="AF390">
        <v>3.6536536536536497E-2</v>
      </c>
      <c r="AG390">
        <v>0.40114285714285702</v>
      </c>
      <c r="AH390">
        <v>0.68457142857142905</v>
      </c>
      <c r="AI390">
        <v>0.67771428571428605</v>
      </c>
      <c r="AJ390">
        <v>0.73942857142857099</v>
      </c>
      <c r="AK390">
        <v>0.92685714285714305</v>
      </c>
      <c r="AL390">
        <v>0.42285714285714299</v>
      </c>
      <c r="AM390">
        <v>0.6</v>
      </c>
      <c r="AN390">
        <v>0.53600000000000003</v>
      </c>
      <c r="AO390">
        <v>0.153142857142857</v>
      </c>
      <c r="AP390">
        <v>0</v>
      </c>
      <c r="AQ390">
        <v>0.82742857142857096</v>
      </c>
      <c r="AR390">
        <v>0.376</v>
      </c>
      <c r="AS390">
        <v>0.55771428571428605</v>
      </c>
      <c r="AT390">
        <v>0.92571428571428604</v>
      </c>
      <c r="AU390">
        <v>0.88342857142857101</v>
      </c>
      <c r="AV390">
        <v>2.50285714285714</v>
      </c>
      <c r="AW390">
        <v>2.4857142857142902</v>
      </c>
      <c r="AX390">
        <v>0.153142857142857</v>
      </c>
      <c r="AY390">
        <v>3.5702857142857098</v>
      </c>
      <c r="AZ390">
        <v>8.7119999999999997</v>
      </c>
      <c r="BA390">
        <v>0.72114285714285697</v>
      </c>
      <c r="BB390">
        <v>0.752</v>
      </c>
      <c r="BC390">
        <v>0.104</v>
      </c>
      <c r="BD390">
        <v>0.875428571428571</v>
      </c>
      <c r="BE390">
        <v>0.73028571428571398</v>
      </c>
      <c r="BF390" s="255" t="str">
        <f t="shared" si="6"/>
        <v>Significant vulnerability</v>
      </c>
    </row>
    <row r="391" spans="1:58" x14ac:dyDescent="0.25">
      <c r="A391">
        <v>55975</v>
      </c>
      <c r="B391">
        <v>4597</v>
      </c>
      <c r="C391">
        <v>358</v>
      </c>
      <c r="D391">
        <v>79</v>
      </c>
      <c r="E391">
        <v>38939</v>
      </c>
      <c r="F391">
        <v>165</v>
      </c>
      <c r="G391">
        <v>869</v>
      </c>
      <c r="H391">
        <v>1149</v>
      </c>
      <c r="I391">
        <v>546</v>
      </c>
      <c r="J391">
        <v>105</v>
      </c>
      <c r="K391">
        <v>366</v>
      </c>
      <c r="L391">
        <v>1</v>
      </c>
      <c r="M391">
        <v>130</v>
      </c>
      <c r="N391">
        <v>74</v>
      </c>
      <c r="O391">
        <v>39</v>
      </c>
      <c r="P391">
        <v>70</v>
      </c>
      <c r="Q391">
        <v>68</v>
      </c>
      <c r="R391">
        <v>7.7876876223624103E-2</v>
      </c>
      <c r="S391">
        <v>1.71851207309115E-2</v>
      </c>
      <c r="T391">
        <v>38939</v>
      </c>
      <c r="U391">
        <v>3.5892973678485998E-2</v>
      </c>
      <c r="V391">
        <v>0.18903632804002601</v>
      </c>
      <c r="W391">
        <v>0.249945616706548</v>
      </c>
      <c r="X391">
        <v>0.118773112899717</v>
      </c>
      <c r="Y391">
        <v>2.2840983249945601E-2</v>
      </c>
      <c r="Z391">
        <v>7.9617141614096207E-2</v>
      </c>
      <c r="AA391">
        <v>2.1753317380900601E-4</v>
      </c>
      <c r="AB391">
        <v>2.8279312595170799E-2</v>
      </c>
      <c r="AC391">
        <v>1.6097454861866398E-2</v>
      </c>
      <c r="AD391">
        <v>8.4837937785512303E-3</v>
      </c>
      <c r="AE391">
        <v>1.52273221666304E-2</v>
      </c>
      <c r="AF391">
        <v>1.47922558190124E-2</v>
      </c>
      <c r="AG391">
        <v>0.45942857142857102</v>
      </c>
      <c r="AH391">
        <v>0.50857142857142901</v>
      </c>
      <c r="AI391">
        <v>0.46971428571428597</v>
      </c>
      <c r="AJ391">
        <v>0.42628571428571399</v>
      </c>
      <c r="AK391">
        <v>0.44457142857142901</v>
      </c>
      <c r="AL391">
        <v>0.68114285714285705</v>
      </c>
      <c r="AM391">
        <v>0.51428571428571401</v>
      </c>
      <c r="AN391">
        <v>0.42628571428571399</v>
      </c>
      <c r="AO391">
        <v>0.42399999999999999</v>
      </c>
      <c r="AP391">
        <v>0.35199999999999998</v>
      </c>
      <c r="AQ391">
        <v>0.65714285714285703</v>
      </c>
      <c r="AR391">
        <v>0.50857142857142901</v>
      </c>
      <c r="AS391">
        <v>0.70171428571428596</v>
      </c>
      <c r="AT391">
        <v>0.52571428571428602</v>
      </c>
      <c r="AU391">
        <v>0.68</v>
      </c>
      <c r="AV391">
        <v>1.8640000000000001</v>
      </c>
      <c r="AW391">
        <v>2.0662857142857098</v>
      </c>
      <c r="AX391">
        <v>0.77600000000000002</v>
      </c>
      <c r="AY391">
        <v>3.0731428571428601</v>
      </c>
      <c r="AZ391">
        <v>7.7794285714285696</v>
      </c>
      <c r="BA391">
        <v>0.45828571428571402</v>
      </c>
      <c r="BB391">
        <v>0.53600000000000003</v>
      </c>
      <c r="BC391">
        <v>0.41942857142857098</v>
      </c>
      <c r="BD391">
        <v>0.72457142857142898</v>
      </c>
      <c r="BE391">
        <v>0.59085714285714297</v>
      </c>
      <c r="BF391" s="255" t="str">
        <f t="shared" si="6"/>
        <v>Significant vulnerability</v>
      </c>
    </row>
    <row r="392" spans="1:58" x14ac:dyDescent="0.25">
      <c r="A392">
        <v>55976</v>
      </c>
      <c r="B392">
        <v>8542</v>
      </c>
      <c r="C392">
        <v>363</v>
      </c>
      <c r="D392">
        <v>112</v>
      </c>
      <c r="E392">
        <v>41674</v>
      </c>
      <c r="F392">
        <v>235</v>
      </c>
      <c r="G392">
        <v>1329</v>
      </c>
      <c r="H392">
        <v>2388</v>
      </c>
      <c r="I392">
        <v>793</v>
      </c>
      <c r="J392">
        <v>228</v>
      </c>
      <c r="K392">
        <v>655</v>
      </c>
      <c r="L392">
        <v>0</v>
      </c>
      <c r="M392">
        <v>249</v>
      </c>
      <c r="N392">
        <v>395</v>
      </c>
      <c r="O392">
        <v>197</v>
      </c>
      <c r="P392">
        <v>88</v>
      </c>
      <c r="Q392">
        <v>84</v>
      </c>
      <c r="R392">
        <v>4.2495902598922997E-2</v>
      </c>
      <c r="S392">
        <v>1.31116834464996E-2</v>
      </c>
      <c r="T392">
        <v>41674</v>
      </c>
      <c r="U392">
        <v>2.7511121517209101E-2</v>
      </c>
      <c r="V392">
        <v>0.15558417232498201</v>
      </c>
      <c r="W392">
        <v>0.27955982205572499</v>
      </c>
      <c r="X392">
        <v>9.2835401545305493E-2</v>
      </c>
      <c r="Y392">
        <v>2.6691641301802901E-2</v>
      </c>
      <c r="Z392">
        <v>7.6679934441582803E-2</v>
      </c>
      <c r="AA392">
        <v>0</v>
      </c>
      <c r="AB392">
        <v>2.9150081948021499E-2</v>
      </c>
      <c r="AC392">
        <v>4.6242097869351399E-2</v>
      </c>
      <c r="AD392">
        <v>2.3062514633575299E-2</v>
      </c>
      <c r="AE392">
        <v>1.03020369936783E-2</v>
      </c>
      <c r="AF392">
        <v>9.83376258487474E-3</v>
      </c>
      <c r="AG392">
        <v>0.16571428571428601</v>
      </c>
      <c r="AH392">
        <v>0.36571428571428599</v>
      </c>
      <c r="AI392">
        <v>0.35542857142857098</v>
      </c>
      <c r="AJ392">
        <v>0.253714285714286</v>
      </c>
      <c r="AK392">
        <v>0.25714285714285701</v>
      </c>
      <c r="AL392">
        <v>0.84342857142857097</v>
      </c>
      <c r="AM392">
        <v>0.23771428571428599</v>
      </c>
      <c r="AN392">
        <v>0.53942857142857104</v>
      </c>
      <c r="AO392">
        <v>0.40799999999999997</v>
      </c>
      <c r="AP392">
        <v>0</v>
      </c>
      <c r="AQ392">
        <v>0.66285714285714303</v>
      </c>
      <c r="AR392">
        <v>0.77828571428571403</v>
      </c>
      <c r="AS392">
        <v>0.95428571428571396</v>
      </c>
      <c r="AT392">
        <v>0.38171428571428601</v>
      </c>
      <c r="AU392">
        <v>0.59885714285714298</v>
      </c>
      <c r="AV392">
        <v>1.1405714285714299</v>
      </c>
      <c r="AW392">
        <v>1.8777142857142901</v>
      </c>
      <c r="AX392">
        <v>0.40799999999999997</v>
      </c>
      <c r="AY392">
        <v>3.3759999999999999</v>
      </c>
      <c r="AZ392">
        <v>6.80228571428571</v>
      </c>
      <c r="BA392">
        <v>0.14742857142857099</v>
      </c>
      <c r="BB392">
        <v>0.42628571428571399</v>
      </c>
      <c r="BC392">
        <v>0.214857142857143</v>
      </c>
      <c r="BD392">
        <v>0.82285714285714295</v>
      </c>
      <c r="BE392">
        <v>0.43085714285714299</v>
      </c>
      <c r="BF392" s="255" t="str">
        <f t="shared" si="6"/>
        <v>Some vulnerability</v>
      </c>
    </row>
    <row r="393" spans="1:58" x14ac:dyDescent="0.25">
      <c r="A393">
        <v>55977</v>
      </c>
      <c r="B393">
        <v>207</v>
      </c>
      <c r="C393">
        <v>7</v>
      </c>
      <c r="D393">
        <v>0</v>
      </c>
      <c r="E393">
        <v>29047</v>
      </c>
      <c r="F393">
        <v>5</v>
      </c>
      <c r="G393">
        <v>37</v>
      </c>
      <c r="H393">
        <v>66</v>
      </c>
      <c r="I393">
        <v>9</v>
      </c>
      <c r="J393">
        <v>2</v>
      </c>
      <c r="K393">
        <v>0</v>
      </c>
      <c r="L393">
        <v>0</v>
      </c>
      <c r="M393">
        <v>1</v>
      </c>
      <c r="N393">
        <v>3</v>
      </c>
      <c r="O393">
        <v>1</v>
      </c>
      <c r="P393">
        <v>0</v>
      </c>
      <c r="Q393">
        <v>0</v>
      </c>
      <c r="R393">
        <v>3.3816425120772903E-2</v>
      </c>
      <c r="S393">
        <v>0</v>
      </c>
      <c r="T393">
        <v>29047</v>
      </c>
      <c r="U393">
        <v>2.41545893719807E-2</v>
      </c>
      <c r="V393">
        <v>0.17874396135265699</v>
      </c>
      <c r="W393">
        <v>0.31884057971014501</v>
      </c>
      <c r="X393">
        <v>4.3478260869565202E-2</v>
      </c>
      <c r="Y393">
        <v>9.6618357487922701E-3</v>
      </c>
      <c r="Z393">
        <v>0</v>
      </c>
      <c r="AA393">
        <v>0</v>
      </c>
      <c r="AB393">
        <v>4.8309178743961402E-3</v>
      </c>
      <c r="AC393">
        <v>1.4492753623188401E-2</v>
      </c>
      <c r="AD393">
        <v>4.8309178743961402E-3</v>
      </c>
      <c r="AE393">
        <v>0</v>
      </c>
      <c r="AF393">
        <v>0</v>
      </c>
      <c r="AG393">
        <v>9.6000000000000002E-2</v>
      </c>
      <c r="AH393">
        <v>0</v>
      </c>
      <c r="AI393">
        <v>0.93257142857142905</v>
      </c>
      <c r="AJ393">
        <v>0.21142857142857099</v>
      </c>
      <c r="AK393">
        <v>0.376</v>
      </c>
      <c r="AL393">
        <v>0.95657142857142896</v>
      </c>
      <c r="AM393">
        <v>1.25714285714286E-2</v>
      </c>
      <c r="AN393">
        <v>6.9714285714285701E-2</v>
      </c>
      <c r="AO393">
        <v>0</v>
      </c>
      <c r="AP393">
        <v>0</v>
      </c>
      <c r="AQ393">
        <v>0.373714285714286</v>
      </c>
      <c r="AR393">
        <v>0.47885714285714298</v>
      </c>
      <c r="AS393">
        <v>0.52914285714285703</v>
      </c>
      <c r="AT393">
        <v>0</v>
      </c>
      <c r="AU393">
        <v>0</v>
      </c>
      <c r="AV393">
        <v>1.24</v>
      </c>
      <c r="AW393">
        <v>1.4148571428571399</v>
      </c>
      <c r="AX393">
        <v>0</v>
      </c>
      <c r="AY393">
        <v>1.3817142857142899</v>
      </c>
      <c r="AZ393">
        <v>4.0365714285714303</v>
      </c>
      <c r="BA393">
        <v>0.190857142857143</v>
      </c>
      <c r="BB393">
        <v>0.186285714285714</v>
      </c>
      <c r="BC393">
        <v>0</v>
      </c>
      <c r="BD393">
        <v>0.19885714285714301</v>
      </c>
      <c r="BE393">
        <v>5.14285714285714E-2</v>
      </c>
      <c r="BF393" s="255" t="str">
        <f t="shared" si="6"/>
        <v>Least vulnerability</v>
      </c>
    </row>
    <row r="394" spans="1:58" x14ac:dyDescent="0.25">
      <c r="A394">
        <v>55979</v>
      </c>
      <c r="B394">
        <v>1138</v>
      </c>
      <c r="C394">
        <v>191</v>
      </c>
      <c r="D394">
        <v>2</v>
      </c>
      <c r="E394">
        <v>30831</v>
      </c>
      <c r="F394">
        <v>105</v>
      </c>
      <c r="G394">
        <v>139</v>
      </c>
      <c r="H394">
        <v>378</v>
      </c>
      <c r="I394">
        <v>76</v>
      </c>
      <c r="J394">
        <v>21</v>
      </c>
      <c r="K394">
        <v>51</v>
      </c>
      <c r="L394">
        <v>20</v>
      </c>
      <c r="M394">
        <v>0</v>
      </c>
      <c r="N394">
        <v>21</v>
      </c>
      <c r="O394">
        <v>33</v>
      </c>
      <c r="P394">
        <v>47</v>
      </c>
      <c r="Q394">
        <v>1</v>
      </c>
      <c r="R394">
        <v>0.16783831282952499</v>
      </c>
      <c r="S394">
        <v>1.7574692442882201E-3</v>
      </c>
      <c r="T394">
        <v>30831</v>
      </c>
      <c r="U394">
        <v>9.2267135325131797E-2</v>
      </c>
      <c r="V394">
        <v>0.122144112478032</v>
      </c>
      <c r="W394">
        <v>0.33216168717047501</v>
      </c>
      <c r="X394">
        <v>6.6783831282952594E-2</v>
      </c>
      <c r="Y394">
        <v>1.8453427065026399E-2</v>
      </c>
      <c r="Z394">
        <v>4.4815465729349697E-2</v>
      </c>
      <c r="AA394">
        <v>1.75746924428823E-2</v>
      </c>
      <c r="AB394">
        <v>0</v>
      </c>
      <c r="AC394">
        <v>1.8453427065026399E-2</v>
      </c>
      <c r="AD394">
        <v>2.89982425307557E-2</v>
      </c>
      <c r="AE394">
        <v>4.1300527240773301E-2</v>
      </c>
      <c r="AF394">
        <v>8.7873462214411199E-4</v>
      </c>
      <c r="AG394">
        <v>0.91200000000000003</v>
      </c>
      <c r="AH394">
        <v>6.51428571428571E-2</v>
      </c>
      <c r="AI394">
        <v>0.88685714285714301</v>
      </c>
      <c r="AJ394">
        <v>0.93828571428571395</v>
      </c>
      <c r="AK394">
        <v>9.6000000000000002E-2</v>
      </c>
      <c r="AL394">
        <v>0.97371428571428598</v>
      </c>
      <c r="AM394">
        <v>6.2857142857142903E-2</v>
      </c>
      <c r="AN394">
        <v>0.29028571428571398</v>
      </c>
      <c r="AO394">
        <v>0.185142857142857</v>
      </c>
      <c r="AP394">
        <v>0.85142857142857098</v>
      </c>
      <c r="AQ394">
        <v>0</v>
      </c>
      <c r="AR394">
        <v>0.54857142857142904</v>
      </c>
      <c r="AS394">
        <v>0.97942857142857098</v>
      </c>
      <c r="AT394">
        <v>0.92114285714285704</v>
      </c>
      <c r="AU394">
        <v>0.41142857142857098</v>
      </c>
      <c r="AV394">
        <v>2.80228571428571</v>
      </c>
      <c r="AW394">
        <v>1.4228571428571399</v>
      </c>
      <c r="AX394">
        <v>1.03657142857143</v>
      </c>
      <c r="AY394">
        <v>2.8605714285714301</v>
      </c>
      <c r="AZ394">
        <v>8.1222857142857094</v>
      </c>
      <c r="BA394">
        <v>0.82514285714285696</v>
      </c>
      <c r="BB394">
        <v>0.190857142857143</v>
      </c>
      <c r="BC394">
        <v>0.57485714285714296</v>
      </c>
      <c r="BD394">
        <v>0.64800000000000002</v>
      </c>
      <c r="BE394">
        <v>0.64571428571428602</v>
      </c>
      <c r="BF394" s="255" t="str">
        <f t="shared" si="6"/>
        <v>Significant vulnerability</v>
      </c>
    </row>
    <row r="395" spans="1:58" x14ac:dyDescent="0.25">
      <c r="A395">
        <v>55981</v>
      </c>
      <c r="B395">
        <v>3863</v>
      </c>
      <c r="C395">
        <v>280</v>
      </c>
      <c r="D395">
        <v>39</v>
      </c>
      <c r="E395">
        <v>45718</v>
      </c>
      <c r="F395">
        <v>159</v>
      </c>
      <c r="G395">
        <v>1293</v>
      </c>
      <c r="H395">
        <v>556</v>
      </c>
      <c r="I395">
        <v>591</v>
      </c>
      <c r="J395">
        <v>118</v>
      </c>
      <c r="K395">
        <v>118</v>
      </c>
      <c r="L395">
        <v>5</v>
      </c>
      <c r="M395">
        <v>158</v>
      </c>
      <c r="N395">
        <v>70</v>
      </c>
      <c r="O395">
        <v>41</v>
      </c>
      <c r="P395">
        <v>152</v>
      </c>
      <c r="Q395">
        <v>177</v>
      </c>
      <c r="R395">
        <v>7.2482526533781996E-2</v>
      </c>
      <c r="S395">
        <v>1.0095780481491101E-2</v>
      </c>
      <c r="T395">
        <v>45718</v>
      </c>
      <c r="U395">
        <v>4.1159720424540497E-2</v>
      </c>
      <c r="V395">
        <v>0.33471395288635802</v>
      </c>
      <c r="W395">
        <v>0.14392958840279599</v>
      </c>
      <c r="X395">
        <v>0.152989904219518</v>
      </c>
      <c r="Y395">
        <v>3.0546207610665298E-2</v>
      </c>
      <c r="Z395">
        <v>3.0546207610665298E-2</v>
      </c>
      <c r="AA395">
        <v>1.2943308309603899E-3</v>
      </c>
      <c r="AB395">
        <v>4.0900854258348399E-2</v>
      </c>
      <c r="AC395">
        <v>1.8120631633445499E-2</v>
      </c>
      <c r="AD395">
        <v>1.06135128138752E-2</v>
      </c>
      <c r="AE395">
        <v>3.9347657261195997E-2</v>
      </c>
      <c r="AF395">
        <v>4.5819311415997897E-2</v>
      </c>
      <c r="AG395">
        <v>0.42514285714285699</v>
      </c>
      <c r="AH395">
        <v>0.26171428571428601</v>
      </c>
      <c r="AI395">
        <v>0.224</v>
      </c>
      <c r="AJ395">
        <v>0.50971428571428601</v>
      </c>
      <c r="AK395">
        <v>0.93485714285714305</v>
      </c>
      <c r="AL395">
        <v>8.9142857142857093E-2</v>
      </c>
      <c r="AM395">
        <v>0.78057142857142903</v>
      </c>
      <c r="AN395">
        <v>0.65142857142857102</v>
      </c>
      <c r="AO395">
        <v>0.10285714285714299</v>
      </c>
      <c r="AP395">
        <v>0.438857142857143</v>
      </c>
      <c r="AQ395">
        <v>0.754285714285714</v>
      </c>
      <c r="AR395">
        <v>0.54400000000000004</v>
      </c>
      <c r="AS395">
        <v>0.78514285714285703</v>
      </c>
      <c r="AT395">
        <v>0.90514285714285703</v>
      </c>
      <c r="AU395">
        <v>0.92</v>
      </c>
      <c r="AV395">
        <v>1.4205714285714299</v>
      </c>
      <c r="AW395">
        <v>2.456</v>
      </c>
      <c r="AX395">
        <v>0.54171428571428604</v>
      </c>
      <c r="AY395">
        <v>3.9085714285714301</v>
      </c>
      <c r="AZ395">
        <v>8.3268571428571398</v>
      </c>
      <c r="BA395">
        <v>0.26171428571428601</v>
      </c>
      <c r="BB395">
        <v>0.73599999999999999</v>
      </c>
      <c r="BC395">
        <v>0.26742857142857102</v>
      </c>
      <c r="BD395">
        <v>0.96799999999999997</v>
      </c>
      <c r="BE395">
        <v>0.67885714285714305</v>
      </c>
      <c r="BF395" s="255" t="str">
        <f t="shared" si="6"/>
        <v>Significant vulnerability</v>
      </c>
    </row>
    <row r="396" spans="1:58" x14ac:dyDescent="0.25">
      <c r="A396">
        <v>55982</v>
      </c>
      <c r="B396">
        <v>523</v>
      </c>
      <c r="C396">
        <v>29</v>
      </c>
      <c r="D396">
        <v>9</v>
      </c>
      <c r="E396">
        <v>61708</v>
      </c>
      <c r="F396">
        <v>27</v>
      </c>
      <c r="G396">
        <v>142</v>
      </c>
      <c r="H396">
        <v>134</v>
      </c>
      <c r="I396">
        <v>45</v>
      </c>
      <c r="J396">
        <v>10</v>
      </c>
      <c r="K396">
        <v>125</v>
      </c>
      <c r="L396">
        <v>0</v>
      </c>
      <c r="M396">
        <v>0</v>
      </c>
      <c r="N396">
        <v>0</v>
      </c>
      <c r="O396">
        <v>0</v>
      </c>
      <c r="P396">
        <v>2</v>
      </c>
      <c r="Q396">
        <v>0</v>
      </c>
      <c r="R396">
        <v>5.5449330783938801E-2</v>
      </c>
      <c r="S396">
        <v>1.7208413001912001E-2</v>
      </c>
      <c r="T396">
        <v>61708</v>
      </c>
      <c r="U396">
        <v>5.1625239005736102E-2</v>
      </c>
      <c r="V396">
        <v>0.27151051625238998</v>
      </c>
      <c r="W396">
        <v>0.25621414913957902</v>
      </c>
      <c r="X396">
        <v>8.6042065009560201E-2</v>
      </c>
      <c r="Y396">
        <v>1.9120458891013398E-2</v>
      </c>
      <c r="Z396">
        <v>0.23900573613766701</v>
      </c>
      <c r="AA396">
        <v>0</v>
      </c>
      <c r="AB396">
        <v>0</v>
      </c>
      <c r="AC396">
        <v>0</v>
      </c>
      <c r="AD396">
        <v>0</v>
      </c>
      <c r="AE396">
        <v>3.8240917782026802E-3</v>
      </c>
      <c r="AF396">
        <v>0</v>
      </c>
      <c r="AG396">
        <v>0.26971428571428602</v>
      </c>
      <c r="AH396">
        <v>0.50971428571428601</v>
      </c>
      <c r="AI396">
        <v>5.4857142857142799E-2</v>
      </c>
      <c r="AJ396">
        <v>0.69371428571428595</v>
      </c>
      <c r="AK396">
        <v>0.84114285714285697</v>
      </c>
      <c r="AL396">
        <v>0.71885714285714297</v>
      </c>
      <c r="AM396">
        <v>0.16914285714285701</v>
      </c>
      <c r="AN396">
        <v>0.309714285714286</v>
      </c>
      <c r="AO396">
        <v>0.84571428571428597</v>
      </c>
      <c r="AP396">
        <v>0</v>
      </c>
      <c r="AQ396">
        <v>0</v>
      </c>
      <c r="AR396">
        <v>0</v>
      </c>
      <c r="AS396">
        <v>0</v>
      </c>
      <c r="AT396">
        <v>0.16571428571428601</v>
      </c>
      <c r="AU396">
        <v>0</v>
      </c>
      <c r="AV396">
        <v>1.528</v>
      </c>
      <c r="AW396">
        <v>2.03885714285714</v>
      </c>
      <c r="AX396">
        <v>0.84571428571428597</v>
      </c>
      <c r="AY396">
        <v>0.16571428571428601</v>
      </c>
      <c r="AZ396">
        <v>4.5782857142857099</v>
      </c>
      <c r="BA396">
        <v>0.30171428571428599</v>
      </c>
      <c r="BB396">
        <v>0.52800000000000002</v>
      </c>
      <c r="BC396">
        <v>0.45257142857142901</v>
      </c>
      <c r="BD396">
        <v>2.17142857142857E-2</v>
      </c>
      <c r="BE396">
        <v>8.9142857142857093E-2</v>
      </c>
      <c r="BF396" s="255" t="str">
        <f t="shared" si="6"/>
        <v>Least vulnerability</v>
      </c>
    </row>
    <row r="397" spans="1:58" x14ac:dyDescent="0.25">
      <c r="A397">
        <v>55983</v>
      </c>
      <c r="B397">
        <v>1671</v>
      </c>
      <c r="C397">
        <v>209</v>
      </c>
      <c r="D397">
        <v>34</v>
      </c>
      <c r="E397">
        <v>46346</v>
      </c>
      <c r="F397">
        <v>33</v>
      </c>
      <c r="G397">
        <v>286</v>
      </c>
      <c r="H397">
        <v>394</v>
      </c>
      <c r="I397">
        <v>163</v>
      </c>
      <c r="J397">
        <v>60</v>
      </c>
      <c r="K397">
        <v>208</v>
      </c>
      <c r="L397">
        <v>19</v>
      </c>
      <c r="M397">
        <v>16</v>
      </c>
      <c r="N397">
        <v>41</v>
      </c>
      <c r="O397">
        <v>3</v>
      </c>
      <c r="P397">
        <v>69</v>
      </c>
      <c r="Q397">
        <v>24</v>
      </c>
      <c r="R397">
        <v>0.125074805505685</v>
      </c>
      <c r="S397">
        <v>2.0347097546379402E-2</v>
      </c>
      <c r="T397">
        <v>46346</v>
      </c>
      <c r="U397">
        <v>1.97486535008977E-2</v>
      </c>
      <c r="V397">
        <v>0.17115499700778</v>
      </c>
      <c r="W397">
        <v>0.235786953919809</v>
      </c>
      <c r="X397">
        <v>9.75463794135248E-2</v>
      </c>
      <c r="Y397">
        <v>3.59066427289048E-2</v>
      </c>
      <c r="Z397">
        <v>0.12447636146020299</v>
      </c>
      <c r="AA397">
        <v>1.13704368641532E-2</v>
      </c>
      <c r="AB397">
        <v>9.5751047277079608E-3</v>
      </c>
      <c r="AC397">
        <v>2.4536205864751599E-2</v>
      </c>
      <c r="AD397">
        <v>1.79533213644524E-3</v>
      </c>
      <c r="AE397">
        <v>4.1292639138240599E-2</v>
      </c>
      <c r="AF397">
        <v>1.43626570915619E-2</v>
      </c>
      <c r="AG397">
        <v>0.78400000000000003</v>
      </c>
      <c r="AH397">
        <v>0.60914285714285699</v>
      </c>
      <c r="AI397">
        <v>0.20799999999999999</v>
      </c>
      <c r="AJ397">
        <v>0.16685714285714301</v>
      </c>
      <c r="AK397">
        <v>0.32685714285714301</v>
      </c>
      <c r="AL397">
        <v>0.58399999999999996</v>
      </c>
      <c r="AM397">
        <v>0.28000000000000003</v>
      </c>
      <c r="AN397">
        <v>0.747428571428571</v>
      </c>
      <c r="AO397">
        <v>0.63085714285714301</v>
      </c>
      <c r="AP397">
        <v>0.78171428571428603</v>
      </c>
      <c r="AQ397">
        <v>0.441142857142857</v>
      </c>
      <c r="AR397">
        <v>0.626285714285714</v>
      </c>
      <c r="AS397">
        <v>0.315428571428571</v>
      </c>
      <c r="AT397">
        <v>0.92</v>
      </c>
      <c r="AU397">
        <v>0.67542857142857105</v>
      </c>
      <c r="AV397">
        <v>1.768</v>
      </c>
      <c r="AW397">
        <v>1.9382857142857099</v>
      </c>
      <c r="AX397">
        <v>1.4125714285714299</v>
      </c>
      <c r="AY397">
        <v>2.9782857142857102</v>
      </c>
      <c r="AZ397">
        <v>8.0971428571428596</v>
      </c>
      <c r="BA397">
        <v>0.40799999999999997</v>
      </c>
      <c r="BB397">
        <v>0.46285714285714302</v>
      </c>
      <c r="BC397">
        <v>0.749714285714286</v>
      </c>
      <c r="BD397">
        <v>0.68799999999999994</v>
      </c>
      <c r="BE397">
        <v>0.64228571428571402</v>
      </c>
      <c r="BF397" s="255" t="str">
        <f t="shared" si="6"/>
        <v>Significant vulnerability</v>
      </c>
    </row>
    <row r="398" spans="1:58" x14ac:dyDescent="0.25">
      <c r="A398">
        <v>55985</v>
      </c>
      <c r="B398">
        <v>1644</v>
      </c>
      <c r="C398">
        <v>163</v>
      </c>
      <c r="D398">
        <v>50</v>
      </c>
      <c r="E398">
        <v>40462</v>
      </c>
      <c r="F398">
        <v>69</v>
      </c>
      <c r="G398">
        <v>319</v>
      </c>
      <c r="H398">
        <v>314</v>
      </c>
      <c r="I398">
        <v>213</v>
      </c>
      <c r="J398">
        <v>18</v>
      </c>
      <c r="K398">
        <v>164</v>
      </c>
      <c r="L398">
        <v>40</v>
      </c>
      <c r="M398">
        <v>38</v>
      </c>
      <c r="N398">
        <v>4</v>
      </c>
      <c r="O398">
        <v>1</v>
      </c>
      <c r="P398">
        <v>27</v>
      </c>
      <c r="Q398">
        <v>13</v>
      </c>
      <c r="R398">
        <v>9.9148418491484203E-2</v>
      </c>
      <c r="S398">
        <v>3.0413625304136299E-2</v>
      </c>
      <c r="T398">
        <v>40462</v>
      </c>
      <c r="U398">
        <v>4.1970802919707999E-2</v>
      </c>
      <c r="V398">
        <v>0.194038929440389</v>
      </c>
      <c r="W398">
        <v>0.19099756690997599</v>
      </c>
      <c r="X398">
        <v>0.12956204379562</v>
      </c>
      <c r="Y398">
        <v>1.09489051094891E-2</v>
      </c>
      <c r="Z398">
        <v>9.9756690997566899E-2</v>
      </c>
      <c r="AA398">
        <v>2.4330900243309E-2</v>
      </c>
      <c r="AB398">
        <v>2.31143552311436E-2</v>
      </c>
      <c r="AC398">
        <v>2.4330900243308999E-3</v>
      </c>
      <c r="AD398">
        <v>6.0827250608272497E-4</v>
      </c>
      <c r="AE398">
        <v>1.6423357664233602E-2</v>
      </c>
      <c r="AF398">
        <v>7.90754257907543E-3</v>
      </c>
      <c r="AG398">
        <v>0.63314285714285701</v>
      </c>
      <c r="AH398">
        <v>0.84</v>
      </c>
      <c r="AI398">
        <v>0.40571428571428603</v>
      </c>
      <c r="AJ398">
        <v>0.52800000000000002</v>
      </c>
      <c r="AK398">
        <v>0.48114285714285698</v>
      </c>
      <c r="AL398">
        <v>0.250285714285714</v>
      </c>
      <c r="AM398">
        <v>0.624</v>
      </c>
      <c r="AN398">
        <v>8.6857142857142897E-2</v>
      </c>
      <c r="AO398">
        <v>0.51657142857142901</v>
      </c>
      <c r="AP398">
        <v>0.89942857142857102</v>
      </c>
      <c r="AQ398">
        <v>0.60685714285714298</v>
      </c>
      <c r="AR398">
        <v>0.20571428571428599</v>
      </c>
      <c r="AS398">
        <v>0.22742857142857101</v>
      </c>
      <c r="AT398">
        <v>0.55428571428571405</v>
      </c>
      <c r="AU398">
        <v>0.57028571428571395</v>
      </c>
      <c r="AV398">
        <v>2.4068571428571399</v>
      </c>
      <c r="AW398">
        <v>1.44228571428571</v>
      </c>
      <c r="AX398">
        <v>1.4159999999999999</v>
      </c>
      <c r="AY398">
        <v>2.1645714285714299</v>
      </c>
      <c r="AZ398">
        <v>7.4297142857142804</v>
      </c>
      <c r="BA398">
        <v>0.68228571428571405</v>
      </c>
      <c r="BB398">
        <v>0.20114285714285701</v>
      </c>
      <c r="BC398">
        <v>0.753142857142857</v>
      </c>
      <c r="BD398">
        <v>0.42171428571428599</v>
      </c>
      <c r="BE398">
        <v>0.53142857142857103</v>
      </c>
      <c r="BF398" s="255" t="str">
        <f t="shared" si="6"/>
        <v>Significant vulnerability</v>
      </c>
    </row>
    <row r="399" spans="1:58" x14ac:dyDescent="0.25">
      <c r="A399">
        <v>55987</v>
      </c>
      <c r="B399">
        <v>33911</v>
      </c>
      <c r="C399">
        <v>5200</v>
      </c>
      <c r="D399">
        <v>676</v>
      </c>
      <c r="E399">
        <v>36106</v>
      </c>
      <c r="F399">
        <v>1140</v>
      </c>
      <c r="G399">
        <v>6495</v>
      </c>
      <c r="H399">
        <v>4960</v>
      </c>
      <c r="I399">
        <v>3901</v>
      </c>
      <c r="J399">
        <v>940</v>
      </c>
      <c r="K399">
        <v>3816</v>
      </c>
      <c r="L399">
        <v>237</v>
      </c>
      <c r="M399">
        <v>2744</v>
      </c>
      <c r="N399">
        <v>295</v>
      </c>
      <c r="O399">
        <v>187</v>
      </c>
      <c r="P399">
        <v>1181</v>
      </c>
      <c r="Q399">
        <v>3216</v>
      </c>
      <c r="R399">
        <v>0.15334257320633399</v>
      </c>
      <c r="S399">
        <v>1.99345345168234E-2</v>
      </c>
      <c r="T399">
        <v>36106</v>
      </c>
      <c r="U399">
        <v>3.3617410279850199E-2</v>
      </c>
      <c r="V399">
        <v>0.19153077172598901</v>
      </c>
      <c r="W399">
        <v>0.14626522367373401</v>
      </c>
      <c r="X399">
        <v>0.115036418861137</v>
      </c>
      <c r="Y399">
        <v>2.77196190026835E-2</v>
      </c>
      <c r="Z399">
        <v>0.112529857568341</v>
      </c>
      <c r="AA399">
        <v>6.9888826634425397E-3</v>
      </c>
      <c r="AB399">
        <v>8.0917696322727106E-2</v>
      </c>
      <c r="AC399">
        <v>8.6992421338208809E-3</v>
      </c>
      <c r="AD399">
        <v>5.5144348441508702E-3</v>
      </c>
      <c r="AE399">
        <v>3.4826457491669398E-2</v>
      </c>
      <c r="AF399">
        <v>9.4836483736840602E-2</v>
      </c>
      <c r="AG399">
        <v>0.877714285714286</v>
      </c>
      <c r="AH399">
        <v>0.59771428571428598</v>
      </c>
      <c r="AI399">
        <v>0.66057142857142903</v>
      </c>
      <c r="AJ399">
        <v>0.376</v>
      </c>
      <c r="AK399">
        <v>0.46171428571428602</v>
      </c>
      <c r="AL399">
        <v>9.6000000000000002E-2</v>
      </c>
      <c r="AM399">
        <v>0.46400000000000002</v>
      </c>
      <c r="AN399">
        <v>0.56000000000000005</v>
      </c>
      <c r="AO399">
        <v>0.58514285714285696</v>
      </c>
      <c r="AP399">
        <v>0.67542857142857105</v>
      </c>
      <c r="AQ399">
        <v>0.90171428571428602</v>
      </c>
      <c r="AR399">
        <v>0.36228571428571399</v>
      </c>
      <c r="AS399">
        <v>0.56000000000000005</v>
      </c>
      <c r="AT399">
        <v>0.874285714285714</v>
      </c>
      <c r="AU399">
        <v>0.96914285714285697</v>
      </c>
      <c r="AV399">
        <v>2.512</v>
      </c>
      <c r="AW399">
        <v>1.5817142857142901</v>
      </c>
      <c r="AX399">
        <v>1.26057142857143</v>
      </c>
      <c r="AY399">
        <v>3.6674285714285699</v>
      </c>
      <c r="AZ399">
        <v>9.0217142857142907</v>
      </c>
      <c r="BA399">
        <v>0.72914285714285698</v>
      </c>
      <c r="BB399">
        <v>0.25828571428571401</v>
      </c>
      <c r="BC399">
        <v>0.68685714285714305</v>
      </c>
      <c r="BD399">
        <v>0.90742857142857103</v>
      </c>
      <c r="BE399">
        <v>0.78628571428571403</v>
      </c>
      <c r="BF399" s="255" t="str">
        <f t="shared" si="6"/>
        <v>Most vulnerability</v>
      </c>
    </row>
    <row r="400" spans="1:58" x14ac:dyDescent="0.25">
      <c r="A400">
        <v>55990</v>
      </c>
      <c r="B400">
        <v>895</v>
      </c>
      <c r="C400">
        <v>77</v>
      </c>
      <c r="D400">
        <v>9</v>
      </c>
      <c r="E400">
        <v>41891</v>
      </c>
      <c r="F400">
        <v>25</v>
      </c>
      <c r="G400">
        <v>188</v>
      </c>
      <c r="H400">
        <v>164</v>
      </c>
      <c r="I400">
        <v>105</v>
      </c>
      <c r="J400">
        <v>22</v>
      </c>
      <c r="K400">
        <v>50</v>
      </c>
      <c r="L400">
        <v>2</v>
      </c>
      <c r="M400">
        <v>2</v>
      </c>
      <c r="N400">
        <v>25</v>
      </c>
      <c r="O400">
        <v>14</v>
      </c>
      <c r="P400">
        <v>8</v>
      </c>
      <c r="Q400">
        <v>0</v>
      </c>
      <c r="R400">
        <v>8.6033519553072604E-2</v>
      </c>
      <c r="S400">
        <v>1.0055865921787701E-2</v>
      </c>
      <c r="T400">
        <v>41891</v>
      </c>
      <c r="U400">
        <v>2.7932960893854698E-2</v>
      </c>
      <c r="V400">
        <v>0.21005586592178799</v>
      </c>
      <c r="W400">
        <v>0.18324022346368701</v>
      </c>
      <c r="X400">
        <v>0.11731843575419</v>
      </c>
      <c r="Y400">
        <v>2.4581005586592201E-2</v>
      </c>
      <c r="Z400">
        <v>5.5865921787709501E-2</v>
      </c>
      <c r="AA400">
        <v>2.2346368715083801E-3</v>
      </c>
      <c r="AB400">
        <v>2.2346368715083801E-3</v>
      </c>
      <c r="AC400">
        <v>2.7932960893854698E-2</v>
      </c>
      <c r="AD400">
        <v>1.5642458100558702E-2</v>
      </c>
      <c r="AE400">
        <v>8.9385474860335205E-3</v>
      </c>
      <c r="AF400">
        <v>0</v>
      </c>
      <c r="AG400">
        <v>0.52800000000000002</v>
      </c>
      <c r="AH400">
        <v>0.25942857142857101</v>
      </c>
      <c r="AI400">
        <v>0.35085714285714298</v>
      </c>
      <c r="AJ400">
        <v>0.26285714285714301</v>
      </c>
      <c r="AK400">
        <v>0.56685714285714295</v>
      </c>
      <c r="AL400">
        <v>0.20457142857142899</v>
      </c>
      <c r="AM400">
        <v>0.49028571428571399</v>
      </c>
      <c r="AN400">
        <v>0.48342857142857099</v>
      </c>
      <c r="AO400">
        <v>0.250285714285714</v>
      </c>
      <c r="AP400">
        <v>0.50742857142857101</v>
      </c>
      <c r="AQ400">
        <v>0.33828571428571402</v>
      </c>
      <c r="AR400">
        <v>0.65942857142857103</v>
      </c>
      <c r="AS400">
        <v>0.89828571428571402</v>
      </c>
      <c r="AT400">
        <v>0.33828571428571402</v>
      </c>
      <c r="AU400">
        <v>0</v>
      </c>
      <c r="AV400">
        <v>1.4011428571428599</v>
      </c>
      <c r="AW400">
        <v>1.74514285714286</v>
      </c>
      <c r="AX400">
        <v>0.75771428571428601</v>
      </c>
      <c r="AY400">
        <v>2.23428571428571</v>
      </c>
      <c r="AZ400">
        <v>6.1382857142857103</v>
      </c>
      <c r="BA400">
        <v>0.248</v>
      </c>
      <c r="BB400">
        <v>0.34628571428571397</v>
      </c>
      <c r="BC400">
        <v>0.40114285714285702</v>
      </c>
      <c r="BD400">
        <v>0.436571428571429</v>
      </c>
      <c r="BE400">
        <v>0.307428571428571</v>
      </c>
      <c r="BF400" s="255" t="str">
        <f t="shared" si="6"/>
        <v>Some vulnerability</v>
      </c>
    </row>
    <row r="401" spans="1:58" x14ac:dyDescent="0.25">
      <c r="A401">
        <v>55991</v>
      </c>
      <c r="B401">
        <v>1474</v>
      </c>
      <c r="C401">
        <v>133</v>
      </c>
      <c r="D401">
        <v>19</v>
      </c>
      <c r="E401">
        <v>46381</v>
      </c>
      <c r="F401">
        <v>29</v>
      </c>
      <c r="G401">
        <v>251</v>
      </c>
      <c r="H401">
        <v>304</v>
      </c>
      <c r="I401">
        <v>149</v>
      </c>
      <c r="J401">
        <v>26</v>
      </c>
      <c r="K401">
        <v>56</v>
      </c>
      <c r="L401">
        <v>2</v>
      </c>
      <c r="M401">
        <v>8</v>
      </c>
      <c r="N401">
        <v>62</v>
      </c>
      <c r="O401">
        <v>16</v>
      </c>
      <c r="P401">
        <v>9</v>
      </c>
      <c r="Q401">
        <v>9</v>
      </c>
      <c r="R401">
        <v>9.0230664857530493E-2</v>
      </c>
      <c r="S401">
        <v>1.28900949796472E-2</v>
      </c>
      <c r="T401">
        <v>46381</v>
      </c>
      <c r="U401">
        <v>1.9674355495251001E-2</v>
      </c>
      <c r="V401">
        <v>0.170284938941655</v>
      </c>
      <c r="W401">
        <v>0.206241519674356</v>
      </c>
      <c r="X401">
        <v>0.10108548168249699</v>
      </c>
      <c r="Y401">
        <v>1.7639077340569902E-2</v>
      </c>
      <c r="Z401">
        <v>3.7991858887381297E-2</v>
      </c>
      <c r="AA401">
        <v>1.3568521031207599E-3</v>
      </c>
      <c r="AB401">
        <v>5.4274084124830398E-3</v>
      </c>
      <c r="AC401">
        <v>4.2062415196743599E-2</v>
      </c>
      <c r="AD401">
        <v>1.08548168249661E-2</v>
      </c>
      <c r="AE401">
        <v>6.1058344640434201E-3</v>
      </c>
      <c r="AF401">
        <v>6.1058344640434201E-3</v>
      </c>
      <c r="AG401">
        <v>0.57257142857142895</v>
      </c>
      <c r="AH401">
        <v>0.35542857142857098</v>
      </c>
      <c r="AI401">
        <v>0.20685714285714299</v>
      </c>
      <c r="AJ401">
        <v>0.16342857142857101</v>
      </c>
      <c r="AK401">
        <v>0.32342857142857101</v>
      </c>
      <c r="AL401">
        <v>0.34514285714285697</v>
      </c>
      <c r="AM401">
        <v>0.32114285714285701</v>
      </c>
      <c r="AN401">
        <v>0.26742857142857102</v>
      </c>
      <c r="AO401">
        <v>0.14628571428571399</v>
      </c>
      <c r="AP401">
        <v>0.441142857142857</v>
      </c>
      <c r="AQ401">
        <v>0.38514285714285701</v>
      </c>
      <c r="AR401">
        <v>0.753142857142857</v>
      </c>
      <c r="AS401">
        <v>0.79771428571428604</v>
      </c>
      <c r="AT401">
        <v>0.22628571428571401</v>
      </c>
      <c r="AU401">
        <v>0.53371428571428603</v>
      </c>
      <c r="AV401">
        <v>1.29828571428571</v>
      </c>
      <c r="AW401">
        <v>1.25714285714286</v>
      </c>
      <c r="AX401">
        <v>0.58742857142857097</v>
      </c>
      <c r="AY401">
        <v>2.6960000000000002</v>
      </c>
      <c r="AZ401">
        <v>5.8388571428571403</v>
      </c>
      <c r="BA401">
        <v>0.20799999999999999</v>
      </c>
      <c r="BB401">
        <v>0.126857142857143</v>
      </c>
      <c r="BC401">
        <v>0.29599999999999999</v>
      </c>
      <c r="BD401">
        <v>0.59885714285714298</v>
      </c>
      <c r="BE401">
        <v>0.26857142857142902</v>
      </c>
      <c r="BF401" s="255" t="str">
        <f t="shared" si="6"/>
        <v>Some vulnerability</v>
      </c>
    </row>
    <row r="402" spans="1:58" x14ac:dyDescent="0.25">
      <c r="A402">
        <v>55992</v>
      </c>
      <c r="B402">
        <v>5547</v>
      </c>
      <c r="C402">
        <v>370</v>
      </c>
      <c r="D402">
        <v>132</v>
      </c>
      <c r="E402">
        <v>41387</v>
      </c>
      <c r="F402">
        <v>181</v>
      </c>
      <c r="G402">
        <v>1137</v>
      </c>
      <c r="H402">
        <v>1231</v>
      </c>
      <c r="I402">
        <v>563</v>
      </c>
      <c r="J402">
        <v>147</v>
      </c>
      <c r="K402">
        <v>344</v>
      </c>
      <c r="L402">
        <v>27</v>
      </c>
      <c r="M402">
        <v>70</v>
      </c>
      <c r="N402">
        <v>101</v>
      </c>
      <c r="O402">
        <v>5</v>
      </c>
      <c r="P402">
        <v>145</v>
      </c>
      <c r="Q402">
        <v>46</v>
      </c>
      <c r="R402">
        <v>6.6702722192175906E-2</v>
      </c>
      <c r="S402">
        <v>2.3796646836127599E-2</v>
      </c>
      <c r="T402">
        <v>41387</v>
      </c>
      <c r="U402">
        <v>3.2630250585902298E-2</v>
      </c>
      <c r="V402">
        <v>0.20497566252028099</v>
      </c>
      <c r="W402">
        <v>0.22192175950964499</v>
      </c>
      <c r="X402">
        <v>0.101496304308635</v>
      </c>
      <c r="Y402">
        <v>2.6500811249324002E-2</v>
      </c>
      <c r="Z402">
        <v>6.2015503875968998E-2</v>
      </c>
      <c r="AA402">
        <v>4.8674959437533796E-3</v>
      </c>
      <c r="AB402">
        <v>1.2619433928249499E-2</v>
      </c>
      <c r="AC402">
        <v>1.8208040382188598E-2</v>
      </c>
      <c r="AD402">
        <v>9.0138813773210701E-4</v>
      </c>
      <c r="AE402">
        <v>2.6140255994231101E-2</v>
      </c>
      <c r="AF402">
        <v>8.2927708671353892E-3</v>
      </c>
      <c r="AG402">
        <v>0.36914285714285699</v>
      </c>
      <c r="AH402">
        <v>0.72</v>
      </c>
      <c r="AI402">
        <v>0.36799999999999999</v>
      </c>
      <c r="AJ402">
        <v>0.36114285714285699</v>
      </c>
      <c r="AK402">
        <v>0.54400000000000004</v>
      </c>
      <c r="AL402">
        <v>0.46285714285714302</v>
      </c>
      <c r="AM402">
        <v>0.32800000000000001</v>
      </c>
      <c r="AN402">
        <v>0.53485714285714303</v>
      </c>
      <c r="AO402">
        <v>0.28571428571428598</v>
      </c>
      <c r="AP402">
        <v>0.61371428571428599</v>
      </c>
      <c r="AQ402">
        <v>0.48114285714285698</v>
      </c>
      <c r="AR402">
        <v>0.54514285714285704</v>
      </c>
      <c r="AS402">
        <v>0.245714285714286</v>
      </c>
      <c r="AT402">
        <v>0.78628571428571403</v>
      </c>
      <c r="AU402">
        <v>0.57599999999999996</v>
      </c>
      <c r="AV402">
        <v>1.8182857142857101</v>
      </c>
      <c r="AW402">
        <v>1.8697142857142901</v>
      </c>
      <c r="AX402">
        <v>0.89942857142857102</v>
      </c>
      <c r="AY402">
        <v>2.6342857142857099</v>
      </c>
      <c r="AZ402">
        <v>7.22171428571429</v>
      </c>
      <c r="BA402">
        <v>0.433142857142857</v>
      </c>
      <c r="BB402">
        <v>0.41485714285714298</v>
      </c>
      <c r="BC402">
        <v>0.48914285714285699</v>
      </c>
      <c r="BD402">
        <v>0.58057142857142896</v>
      </c>
      <c r="BE402">
        <v>0.498285714285714</v>
      </c>
      <c r="BF402" s="255" t="str">
        <f t="shared" si="6"/>
        <v>Some vulnerability</v>
      </c>
    </row>
    <row r="403" spans="1:58" x14ac:dyDescent="0.25">
      <c r="A403">
        <v>56001</v>
      </c>
      <c r="B403">
        <v>50960</v>
      </c>
      <c r="C403">
        <v>9431</v>
      </c>
      <c r="D403">
        <v>1332</v>
      </c>
      <c r="E403">
        <v>34876</v>
      </c>
      <c r="F403">
        <v>1644</v>
      </c>
      <c r="G403">
        <v>6960</v>
      </c>
      <c r="H403">
        <v>9165</v>
      </c>
      <c r="I403">
        <v>5715</v>
      </c>
      <c r="J403">
        <v>793</v>
      </c>
      <c r="K403">
        <v>8694</v>
      </c>
      <c r="L403">
        <v>624</v>
      </c>
      <c r="M403">
        <v>4986</v>
      </c>
      <c r="N403">
        <v>1017</v>
      </c>
      <c r="O403">
        <v>594</v>
      </c>
      <c r="P403">
        <v>1815</v>
      </c>
      <c r="Q403">
        <v>4169</v>
      </c>
      <c r="R403">
        <v>0.18506671899529001</v>
      </c>
      <c r="S403">
        <v>2.6138147566718999E-2</v>
      </c>
      <c r="T403">
        <v>34876</v>
      </c>
      <c r="U403">
        <v>3.2260596546310798E-2</v>
      </c>
      <c r="V403">
        <v>0.136577708006279</v>
      </c>
      <c r="W403">
        <v>0.17984693877551</v>
      </c>
      <c r="X403">
        <v>0.11214678178963899</v>
      </c>
      <c r="Y403">
        <v>1.55612244897959E-2</v>
      </c>
      <c r="Z403">
        <v>0.170604395604396</v>
      </c>
      <c r="AA403">
        <v>1.2244897959183701E-2</v>
      </c>
      <c r="AB403">
        <v>9.7841444270015704E-2</v>
      </c>
      <c r="AC403">
        <v>1.9956828885400301E-2</v>
      </c>
      <c r="AD403">
        <v>1.1656200941915201E-2</v>
      </c>
      <c r="AE403">
        <v>3.5616169544740998E-2</v>
      </c>
      <c r="AF403">
        <v>8.1809262166404995E-2</v>
      </c>
      <c r="AG403">
        <v>0.92800000000000005</v>
      </c>
      <c r="AH403">
        <v>0.77714285714285702</v>
      </c>
      <c r="AI403">
        <v>0.73142857142857098</v>
      </c>
      <c r="AJ403">
        <v>0.35314285714285698</v>
      </c>
      <c r="AK403">
        <v>0.14742857142857099</v>
      </c>
      <c r="AL403">
        <v>0.187428571428571</v>
      </c>
      <c r="AM403">
        <v>0.441142857142857</v>
      </c>
      <c r="AN403">
        <v>0.21142857142857099</v>
      </c>
      <c r="AO403">
        <v>0.746285714285714</v>
      </c>
      <c r="AP403">
        <v>0.79314285714285704</v>
      </c>
      <c r="AQ403">
        <v>0.93028571428571405</v>
      </c>
      <c r="AR403">
        <v>0.56914285714285695</v>
      </c>
      <c r="AS403">
        <v>0.82514285714285696</v>
      </c>
      <c r="AT403">
        <v>0.88</v>
      </c>
      <c r="AU403">
        <v>0.96457142857142897</v>
      </c>
      <c r="AV403">
        <v>2.78971428571429</v>
      </c>
      <c r="AW403">
        <v>0.98742857142857099</v>
      </c>
      <c r="AX403">
        <v>1.53942857142857</v>
      </c>
      <c r="AY403">
        <v>4.1691428571428597</v>
      </c>
      <c r="AZ403">
        <v>9.4857142857142893</v>
      </c>
      <c r="BA403">
        <v>0.82057142857142895</v>
      </c>
      <c r="BB403">
        <v>3.2000000000000001E-2</v>
      </c>
      <c r="BC403">
        <v>0.81371428571428595</v>
      </c>
      <c r="BD403">
        <v>0.995428571428571</v>
      </c>
      <c r="BE403">
        <v>0.85714285714285698</v>
      </c>
      <c r="BF403" s="255" t="str">
        <f t="shared" si="6"/>
        <v>Most vulnerability</v>
      </c>
    </row>
    <row r="404" spans="1:58" x14ac:dyDescent="0.25">
      <c r="A404">
        <v>56003</v>
      </c>
      <c r="B404">
        <v>15319</v>
      </c>
      <c r="C404">
        <v>1096</v>
      </c>
      <c r="D404">
        <v>146</v>
      </c>
      <c r="E404">
        <v>50188</v>
      </c>
      <c r="F404">
        <v>258</v>
      </c>
      <c r="G404">
        <v>2575</v>
      </c>
      <c r="H404">
        <v>3864</v>
      </c>
      <c r="I404">
        <v>1341</v>
      </c>
      <c r="J404">
        <v>386</v>
      </c>
      <c r="K404">
        <v>1951</v>
      </c>
      <c r="L404">
        <v>46</v>
      </c>
      <c r="M404">
        <v>756</v>
      </c>
      <c r="N404">
        <v>340</v>
      </c>
      <c r="O404">
        <v>35</v>
      </c>
      <c r="P404">
        <v>360</v>
      </c>
      <c r="Q404">
        <v>151</v>
      </c>
      <c r="R404">
        <v>7.1545140022194698E-2</v>
      </c>
      <c r="S404">
        <v>9.5306482146354198E-3</v>
      </c>
      <c r="T404">
        <v>50188</v>
      </c>
      <c r="U404">
        <v>1.6841830406684501E-2</v>
      </c>
      <c r="V404">
        <v>0.1680919120047</v>
      </c>
      <c r="W404">
        <v>0.25223578562569399</v>
      </c>
      <c r="X404">
        <v>8.7538351067301998E-2</v>
      </c>
      <c r="Y404">
        <v>2.51974671975978E-2</v>
      </c>
      <c r="Z404">
        <v>0.12735818264899801</v>
      </c>
      <c r="AA404">
        <v>3.0028069717344501E-3</v>
      </c>
      <c r="AB404">
        <v>4.9350479796331399E-2</v>
      </c>
      <c r="AC404">
        <v>2.2194660225863298E-2</v>
      </c>
      <c r="AD404">
        <v>2.2847444350153402E-3</v>
      </c>
      <c r="AE404">
        <v>2.35002284744435E-2</v>
      </c>
      <c r="AF404">
        <v>9.8570402767804693E-3</v>
      </c>
      <c r="AG404">
        <v>0.41485714285714298</v>
      </c>
      <c r="AH404">
        <v>0.24228571428571399</v>
      </c>
      <c r="AI404">
        <v>0.14171428571428599</v>
      </c>
      <c r="AJ404">
        <v>0.11771428571428599</v>
      </c>
      <c r="AK404">
        <v>0.308571428571429</v>
      </c>
      <c r="AL404">
        <v>0.69942857142857096</v>
      </c>
      <c r="AM404">
        <v>0.188571428571429</v>
      </c>
      <c r="AN404">
        <v>0.505142857142857</v>
      </c>
      <c r="AO404">
        <v>0.64914285714285702</v>
      </c>
      <c r="AP404">
        <v>0.53714285714285703</v>
      </c>
      <c r="AQ404">
        <v>0.80685714285714305</v>
      </c>
      <c r="AR404">
        <v>0.59657142857142897</v>
      </c>
      <c r="AS404">
        <v>0.35199999999999998</v>
      </c>
      <c r="AT404">
        <v>0.72228571428571398</v>
      </c>
      <c r="AU404">
        <v>0.6</v>
      </c>
      <c r="AV404">
        <v>0.91657142857142904</v>
      </c>
      <c r="AW404">
        <v>1.70171428571429</v>
      </c>
      <c r="AX404">
        <v>1.1862857142857099</v>
      </c>
      <c r="AY404">
        <v>3.0777142857142898</v>
      </c>
      <c r="AZ404">
        <v>6.8822857142857101</v>
      </c>
      <c r="BA404">
        <v>8.6857142857142897E-2</v>
      </c>
      <c r="BB404">
        <v>0.315428571428571</v>
      </c>
      <c r="BC404">
        <v>0.65371428571428603</v>
      </c>
      <c r="BD404">
        <v>0.72571428571428598</v>
      </c>
      <c r="BE404">
        <v>0.44342857142857101</v>
      </c>
      <c r="BF404" s="255" t="str">
        <f t="shared" si="6"/>
        <v>Some vulnerability</v>
      </c>
    </row>
    <row r="405" spans="1:58" x14ac:dyDescent="0.25">
      <c r="A405">
        <v>56007</v>
      </c>
      <c r="B405">
        <v>21467</v>
      </c>
      <c r="C405">
        <v>2224</v>
      </c>
      <c r="D405">
        <v>402</v>
      </c>
      <c r="E405">
        <v>38836</v>
      </c>
      <c r="F405">
        <v>1826</v>
      </c>
      <c r="G405">
        <v>5223</v>
      </c>
      <c r="H405">
        <v>4713</v>
      </c>
      <c r="I405">
        <v>3081</v>
      </c>
      <c r="J405">
        <v>642</v>
      </c>
      <c r="K405">
        <v>4579</v>
      </c>
      <c r="L405">
        <v>442</v>
      </c>
      <c r="M405">
        <v>1217</v>
      </c>
      <c r="N405">
        <v>182</v>
      </c>
      <c r="O405">
        <v>244</v>
      </c>
      <c r="P405">
        <v>668</v>
      </c>
      <c r="Q405">
        <v>569</v>
      </c>
      <c r="R405">
        <v>0.103600875762799</v>
      </c>
      <c r="S405">
        <v>1.8726417291656999E-2</v>
      </c>
      <c r="T405">
        <v>38836</v>
      </c>
      <c r="U405">
        <v>8.5060790981506498E-2</v>
      </c>
      <c r="V405">
        <v>0.24330367540876699</v>
      </c>
      <c r="W405">
        <v>0.21954628033726201</v>
      </c>
      <c r="X405">
        <v>0.14352261610844599</v>
      </c>
      <c r="Y405">
        <v>2.99063679135417E-2</v>
      </c>
      <c r="Z405">
        <v>0.21330414124004299</v>
      </c>
      <c r="AA405">
        <v>2.0589742395304401E-2</v>
      </c>
      <c r="AB405">
        <v>5.6691666278473898E-2</v>
      </c>
      <c r="AC405">
        <v>8.4781292215959404E-3</v>
      </c>
      <c r="AD405">
        <v>1.1366283132249499E-2</v>
      </c>
      <c r="AE405">
        <v>3.1117529230912599E-2</v>
      </c>
      <c r="AF405">
        <v>2.6505799599385101E-2</v>
      </c>
      <c r="AG405">
        <v>0.65828571428571403</v>
      </c>
      <c r="AH405">
        <v>0.55657142857142905</v>
      </c>
      <c r="AI405">
        <v>0.47885714285714298</v>
      </c>
      <c r="AJ405">
        <v>0.91542857142857104</v>
      </c>
      <c r="AK405">
        <v>0.74171428571428599</v>
      </c>
      <c r="AL405">
        <v>0.44</v>
      </c>
      <c r="AM405">
        <v>0.72</v>
      </c>
      <c r="AN405">
        <v>0.627428571428571</v>
      </c>
      <c r="AO405">
        <v>0.81485714285714295</v>
      </c>
      <c r="AP405">
        <v>0.875428571428571</v>
      </c>
      <c r="AQ405">
        <v>0.83428571428571396</v>
      </c>
      <c r="AR405">
        <v>0.35771428571428598</v>
      </c>
      <c r="AS405">
        <v>0.81599999999999995</v>
      </c>
      <c r="AT405">
        <v>0.84228571428571397</v>
      </c>
      <c r="AU405">
        <v>0.81371428571428595</v>
      </c>
      <c r="AV405">
        <v>2.6091428571428601</v>
      </c>
      <c r="AW405">
        <v>2.52914285714286</v>
      </c>
      <c r="AX405">
        <v>1.69028571428571</v>
      </c>
      <c r="AY405">
        <v>3.6640000000000001</v>
      </c>
      <c r="AZ405">
        <v>10.4925714285714</v>
      </c>
      <c r="BA405">
        <v>0.76228571428571401</v>
      </c>
      <c r="BB405">
        <v>0.77142857142857102</v>
      </c>
      <c r="BC405">
        <v>0.878857142857143</v>
      </c>
      <c r="BD405">
        <v>0.90514285714285703</v>
      </c>
      <c r="BE405">
        <v>0.94399999999999995</v>
      </c>
      <c r="BF405" s="255" t="str">
        <f t="shared" si="6"/>
        <v>Most vulnerability</v>
      </c>
    </row>
    <row r="406" spans="1:58" x14ac:dyDescent="0.25">
      <c r="A406">
        <v>56009</v>
      </c>
      <c r="B406">
        <v>1539</v>
      </c>
      <c r="C406">
        <v>55</v>
      </c>
      <c r="D406">
        <v>37</v>
      </c>
      <c r="E406">
        <v>41003</v>
      </c>
      <c r="F406">
        <v>43</v>
      </c>
      <c r="G406">
        <v>347</v>
      </c>
      <c r="H406">
        <v>312</v>
      </c>
      <c r="I406">
        <v>158</v>
      </c>
      <c r="J406">
        <v>44</v>
      </c>
      <c r="K406">
        <v>69</v>
      </c>
      <c r="L406">
        <v>5</v>
      </c>
      <c r="M406">
        <v>1</v>
      </c>
      <c r="N406">
        <v>2</v>
      </c>
      <c r="O406">
        <v>6</v>
      </c>
      <c r="P406">
        <v>21</v>
      </c>
      <c r="Q406">
        <v>0</v>
      </c>
      <c r="R406">
        <v>3.5737491877842802E-2</v>
      </c>
      <c r="S406">
        <v>2.4041585445094198E-2</v>
      </c>
      <c r="T406">
        <v>41003</v>
      </c>
      <c r="U406">
        <v>2.79402209226771E-2</v>
      </c>
      <c r="V406">
        <v>0.225471085120208</v>
      </c>
      <c r="W406">
        <v>0.20272904483430801</v>
      </c>
      <c r="X406">
        <v>0.10266406757634799</v>
      </c>
      <c r="Y406">
        <v>2.8589993502274199E-2</v>
      </c>
      <c r="Z406">
        <v>4.4834307992202699E-2</v>
      </c>
      <c r="AA406">
        <v>3.2488628979857001E-3</v>
      </c>
      <c r="AB406">
        <v>6.4977257959714096E-4</v>
      </c>
      <c r="AC406">
        <v>1.29954515919428E-3</v>
      </c>
      <c r="AD406">
        <v>3.8986354775828501E-3</v>
      </c>
      <c r="AE406">
        <v>1.364522417154E-2</v>
      </c>
      <c r="AF406">
        <v>0</v>
      </c>
      <c r="AG406">
        <v>0.108571428571429</v>
      </c>
      <c r="AH406">
        <v>0.72799999999999998</v>
      </c>
      <c r="AI406">
        <v>0.376</v>
      </c>
      <c r="AJ406">
        <v>0.26400000000000001</v>
      </c>
      <c r="AK406">
        <v>0.65828571428571403</v>
      </c>
      <c r="AL406">
        <v>0.317714285714286</v>
      </c>
      <c r="AM406">
        <v>0.34171428571428603</v>
      </c>
      <c r="AN406">
        <v>0.58285714285714296</v>
      </c>
      <c r="AO406">
        <v>0.186285714285714</v>
      </c>
      <c r="AP406">
        <v>0.54400000000000004</v>
      </c>
      <c r="AQ406">
        <v>0.314285714285714</v>
      </c>
      <c r="AR406">
        <v>0.16800000000000001</v>
      </c>
      <c r="AS406">
        <v>0.45371428571428601</v>
      </c>
      <c r="AT406">
        <v>0.47657142857142898</v>
      </c>
      <c r="AU406">
        <v>0</v>
      </c>
      <c r="AV406">
        <v>1.47657142857143</v>
      </c>
      <c r="AW406">
        <v>1.9005714285714299</v>
      </c>
      <c r="AX406">
        <v>0.73028571428571398</v>
      </c>
      <c r="AY406">
        <v>1.4125714285714299</v>
      </c>
      <c r="AZ406">
        <v>5.52</v>
      </c>
      <c r="BA406">
        <v>0.28685714285714298</v>
      </c>
      <c r="BB406">
        <v>0.44342857142857101</v>
      </c>
      <c r="BC406">
        <v>0.38514285714285701</v>
      </c>
      <c r="BD406">
        <v>0.20571428571428599</v>
      </c>
      <c r="BE406">
        <v>0.21142857142857099</v>
      </c>
      <c r="BF406" s="255" t="str">
        <f t="shared" si="6"/>
        <v>Least vulnerability</v>
      </c>
    </row>
    <row r="407" spans="1:58" x14ac:dyDescent="0.25">
      <c r="A407">
        <v>56010</v>
      </c>
      <c r="B407">
        <v>1087</v>
      </c>
      <c r="C407">
        <v>109</v>
      </c>
      <c r="D407">
        <v>15</v>
      </c>
      <c r="E407">
        <v>40621</v>
      </c>
      <c r="F407">
        <v>27</v>
      </c>
      <c r="G407">
        <v>258</v>
      </c>
      <c r="H407">
        <v>231</v>
      </c>
      <c r="I407">
        <v>112</v>
      </c>
      <c r="J407">
        <v>27</v>
      </c>
      <c r="K407">
        <v>41</v>
      </c>
      <c r="L407">
        <v>8</v>
      </c>
      <c r="M407">
        <v>0</v>
      </c>
      <c r="N407">
        <v>8</v>
      </c>
      <c r="O407">
        <v>1</v>
      </c>
      <c r="P407">
        <v>28</v>
      </c>
      <c r="Q407">
        <v>0</v>
      </c>
      <c r="R407">
        <v>0.100275988960442</v>
      </c>
      <c r="S407">
        <v>1.37994480220791E-2</v>
      </c>
      <c r="T407">
        <v>40621</v>
      </c>
      <c r="U407">
        <v>2.4839006439742399E-2</v>
      </c>
      <c r="V407">
        <v>0.23735050597976101</v>
      </c>
      <c r="W407">
        <v>0.212511499540018</v>
      </c>
      <c r="X407">
        <v>0.10303587856485701</v>
      </c>
      <c r="Y407">
        <v>2.4839006439742399E-2</v>
      </c>
      <c r="Z407">
        <v>3.7718491260349603E-2</v>
      </c>
      <c r="AA407">
        <v>7.3597056117755298E-3</v>
      </c>
      <c r="AB407">
        <v>0</v>
      </c>
      <c r="AC407">
        <v>7.3597056117755298E-3</v>
      </c>
      <c r="AD407">
        <v>9.1996320147194101E-4</v>
      </c>
      <c r="AE407">
        <v>2.5758969641214401E-2</v>
      </c>
      <c r="AF407">
        <v>0</v>
      </c>
      <c r="AG407">
        <v>0.64228571428571402</v>
      </c>
      <c r="AH407">
        <v>0.38742857142857101</v>
      </c>
      <c r="AI407">
        <v>0.39542857142857102</v>
      </c>
      <c r="AJ407">
        <v>0.221714285714286</v>
      </c>
      <c r="AK407">
        <v>0.72342857142857098</v>
      </c>
      <c r="AL407">
        <v>0.38400000000000001</v>
      </c>
      <c r="AM407">
        <v>0.34742857142857098</v>
      </c>
      <c r="AN407">
        <v>0.49142857142857099</v>
      </c>
      <c r="AO407">
        <v>0.14399999999999999</v>
      </c>
      <c r="AP407">
        <v>0.69485714285714295</v>
      </c>
      <c r="AQ407">
        <v>0</v>
      </c>
      <c r="AR407">
        <v>0.33371428571428602</v>
      </c>
      <c r="AS407">
        <v>0.248</v>
      </c>
      <c r="AT407">
        <v>0.77714285714285702</v>
      </c>
      <c r="AU407">
        <v>0</v>
      </c>
      <c r="AV407">
        <v>1.6468571428571399</v>
      </c>
      <c r="AW407">
        <v>1.94628571428571</v>
      </c>
      <c r="AX407">
        <v>0.83885714285714297</v>
      </c>
      <c r="AY407">
        <v>1.3588571428571401</v>
      </c>
      <c r="AZ407">
        <v>5.7908571428571403</v>
      </c>
      <c r="BA407">
        <v>0.34742857142857098</v>
      </c>
      <c r="BB407">
        <v>0.47085714285714297</v>
      </c>
      <c r="BC407">
        <v>0.44457142857142901</v>
      </c>
      <c r="BD407">
        <v>0.19314285714285701</v>
      </c>
      <c r="BE407">
        <v>0.25828571428571401</v>
      </c>
      <c r="BF407" s="255" t="str">
        <f t="shared" si="6"/>
        <v>Some vulnerability</v>
      </c>
    </row>
    <row r="408" spans="1:58" x14ac:dyDescent="0.25">
      <c r="A408">
        <v>56011</v>
      </c>
      <c r="B408">
        <v>9672</v>
      </c>
      <c r="C408">
        <v>249</v>
      </c>
      <c r="D408">
        <v>37</v>
      </c>
      <c r="E408">
        <v>44668</v>
      </c>
      <c r="F408">
        <v>536</v>
      </c>
      <c r="G408">
        <v>1463</v>
      </c>
      <c r="H408">
        <v>2615</v>
      </c>
      <c r="I408">
        <v>873</v>
      </c>
      <c r="J408">
        <v>277</v>
      </c>
      <c r="K408">
        <v>734</v>
      </c>
      <c r="L408">
        <v>4</v>
      </c>
      <c r="M408">
        <v>138</v>
      </c>
      <c r="N408">
        <v>20</v>
      </c>
      <c r="O408">
        <v>27</v>
      </c>
      <c r="P408">
        <v>143</v>
      </c>
      <c r="Q408">
        <v>345</v>
      </c>
      <c r="R408">
        <v>2.57444168734491E-2</v>
      </c>
      <c r="S408">
        <v>3.8254755996691499E-3</v>
      </c>
      <c r="T408">
        <v>44668</v>
      </c>
      <c r="U408">
        <v>5.5417700578990897E-2</v>
      </c>
      <c r="V408">
        <v>0.151261373035567</v>
      </c>
      <c r="W408">
        <v>0.27036807278742803</v>
      </c>
      <c r="X408">
        <v>9.0260545905707201E-2</v>
      </c>
      <c r="Y408">
        <v>2.86393713813069E-2</v>
      </c>
      <c r="Z408">
        <v>7.5889164598841999E-2</v>
      </c>
      <c r="AA408">
        <v>4.1356492969396201E-4</v>
      </c>
      <c r="AB408">
        <v>1.4267990074441701E-2</v>
      </c>
      <c r="AC408">
        <v>2.0678246484698102E-3</v>
      </c>
      <c r="AD408">
        <v>2.79156327543424E-3</v>
      </c>
      <c r="AE408">
        <v>1.4784946236559101E-2</v>
      </c>
      <c r="AF408">
        <v>3.5669975186104201E-2</v>
      </c>
      <c r="AG408">
        <v>5.3714285714285701E-2</v>
      </c>
      <c r="AH408">
        <v>8.6857142857142897E-2</v>
      </c>
      <c r="AI408">
        <v>0.254857142857143</v>
      </c>
      <c r="AJ408">
        <v>0.73828571428571399</v>
      </c>
      <c r="AK408">
        <v>0.23771428571428599</v>
      </c>
      <c r="AL408">
        <v>0.80571428571428605</v>
      </c>
      <c r="AM408">
        <v>0.216</v>
      </c>
      <c r="AN408">
        <v>0.58399999999999996</v>
      </c>
      <c r="AO408">
        <v>0.40457142857142903</v>
      </c>
      <c r="AP408">
        <v>0.36914285714285699</v>
      </c>
      <c r="AQ408">
        <v>0.50742857142857101</v>
      </c>
      <c r="AR408">
        <v>0.19885714285714301</v>
      </c>
      <c r="AS408">
        <v>0.378285714285714</v>
      </c>
      <c r="AT408">
        <v>0.51314285714285701</v>
      </c>
      <c r="AU408">
        <v>0.88</v>
      </c>
      <c r="AV408">
        <v>1.1337142857142899</v>
      </c>
      <c r="AW408">
        <v>1.8434285714285701</v>
      </c>
      <c r="AX408">
        <v>0.77371428571428602</v>
      </c>
      <c r="AY408">
        <v>2.4777142857142902</v>
      </c>
      <c r="AZ408">
        <v>6.2285714285714304</v>
      </c>
      <c r="BA408">
        <v>0.14399999999999999</v>
      </c>
      <c r="BB408">
        <v>0.40342857142857103</v>
      </c>
      <c r="BC408">
        <v>0.41599999999999998</v>
      </c>
      <c r="BD408">
        <v>0.53028571428571403</v>
      </c>
      <c r="BE408">
        <v>0.32228571428571401</v>
      </c>
      <c r="BF408" s="255" t="str">
        <f t="shared" si="6"/>
        <v>Some vulnerability</v>
      </c>
    </row>
    <row r="409" spans="1:58" x14ac:dyDescent="0.25">
      <c r="A409">
        <v>56013</v>
      </c>
      <c r="B409">
        <v>4534</v>
      </c>
      <c r="C409">
        <v>487</v>
      </c>
      <c r="D409">
        <v>41</v>
      </c>
      <c r="E409">
        <v>36850</v>
      </c>
      <c r="F409">
        <v>228</v>
      </c>
      <c r="G409">
        <v>1055</v>
      </c>
      <c r="H409">
        <v>1038</v>
      </c>
      <c r="I409">
        <v>410</v>
      </c>
      <c r="J409">
        <v>142</v>
      </c>
      <c r="K409">
        <v>627</v>
      </c>
      <c r="L409">
        <v>85</v>
      </c>
      <c r="M409">
        <v>261</v>
      </c>
      <c r="N409">
        <v>1</v>
      </c>
      <c r="O409">
        <v>16</v>
      </c>
      <c r="P409">
        <v>117</v>
      </c>
      <c r="Q409">
        <v>192</v>
      </c>
      <c r="R409">
        <v>0.10741067490075</v>
      </c>
      <c r="S409">
        <v>9.0427878253198108E-3</v>
      </c>
      <c r="T409">
        <v>36850</v>
      </c>
      <c r="U409">
        <v>5.0286722540802797E-2</v>
      </c>
      <c r="V409">
        <v>0.23268636965152201</v>
      </c>
      <c r="W409">
        <v>0.22893692104102301</v>
      </c>
      <c r="X409">
        <v>9.0427878253198105E-2</v>
      </c>
      <c r="Y409">
        <v>3.1318923687692998E-2</v>
      </c>
      <c r="Z409">
        <v>0.138288486987208</v>
      </c>
      <c r="AA409">
        <v>1.8747243052492299E-2</v>
      </c>
      <c r="AB409">
        <v>5.7565063961182203E-2</v>
      </c>
      <c r="AC409">
        <v>2.2055580061755599E-4</v>
      </c>
      <c r="AD409">
        <v>3.5288928098808998E-3</v>
      </c>
      <c r="AE409">
        <v>2.58050286722541E-2</v>
      </c>
      <c r="AF409">
        <v>4.2346713718570801E-2</v>
      </c>
      <c r="AG409">
        <v>0.68</v>
      </c>
      <c r="AH409">
        <v>0.22857142857142901</v>
      </c>
      <c r="AI409">
        <v>0.60457142857142898</v>
      </c>
      <c r="AJ409">
        <v>0.67200000000000004</v>
      </c>
      <c r="AK409">
        <v>0.70171428571428596</v>
      </c>
      <c r="AL409">
        <v>0.52342857142857102</v>
      </c>
      <c r="AM409">
        <v>0.221714285714286</v>
      </c>
      <c r="AN409">
        <v>0.66742857142857104</v>
      </c>
      <c r="AO409">
        <v>0.68</v>
      </c>
      <c r="AP409">
        <v>0.86171428571428599</v>
      </c>
      <c r="AQ409">
        <v>0.83885714285714297</v>
      </c>
      <c r="AR409">
        <v>0.13142857142857101</v>
      </c>
      <c r="AS409">
        <v>0.42285714285714299</v>
      </c>
      <c r="AT409">
        <v>0.78057142857142903</v>
      </c>
      <c r="AU409">
        <v>0.90857142857142903</v>
      </c>
      <c r="AV409">
        <v>2.1851428571428602</v>
      </c>
      <c r="AW409">
        <v>2.1142857142857099</v>
      </c>
      <c r="AX409">
        <v>1.54171428571429</v>
      </c>
      <c r="AY409">
        <v>3.0822857142857099</v>
      </c>
      <c r="AZ409">
        <v>8.9234285714285697</v>
      </c>
      <c r="BA409">
        <v>0.59771428571428598</v>
      </c>
      <c r="BB409">
        <v>0.56457142857142895</v>
      </c>
      <c r="BC409">
        <v>0.81485714285714295</v>
      </c>
      <c r="BD409">
        <v>0.72799999999999998</v>
      </c>
      <c r="BE409">
        <v>0.76800000000000002</v>
      </c>
      <c r="BF409" s="255" t="str">
        <f t="shared" si="6"/>
        <v>Most vulnerability</v>
      </c>
    </row>
    <row r="410" spans="1:58" x14ac:dyDescent="0.25">
      <c r="A410">
        <v>56014</v>
      </c>
      <c r="B410">
        <v>695</v>
      </c>
      <c r="C410">
        <v>62</v>
      </c>
      <c r="D410">
        <v>10</v>
      </c>
      <c r="E410">
        <v>39613</v>
      </c>
      <c r="F410">
        <v>48</v>
      </c>
      <c r="G410">
        <v>164</v>
      </c>
      <c r="H410">
        <v>149</v>
      </c>
      <c r="I410">
        <v>123</v>
      </c>
      <c r="J410">
        <v>39</v>
      </c>
      <c r="K410">
        <v>70</v>
      </c>
      <c r="L410">
        <v>1</v>
      </c>
      <c r="M410">
        <v>1</v>
      </c>
      <c r="N410">
        <v>2</v>
      </c>
      <c r="O410">
        <v>1</v>
      </c>
      <c r="P410">
        <v>19</v>
      </c>
      <c r="Q410">
        <v>2</v>
      </c>
      <c r="R410">
        <v>8.9208633093525197E-2</v>
      </c>
      <c r="S410">
        <v>1.4388489208633099E-2</v>
      </c>
      <c r="T410">
        <v>39613</v>
      </c>
      <c r="U410">
        <v>6.9064748201438805E-2</v>
      </c>
      <c r="V410">
        <v>0.23597122302158299</v>
      </c>
      <c r="W410">
        <v>0.21438848920863299</v>
      </c>
      <c r="X410">
        <v>0.17697841726618699</v>
      </c>
      <c r="Y410">
        <v>5.6115107913669103E-2</v>
      </c>
      <c r="Z410">
        <v>0.100719424460432</v>
      </c>
      <c r="AA410">
        <v>1.43884892086331E-3</v>
      </c>
      <c r="AB410">
        <v>1.43884892086331E-3</v>
      </c>
      <c r="AC410">
        <v>2.8776978417266201E-3</v>
      </c>
      <c r="AD410">
        <v>1.43884892086331E-3</v>
      </c>
      <c r="AE410">
        <v>2.7338129496402901E-2</v>
      </c>
      <c r="AF410">
        <v>2.8776978417266201E-3</v>
      </c>
      <c r="AG410">
        <v>0.55885714285714305</v>
      </c>
      <c r="AH410">
        <v>0.41714285714285698</v>
      </c>
      <c r="AI410">
        <v>0.441142857142857</v>
      </c>
      <c r="AJ410">
        <v>0.84342857142857097</v>
      </c>
      <c r="AK410">
        <v>0.71428571428571397</v>
      </c>
      <c r="AL410">
        <v>0.40114285714285702</v>
      </c>
      <c r="AM410">
        <v>0.878857142857143</v>
      </c>
      <c r="AN410">
        <v>0.93828571428571395</v>
      </c>
      <c r="AO410">
        <v>0.52571428571428602</v>
      </c>
      <c r="AP410">
        <v>0.44800000000000001</v>
      </c>
      <c r="AQ410">
        <v>0.32914285714285701</v>
      </c>
      <c r="AR410">
        <v>0.219428571428571</v>
      </c>
      <c r="AS410">
        <v>0.28799999999999998</v>
      </c>
      <c r="AT410">
        <v>0.81028571428571405</v>
      </c>
      <c r="AU410">
        <v>0.46285714285714302</v>
      </c>
      <c r="AV410">
        <v>2.26057142857143</v>
      </c>
      <c r="AW410">
        <v>2.9325714285714302</v>
      </c>
      <c r="AX410">
        <v>0.97371428571428598</v>
      </c>
      <c r="AY410">
        <v>2.1097142857142899</v>
      </c>
      <c r="AZ410">
        <v>8.2765714285714296</v>
      </c>
      <c r="BA410">
        <v>0.63085714285714301</v>
      </c>
      <c r="BB410">
        <v>0.95428571428571396</v>
      </c>
      <c r="BC410">
        <v>0.53714285714285703</v>
      </c>
      <c r="BD410">
        <v>0.40342857142857103</v>
      </c>
      <c r="BE410">
        <v>0.67200000000000004</v>
      </c>
      <c r="BF410" s="255" t="str">
        <f t="shared" si="6"/>
        <v>Significant vulnerability</v>
      </c>
    </row>
    <row r="411" spans="1:58" x14ac:dyDescent="0.25">
      <c r="A411">
        <v>56016</v>
      </c>
      <c r="B411">
        <v>991</v>
      </c>
      <c r="C411">
        <v>90</v>
      </c>
      <c r="D411">
        <v>18</v>
      </c>
      <c r="E411">
        <v>44974</v>
      </c>
      <c r="F411">
        <v>76</v>
      </c>
      <c r="G411">
        <v>151</v>
      </c>
      <c r="H411">
        <v>199</v>
      </c>
      <c r="I411">
        <v>99</v>
      </c>
      <c r="J411">
        <v>26</v>
      </c>
      <c r="K411">
        <v>203</v>
      </c>
      <c r="L411">
        <v>35</v>
      </c>
      <c r="M411">
        <v>10</v>
      </c>
      <c r="N411">
        <v>56</v>
      </c>
      <c r="O411">
        <v>8</v>
      </c>
      <c r="P411">
        <v>14</v>
      </c>
      <c r="Q411">
        <v>0</v>
      </c>
      <c r="R411">
        <v>9.0817356205852698E-2</v>
      </c>
      <c r="S411">
        <v>1.8163471241170501E-2</v>
      </c>
      <c r="T411">
        <v>44974</v>
      </c>
      <c r="U411">
        <v>7.6690211907164504E-2</v>
      </c>
      <c r="V411">
        <v>0.15237134207870801</v>
      </c>
      <c r="W411">
        <v>0.200807265388496</v>
      </c>
      <c r="X411">
        <v>9.98990918264379E-2</v>
      </c>
      <c r="Y411">
        <v>2.6236125126135199E-2</v>
      </c>
      <c r="Z411">
        <v>0.20484359233097901</v>
      </c>
      <c r="AA411">
        <v>3.5317860746720497E-2</v>
      </c>
      <c r="AB411">
        <v>1.00908173562059E-2</v>
      </c>
      <c r="AC411">
        <v>5.6508577194752801E-2</v>
      </c>
      <c r="AD411">
        <v>8.0726538849646805E-3</v>
      </c>
      <c r="AE411">
        <v>1.41271442986882E-2</v>
      </c>
      <c r="AF411">
        <v>0</v>
      </c>
      <c r="AG411">
        <v>0.57828571428571396</v>
      </c>
      <c r="AH411">
        <v>0.54171428571428604</v>
      </c>
      <c r="AI411">
        <v>0.246857142857143</v>
      </c>
      <c r="AJ411">
        <v>0.89142857142857101</v>
      </c>
      <c r="AK411">
        <v>0.24342857142857099</v>
      </c>
      <c r="AL411">
        <v>0.307428571428571</v>
      </c>
      <c r="AM411">
        <v>0.309714285714286</v>
      </c>
      <c r="AN411">
        <v>0.52571428571428602</v>
      </c>
      <c r="AO411">
        <v>0.80342857142857105</v>
      </c>
      <c r="AP411">
        <v>0.93485714285714305</v>
      </c>
      <c r="AQ411">
        <v>0.44685714285714301</v>
      </c>
      <c r="AR411">
        <v>0.81828571428571395</v>
      </c>
      <c r="AS411">
        <v>0.68685714285714305</v>
      </c>
      <c r="AT411">
        <v>0.49142857142857099</v>
      </c>
      <c r="AU411">
        <v>0</v>
      </c>
      <c r="AV411">
        <v>2.25828571428571</v>
      </c>
      <c r="AW411">
        <v>1.3862857142857099</v>
      </c>
      <c r="AX411">
        <v>1.73828571428571</v>
      </c>
      <c r="AY411">
        <v>2.4434285714285702</v>
      </c>
      <c r="AZ411">
        <v>7.8262857142857101</v>
      </c>
      <c r="BA411">
        <v>0.629714285714286</v>
      </c>
      <c r="BB411">
        <v>0.17371428571428599</v>
      </c>
      <c r="BC411">
        <v>0.89485714285714302</v>
      </c>
      <c r="BD411">
        <v>0.51771428571428602</v>
      </c>
      <c r="BE411">
        <v>0.59657142857142897</v>
      </c>
      <c r="BF411" s="255" t="str">
        <f t="shared" si="6"/>
        <v>Significant vulnerability</v>
      </c>
    </row>
    <row r="412" spans="1:58" x14ac:dyDescent="0.25">
      <c r="A412">
        <v>56017</v>
      </c>
      <c r="B412">
        <v>1757</v>
      </c>
      <c r="C412">
        <v>57</v>
      </c>
      <c r="D412">
        <v>30</v>
      </c>
      <c r="E412">
        <v>48430</v>
      </c>
      <c r="F412">
        <v>24</v>
      </c>
      <c r="G412">
        <v>409</v>
      </c>
      <c r="H412">
        <v>460</v>
      </c>
      <c r="I412">
        <v>146</v>
      </c>
      <c r="J412">
        <v>108</v>
      </c>
      <c r="K412">
        <v>58</v>
      </c>
      <c r="L412">
        <v>2</v>
      </c>
      <c r="M412">
        <v>1</v>
      </c>
      <c r="N412">
        <v>52</v>
      </c>
      <c r="O412">
        <v>14</v>
      </c>
      <c r="P412">
        <v>9</v>
      </c>
      <c r="Q412">
        <v>0</v>
      </c>
      <c r="R412">
        <v>3.24416619237336E-2</v>
      </c>
      <c r="S412">
        <v>1.7074558907228199E-2</v>
      </c>
      <c r="T412">
        <v>48430</v>
      </c>
      <c r="U412">
        <v>1.36596471257826E-2</v>
      </c>
      <c r="V412">
        <v>0.232783153101878</v>
      </c>
      <c r="W412">
        <v>0.26180990324416598</v>
      </c>
      <c r="X412">
        <v>8.3096186681844098E-2</v>
      </c>
      <c r="Y412">
        <v>6.1468412066021598E-2</v>
      </c>
      <c r="Z412">
        <v>3.3010813887307901E-2</v>
      </c>
      <c r="AA412">
        <v>1.13830392714855E-3</v>
      </c>
      <c r="AB412">
        <v>5.6915196357427403E-4</v>
      </c>
      <c r="AC412">
        <v>2.9595902105862298E-2</v>
      </c>
      <c r="AD412">
        <v>7.9681274900398405E-3</v>
      </c>
      <c r="AE412">
        <v>5.1223676721684703E-3</v>
      </c>
      <c r="AF412">
        <v>0</v>
      </c>
      <c r="AG412">
        <v>8.9142857142857093E-2</v>
      </c>
      <c r="AH412">
        <v>0.501714285714286</v>
      </c>
      <c r="AI412">
        <v>0.16571428571428601</v>
      </c>
      <c r="AJ412">
        <v>8.11428571428571E-2</v>
      </c>
      <c r="AK412">
        <v>0.70285714285714296</v>
      </c>
      <c r="AL412">
        <v>0.76114285714285701</v>
      </c>
      <c r="AM412">
        <v>0.14057142857142901</v>
      </c>
      <c r="AN412">
        <v>0.94971428571428596</v>
      </c>
      <c r="AO412">
        <v>0.11542857142857101</v>
      </c>
      <c r="AP412">
        <v>0.42399999999999999</v>
      </c>
      <c r="AQ412">
        <v>0.310857142857143</v>
      </c>
      <c r="AR412">
        <v>0.67085714285714304</v>
      </c>
      <c r="AS412">
        <v>0.67771428571428605</v>
      </c>
      <c r="AT412">
        <v>0.19771428571428601</v>
      </c>
      <c r="AU412">
        <v>0</v>
      </c>
      <c r="AV412">
        <v>0.83771428571428597</v>
      </c>
      <c r="AW412">
        <v>2.5542857142857098</v>
      </c>
      <c r="AX412">
        <v>0.53942857142857104</v>
      </c>
      <c r="AY412">
        <v>1.8571428571428601</v>
      </c>
      <c r="AZ412">
        <v>5.78857142857143</v>
      </c>
      <c r="BA412">
        <v>7.1999999999999995E-2</v>
      </c>
      <c r="BB412">
        <v>0.78514285714285703</v>
      </c>
      <c r="BC412">
        <v>0.26514285714285701</v>
      </c>
      <c r="BD412">
        <v>0.32685714285714301</v>
      </c>
      <c r="BE412">
        <v>0.25714285714285701</v>
      </c>
      <c r="BF412" s="255" t="str">
        <f t="shared" si="6"/>
        <v>Some vulnerability</v>
      </c>
    </row>
    <row r="413" spans="1:58" x14ac:dyDescent="0.25">
      <c r="A413">
        <v>56019</v>
      </c>
      <c r="B413">
        <v>767</v>
      </c>
      <c r="C413">
        <v>64</v>
      </c>
      <c r="D413">
        <v>20</v>
      </c>
      <c r="E413">
        <v>32908</v>
      </c>
      <c r="F413">
        <v>27</v>
      </c>
      <c r="G413">
        <v>180</v>
      </c>
      <c r="H413">
        <v>184</v>
      </c>
      <c r="I413">
        <v>76</v>
      </c>
      <c r="J413">
        <v>36</v>
      </c>
      <c r="K413">
        <v>45</v>
      </c>
      <c r="L413">
        <v>0</v>
      </c>
      <c r="M413">
        <v>5</v>
      </c>
      <c r="N413">
        <v>4</v>
      </c>
      <c r="O413">
        <v>7</v>
      </c>
      <c r="P413">
        <v>6</v>
      </c>
      <c r="Q413">
        <v>1</v>
      </c>
      <c r="R413">
        <v>8.3441981747066504E-2</v>
      </c>
      <c r="S413">
        <v>2.6075619295958301E-2</v>
      </c>
      <c r="T413">
        <v>32908</v>
      </c>
      <c r="U413">
        <v>3.5202086049543703E-2</v>
      </c>
      <c r="V413">
        <v>0.23468057366362499</v>
      </c>
      <c r="W413">
        <v>0.239895697522816</v>
      </c>
      <c r="X413">
        <v>9.9087353324641497E-2</v>
      </c>
      <c r="Y413">
        <v>4.6936114732724903E-2</v>
      </c>
      <c r="Z413">
        <v>5.8670143415906102E-2</v>
      </c>
      <c r="AA413">
        <v>0</v>
      </c>
      <c r="AB413">
        <v>6.51890482398957E-3</v>
      </c>
      <c r="AC413">
        <v>5.21512385919166E-3</v>
      </c>
      <c r="AD413">
        <v>9.1264667535854004E-3</v>
      </c>
      <c r="AE413">
        <v>7.8226857887874791E-3</v>
      </c>
      <c r="AF413">
        <v>1.30378096479791E-3</v>
      </c>
      <c r="AG413">
        <v>0.501714285714286</v>
      </c>
      <c r="AH413">
        <v>0.77600000000000002</v>
      </c>
      <c r="AI413">
        <v>0.81485714285714295</v>
      </c>
      <c r="AJ413">
        <v>0.41028571428571398</v>
      </c>
      <c r="AK413">
        <v>0.70971428571428596</v>
      </c>
      <c r="AL413">
        <v>0.60914285714285699</v>
      </c>
      <c r="AM413">
        <v>0.30171428571428599</v>
      </c>
      <c r="AN413">
        <v>0.88228571428571401</v>
      </c>
      <c r="AO413">
        <v>0.27085714285714302</v>
      </c>
      <c r="AP413">
        <v>0</v>
      </c>
      <c r="AQ413">
        <v>0.39771428571428602</v>
      </c>
      <c r="AR413">
        <v>0.27314285714285702</v>
      </c>
      <c r="AS413">
        <v>0.73028571428571398</v>
      </c>
      <c r="AT413">
        <v>0.29257142857142898</v>
      </c>
      <c r="AU413">
        <v>0.42285714285714299</v>
      </c>
      <c r="AV413">
        <v>2.50285714285714</v>
      </c>
      <c r="AW413">
        <v>2.50285714285714</v>
      </c>
      <c r="AX413">
        <v>0.27085714285714302</v>
      </c>
      <c r="AY413">
        <v>2.1165714285714299</v>
      </c>
      <c r="AZ413">
        <v>7.3931428571428599</v>
      </c>
      <c r="BA413">
        <v>0.72114285714285697</v>
      </c>
      <c r="BB413">
        <v>0.75657142857142901</v>
      </c>
      <c r="BC413">
        <v>0.156571428571429</v>
      </c>
      <c r="BD413">
        <v>0.40571428571428603</v>
      </c>
      <c r="BE413">
        <v>0.52685714285714302</v>
      </c>
      <c r="BF413" s="255" t="str">
        <f t="shared" si="6"/>
        <v>Significant vulnerability</v>
      </c>
    </row>
    <row r="414" spans="1:58" x14ac:dyDescent="0.25">
      <c r="A414">
        <v>56020</v>
      </c>
      <c r="B414">
        <v>83</v>
      </c>
      <c r="C414">
        <v>7</v>
      </c>
      <c r="D414">
        <v>2</v>
      </c>
      <c r="E414">
        <v>28371</v>
      </c>
      <c r="F414">
        <v>0</v>
      </c>
      <c r="G414">
        <v>5</v>
      </c>
      <c r="H414">
        <v>33</v>
      </c>
      <c r="I414">
        <v>4</v>
      </c>
      <c r="J414">
        <v>1</v>
      </c>
      <c r="K414">
        <v>0</v>
      </c>
      <c r="L414">
        <v>0</v>
      </c>
      <c r="M414">
        <v>0</v>
      </c>
      <c r="N414">
        <v>1</v>
      </c>
      <c r="O414">
        <v>0</v>
      </c>
      <c r="P414">
        <v>1</v>
      </c>
      <c r="Q414">
        <v>0</v>
      </c>
      <c r="R414">
        <v>8.4337349397590397E-2</v>
      </c>
      <c r="S414">
        <v>2.40963855421687E-2</v>
      </c>
      <c r="T414">
        <v>28371</v>
      </c>
      <c r="U414">
        <v>0</v>
      </c>
      <c r="V414">
        <v>6.02409638554217E-2</v>
      </c>
      <c r="W414">
        <v>0.39759036144578302</v>
      </c>
      <c r="X414">
        <v>4.81927710843374E-2</v>
      </c>
      <c r="Y414">
        <v>1.20481927710843E-2</v>
      </c>
      <c r="Z414">
        <v>0</v>
      </c>
      <c r="AA414">
        <v>0</v>
      </c>
      <c r="AB414">
        <v>0</v>
      </c>
      <c r="AC414">
        <v>1.20481927710843E-2</v>
      </c>
      <c r="AD414">
        <v>0</v>
      </c>
      <c r="AE414">
        <v>1.20481927710843E-2</v>
      </c>
      <c r="AF414">
        <v>0</v>
      </c>
      <c r="AG414">
        <v>0.51657142857142901</v>
      </c>
      <c r="AH414">
        <v>0.73028571428571398</v>
      </c>
      <c r="AI414">
        <v>0.94057142857142895</v>
      </c>
      <c r="AJ414">
        <v>0</v>
      </c>
      <c r="AK414">
        <v>1.25714285714286E-2</v>
      </c>
      <c r="AL414">
        <v>0.99314285714285699</v>
      </c>
      <c r="AM414">
        <v>1.6E-2</v>
      </c>
      <c r="AN414">
        <v>0.112</v>
      </c>
      <c r="AO414">
        <v>0</v>
      </c>
      <c r="AP414">
        <v>0</v>
      </c>
      <c r="AQ414">
        <v>0</v>
      </c>
      <c r="AR414">
        <v>0.436571428571429</v>
      </c>
      <c r="AS414">
        <v>0</v>
      </c>
      <c r="AT414">
        <v>0.435428571428571</v>
      </c>
      <c r="AU414">
        <v>0</v>
      </c>
      <c r="AV414">
        <v>2.1874285714285699</v>
      </c>
      <c r="AW414">
        <v>1.1337142857142899</v>
      </c>
      <c r="AX414">
        <v>0</v>
      </c>
      <c r="AY414">
        <v>0.872</v>
      </c>
      <c r="AZ414">
        <v>4.1931428571428597</v>
      </c>
      <c r="BA414">
        <v>0.60228571428571398</v>
      </c>
      <c r="BB414">
        <v>8.11428571428571E-2</v>
      </c>
      <c r="BC414">
        <v>0</v>
      </c>
      <c r="BD414">
        <v>7.7714285714285694E-2</v>
      </c>
      <c r="BE414">
        <v>6.1714285714285701E-2</v>
      </c>
      <c r="BF414" s="255" t="str">
        <f t="shared" si="6"/>
        <v>Least vulnerability</v>
      </c>
    </row>
    <row r="415" spans="1:58" x14ac:dyDescent="0.25">
      <c r="A415">
        <v>56021</v>
      </c>
      <c r="B415">
        <v>1123</v>
      </c>
      <c r="C415">
        <v>35</v>
      </c>
      <c r="D415">
        <v>7</v>
      </c>
      <c r="E415">
        <v>46704</v>
      </c>
      <c r="F415">
        <v>25</v>
      </c>
      <c r="G415">
        <v>205</v>
      </c>
      <c r="H415">
        <v>272</v>
      </c>
      <c r="I415">
        <v>67</v>
      </c>
      <c r="J415">
        <v>23</v>
      </c>
      <c r="K415">
        <v>40</v>
      </c>
      <c r="L415">
        <v>0</v>
      </c>
      <c r="M415">
        <v>1</v>
      </c>
      <c r="N415">
        <v>5</v>
      </c>
      <c r="O415">
        <v>2</v>
      </c>
      <c r="P415">
        <v>19</v>
      </c>
      <c r="Q415">
        <v>0</v>
      </c>
      <c r="R415">
        <v>3.1166518254675001E-2</v>
      </c>
      <c r="S415">
        <v>6.2333036509350003E-3</v>
      </c>
      <c r="T415">
        <v>46704</v>
      </c>
      <c r="U415">
        <v>2.22617987533393E-2</v>
      </c>
      <c r="V415">
        <v>0.182546749777382</v>
      </c>
      <c r="W415">
        <v>0.24220837043633101</v>
      </c>
      <c r="X415">
        <v>5.9661620658949199E-2</v>
      </c>
      <c r="Y415">
        <v>2.0480854853072099E-2</v>
      </c>
      <c r="Z415">
        <v>3.5618878005342802E-2</v>
      </c>
      <c r="AA415">
        <v>0</v>
      </c>
      <c r="AB415">
        <v>8.9047195013357099E-4</v>
      </c>
      <c r="AC415">
        <v>4.4523597506678503E-3</v>
      </c>
      <c r="AD415">
        <v>1.78094390026714E-3</v>
      </c>
      <c r="AE415">
        <v>1.6918967052537801E-2</v>
      </c>
      <c r="AF415">
        <v>0</v>
      </c>
      <c r="AG415">
        <v>8.3428571428571394E-2</v>
      </c>
      <c r="AH415">
        <v>0.14057142857142901</v>
      </c>
      <c r="AI415">
        <v>0.2</v>
      </c>
      <c r="AJ415">
        <v>0.190857142857143</v>
      </c>
      <c r="AK415">
        <v>0.38857142857142901</v>
      </c>
      <c r="AL415">
        <v>0.625142857142857</v>
      </c>
      <c r="AM415">
        <v>0.04</v>
      </c>
      <c r="AN415">
        <v>0.35085714285714298</v>
      </c>
      <c r="AO415">
        <v>0.13485714285714301</v>
      </c>
      <c r="AP415">
        <v>0</v>
      </c>
      <c r="AQ415">
        <v>0.31885714285714301</v>
      </c>
      <c r="AR415">
        <v>0.250285714285714</v>
      </c>
      <c r="AS415">
        <v>0.313142857142857</v>
      </c>
      <c r="AT415">
        <v>0.56914285714285695</v>
      </c>
      <c r="AU415">
        <v>0</v>
      </c>
      <c r="AV415">
        <v>0.61485714285714299</v>
      </c>
      <c r="AW415">
        <v>1.4045714285714299</v>
      </c>
      <c r="AX415">
        <v>0.13485714285714301</v>
      </c>
      <c r="AY415">
        <v>1.45142857142857</v>
      </c>
      <c r="AZ415">
        <v>3.6057142857142899</v>
      </c>
      <c r="BA415">
        <v>3.4285714285714301E-2</v>
      </c>
      <c r="BB415">
        <v>0.18057142857142899</v>
      </c>
      <c r="BC415">
        <v>9.71428571428571E-2</v>
      </c>
      <c r="BD415">
        <v>0.219428571428571</v>
      </c>
      <c r="BE415">
        <v>3.0857142857142899E-2</v>
      </c>
      <c r="BF415" s="255" t="str">
        <f t="shared" si="6"/>
        <v>Least vulnerability</v>
      </c>
    </row>
    <row r="416" spans="1:58" x14ac:dyDescent="0.25">
      <c r="A416">
        <v>56022</v>
      </c>
      <c r="B416">
        <v>100</v>
      </c>
      <c r="C416">
        <v>6</v>
      </c>
      <c r="D416">
        <v>2</v>
      </c>
      <c r="E416">
        <v>36371</v>
      </c>
      <c r="F416">
        <v>10</v>
      </c>
      <c r="G416">
        <v>12</v>
      </c>
      <c r="H416">
        <v>30</v>
      </c>
      <c r="I416">
        <v>15</v>
      </c>
      <c r="J416">
        <v>10</v>
      </c>
      <c r="K416">
        <v>12</v>
      </c>
      <c r="L416">
        <v>0</v>
      </c>
      <c r="M416">
        <v>0</v>
      </c>
      <c r="N416">
        <v>4</v>
      </c>
      <c r="O416">
        <v>1</v>
      </c>
      <c r="P416">
        <v>0</v>
      </c>
      <c r="Q416">
        <v>0</v>
      </c>
      <c r="R416">
        <v>0.06</v>
      </c>
      <c r="S416">
        <v>0.02</v>
      </c>
      <c r="T416">
        <v>36371</v>
      </c>
      <c r="U416">
        <v>0.1</v>
      </c>
      <c r="V416">
        <v>0.12</v>
      </c>
      <c r="W416">
        <v>0.3</v>
      </c>
      <c r="X416">
        <v>0.15</v>
      </c>
      <c r="Y416">
        <v>0.1</v>
      </c>
      <c r="Z416">
        <v>0.12</v>
      </c>
      <c r="AA416">
        <v>0</v>
      </c>
      <c r="AB416">
        <v>0</v>
      </c>
      <c r="AC416">
        <v>0.04</v>
      </c>
      <c r="AD416">
        <v>0.01</v>
      </c>
      <c r="AE416">
        <v>0</v>
      </c>
      <c r="AF416">
        <v>0</v>
      </c>
      <c r="AG416">
        <v>0.308571428571429</v>
      </c>
      <c r="AH416">
        <v>0.6</v>
      </c>
      <c r="AI416">
        <v>0.64571428571428602</v>
      </c>
      <c r="AJ416">
        <v>0.95885714285714296</v>
      </c>
      <c r="AK416">
        <v>9.1428571428571401E-2</v>
      </c>
      <c r="AL416">
        <v>0.92457142857142904</v>
      </c>
      <c r="AM416">
        <v>0.76114285714285701</v>
      </c>
      <c r="AN416">
        <v>0.98742857142857099</v>
      </c>
      <c r="AO416">
        <v>0.60914285714285699</v>
      </c>
      <c r="AP416">
        <v>0</v>
      </c>
      <c r="AQ416">
        <v>0</v>
      </c>
      <c r="AR416">
        <v>0.74399999999999999</v>
      </c>
      <c r="AS416">
        <v>0.76685714285714301</v>
      </c>
      <c r="AT416">
        <v>0</v>
      </c>
      <c r="AU416">
        <v>0</v>
      </c>
      <c r="AV416">
        <v>2.51314285714286</v>
      </c>
      <c r="AW416">
        <v>2.76457142857143</v>
      </c>
      <c r="AX416">
        <v>0.60914285714285699</v>
      </c>
      <c r="AY416">
        <v>1.51085714285714</v>
      </c>
      <c r="AZ416">
        <v>7.3977142857142901</v>
      </c>
      <c r="BA416">
        <v>0.73028571428571398</v>
      </c>
      <c r="BB416">
        <v>0.88228571428571401</v>
      </c>
      <c r="BC416">
        <v>0.314285714285714</v>
      </c>
      <c r="BD416">
        <v>0.23771428571428599</v>
      </c>
      <c r="BE416">
        <v>0.52800000000000002</v>
      </c>
      <c r="BF416" s="255" t="str">
        <f t="shared" si="6"/>
        <v>Significant vulnerability</v>
      </c>
    </row>
    <row r="417" spans="1:58" x14ac:dyDescent="0.25">
      <c r="A417">
        <v>56023</v>
      </c>
      <c r="B417">
        <v>527</v>
      </c>
      <c r="C417">
        <v>85</v>
      </c>
      <c r="D417">
        <v>6</v>
      </c>
      <c r="E417">
        <v>37239</v>
      </c>
      <c r="F417">
        <v>18</v>
      </c>
      <c r="G417">
        <v>132</v>
      </c>
      <c r="H417">
        <v>153</v>
      </c>
      <c r="I417">
        <v>82</v>
      </c>
      <c r="J417">
        <v>16</v>
      </c>
      <c r="K417">
        <v>92</v>
      </c>
      <c r="L417">
        <v>0</v>
      </c>
      <c r="M417">
        <v>0</v>
      </c>
      <c r="N417">
        <v>2</v>
      </c>
      <c r="O417">
        <v>2</v>
      </c>
      <c r="P417">
        <v>6</v>
      </c>
      <c r="Q417">
        <v>0</v>
      </c>
      <c r="R417">
        <v>0.16129032258064499</v>
      </c>
      <c r="S417">
        <v>1.13851992409867E-2</v>
      </c>
      <c r="T417">
        <v>37239</v>
      </c>
      <c r="U417">
        <v>3.4155597722960201E-2</v>
      </c>
      <c r="V417">
        <v>0.25047438330170801</v>
      </c>
      <c r="W417">
        <v>0.29032258064516098</v>
      </c>
      <c r="X417">
        <v>0.15559772296015201</v>
      </c>
      <c r="Y417">
        <v>3.0360531309297899E-2</v>
      </c>
      <c r="Z417">
        <v>0.17457305502846299</v>
      </c>
      <c r="AA417">
        <v>0</v>
      </c>
      <c r="AB417">
        <v>0</v>
      </c>
      <c r="AC417">
        <v>3.79506641366224E-3</v>
      </c>
      <c r="AD417">
        <v>3.79506641366224E-3</v>
      </c>
      <c r="AE417">
        <v>1.13851992409867E-2</v>
      </c>
      <c r="AF417">
        <v>0</v>
      </c>
      <c r="AG417">
        <v>0.89600000000000002</v>
      </c>
      <c r="AH417">
        <v>0.30171428571428599</v>
      </c>
      <c r="AI417">
        <v>0.57599999999999996</v>
      </c>
      <c r="AJ417">
        <v>0.38742857142857101</v>
      </c>
      <c r="AK417">
        <v>0.77714285714285702</v>
      </c>
      <c r="AL417">
        <v>0.88457142857142901</v>
      </c>
      <c r="AM417">
        <v>0.8</v>
      </c>
      <c r="AN417">
        <v>0.64800000000000002</v>
      </c>
      <c r="AO417">
        <v>0.75542857142857101</v>
      </c>
      <c r="AP417">
        <v>0</v>
      </c>
      <c r="AQ417">
        <v>0</v>
      </c>
      <c r="AR417">
        <v>0.24</v>
      </c>
      <c r="AS417">
        <v>0.44457142857142901</v>
      </c>
      <c r="AT417">
        <v>0.41142857142857098</v>
      </c>
      <c r="AU417">
        <v>0</v>
      </c>
      <c r="AV417">
        <v>2.1611428571428601</v>
      </c>
      <c r="AW417">
        <v>3.1097142857142899</v>
      </c>
      <c r="AX417">
        <v>0.75542857142857101</v>
      </c>
      <c r="AY417">
        <v>1.0960000000000001</v>
      </c>
      <c r="AZ417">
        <v>7.1222857142857103</v>
      </c>
      <c r="BA417">
        <v>0.58857142857142897</v>
      </c>
      <c r="BB417">
        <v>0.98857142857142899</v>
      </c>
      <c r="BC417">
        <v>0.4</v>
      </c>
      <c r="BD417">
        <v>0.125714285714286</v>
      </c>
      <c r="BE417">
        <v>0.49028571428571399</v>
      </c>
      <c r="BF417" s="255" t="str">
        <f t="shared" si="6"/>
        <v>Some vulnerability</v>
      </c>
    </row>
    <row r="418" spans="1:58" x14ac:dyDescent="0.25">
      <c r="A418">
        <v>56024</v>
      </c>
      <c r="B418">
        <v>3595</v>
      </c>
      <c r="C418">
        <v>222</v>
      </c>
      <c r="D418">
        <v>77</v>
      </c>
      <c r="E418">
        <v>39184</v>
      </c>
      <c r="F418">
        <v>72</v>
      </c>
      <c r="G418">
        <v>379</v>
      </c>
      <c r="H418">
        <v>1015</v>
      </c>
      <c r="I418">
        <v>294</v>
      </c>
      <c r="J418">
        <v>71</v>
      </c>
      <c r="K418">
        <v>487</v>
      </c>
      <c r="L418">
        <v>24</v>
      </c>
      <c r="M418">
        <v>17</v>
      </c>
      <c r="N418">
        <v>50</v>
      </c>
      <c r="O418">
        <v>29</v>
      </c>
      <c r="P418">
        <v>18</v>
      </c>
      <c r="Q418">
        <v>16</v>
      </c>
      <c r="R418">
        <v>6.1752433936022297E-2</v>
      </c>
      <c r="S418">
        <v>2.1418636995827502E-2</v>
      </c>
      <c r="T418">
        <v>39184</v>
      </c>
      <c r="U418">
        <v>2.00278164116829E-2</v>
      </c>
      <c r="V418">
        <v>0.105424200278164</v>
      </c>
      <c r="W418">
        <v>0.28233657858136302</v>
      </c>
      <c r="X418">
        <v>8.17802503477051E-2</v>
      </c>
      <c r="Y418">
        <v>1.9749652294853998E-2</v>
      </c>
      <c r="Z418">
        <v>0.13546592489568801</v>
      </c>
      <c r="AA418">
        <v>6.6759388038943003E-3</v>
      </c>
      <c r="AB418">
        <v>4.7287899860917904E-3</v>
      </c>
      <c r="AC418">
        <v>1.3908205841446499E-2</v>
      </c>
      <c r="AD418">
        <v>8.0667593880389393E-3</v>
      </c>
      <c r="AE418">
        <v>5.0069541029207198E-3</v>
      </c>
      <c r="AF418">
        <v>4.4506258692628697E-3</v>
      </c>
      <c r="AG418">
        <v>0.31885714285714301</v>
      </c>
      <c r="AH418">
        <v>0.63885714285714301</v>
      </c>
      <c r="AI418">
        <v>0.45714285714285702</v>
      </c>
      <c r="AJ418">
        <v>0.16914285714285701</v>
      </c>
      <c r="AK418">
        <v>5.7142857142857099E-2</v>
      </c>
      <c r="AL418">
        <v>0.85371428571428598</v>
      </c>
      <c r="AM418">
        <v>0.124571428571429</v>
      </c>
      <c r="AN418">
        <v>0.33600000000000002</v>
      </c>
      <c r="AO418">
        <v>0.67085714285714304</v>
      </c>
      <c r="AP418">
        <v>0.66742857142857104</v>
      </c>
      <c r="AQ418">
        <v>0.371428571428571</v>
      </c>
      <c r="AR418">
        <v>0.46857142857142903</v>
      </c>
      <c r="AS418">
        <v>0.68571428571428605</v>
      </c>
      <c r="AT418">
        <v>0.19542857142857101</v>
      </c>
      <c r="AU418">
        <v>0.50742857142857101</v>
      </c>
      <c r="AV418">
        <v>1.5840000000000001</v>
      </c>
      <c r="AW418">
        <v>1.3714285714285701</v>
      </c>
      <c r="AX418">
        <v>1.3382857142857101</v>
      </c>
      <c r="AY418">
        <v>2.22857142857143</v>
      </c>
      <c r="AZ418">
        <v>6.5222857142857098</v>
      </c>
      <c r="BA418">
        <v>0.31885714285714301</v>
      </c>
      <c r="BB418">
        <v>0.16685714285714301</v>
      </c>
      <c r="BC418">
        <v>0.71885714285714297</v>
      </c>
      <c r="BD418">
        <v>0.435428571428571</v>
      </c>
      <c r="BE418">
        <v>0.376</v>
      </c>
      <c r="BF418" s="255" t="str">
        <f t="shared" si="6"/>
        <v>Some vulnerability</v>
      </c>
    </row>
    <row r="419" spans="1:58" x14ac:dyDescent="0.25">
      <c r="A419">
        <v>56025</v>
      </c>
      <c r="B419">
        <v>493</v>
      </c>
      <c r="C419">
        <v>41</v>
      </c>
      <c r="D419">
        <v>4</v>
      </c>
      <c r="E419">
        <v>37600</v>
      </c>
      <c r="F419">
        <v>12</v>
      </c>
      <c r="G419">
        <v>83</v>
      </c>
      <c r="H419">
        <v>146</v>
      </c>
      <c r="I419">
        <v>55</v>
      </c>
      <c r="J419">
        <v>9</v>
      </c>
      <c r="K419">
        <v>25</v>
      </c>
      <c r="L419">
        <v>0</v>
      </c>
      <c r="M419">
        <v>0</v>
      </c>
      <c r="N419">
        <v>6</v>
      </c>
      <c r="O419">
        <v>0</v>
      </c>
      <c r="P419">
        <v>5</v>
      </c>
      <c r="Q419">
        <v>0</v>
      </c>
      <c r="R419">
        <v>8.3164300202839797E-2</v>
      </c>
      <c r="S419">
        <v>8.11359026369168E-3</v>
      </c>
      <c r="T419">
        <v>37600</v>
      </c>
      <c r="U419">
        <v>2.4340770791075099E-2</v>
      </c>
      <c r="V419">
        <v>0.168356997971602</v>
      </c>
      <c r="W419">
        <v>0.29614604462474597</v>
      </c>
      <c r="X419">
        <v>0.11156186612576099</v>
      </c>
      <c r="Y419">
        <v>1.8255578093306302E-2</v>
      </c>
      <c r="Z419">
        <v>5.0709939148073001E-2</v>
      </c>
      <c r="AA419">
        <v>0</v>
      </c>
      <c r="AB419">
        <v>0</v>
      </c>
      <c r="AC419">
        <v>1.2170385395537499E-2</v>
      </c>
      <c r="AD419">
        <v>0</v>
      </c>
      <c r="AE419">
        <v>1.0141987829614601E-2</v>
      </c>
      <c r="AF419">
        <v>0</v>
      </c>
      <c r="AG419">
        <v>0.498285714285714</v>
      </c>
      <c r="AH419">
        <v>0.20114285714285701</v>
      </c>
      <c r="AI419">
        <v>0.55657142857142805</v>
      </c>
      <c r="AJ419">
        <v>0.214857142857143</v>
      </c>
      <c r="AK419">
        <v>0.313142857142857</v>
      </c>
      <c r="AL419">
        <v>0.90857142857142903</v>
      </c>
      <c r="AM419">
        <v>0.435428571428571</v>
      </c>
      <c r="AN419">
        <v>0.28685714285714298</v>
      </c>
      <c r="AO419">
        <v>0.218285714285714</v>
      </c>
      <c r="AP419">
        <v>0</v>
      </c>
      <c r="AQ419">
        <v>0</v>
      </c>
      <c r="AR419">
        <v>0.44</v>
      </c>
      <c r="AS419">
        <v>0</v>
      </c>
      <c r="AT419">
        <v>0.377142857142857</v>
      </c>
      <c r="AU419">
        <v>0</v>
      </c>
      <c r="AV419">
        <v>1.47085714285714</v>
      </c>
      <c r="AW419">
        <v>1.944</v>
      </c>
      <c r="AX419">
        <v>0.218285714285714</v>
      </c>
      <c r="AY419">
        <v>0.81714285714285695</v>
      </c>
      <c r="AZ419">
        <v>4.4502857142857097</v>
      </c>
      <c r="BA419">
        <v>0.28228571428571397</v>
      </c>
      <c r="BB419">
        <v>0.46857142857142903</v>
      </c>
      <c r="BC419">
        <v>0.13371428571428601</v>
      </c>
      <c r="BD419">
        <v>6.9714285714285701E-2</v>
      </c>
      <c r="BE419">
        <v>8.11428571428571E-2</v>
      </c>
      <c r="BF419" s="255" t="str">
        <f t="shared" si="6"/>
        <v>Least vulnerability</v>
      </c>
    </row>
    <row r="420" spans="1:58" x14ac:dyDescent="0.25">
      <c r="A420">
        <v>56026</v>
      </c>
      <c r="B420">
        <v>1978</v>
      </c>
      <c r="C420">
        <v>117</v>
      </c>
      <c r="D420">
        <v>22</v>
      </c>
      <c r="E420">
        <v>40242</v>
      </c>
      <c r="F420">
        <v>70</v>
      </c>
      <c r="G420">
        <v>292</v>
      </c>
      <c r="H420">
        <v>487</v>
      </c>
      <c r="I420">
        <v>244</v>
      </c>
      <c r="J420">
        <v>50</v>
      </c>
      <c r="K420">
        <v>243</v>
      </c>
      <c r="L420">
        <v>0</v>
      </c>
      <c r="M420">
        <v>28</v>
      </c>
      <c r="N420">
        <v>14</v>
      </c>
      <c r="O420">
        <v>8</v>
      </c>
      <c r="P420">
        <v>27</v>
      </c>
      <c r="Q420">
        <v>2</v>
      </c>
      <c r="R420">
        <v>5.9150657229524797E-2</v>
      </c>
      <c r="S420">
        <v>1.1122345803842301E-2</v>
      </c>
      <c r="T420">
        <v>40242</v>
      </c>
      <c r="U420">
        <v>3.5389282103134502E-2</v>
      </c>
      <c r="V420">
        <v>0.14762386248736101</v>
      </c>
      <c r="W420">
        <v>0.24620829120323601</v>
      </c>
      <c r="X420">
        <v>0.123356926188069</v>
      </c>
      <c r="Y420">
        <v>2.5278058645096101E-2</v>
      </c>
      <c r="Z420">
        <v>0.122851365015167</v>
      </c>
      <c r="AA420">
        <v>0</v>
      </c>
      <c r="AB420">
        <v>1.41557128412538E-2</v>
      </c>
      <c r="AC420">
        <v>7.0778564206269001E-3</v>
      </c>
      <c r="AD420">
        <v>4.0444893832153701E-3</v>
      </c>
      <c r="AE420">
        <v>1.3650151668351901E-2</v>
      </c>
      <c r="AF420">
        <v>1.0111223458038399E-3</v>
      </c>
      <c r="AG420">
        <v>0.30285714285714299</v>
      </c>
      <c r="AH420">
        <v>0.29599999999999999</v>
      </c>
      <c r="AI420">
        <v>0.41257142857142898</v>
      </c>
      <c r="AJ420">
        <v>0.41714285714285698</v>
      </c>
      <c r="AK420">
        <v>0.21028571428571399</v>
      </c>
      <c r="AL420">
        <v>0.65600000000000003</v>
      </c>
      <c r="AM420">
        <v>0.56685714285714295</v>
      </c>
      <c r="AN420">
        <v>0.50857142857142901</v>
      </c>
      <c r="AO420">
        <v>0.624</v>
      </c>
      <c r="AP420">
        <v>0</v>
      </c>
      <c r="AQ420">
        <v>0.502857142857143</v>
      </c>
      <c r="AR420">
        <v>0.32228571428571401</v>
      </c>
      <c r="AS420">
        <v>0.46171428571428602</v>
      </c>
      <c r="AT420">
        <v>0.47771428571428598</v>
      </c>
      <c r="AU420">
        <v>0.41714285714285698</v>
      </c>
      <c r="AV420">
        <v>1.4285714285714299</v>
      </c>
      <c r="AW420">
        <v>1.9417142857142899</v>
      </c>
      <c r="AX420">
        <v>0.624</v>
      </c>
      <c r="AY420">
        <v>2.1817142857142899</v>
      </c>
      <c r="AZ420">
        <v>6.1760000000000002</v>
      </c>
      <c r="BA420">
        <v>0.26400000000000001</v>
      </c>
      <c r="BB420">
        <v>0.46742857142857103</v>
      </c>
      <c r="BC420">
        <v>0.32457142857142901</v>
      </c>
      <c r="BD420">
        <v>0.42857142857142899</v>
      </c>
      <c r="BE420">
        <v>0.314285714285714</v>
      </c>
      <c r="BF420" s="255" t="str">
        <f t="shared" si="6"/>
        <v>Some vulnerability</v>
      </c>
    </row>
    <row r="421" spans="1:58" x14ac:dyDescent="0.25">
      <c r="A421">
        <v>56027</v>
      </c>
      <c r="B421">
        <v>667</v>
      </c>
      <c r="C421">
        <v>142</v>
      </c>
      <c r="D421">
        <v>22</v>
      </c>
      <c r="E421">
        <v>37607</v>
      </c>
      <c r="F421">
        <v>58</v>
      </c>
      <c r="G421">
        <v>179</v>
      </c>
      <c r="H421">
        <v>130</v>
      </c>
      <c r="I421">
        <v>119</v>
      </c>
      <c r="J421">
        <v>27</v>
      </c>
      <c r="K421">
        <v>93</v>
      </c>
      <c r="L421">
        <v>2</v>
      </c>
      <c r="M421">
        <v>24</v>
      </c>
      <c r="N421">
        <v>0</v>
      </c>
      <c r="O421">
        <v>0</v>
      </c>
      <c r="P421">
        <v>4</v>
      </c>
      <c r="Q421">
        <v>4</v>
      </c>
      <c r="R421">
        <v>0.21289355322338799</v>
      </c>
      <c r="S421">
        <v>3.2983508245877098E-2</v>
      </c>
      <c r="T421">
        <v>37607</v>
      </c>
      <c r="U421">
        <v>8.6956521739130405E-2</v>
      </c>
      <c r="V421">
        <v>0.26836581709145402</v>
      </c>
      <c r="W421">
        <v>0.194902548725637</v>
      </c>
      <c r="X421">
        <v>0.17841079460269901</v>
      </c>
      <c r="Y421">
        <v>4.0479760119939999E-2</v>
      </c>
      <c r="Z421">
        <v>0.139430284857571</v>
      </c>
      <c r="AA421">
        <v>2.9985007496251899E-3</v>
      </c>
      <c r="AB421">
        <v>3.5982008995502197E-2</v>
      </c>
      <c r="AC421">
        <v>0</v>
      </c>
      <c r="AD421">
        <v>0</v>
      </c>
      <c r="AE421">
        <v>5.9970014992503703E-3</v>
      </c>
      <c r="AF421">
        <v>5.9970014992503703E-3</v>
      </c>
      <c r="AG421">
        <v>0.95657142857142896</v>
      </c>
      <c r="AH421">
        <v>0.873142857142857</v>
      </c>
      <c r="AI421">
        <v>0.55428571428571405</v>
      </c>
      <c r="AJ421">
        <v>0.92114285714285704</v>
      </c>
      <c r="AK421">
        <v>0.82971428571428596</v>
      </c>
      <c r="AL421">
        <v>0.26971428571428602</v>
      </c>
      <c r="AM421">
        <v>0.88228571428571401</v>
      </c>
      <c r="AN421">
        <v>0.83085714285714296</v>
      </c>
      <c r="AO421">
        <v>0.68799999999999994</v>
      </c>
      <c r="AP421">
        <v>0.53600000000000003</v>
      </c>
      <c r="AQ421">
        <v>0.72114285714285697</v>
      </c>
      <c r="AR421">
        <v>0</v>
      </c>
      <c r="AS421">
        <v>0</v>
      </c>
      <c r="AT421">
        <v>0.220571428571429</v>
      </c>
      <c r="AU421">
        <v>0.53142857142857103</v>
      </c>
      <c r="AV421">
        <v>3.3051428571428598</v>
      </c>
      <c r="AW421">
        <v>2.8125714285714301</v>
      </c>
      <c r="AX421">
        <v>1.224</v>
      </c>
      <c r="AY421">
        <v>1.47314285714286</v>
      </c>
      <c r="AZ421">
        <v>8.8148571428571394</v>
      </c>
      <c r="BA421">
        <v>0.94057142857142895</v>
      </c>
      <c r="BB421">
        <v>0.90285714285714302</v>
      </c>
      <c r="BC421">
        <v>0.66857142857142904</v>
      </c>
      <c r="BD421">
        <v>0.22742857142857101</v>
      </c>
      <c r="BE421">
        <v>0.752</v>
      </c>
      <c r="BF421" s="255" t="str">
        <f t="shared" si="6"/>
        <v>Most vulnerability</v>
      </c>
    </row>
    <row r="422" spans="1:58" x14ac:dyDescent="0.25">
      <c r="A422">
        <v>56028</v>
      </c>
      <c r="B422">
        <v>1057</v>
      </c>
      <c r="C422">
        <v>44</v>
      </c>
      <c r="D422">
        <v>31</v>
      </c>
      <c r="E422">
        <v>49347</v>
      </c>
      <c r="F422">
        <v>24</v>
      </c>
      <c r="G422">
        <v>288</v>
      </c>
      <c r="H422">
        <v>189</v>
      </c>
      <c r="I422">
        <v>163</v>
      </c>
      <c r="J422">
        <v>40</v>
      </c>
      <c r="K422">
        <v>26</v>
      </c>
      <c r="L422">
        <v>0</v>
      </c>
      <c r="M422">
        <v>0</v>
      </c>
      <c r="N422">
        <v>28</v>
      </c>
      <c r="O422">
        <v>0</v>
      </c>
      <c r="P422">
        <v>24</v>
      </c>
      <c r="Q422">
        <v>9</v>
      </c>
      <c r="R422">
        <v>4.1627246925260201E-2</v>
      </c>
      <c r="S422">
        <v>2.9328287606433301E-2</v>
      </c>
      <c r="T422">
        <v>49347</v>
      </c>
      <c r="U422">
        <v>2.2705771050141901E-2</v>
      </c>
      <c r="V422">
        <v>0.27246925260170302</v>
      </c>
      <c r="W422">
        <v>0.17880794701986799</v>
      </c>
      <c r="X422">
        <v>0.15421002838221401</v>
      </c>
      <c r="Y422">
        <v>3.7842951750236498E-2</v>
      </c>
      <c r="Z422">
        <v>2.4597918637653701E-2</v>
      </c>
      <c r="AA422">
        <v>0</v>
      </c>
      <c r="AB422">
        <v>0</v>
      </c>
      <c r="AC422">
        <v>2.6490066225165601E-2</v>
      </c>
      <c r="AD422">
        <v>0</v>
      </c>
      <c r="AE422">
        <v>2.2705771050141901E-2</v>
      </c>
      <c r="AF422">
        <v>8.5146641438032192E-3</v>
      </c>
      <c r="AG422">
        <v>0.153142857142857</v>
      </c>
      <c r="AH422">
        <v>0.82514285714285696</v>
      </c>
      <c r="AI422">
        <v>0.14857142857142899</v>
      </c>
      <c r="AJ422">
        <v>0.2</v>
      </c>
      <c r="AK422">
        <v>0.84228571428571397</v>
      </c>
      <c r="AL422">
        <v>0.182857142857143</v>
      </c>
      <c r="AM422">
        <v>0.78971428571428604</v>
      </c>
      <c r="AN422">
        <v>0.78971428571428604</v>
      </c>
      <c r="AO422">
        <v>7.1999999999999995E-2</v>
      </c>
      <c r="AP422">
        <v>0</v>
      </c>
      <c r="AQ422">
        <v>0</v>
      </c>
      <c r="AR422">
        <v>0.64457142857142902</v>
      </c>
      <c r="AS422">
        <v>0</v>
      </c>
      <c r="AT422">
        <v>0.70399999999999996</v>
      </c>
      <c r="AU422">
        <v>0.58171428571428596</v>
      </c>
      <c r="AV422">
        <v>1.3268571428571401</v>
      </c>
      <c r="AW422">
        <v>2.6045714285714299</v>
      </c>
      <c r="AX422">
        <v>7.1999999999999995E-2</v>
      </c>
      <c r="AY422">
        <v>1.9302857142857099</v>
      </c>
      <c r="AZ422">
        <v>5.9337142857142897</v>
      </c>
      <c r="BA422">
        <v>0.220571428571429</v>
      </c>
      <c r="BB422">
        <v>0.81028571428571405</v>
      </c>
      <c r="BC422">
        <v>5.94285714285714E-2</v>
      </c>
      <c r="BD422">
        <v>0.34628571428571397</v>
      </c>
      <c r="BE422">
        <v>0.27885714285714303</v>
      </c>
      <c r="BF422" s="255" t="str">
        <f t="shared" si="6"/>
        <v>Some vulnerability</v>
      </c>
    </row>
    <row r="423" spans="1:58" x14ac:dyDescent="0.25">
      <c r="A423">
        <v>56029</v>
      </c>
      <c r="B423">
        <v>583</v>
      </c>
      <c r="C423">
        <v>92</v>
      </c>
      <c r="D423">
        <v>12</v>
      </c>
      <c r="E423">
        <v>33606</v>
      </c>
      <c r="F423">
        <v>19</v>
      </c>
      <c r="G423">
        <v>145</v>
      </c>
      <c r="H423">
        <v>113</v>
      </c>
      <c r="I423">
        <v>69</v>
      </c>
      <c r="J423">
        <v>21</v>
      </c>
      <c r="K423">
        <v>64</v>
      </c>
      <c r="L423">
        <v>3</v>
      </c>
      <c r="M423">
        <v>6</v>
      </c>
      <c r="N423">
        <v>0</v>
      </c>
      <c r="O423">
        <v>0</v>
      </c>
      <c r="P423">
        <v>9</v>
      </c>
      <c r="Q423">
        <v>0</v>
      </c>
      <c r="R423">
        <v>0.15780445969125201</v>
      </c>
      <c r="S423">
        <v>2.0583190394511199E-2</v>
      </c>
      <c r="T423">
        <v>33606</v>
      </c>
      <c r="U423">
        <v>3.2590051457975999E-2</v>
      </c>
      <c r="V423">
        <v>0.248713550600343</v>
      </c>
      <c r="W423">
        <v>0.19382504288164701</v>
      </c>
      <c r="X423">
        <v>0.11835334476843901</v>
      </c>
      <c r="Y423">
        <v>3.6020583190394501E-2</v>
      </c>
      <c r="Z423">
        <v>0.109777015437393</v>
      </c>
      <c r="AA423">
        <v>5.1457975986277903E-3</v>
      </c>
      <c r="AB423">
        <v>1.02915951972556E-2</v>
      </c>
      <c r="AC423">
        <v>0</v>
      </c>
      <c r="AD423">
        <v>0</v>
      </c>
      <c r="AE423">
        <v>1.54373927958834E-2</v>
      </c>
      <c r="AF423">
        <v>0</v>
      </c>
      <c r="AG423">
        <v>0.88457142857142901</v>
      </c>
      <c r="AH423">
        <v>0.61714285714285699</v>
      </c>
      <c r="AI423">
        <v>0.78628571428571403</v>
      </c>
      <c r="AJ423">
        <v>0.35771428571428598</v>
      </c>
      <c r="AK423">
        <v>0.76457142857142901</v>
      </c>
      <c r="AL423">
        <v>0.26628571428571401</v>
      </c>
      <c r="AM423">
        <v>0.505142857142857</v>
      </c>
      <c r="AN423">
        <v>0.748571428571429</v>
      </c>
      <c r="AO423">
        <v>0.57142857142857095</v>
      </c>
      <c r="AP423">
        <v>0.621714285714286</v>
      </c>
      <c r="AQ423">
        <v>0.45028571428571401</v>
      </c>
      <c r="AR423">
        <v>0</v>
      </c>
      <c r="AS423">
        <v>0</v>
      </c>
      <c r="AT423">
        <v>0.52800000000000002</v>
      </c>
      <c r="AU423">
        <v>0</v>
      </c>
      <c r="AV423">
        <v>2.6457142857142899</v>
      </c>
      <c r="AW423">
        <v>2.28457142857143</v>
      </c>
      <c r="AX423">
        <v>1.1931428571428599</v>
      </c>
      <c r="AY423">
        <v>0.97828571428571398</v>
      </c>
      <c r="AZ423">
        <v>7.1017142857142899</v>
      </c>
      <c r="BA423">
        <v>0.77371428571428602</v>
      </c>
      <c r="BB423">
        <v>0.65028571428571402</v>
      </c>
      <c r="BC423">
        <v>0.65714285714285703</v>
      </c>
      <c r="BD423">
        <v>0.10171428571428601</v>
      </c>
      <c r="BE423">
        <v>0.48228571428571398</v>
      </c>
      <c r="BF423" s="255" t="str">
        <f t="shared" si="6"/>
        <v>Some vulnerability</v>
      </c>
    </row>
    <row r="424" spans="1:58" x14ac:dyDescent="0.25">
      <c r="A424">
        <v>56030</v>
      </c>
      <c r="B424">
        <v>17</v>
      </c>
      <c r="C424">
        <v>12</v>
      </c>
      <c r="D424">
        <v>0</v>
      </c>
      <c r="E424">
        <v>9476</v>
      </c>
      <c r="F424">
        <v>0</v>
      </c>
      <c r="G424">
        <v>2</v>
      </c>
      <c r="H424">
        <v>10</v>
      </c>
      <c r="I424">
        <v>1</v>
      </c>
      <c r="J424">
        <v>0</v>
      </c>
      <c r="K424">
        <v>0</v>
      </c>
      <c r="L424">
        <v>0</v>
      </c>
      <c r="M424">
        <v>0</v>
      </c>
      <c r="N424">
        <v>0</v>
      </c>
      <c r="O424">
        <v>1</v>
      </c>
      <c r="P424">
        <v>0</v>
      </c>
      <c r="Q424">
        <v>0</v>
      </c>
      <c r="R424">
        <v>0.70588235294117696</v>
      </c>
      <c r="S424">
        <v>0</v>
      </c>
      <c r="T424">
        <v>9476</v>
      </c>
      <c r="U424">
        <v>0</v>
      </c>
      <c r="V424">
        <v>0.11764705882352899</v>
      </c>
      <c r="W424">
        <v>0.58823529411764697</v>
      </c>
      <c r="X424">
        <v>5.8823529411764698E-2</v>
      </c>
      <c r="Y424">
        <v>0</v>
      </c>
      <c r="Z424">
        <v>0</v>
      </c>
      <c r="AA424">
        <v>0</v>
      </c>
      <c r="AB424">
        <v>0</v>
      </c>
      <c r="AC424">
        <v>0</v>
      </c>
      <c r="AD424">
        <v>5.8823529411764698E-2</v>
      </c>
      <c r="AE424">
        <v>0</v>
      </c>
      <c r="AF424">
        <v>0</v>
      </c>
      <c r="AG424">
        <v>0.998857142857143</v>
      </c>
      <c r="AH424">
        <v>0</v>
      </c>
      <c r="AI424">
        <v>0.995428571428571</v>
      </c>
      <c r="AJ424">
        <v>0</v>
      </c>
      <c r="AK424">
        <v>8.7999999999999995E-2</v>
      </c>
      <c r="AL424">
        <v>1</v>
      </c>
      <c r="AM424">
        <v>3.54285714285714E-2</v>
      </c>
      <c r="AN424">
        <v>0</v>
      </c>
      <c r="AO424">
        <v>0</v>
      </c>
      <c r="AP424">
        <v>0</v>
      </c>
      <c r="AQ424">
        <v>0</v>
      </c>
      <c r="AR424">
        <v>0</v>
      </c>
      <c r="AS424">
        <v>0.998857142857143</v>
      </c>
      <c r="AT424">
        <v>0</v>
      </c>
      <c r="AU424">
        <v>0</v>
      </c>
      <c r="AV424">
        <v>1.99428571428571</v>
      </c>
      <c r="AW424">
        <v>1.1234285714285701</v>
      </c>
      <c r="AX424">
        <v>0</v>
      </c>
      <c r="AY424">
        <v>0.998857142857143</v>
      </c>
      <c r="AZ424">
        <v>4.1165714285714303</v>
      </c>
      <c r="BA424">
        <v>0.51771428571428602</v>
      </c>
      <c r="BB424">
        <v>7.7714285714285694E-2</v>
      </c>
      <c r="BC424">
        <v>0</v>
      </c>
      <c r="BD424">
        <v>0.109714285714286</v>
      </c>
      <c r="BE424">
        <v>5.6000000000000001E-2</v>
      </c>
      <c r="BF424" s="255" t="str">
        <f t="shared" si="6"/>
        <v>Least vulnerability</v>
      </c>
    </row>
    <row r="425" spans="1:58" x14ac:dyDescent="0.25">
      <c r="A425">
        <v>56031</v>
      </c>
      <c r="B425">
        <v>11800</v>
      </c>
      <c r="C425">
        <v>1363</v>
      </c>
      <c r="D425">
        <v>234</v>
      </c>
      <c r="E425">
        <v>39558</v>
      </c>
      <c r="F425">
        <v>475</v>
      </c>
      <c r="G425">
        <v>2884</v>
      </c>
      <c r="H425">
        <v>2521</v>
      </c>
      <c r="I425">
        <v>1976</v>
      </c>
      <c r="J425">
        <v>489</v>
      </c>
      <c r="K425">
        <v>1538</v>
      </c>
      <c r="L425">
        <v>91</v>
      </c>
      <c r="M425">
        <v>734</v>
      </c>
      <c r="N425">
        <v>115</v>
      </c>
      <c r="O425">
        <v>89</v>
      </c>
      <c r="P425">
        <v>628</v>
      </c>
      <c r="Q425">
        <v>225</v>
      </c>
      <c r="R425">
        <v>0.115508474576271</v>
      </c>
      <c r="S425">
        <v>1.9830508474576299E-2</v>
      </c>
      <c r="T425">
        <v>39558</v>
      </c>
      <c r="U425">
        <v>4.0254237288135597E-2</v>
      </c>
      <c r="V425">
        <v>0.24440677966101701</v>
      </c>
      <c r="W425">
        <v>0.21364406779660999</v>
      </c>
      <c r="X425">
        <v>0.16745762711864401</v>
      </c>
      <c r="Y425">
        <v>4.1440677966101701E-2</v>
      </c>
      <c r="Z425">
        <v>0.13033898305084701</v>
      </c>
      <c r="AA425">
        <v>7.71186440677966E-3</v>
      </c>
      <c r="AB425">
        <v>6.22033898305085E-2</v>
      </c>
      <c r="AC425">
        <v>9.7457627118644093E-3</v>
      </c>
      <c r="AD425">
        <v>7.5423728813559304E-3</v>
      </c>
      <c r="AE425">
        <v>5.3220338983050799E-2</v>
      </c>
      <c r="AF425">
        <v>1.90677966101695E-2</v>
      </c>
      <c r="AG425">
        <v>0.73371428571428599</v>
      </c>
      <c r="AH425">
        <v>0.59199999999999997</v>
      </c>
      <c r="AI425">
        <v>0.44342857142857101</v>
      </c>
      <c r="AJ425">
        <v>0.496</v>
      </c>
      <c r="AK425">
        <v>0.745142857142857</v>
      </c>
      <c r="AL425">
        <v>0.39200000000000002</v>
      </c>
      <c r="AM425">
        <v>0.84799999999999998</v>
      </c>
      <c r="AN425">
        <v>0.84114285714285697</v>
      </c>
      <c r="AO425">
        <v>0.65714285714285703</v>
      </c>
      <c r="AP425">
        <v>0.70857142857142896</v>
      </c>
      <c r="AQ425">
        <v>0.85257142857142898</v>
      </c>
      <c r="AR425">
        <v>0.39085714285714301</v>
      </c>
      <c r="AS425">
        <v>0.65828571428571403</v>
      </c>
      <c r="AT425">
        <v>0.95428571428571396</v>
      </c>
      <c r="AU425">
        <v>0.73714285714285699</v>
      </c>
      <c r="AV425">
        <v>2.2651428571428598</v>
      </c>
      <c r="AW425">
        <v>2.8262857142857101</v>
      </c>
      <c r="AX425">
        <v>1.3657142857142901</v>
      </c>
      <c r="AY425">
        <v>3.5931428571428601</v>
      </c>
      <c r="AZ425">
        <v>10.0502857142857</v>
      </c>
      <c r="BA425">
        <v>0.63428571428571401</v>
      </c>
      <c r="BB425">
        <v>0.91200000000000003</v>
      </c>
      <c r="BC425">
        <v>0.73028571428571398</v>
      </c>
      <c r="BD425">
        <v>0.88800000000000001</v>
      </c>
      <c r="BE425">
        <v>0.90628571428571403</v>
      </c>
      <c r="BF425" s="255" t="str">
        <f t="shared" si="6"/>
        <v>Most vulnerability</v>
      </c>
    </row>
    <row r="426" spans="1:58" x14ac:dyDescent="0.25">
      <c r="A426">
        <v>56032</v>
      </c>
      <c r="B426">
        <v>372</v>
      </c>
      <c r="C426">
        <v>68</v>
      </c>
      <c r="D426">
        <v>19</v>
      </c>
      <c r="E426">
        <v>27260</v>
      </c>
      <c r="F426">
        <v>15</v>
      </c>
      <c r="G426">
        <v>50</v>
      </c>
      <c r="H426">
        <v>120</v>
      </c>
      <c r="I426">
        <v>51</v>
      </c>
      <c r="J426">
        <v>18</v>
      </c>
      <c r="K426">
        <v>46</v>
      </c>
      <c r="L426">
        <v>1</v>
      </c>
      <c r="M426">
        <v>0</v>
      </c>
      <c r="N426">
        <v>4</v>
      </c>
      <c r="O426">
        <v>3</v>
      </c>
      <c r="P426">
        <v>4</v>
      </c>
      <c r="Q426">
        <v>0</v>
      </c>
      <c r="R426">
        <v>0.18279569892473099</v>
      </c>
      <c r="S426">
        <v>5.1075268817204297E-2</v>
      </c>
      <c r="T426">
        <v>27260</v>
      </c>
      <c r="U426">
        <v>4.0322580645161303E-2</v>
      </c>
      <c r="V426">
        <v>0.13440860215053799</v>
      </c>
      <c r="W426">
        <v>0.32258064516128998</v>
      </c>
      <c r="X426">
        <v>0.13709677419354799</v>
      </c>
      <c r="Y426">
        <v>4.8387096774193498E-2</v>
      </c>
      <c r="Z426">
        <v>0.123655913978495</v>
      </c>
      <c r="AA426">
        <v>2.6881720430107499E-3</v>
      </c>
      <c r="AB426">
        <v>0</v>
      </c>
      <c r="AC426">
        <v>1.0752688172042999E-2</v>
      </c>
      <c r="AD426">
        <v>8.0645161290322596E-3</v>
      </c>
      <c r="AE426">
        <v>1.0752688172042999E-2</v>
      </c>
      <c r="AF426">
        <v>0</v>
      </c>
      <c r="AG426">
        <v>0.92685714285714305</v>
      </c>
      <c r="AH426">
        <v>0.96571428571428597</v>
      </c>
      <c r="AI426">
        <v>0.95199999999999996</v>
      </c>
      <c r="AJ426">
        <v>0.498285714285714</v>
      </c>
      <c r="AK426">
        <v>0.13714285714285701</v>
      </c>
      <c r="AL426">
        <v>0.96342857142857097</v>
      </c>
      <c r="AM426">
        <v>0.66628571428571404</v>
      </c>
      <c r="AN426">
        <v>0.89600000000000002</v>
      </c>
      <c r="AO426">
        <v>0.627428571428571</v>
      </c>
      <c r="AP426">
        <v>0.52685714285714302</v>
      </c>
      <c r="AQ426">
        <v>0</v>
      </c>
      <c r="AR426">
        <v>0.41257142857142898</v>
      </c>
      <c r="AS426">
        <v>0.68457142857142905</v>
      </c>
      <c r="AT426">
        <v>0.39314285714285702</v>
      </c>
      <c r="AU426">
        <v>0</v>
      </c>
      <c r="AV426">
        <v>3.3428571428571399</v>
      </c>
      <c r="AW426">
        <v>2.6628571428571401</v>
      </c>
      <c r="AX426">
        <v>1.1542857142857099</v>
      </c>
      <c r="AY426">
        <v>1.49028571428571</v>
      </c>
      <c r="AZ426">
        <v>8.6502857142857206</v>
      </c>
      <c r="BA426">
        <v>0.94857142857142895</v>
      </c>
      <c r="BB426">
        <v>0.83885714285714297</v>
      </c>
      <c r="BC426">
        <v>0.63657142857142901</v>
      </c>
      <c r="BD426">
        <v>0.23085714285714301</v>
      </c>
      <c r="BE426">
        <v>0.72571428571428598</v>
      </c>
      <c r="BF426" s="255" t="str">
        <f t="shared" si="6"/>
        <v>Significant vulnerability</v>
      </c>
    </row>
    <row r="427" spans="1:58" x14ac:dyDescent="0.25">
      <c r="A427">
        <v>56033</v>
      </c>
      <c r="B427">
        <v>429</v>
      </c>
      <c r="C427">
        <v>39</v>
      </c>
      <c r="D427">
        <v>11</v>
      </c>
      <c r="E427">
        <v>37484</v>
      </c>
      <c r="F427">
        <v>10</v>
      </c>
      <c r="G427">
        <v>106</v>
      </c>
      <c r="H427">
        <v>114</v>
      </c>
      <c r="I427">
        <v>73</v>
      </c>
      <c r="J427">
        <v>16</v>
      </c>
      <c r="K427">
        <v>24</v>
      </c>
      <c r="L427">
        <v>0</v>
      </c>
      <c r="M427">
        <v>8</v>
      </c>
      <c r="N427">
        <v>1</v>
      </c>
      <c r="O427">
        <v>0</v>
      </c>
      <c r="P427">
        <v>1</v>
      </c>
      <c r="Q427">
        <v>0</v>
      </c>
      <c r="R427">
        <v>9.0909090909090898E-2</v>
      </c>
      <c r="S427">
        <v>2.5641025641025599E-2</v>
      </c>
      <c r="T427">
        <v>37484</v>
      </c>
      <c r="U427">
        <v>2.3310023310023301E-2</v>
      </c>
      <c r="V427">
        <v>0.24708624708624699</v>
      </c>
      <c r="W427">
        <v>0.26573426573426601</v>
      </c>
      <c r="X427">
        <v>0.17016317016317001</v>
      </c>
      <c r="Y427">
        <v>3.7296037296037303E-2</v>
      </c>
      <c r="Z427">
        <v>5.5944055944055902E-2</v>
      </c>
      <c r="AA427">
        <v>0</v>
      </c>
      <c r="AB427">
        <v>1.8648018648018599E-2</v>
      </c>
      <c r="AC427">
        <v>2.3310023310023301E-3</v>
      </c>
      <c r="AD427">
        <v>0</v>
      </c>
      <c r="AE427">
        <v>2.3310023310023301E-3</v>
      </c>
      <c r="AF427">
        <v>0</v>
      </c>
      <c r="AG427">
        <v>0.57942857142857096</v>
      </c>
      <c r="AH427">
        <v>0.76342857142857101</v>
      </c>
      <c r="AI427">
        <v>0.56457142857142895</v>
      </c>
      <c r="AJ427">
        <v>0.20342857142857099</v>
      </c>
      <c r="AK427">
        <v>0.754285714285714</v>
      </c>
      <c r="AL427">
        <v>0.78171428571428603</v>
      </c>
      <c r="AM427">
        <v>0.85485714285714298</v>
      </c>
      <c r="AN427">
        <v>0.77828571428571403</v>
      </c>
      <c r="AO427">
        <v>0.251428571428571</v>
      </c>
      <c r="AP427">
        <v>0</v>
      </c>
      <c r="AQ427">
        <v>0.55771428571428605</v>
      </c>
      <c r="AR427">
        <v>0.20342857142857099</v>
      </c>
      <c r="AS427">
        <v>0</v>
      </c>
      <c r="AT427">
        <v>0.121142857142857</v>
      </c>
      <c r="AU427">
        <v>0</v>
      </c>
      <c r="AV427">
        <v>2.1108571428571401</v>
      </c>
      <c r="AW427">
        <v>3.1691428571428601</v>
      </c>
      <c r="AX427">
        <v>0.251428571428571</v>
      </c>
      <c r="AY427">
        <v>0.88228571428571401</v>
      </c>
      <c r="AZ427">
        <v>6.4137142857142901</v>
      </c>
      <c r="BA427">
        <v>0.57257142857142895</v>
      </c>
      <c r="BB427">
        <v>0.99199999999999999</v>
      </c>
      <c r="BC427">
        <v>0.14742857142857099</v>
      </c>
      <c r="BD427">
        <v>0.08</v>
      </c>
      <c r="BE427">
        <v>0.35199999999999998</v>
      </c>
      <c r="BF427" s="255" t="str">
        <f t="shared" si="6"/>
        <v>Some vulnerability</v>
      </c>
    </row>
    <row r="428" spans="1:58" x14ac:dyDescent="0.25">
      <c r="A428">
        <v>56034</v>
      </c>
      <c r="B428">
        <v>417</v>
      </c>
      <c r="C428">
        <v>25</v>
      </c>
      <c r="D428">
        <v>20</v>
      </c>
      <c r="E428">
        <v>41647</v>
      </c>
      <c r="F428">
        <v>19</v>
      </c>
      <c r="G428">
        <v>81</v>
      </c>
      <c r="H428">
        <v>35</v>
      </c>
      <c r="I428">
        <v>56</v>
      </c>
      <c r="J428">
        <v>8</v>
      </c>
      <c r="K428">
        <v>13</v>
      </c>
      <c r="L428">
        <v>0</v>
      </c>
      <c r="M428">
        <v>0</v>
      </c>
      <c r="N428">
        <v>29</v>
      </c>
      <c r="O428">
        <v>2</v>
      </c>
      <c r="P428">
        <v>0</v>
      </c>
      <c r="Q428">
        <v>3</v>
      </c>
      <c r="R428">
        <v>5.99520383693046E-2</v>
      </c>
      <c r="S428">
        <v>4.7961630695443597E-2</v>
      </c>
      <c r="T428">
        <v>41647</v>
      </c>
      <c r="U428">
        <v>4.5563549160671499E-2</v>
      </c>
      <c r="V428">
        <v>0.194244604316547</v>
      </c>
      <c r="W428">
        <v>8.3932853717026398E-2</v>
      </c>
      <c r="X428">
        <v>0.13429256594724201</v>
      </c>
      <c r="Y428">
        <v>1.9184652278177498E-2</v>
      </c>
      <c r="Z428">
        <v>3.1175059952038401E-2</v>
      </c>
      <c r="AA428">
        <v>0</v>
      </c>
      <c r="AB428">
        <v>0</v>
      </c>
      <c r="AC428">
        <v>6.9544364508393297E-2</v>
      </c>
      <c r="AD428">
        <v>4.7961630695443598E-3</v>
      </c>
      <c r="AE428">
        <v>0</v>
      </c>
      <c r="AF428">
        <v>7.1942446043165497E-3</v>
      </c>
      <c r="AG428">
        <v>0.307428571428571</v>
      </c>
      <c r="AH428">
        <v>0.95428571428571396</v>
      </c>
      <c r="AI428">
        <v>0.35885714285714299</v>
      </c>
      <c r="AJ428">
        <v>0.58971428571428597</v>
      </c>
      <c r="AK428">
        <v>0.48457142857142899</v>
      </c>
      <c r="AL428">
        <v>0.04</v>
      </c>
      <c r="AM428">
        <v>0.64571428571428602</v>
      </c>
      <c r="AN428">
        <v>0.313142857142857</v>
      </c>
      <c r="AO428">
        <v>0.109714285714286</v>
      </c>
      <c r="AP428">
        <v>0</v>
      </c>
      <c r="AQ428">
        <v>0</v>
      </c>
      <c r="AR428">
        <v>0.85714285714285698</v>
      </c>
      <c r="AS428">
        <v>0.52800000000000002</v>
      </c>
      <c r="AT428">
        <v>0</v>
      </c>
      <c r="AU428">
        <v>0.55314285714285705</v>
      </c>
      <c r="AV428">
        <v>2.21028571428571</v>
      </c>
      <c r="AW428">
        <v>1.48342857142857</v>
      </c>
      <c r="AX428">
        <v>0.109714285714286</v>
      </c>
      <c r="AY428">
        <v>1.9382857142857099</v>
      </c>
      <c r="AZ428">
        <v>5.7417142857142904</v>
      </c>
      <c r="BA428">
        <v>0.61142857142857099</v>
      </c>
      <c r="BB428">
        <v>0.219428571428571</v>
      </c>
      <c r="BC428">
        <v>0.08</v>
      </c>
      <c r="BD428">
        <v>0.34857142857142898</v>
      </c>
      <c r="BE428">
        <v>0.251428571428571</v>
      </c>
      <c r="BF428" s="255" t="str">
        <f t="shared" si="6"/>
        <v>Some vulnerability</v>
      </c>
    </row>
    <row r="429" spans="1:58" x14ac:dyDescent="0.25">
      <c r="A429">
        <v>56035</v>
      </c>
      <c r="B429">
        <v>329</v>
      </c>
      <c r="C429">
        <v>32</v>
      </c>
      <c r="D429">
        <v>0</v>
      </c>
      <c r="E429">
        <v>43257</v>
      </c>
      <c r="F429">
        <v>8</v>
      </c>
      <c r="G429">
        <v>61</v>
      </c>
      <c r="H429">
        <v>68</v>
      </c>
      <c r="I429">
        <v>35</v>
      </c>
      <c r="J429">
        <v>0</v>
      </c>
      <c r="K429">
        <v>26</v>
      </c>
      <c r="L429">
        <v>0</v>
      </c>
      <c r="M429">
        <v>6</v>
      </c>
      <c r="N429">
        <v>5</v>
      </c>
      <c r="O429">
        <v>0</v>
      </c>
      <c r="P429">
        <v>0</v>
      </c>
      <c r="Q429">
        <v>0</v>
      </c>
      <c r="R429">
        <v>9.7264437689969604E-2</v>
      </c>
      <c r="S429">
        <v>0</v>
      </c>
      <c r="T429">
        <v>43257</v>
      </c>
      <c r="U429">
        <v>2.4316109422492401E-2</v>
      </c>
      <c r="V429">
        <v>0.185410334346505</v>
      </c>
      <c r="W429">
        <v>0.20668693009118499</v>
      </c>
      <c r="X429">
        <v>0.10638297872340401</v>
      </c>
      <c r="Y429">
        <v>0</v>
      </c>
      <c r="Z429">
        <v>7.9027355623100301E-2</v>
      </c>
      <c r="AA429">
        <v>0</v>
      </c>
      <c r="AB429">
        <v>1.82370820668693E-2</v>
      </c>
      <c r="AC429">
        <v>1.51975683890578E-2</v>
      </c>
      <c r="AD429">
        <v>0</v>
      </c>
      <c r="AE429">
        <v>0</v>
      </c>
      <c r="AF429">
        <v>0</v>
      </c>
      <c r="AG429">
        <v>0.61828571428571399</v>
      </c>
      <c r="AH429">
        <v>0</v>
      </c>
      <c r="AI429">
        <v>0.30057142857142899</v>
      </c>
      <c r="AJ429">
        <v>0.213714285714286</v>
      </c>
      <c r="AK429">
        <v>0.41485714285714298</v>
      </c>
      <c r="AL429">
        <v>0.34857142857142898</v>
      </c>
      <c r="AM429">
        <v>0.38742857142857101</v>
      </c>
      <c r="AN429">
        <v>0</v>
      </c>
      <c r="AO429">
        <v>0.42057142857142898</v>
      </c>
      <c r="AP429">
        <v>0</v>
      </c>
      <c r="AQ429">
        <v>0.54857142857142904</v>
      </c>
      <c r="AR429">
        <v>0.48799999999999999</v>
      </c>
      <c r="AS429">
        <v>0</v>
      </c>
      <c r="AT429">
        <v>0</v>
      </c>
      <c r="AU429">
        <v>0</v>
      </c>
      <c r="AV429">
        <v>1.1325714285714299</v>
      </c>
      <c r="AW429">
        <v>1.1508571428571399</v>
      </c>
      <c r="AX429">
        <v>0.42057142857142898</v>
      </c>
      <c r="AY429">
        <v>1.03657142857143</v>
      </c>
      <c r="AZ429">
        <v>3.74057142857143</v>
      </c>
      <c r="BA429">
        <v>0.14285714285714299</v>
      </c>
      <c r="BB429">
        <v>8.5714285714285701E-2</v>
      </c>
      <c r="BC429">
        <v>0.219428571428571</v>
      </c>
      <c r="BD429">
        <v>0.11542857142857101</v>
      </c>
      <c r="BE429">
        <v>3.6571428571428602E-2</v>
      </c>
      <c r="BF429" s="255" t="str">
        <f t="shared" si="6"/>
        <v>Least vulnerability</v>
      </c>
    </row>
    <row r="430" spans="1:58" x14ac:dyDescent="0.25">
      <c r="A430">
        <v>56036</v>
      </c>
      <c r="B430">
        <v>1766</v>
      </c>
      <c r="C430">
        <v>90</v>
      </c>
      <c r="D430">
        <v>10</v>
      </c>
      <c r="E430">
        <v>35264</v>
      </c>
      <c r="F430">
        <v>89</v>
      </c>
      <c r="G430">
        <v>336</v>
      </c>
      <c r="H430">
        <v>364</v>
      </c>
      <c r="I430">
        <v>183</v>
      </c>
      <c r="J430">
        <v>50</v>
      </c>
      <c r="K430">
        <v>158</v>
      </c>
      <c r="L430">
        <v>9</v>
      </c>
      <c r="M430">
        <v>0</v>
      </c>
      <c r="N430">
        <v>6</v>
      </c>
      <c r="O430">
        <v>8</v>
      </c>
      <c r="P430">
        <v>22</v>
      </c>
      <c r="Q430">
        <v>0</v>
      </c>
      <c r="R430">
        <v>5.0962627406568498E-2</v>
      </c>
      <c r="S430">
        <v>5.6625141562853896E-3</v>
      </c>
      <c r="T430">
        <v>35264</v>
      </c>
      <c r="U430">
        <v>5.0396375990939997E-2</v>
      </c>
      <c r="V430">
        <v>0.190260475651189</v>
      </c>
      <c r="W430">
        <v>0.20611551528878799</v>
      </c>
      <c r="X430">
        <v>0.103624009060023</v>
      </c>
      <c r="Y430">
        <v>2.8312570781427002E-2</v>
      </c>
      <c r="Z430">
        <v>8.9467723669309204E-2</v>
      </c>
      <c r="AA430">
        <v>5.0962627406568499E-3</v>
      </c>
      <c r="AB430">
        <v>0</v>
      </c>
      <c r="AC430">
        <v>3.3975084937712301E-3</v>
      </c>
      <c r="AD430">
        <v>4.5300113250283103E-3</v>
      </c>
      <c r="AE430">
        <v>1.24575311438279E-2</v>
      </c>
      <c r="AF430">
        <v>0</v>
      </c>
      <c r="AG430">
        <v>0.24</v>
      </c>
      <c r="AH430">
        <v>0.126857142857143</v>
      </c>
      <c r="AI430">
        <v>0.71085714285714297</v>
      </c>
      <c r="AJ430">
        <v>0.67428571428571404</v>
      </c>
      <c r="AK430">
        <v>0.45028571428571401</v>
      </c>
      <c r="AL430">
        <v>0.34171428571428603</v>
      </c>
      <c r="AM430">
        <v>0.35771428571428598</v>
      </c>
      <c r="AN430">
        <v>0.57599999999999996</v>
      </c>
      <c r="AO430">
        <v>0.47657142857142898</v>
      </c>
      <c r="AP430">
        <v>0.620571428571429</v>
      </c>
      <c r="AQ430">
        <v>0</v>
      </c>
      <c r="AR430">
        <v>0.23085714285714301</v>
      </c>
      <c r="AS430">
        <v>0.496</v>
      </c>
      <c r="AT430">
        <v>0.44685714285714301</v>
      </c>
      <c r="AU430">
        <v>0</v>
      </c>
      <c r="AV430">
        <v>1.752</v>
      </c>
      <c r="AW430">
        <v>1.72571428571429</v>
      </c>
      <c r="AX430">
        <v>1.0971428571428601</v>
      </c>
      <c r="AY430">
        <v>1.1737142857142899</v>
      </c>
      <c r="AZ430">
        <v>5.74857142857143</v>
      </c>
      <c r="BA430">
        <v>0.39542857142857102</v>
      </c>
      <c r="BB430">
        <v>0.33142857142857102</v>
      </c>
      <c r="BC430">
        <v>0.60914285714285699</v>
      </c>
      <c r="BD430">
        <v>0.14399999999999999</v>
      </c>
      <c r="BE430">
        <v>0.253714285714286</v>
      </c>
      <c r="BF430" s="255" t="str">
        <f t="shared" si="6"/>
        <v>Some vulnerability</v>
      </c>
    </row>
    <row r="431" spans="1:58" x14ac:dyDescent="0.25">
      <c r="A431">
        <v>56037</v>
      </c>
      <c r="B431">
        <v>1449</v>
      </c>
      <c r="C431">
        <v>59</v>
      </c>
      <c r="D431">
        <v>12</v>
      </c>
      <c r="E431">
        <v>42020</v>
      </c>
      <c r="F431">
        <v>25</v>
      </c>
      <c r="G431">
        <v>324</v>
      </c>
      <c r="H431">
        <v>254</v>
      </c>
      <c r="I431">
        <v>179</v>
      </c>
      <c r="J431">
        <v>67</v>
      </c>
      <c r="K431">
        <v>84</v>
      </c>
      <c r="L431">
        <v>0</v>
      </c>
      <c r="M431">
        <v>14</v>
      </c>
      <c r="N431">
        <v>7</v>
      </c>
      <c r="O431">
        <v>0</v>
      </c>
      <c r="P431">
        <v>11</v>
      </c>
      <c r="Q431">
        <v>0</v>
      </c>
      <c r="R431">
        <v>4.0717736369910301E-2</v>
      </c>
      <c r="S431">
        <v>8.2815734989648004E-3</v>
      </c>
      <c r="T431">
        <v>42020</v>
      </c>
      <c r="U431">
        <v>1.7253278122843298E-2</v>
      </c>
      <c r="V431">
        <v>0.22360248447205</v>
      </c>
      <c r="W431">
        <v>0.17529330572808799</v>
      </c>
      <c r="X431">
        <v>0.123533471359558</v>
      </c>
      <c r="Y431">
        <v>4.6238785369220201E-2</v>
      </c>
      <c r="Z431">
        <v>5.7971014492753603E-2</v>
      </c>
      <c r="AA431">
        <v>0</v>
      </c>
      <c r="AB431">
        <v>9.6618357487922701E-3</v>
      </c>
      <c r="AC431">
        <v>4.8309178743961402E-3</v>
      </c>
      <c r="AD431">
        <v>0</v>
      </c>
      <c r="AE431">
        <v>7.59144237405107E-3</v>
      </c>
      <c r="AF431">
        <v>0</v>
      </c>
      <c r="AG431">
        <v>0.14628571428571399</v>
      </c>
      <c r="AH431">
        <v>0.20571428571428599</v>
      </c>
      <c r="AI431">
        <v>0.34514285714285697</v>
      </c>
      <c r="AJ431">
        <v>0.123428571428571</v>
      </c>
      <c r="AK431">
        <v>0.64685714285714302</v>
      </c>
      <c r="AL431">
        <v>0.17142857142857101</v>
      </c>
      <c r="AM431">
        <v>0.56914285714285695</v>
      </c>
      <c r="AN431">
        <v>0.875428571428571</v>
      </c>
      <c r="AO431">
        <v>0.26285714285714301</v>
      </c>
      <c r="AP431">
        <v>0</v>
      </c>
      <c r="AQ431">
        <v>0.442285714285714</v>
      </c>
      <c r="AR431">
        <v>0.26171428571428601</v>
      </c>
      <c r="AS431">
        <v>0</v>
      </c>
      <c r="AT431">
        <v>0.27885714285714303</v>
      </c>
      <c r="AU431">
        <v>0</v>
      </c>
      <c r="AV431">
        <v>0.82057142857142895</v>
      </c>
      <c r="AW431">
        <v>2.2628571428571398</v>
      </c>
      <c r="AX431">
        <v>0.26285714285714301</v>
      </c>
      <c r="AY431">
        <v>0.98285714285714298</v>
      </c>
      <c r="AZ431">
        <v>4.3291428571428598</v>
      </c>
      <c r="BA431">
        <v>6.8571428571428603E-2</v>
      </c>
      <c r="BB431">
        <v>0.64114285714285701</v>
      </c>
      <c r="BC431">
        <v>0.153142857142857</v>
      </c>
      <c r="BD431">
        <v>0.10285714285714299</v>
      </c>
      <c r="BE431">
        <v>7.0857142857142896E-2</v>
      </c>
      <c r="BF431" s="255" t="str">
        <f t="shared" si="6"/>
        <v>Least vulnerability</v>
      </c>
    </row>
    <row r="432" spans="1:58" x14ac:dyDescent="0.25">
      <c r="A432">
        <v>56039</v>
      </c>
      <c r="B432">
        <v>898</v>
      </c>
      <c r="C432">
        <v>103</v>
      </c>
      <c r="D432">
        <v>3</v>
      </c>
      <c r="E432">
        <v>36778</v>
      </c>
      <c r="F432">
        <v>13</v>
      </c>
      <c r="G432">
        <v>212</v>
      </c>
      <c r="H432">
        <v>224</v>
      </c>
      <c r="I432">
        <v>106</v>
      </c>
      <c r="J432">
        <v>15</v>
      </c>
      <c r="K432">
        <v>31</v>
      </c>
      <c r="L432">
        <v>4</v>
      </c>
      <c r="M432">
        <v>0</v>
      </c>
      <c r="N432">
        <v>8</v>
      </c>
      <c r="O432">
        <v>0</v>
      </c>
      <c r="P432">
        <v>6</v>
      </c>
      <c r="Q432">
        <v>5</v>
      </c>
      <c r="R432">
        <v>0.11469933184855199</v>
      </c>
      <c r="S432">
        <v>3.3407572383073502E-3</v>
      </c>
      <c r="T432">
        <v>36778</v>
      </c>
      <c r="U432">
        <v>1.44766146993318E-2</v>
      </c>
      <c r="V432">
        <v>0.23608017817371901</v>
      </c>
      <c r="W432">
        <v>0.24944320712694901</v>
      </c>
      <c r="X432">
        <v>0.11804008908686001</v>
      </c>
      <c r="Y432">
        <v>1.6703786191536701E-2</v>
      </c>
      <c r="Z432">
        <v>3.4521158129175902E-2</v>
      </c>
      <c r="AA432">
        <v>4.4543429844098002E-3</v>
      </c>
      <c r="AB432">
        <v>0</v>
      </c>
      <c r="AC432">
        <v>8.9086859688196005E-3</v>
      </c>
      <c r="AD432">
        <v>0</v>
      </c>
      <c r="AE432">
        <v>6.6815144766147003E-3</v>
      </c>
      <c r="AF432">
        <v>5.5679287305122503E-3</v>
      </c>
      <c r="AG432">
        <v>0.72457142857142898</v>
      </c>
      <c r="AH432">
        <v>7.6571428571428596E-2</v>
      </c>
      <c r="AI432">
        <v>0.61142857142857099</v>
      </c>
      <c r="AJ432">
        <v>9.6000000000000002E-2</v>
      </c>
      <c r="AK432">
        <v>0.71542857142857097</v>
      </c>
      <c r="AL432">
        <v>0.67657142857142905</v>
      </c>
      <c r="AM432">
        <v>0.500571428571429</v>
      </c>
      <c r="AN432">
        <v>0.24228571428571399</v>
      </c>
      <c r="AO432">
        <v>0.126857142857143</v>
      </c>
      <c r="AP432">
        <v>0.59885714285714298</v>
      </c>
      <c r="AQ432">
        <v>0</v>
      </c>
      <c r="AR432">
        <v>0.374857142857143</v>
      </c>
      <c r="AS432">
        <v>0</v>
      </c>
      <c r="AT432">
        <v>0.245714285714286</v>
      </c>
      <c r="AU432">
        <v>0.52228571428571402</v>
      </c>
      <c r="AV432">
        <v>1.50857142857143</v>
      </c>
      <c r="AW432">
        <v>2.1348571428571401</v>
      </c>
      <c r="AX432">
        <v>0.72571428571428598</v>
      </c>
      <c r="AY432">
        <v>1.1428571428571399</v>
      </c>
      <c r="AZ432">
        <v>5.5119999999999996</v>
      </c>
      <c r="BA432">
        <v>0.29257142857142898</v>
      </c>
      <c r="BB432">
        <v>0.57257142857142895</v>
      </c>
      <c r="BC432">
        <v>0.380571428571429</v>
      </c>
      <c r="BD432">
        <v>0.13485714285714301</v>
      </c>
      <c r="BE432">
        <v>0.20685714285714299</v>
      </c>
      <c r="BF432" s="255" t="str">
        <f t="shared" si="6"/>
        <v>Least vulnerability</v>
      </c>
    </row>
    <row r="433" spans="1:58" x14ac:dyDescent="0.25">
      <c r="A433">
        <v>56041</v>
      </c>
      <c r="B433">
        <v>1046</v>
      </c>
      <c r="C433">
        <v>64</v>
      </c>
      <c r="D433">
        <v>4</v>
      </c>
      <c r="E433">
        <v>38713</v>
      </c>
      <c r="F433">
        <v>40</v>
      </c>
      <c r="G433">
        <v>241</v>
      </c>
      <c r="H433">
        <v>270</v>
      </c>
      <c r="I433">
        <v>101</v>
      </c>
      <c r="J433">
        <v>39</v>
      </c>
      <c r="K433">
        <v>27</v>
      </c>
      <c r="L433">
        <v>0</v>
      </c>
      <c r="M433">
        <v>0</v>
      </c>
      <c r="N433">
        <v>6</v>
      </c>
      <c r="O433">
        <v>1</v>
      </c>
      <c r="P433">
        <v>21</v>
      </c>
      <c r="Q433">
        <v>0</v>
      </c>
      <c r="R433">
        <v>6.11854684512428E-2</v>
      </c>
      <c r="S433">
        <v>3.8240917782026802E-3</v>
      </c>
      <c r="T433">
        <v>38713</v>
      </c>
      <c r="U433">
        <v>3.8240917782026797E-2</v>
      </c>
      <c r="V433">
        <v>0.23040152963671101</v>
      </c>
      <c r="W433">
        <v>0.258126195028681</v>
      </c>
      <c r="X433">
        <v>9.6558317399617594E-2</v>
      </c>
      <c r="Y433">
        <v>3.7284894837476101E-2</v>
      </c>
      <c r="Z433">
        <v>2.58126195028681E-2</v>
      </c>
      <c r="AA433">
        <v>0</v>
      </c>
      <c r="AB433">
        <v>0</v>
      </c>
      <c r="AC433">
        <v>5.7361376673040199E-3</v>
      </c>
      <c r="AD433">
        <v>9.5602294455066896E-4</v>
      </c>
      <c r="AE433">
        <v>2.0076481835564101E-2</v>
      </c>
      <c r="AF433">
        <v>0</v>
      </c>
      <c r="AG433">
        <v>0.310857142857143</v>
      </c>
      <c r="AH433">
        <v>8.5714285714285701E-2</v>
      </c>
      <c r="AI433">
        <v>0.48799999999999999</v>
      </c>
      <c r="AJ433">
        <v>0.46171428571428602</v>
      </c>
      <c r="AK433">
        <v>0.69028571428571395</v>
      </c>
      <c r="AL433">
        <v>0.73599999999999999</v>
      </c>
      <c r="AM433">
        <v>0.27428571428571402</v>
      </c>
      <c r="AN433">
        <v>0.77714285714285702</v>
      </c>
      <c r="AO433">
        <v>7.7714285714285694E-2</v>
      </c>
      <c r="AP433">
        <v>0</v>
      </c>
      <c r="AQ433">
        <v>0</v>
      </c>
      <c r="AR433">
        <v>0.29257142857142898</v>
      </c>
      <c r="AS433">
        <v>0.249142857142857</v>
      </c>
      <c r="AT433">
        <v>0.65028571428571402</v>
      </c>
      <c r="AU433">
        <v>0</v>
      </c>
      <c r="AV433">
        <v>1.3462857142857101</v>
      </c>
      <c r="AW433">
        <v>2.4777142857142902</v>
      </c>
      <c r="AX433">
        <v>7.7714285714285694E-2</v>
      </c>
      <c r="AY433">
        <v>1.1919999999999999</v>
      </c>
      <c r="AZ433">
        <v>5.0937142857142899</v>
      </c>
      <c r="BA433">
        <v>0.22514285714285701</v>
      </c>
      <c r="BB433">
        <v>0.748571428571429</v>
      </c>
      <c r="BC433">
        <v>6.2857142857142903E-2</v>
      </c>
      <c r="BD433">
        <v>0.14514285714285699</v>
      </c>
      <c r="BE433">
        <v>0.152</v>
      </c>
      <c r="BF433" s="255" t="str">
        <f t="shared" si="6"/>
        <v>Least vulnerability</v>
      </c>
    </row>
    <row r="434" spans="1:58" x14ac:dyDescent="0.25">
      <c r="A434">
        <v>56042</v>
      </c>
      <c r="B434">
        <v>752</v>
      </c>
      <c r="C434">
        <v>36</v>
      </c>
      <c r="D434">
        <v>47</v>
      </c>
      <c r="E434">
        <v>40329</v>
      </c>
      <c r="F434">
        <v>11</v>
      </c>
      <c r="G434">
        <v>139</v>
      </c>
      <c r="H434">
        <v>172</v>
      </c>
      <c r="I434">
        <v>93</v>
      </c>
      <c r="J434">
        <v>17</v>
      </c>
      <c r="K434">
        <v>51</v>
      </c>
      <c r="L434">
        <v>2</v>
      </c>
      <c r="M434">
        <v>0</v>
      </c>
      <c r="N434">
        <v>2</v>
      </c>
      <c r="O434">
        <v>4</v>
      </c>
      <c r="P434">
        <v>6</v>
      </c>
      <c r="Q434">
        <v>0</v>
      </c>
      <c r="R434">
        <v>4.7872340425531901E-2</v>
      </c>
      <c r="S434">
        <v>6.25E-2</v>
      </c>
      <c r="T434">
        <v>40329</v>
      </c>
      <c r="U434">
        <v>1.4627659574468099E-2</v>
      </c>
      <c r="V434">
        <v>0.18484042553191499</v>
      </c>
      <c r="W434">
        <v>0.22872340425531901</v>
      </c>
      <c r="X434">
        <v>0.12367021276595699</v>
      </c>
      <c r="Y434">
        <v>2.2606382978723399E-2</v>
      </c>
      <c r="Z434">
        <v>6.7819148936170207E-2</v>
      </c>
      <c r="AA434">
        <v>2.6595744680851098E-3</v>
      </c>
      <c r="AB434">
        <v>0</v>
      </c>
      <c r="AC434">
        <v>2.6595744680851098E-3</v>
      </c>
      <c r="AD434">
        <v>5.31914893617021E-3</v>
      </c>
      <c r="AE434">
        <v>7.9787234042553203E-3</v>
      </c>
      <c r="AF434">
        <v>0</v>
      </c>
      <c r="AG434">
        <v>0.20571428571428599</v>
      </c>
      <c r="AH434">
        <v>0.97714285714285698</v>
      </c>
      <c r="AI434">
        <v>0.40914285714285697</v>
      </c>
      <c r="AJ434">
        <v>9.71428571428571E-2</v>
      </c>
      <c r="AK434">
        <v>0.40914285714285697</v>
      </c>
      <c r="AL434">
        <v>0.52</v>
      </c>
      <c r="AM434">
        <v>0.57028571428571395</v>
      </c>
      <c r="AN434">
        <v>0.41257142857142898</v>
      </c>
      <c r="AO434">
        <v>0.33142857142857102</v>
      </c>
      <c r="AP434">
        <v>0.52457142857142902</v>
      </c>
      <c r="AQ434">
        <v>0</v>
      </c>
      <c r="AR434">
        <v>0.21257142857142899</v>
      </c>
      <c r="AS434">
        <v>0.54971428571428604</v>
      </c>
      <c r="AT434">
        <v>0.29714285714285699</v>
      </c>
      <c r="AU434">
        <v>0</v>
      </c>
      <c r="AV434">
        <v>1.6891428571428599</v>
      </c>
      <c r="AW434">
        <v>1.9119999999999999</v>
      </c>
      <c r="AX434">
        <v>0.85599999999999998</v>
      </c>
      <c r="AY434">
        <v>1.0594285714285701</v>
      </c>
      <c r="AZ434">
        <v>5.5165714285714298</v>
      </c>
      <c r="BA434">
        <v>0.371428571428571</v>
      </c>
      <c r="BB434">
        <v>0.45142857142857101</v>
      </c>
      <c r="BC434">
        <v>0.45600000000000002</v>
      </c>
      <c r="BD434">
        <v>0.12</v>
      </c>
      <c r="BE434">
        <v>0.21028571428571399</v>
      </c>
      <c r="BF434" s="255" t="str">
        <f t="shared" si="6"/>
        <v>Least vulnerability</v>
      </c>
    </row>
    <row r="435" spans="1:58" x14ac:dyDescent="0.25">
      <c r="A435">
        <v>56043</v>
      </c>
      <c r="B435">
        <v>429</v>
      </c>
      <c r="C435">
        <v>41</v>
      </c>
      <c r="D435">
        <v>3</v>
      </c>
      <c r="E435">
        <v>43390</v>
      </c>
      <c r="F435">
        <v>31</v>
      </c>
      <c r="G435">
        <v>103</v>
      </c>
      <c r="H435">
        <v>58</v>
      </c>
      <c r="I435">
        <v>41</v>
      </c>
      <c r="J435">
        <v>11</v>
      </c>
      <c r="K435">
        <v>72</v>
      </c>
      <c r="L435">
        <v>4</v>
      </c>
      <c r="M435">
        <v>0</v>
      </c>
      <c r="N435">
        <v>0</v>
      </c>
      <c r="O435">
        <v>2</v>
      </c>
      <c r="P435">
        <v>1</v>
      </c>
      <c r="Q435">
        <v>0</v>
      </c>
      <c r="R435">
        <v>9.5571095571095596E-2</v>
      </c>
      <c r="S435">
        <v>6.9930069930069904E-3</v>
      </c>
      <c r="T435">
        <v>43390</v>
      </c>
      <c r="U435">
        <v>7.2261072261072298E-2</v>
      </c>
      <c r="V435">
        <v>0.24009324009324001</v>
      </c>
      <c r="W435">
        <v>0.13519813519813501</v>
      </c>
      <c r="X435">
        <v>9.5571095571095596E-2</v>
      </c>
      <c r="Y435">
        <v>2.5641025641025599E-2</v>
      </c>
      <c r="Z435">
        <v>0.16783216783216801</v>
      </c>
      <c r="AA435">
        <v>9.3240093240093205E-3</v>
      </c>
      <c r="AB435">
        <v>0</v>
      </c>
      <c r="AC435">
        <v>0</v>
      </c>
      <c r="AD435">
        <v>4.6620046620046603E-3</v>
      </c>
      <c r="AE435">
        <v>2.3310023310023301E-3</v>
      </c>
      <c r="AF435">
        <v>0</v>
      </c>
      <c r="AG435">
        <v>0.60914285714285699</v>
      </c>
      <c r="AH435">
        <v>0.16228571428571401</v>
      </c>
      <c r="AI435">
        <v>0.29828571428571399</v>
      </c>
      <c r="AJ435">
        <v>0.86742857142857099</v>
      </c>
      <c r="AK435">
        <v>0.73371428571428599</v>
      </c>
      <c r="AL435">
        <v>7.54285714285714E-2</v>
      </c>
      <c r="AM435">
        <v>0.26057142857142901</v>
      </c>
      <c r="AN435">
        <v>0.51314285714285701</v>
      </c>
      <c r="AO435">
        <v>0.74057142857142899</v>
      </c>
      <c r="AP435">
        <v>0.74171428571428599</v>
      </c>
      <c r="AQ435">
        <v>0</v>
      </c>
      <c r="AR435">
        <v>0</v>
      </c>
      <c r="AS435">
        <v>0.51200000000000001</v>
      </c>
      <c r="AT435">
        <v>0.121142857142857</v>
      </c>
      <c r="AU435">
        <v>0</v>
      </c>
      <c r="AV435">
        <v>1.9371428571428599</v>
      </c>
      <c r="AW435">
        <v>1.5828571428571401</v>
      </c>
      <c r="AX435">
        <v>1.48228571428571</v>
      </c>
      <c r="AY435">
        <v>0.63314285714285701</v>
      </c>
      <c r="AZ435">
        <v>5.6354285714285703</v>
      </c>
      <c r="BA435">
        <v>0.48914285714285699</v>
      </c>
      <c r="BB435">
        <v>0.26057142857142901</v>
      </c>
      <c r="BC435">
        <v>0.78857142857142903</v>
      </c>
      <c r="BD435">
        <v>4.4571428571428602E-2</v>
      </c>
      <c r="BE435">
        <v>0.23428571428571399</v>
      </c>
      <c r="BF435" s="255" t="str">
        <f t="shared" si="6"/>
        <v>Least vulnerability</v>
      </c>
    </row>
    <row r="436" spans="1:58" x14ac:dyDescent="0.25">
      <c r="A436">
        <v>56044</v>
      </c>
      <c r="B436">
        <v>2192</v>
      </c>
      <c r="C436">
        <v>211</v>
      </c>
      <c r="D436">
        <v>48</v>
      </c>
      <c r="E436">
        <v>40343</v>
      </c>
      <c r="F436">
        <v>56</v>
      </c>
      <c r="G436">
        <v>376</v>
      </c>
      <c r="H436">
        <v>565</v>
      </c>
      <c r="I436">
        <v>179</v>
      </c>
      <c r="J436">
        <v>33</v>
      </c>
      <c r="K436">
        <v>130</v>
      </c>
      <c r="L436">
        <v>0</v>
      </c>
      <c r="M436">
        <v>40</v>
      </c>
      <c r="N436">
        <v>22</v>
      </c>
      <c r="O436">
        <v>4</v>
      </c>
      <c r="P436">
        <v>14</v>
      </c>
      <c r="Q436">
        <v>17</v>
      </c>
      <c r="R436">
        <v>9.62591240875912E-2</v>
      </c>
      <c r="S436">
        <v>2.18978102189781E-2</v>
      </c>
      <c r="T436">
        <v>40343</v>
      </c>
      <c r="U436">
        <v>2.5547445255474501E-2</v>
      </c>
      <c r="V436">
        <v>0.17153284671532801</v>
      </c>
      <c r="W436">
        <v>0.25775547445255498</v>
      </c>
      <c r="X436">
        <v>8.1660583941605802E-2</v>
      </c>
      <c r="Y436">
        <v>1.5054744525547401E-2</v>
      </c>
      <c r="Z436">
        <v>5.9306569343065697E-2</v>
      </c>
      <c r="AA436">
        <v>0</v>
      </c>
      <c r="AB436">
        <v>1.8248175182481799E-2</v>
      </c>
      <c r="AC436">
        <v>1.0036496350365E-2</v>
      </c>
      <c r="AD436">
        <v>1.8248175182481799E-3</v>
      </c>
      <c r="AE436">
        <v>6.3868613138686097E-3</v>
      </c>
      <c r="AF436">
        <v>7.7554744525547403E-3</v>
      </c>
      <c r="AG436">
        <v>0.61485714285714299</v>
      </c>
      <c r="AH436">
        <v>0.66285714285714303</v>
      </c>
      <c r="AI436">
        <v>0.40685714285714297</v>
      </c>
      <c r="AJ436">
        <v>0.22971428571428601</v>
      </c>
      <c r="AK436">
        <v>0.33028571428571402</v>
      </c>
      <c r="AL436">
        <v>0.73028571428571398</v>
      </c>
      <c r="AM436">
        <v>0.123428571428571</v>
      </c>
      <c r="AN436">
        <v>0.2</v>
      </c>
      <c r="AO436">
        <v>0.27771428571428602</v>
      </c>
      <c r="AP436">
        <v>0</v>
      </c>
      <c r="AQ436">
        <v>0.54971428571428604</v>
      </c>
      <c r="AR436">
        <v>0.39771428571428602</v>
      </c>
      <c r="AS436">
        <v>0.316571428571429</v>
      </c>
      <c r="AT436">
        <v>0.23428571428571399</v>
      </c>
      <c r="AU436">
        <v>0.56685714285714295</v>
      </c>
      <c r="AV436">
        <v>1.9142857142857099</v>
      </c>
      <c r="AW436">
        <v>1.3839999999999999</v>
      </c>
      <c r="AX436">
        <v>0.27771428571428602</v>
      </c>
      <c r="AY436">
        <v>2.0651428571428601</v>
      </c>
      <c r="AZ436">
        <v>5.6411428571428601</v>
      </c>
      <c r="BA436">
        <v>0.48228571428571398</v>
      </c>
      <c r="BB436">
        <v>0.17257142857142899</v>
      </c>
      <c r="BC436">
        <v>0.161142857142857</v>
      </c>
      <c r="BD436">
        <v>0.39085714285714301</v>
      </c>
      <c r="BE436">
        <v>0.23657142857142899</v>
      </c>
      <c r="BF436" s="255" t="str">
        <f t="shared" si="6"/>
        <v>Least vulnerability</v>
      </c>
    </row>
    <row r="437" spans="1:58" x14ac:dyDescent="0.25">
      <c r="A437">
        <v>56045</v>
      </c>
      <c r="B437">
        <v>966</v>
      </c>
      <c r="C437">
        <v>84</v>
      </c>
      <c r="D437">
        <v>11</v>
      </c>
      <c r="E437">
        <v>33217</v>
      </c>
      <c r="F437">
        <v>42</v>
      </c>
      <c r="G437">
        <v>199</v>
      </c>
      <c r="H437">
        <v>282</v>
      </c>
      <c r="I437">
        <v>102</v>
      </c>
      <c r="J437">
        <v>29</v>
      </c>
      <c r="K437">
        <v>84</v>
      </c>
      <c r="L437">
        <v>0</v>
      </c>
      <c r="M437">
        <v>12</v>
      </c>
      <c r="N437">
        <v>4</v>
      </c>
      <c r="O437">
        <v>6</v>
      </c>
      <c r="P437">
        <v>8</v>
      </c>
      <c r="Q437">
        <v>0</v>
      </c>
      <c r="R437">
        <v>8.6956521739130405E-2</v>
      </c>
      <c r="S437">
        <v>1.1387163561076601E-2</v>
      </c>
      <c r="T437">
        <v>33217</v>
      </c>
      <c r="U437">
        <v>4.3478260869565202E-2</v>
      </c>
      <c r="V437">
        <v>0.206004140786749</v>
      </c>
      <c r="W437">
        <v>0.29192546583850898</v>
      </c>
      <c r="X437">
        <v>0.105590062111801</v>
      </c>
      <c r="Y437">
        <v>3.0020703933747402E-2</v>
      </c>
      <c r="Z437">
        <v>8.6956521739130405E-2</v>
      </c>
      <c r="AA437">
        <v>0</v>
      </c>
      <c r="AB437">
        <v>1.2422360248447201E-2</v>
      </c>
      <c r="AC437">
        <v>4.1407867494824002E-3</v>
      </c>
      <c r="AD437">
        <v>6.2111801242236003E-3</v>
      </c>
      <c r="AE437">
        <v>8.2815734989648004E-3</v>
      </c>
      <c r="AF437">
        <v>0</v>
      </c>
      <c r="AG437">
        <v>0.53714285714285703</v>
      </c>
      <c r="AH437">
        <v>0.30285714285714299</v>
      </c>
      <c r="AI437">
        <v>0.80114285714285705</v>
      </c>
      <c r="AJ437">
        <v>0.54971428571428604</v>
      </c>
      <c r="AK437">
        <v>0.54742857142857104</v>
      </c>
      <c r="AL437">
        <v>0.89257142857142902</v>
      </c>
      <c r="AM437">
        <v>0.378285714285714</v>
      </c>
      <c r="AN437">
        <v>0.63314285714285701</v>
      </c>
      <c r="AO437">
        <v>0.45828571428571402</v>
      </c>
      <c r="AP437">
        <v>0</v>
      </c>
      <c r="AQ437">
        <v>0.47771428571428598</v>
      </c>
      <c r="AR437">
        <v>0.24457142857142899</v>
      </c>
      <c r="AS437">
        <v>0.59657142857142897</v>
      </c>
      <c r="AT437">
        <v>0.310857142857143</v>
      </c>
      <c r="AU437">
        <v>0</v>
      </c>
      <c r="AV437">
        <v>2.1908571428571402</v>
      </c>
      <c r="AW437">
        <v>2.4514285714285702</v>
      </c>
      <c r="AX437">
        <v>0.45828571428571402</v>
      </c>
      <c r="AY437">
        <v>1.6297142857142899</v>
      </c>
      <c r="AZ437">
        <v>6.73028571428571</v>
      </c>
      <c r="BA437">
        <v>0.60457142857142898</v>
      </c>
      <c r="BB437">
        <v>0.73371428571428599</v>
      </c>
      <c r="BC437">
        <v>0.23200000000000001</v>
      </c>
      <c r="BD437">
        <v>0.26742857142857102</v>
      </c>
      <c r="BE437">
        <v>0.41828571428571398</v>
      </c>
      <c r="BF437" s="255" t="str">
        <f t="shared" si="6"/>
        <v>Some vulnerability</v>
      </c>
    </row>
    <row r="438" spans="1:58" x14ac:dyDescent="0.25">
      <c r="A438">
        <v>56046</v>
      </c>
      <c r="B438">
        <v>140</v>
      </c>
      <c r="C438">
        <v>16</v>
      </c>
      <c r="D438">
        <v>0</v>
      </c>
      <c r="E438">
        <v>26567</v>
      </c>
      <c r="F438">
        <v>2</v>
      </c>
      <c r="G438">
        <v>21</v>
      </c>
      <c r="H438">
        <v>38</v>
      </c>
      <c r="I438">
        <v>10</v>
      </c>
      <c r="J438">
        <v>3</v>
      </c>
      <c r="K438">
        <v>0</v>
      </c>
      <c r="L438">
        <v>0</v>
      </c>
      <c r="M438">
        <v>0</v>
      </c>
      <c r="N438">
        <v>0</v>
      </c>
      <c r="O438">
        <v>0</v>
      </c>
      <c r="P438">
        <v>3</v>
      </c>
      <c r="Q438">
        <v>0</v>
      </c>
      <c r="R438">
        <v>0.114285714285714</v>
      </c>
      <c r="S438">
        <v>0</v>
      </c>
      <c r="T438">
        <v>26567</v>
      </c>
      <c r="U438">
        <v>1.4285714285714299E-2</v>
      </c>
      <c r="V438">
        <v>0.15</v>
      </c>
      <c r="W438">
        <v>0.27142857142857102</v>
      </c>
      <c r="X438">
        <v>7.1428571428571397E-2</v>
      </c>
      <c r="Y438">
        <v>2.1428571428571401E-2</v>
      </c>
      <c r="Z438">
        <v>0</v>
      </c>
      <c r="AA438">
        <v>0</v>
      </c>
      <c r="AB438">
        <v>0</v>
      </c>
      <c r="AC438">
        <v>0</v>
      </c>
      <c r="AD438">
        <v>0</v>
      </c>
      <c r="AE438">
        <v>2.1428571428571401E-2</v>
      </c>
      <c r="AF438">
        <v>0</v>
      </c>
      <c r="AG438">
        <v>0.72</v>
      </c>
      <c r="AH438">
        <v>0</v>
      </c>
      <c r="AI438">
        <v>0.95542857142857096</v>
      </c>
      <c r="AJ438">
        <v>9.0285714285714302E-2</v>
      </c>
      <c r="AK438">
        <v>0.22971428571428601</v>
      </c>
      <c r="AL438">
        <v>0.81028571428571405</v>
      </c>
      <c r="AM438">
        <v>8.5714285714285701E-2</v>
      </c>
      <c r="AN438">
        <v>0.378285714285714</v>
      </c>
      <c r="AO438">
        <v>0</v>
      </c>
      <c r="AP438">
        <v>0</v>
      </c>
      <c r="AQ438">
        <v>0</v>
      </c>
      <c r="AR438">
        <v>0</v>
      </c>
      <c r="AS438">
        <v>0</v>
      </c>
      <c r="AT438">
        <v>0.68</v>
      </c>
      <c r="AU438">
        <v>0</v>
      </c>
      <c r="AV438">
        <v>1.76571428571429</v>
      </c>
      <c r="AW438">
        <v>1.504</v>
      </c>
      <c r="AX438">
        <v>0</v>
      </c>
      <c r="AY438">
        <v>0.68</v>
      </c>
      <c r="AZ438">
        <v>3.9497142857142902</v>
      </c>
      <c r="BA438">
        <v>0.40571428571428603</v>
      </c>
      <c r="BB438">
        <v>0.22514285714285701</v>
      </c>
      <c r="BC438">
        <v>0</v>
      </c>
      <c r="BD438">
        <v>5.2571428571428602E-2</v>
      </c>
      <c r="BE438">
        <v>4.8000000000000001E-2</v>
      </c>
      <c r="BF438" s="255" t="str">
        <f t="shared" si="6"/>
        <v>Least vulnerability</v>
      </c>
    </row>
    <row r="439" spans="1:58" x14ac:dyDescent="0.25">
      <c r="A439">
        <v>56048</v>
      </c>
      <c r="B439">
        <v>4203</v>
      </c>
      <c r="C439">
        <v>154</v>
      </c>
      <c r="D439">
        <v>73</v>
      </c>
      <c r="E439">
        <v>39638</v>
      </c>
      <c r="F439">
        <v>160</v>
      </c>
      <c r="G439">
        <v>649</v>
      </c>
      <c r="H439">
        <v>1036</v>
      </c>
      <c r="I439">
        <v>399</v>
      </c>
      <c r="J439">
        <v>121</v>
      </c>
      <c r="K439">
        <v>198</v>
      </c>
      <c r="L439">
        <v>10</v>
      </c>
      <c r="M439">
        <v>41</v>
      </c>
      <c r="N439">
        <v>86</v>
      </c>
      <c r="O439">
        <v>0</v>
      </c>
      <c r="P439">
        <v>41</v>
      </c>
      <c r="Q439">
        <v>49</v>
      </c>
      <c r="R439">
        <v>3.6640494884606203E-2</v>
      </c>
      <c r="S439">
        <v>1.73685462764692E-2</v>
      </c>
      <c r="T439">
        <v>39638</v>
      </c>
      <c r="U439">
        <v>3.8068046633357097E-2</v>
      </c>
      <c r="V439">
        <v>0.15441351415655499</v>
      </c>
      <c r="W439">
        <v>0.24649060195098699</v>
      </c>
      <c r="X439">
        <v>9.4932191291934295E-2</v>
      </c>
      <c r="Y439">
        <v>2.8788960266476302E-2</v>
      </c>
      <c r="Z439">
        <v>4.7109207708779403E-2</v>
      </c>
      <c r="AA439">
        <v>2.3792529145848199E-3</v>
      </c>
      <c r="AB439">
        <v>9.75493694979776E-3</v>
      </c>
      <c r="AC439">
        <v>2.0461575065429501E-2</v>
      </c>
      <c r="AD439">
        <v>0</v>
      </c>
      <c r="AE439">
        <v>9.75493694979776E-3</v>
      </c>
      <c r="AF439">
        <v>1.1658339281465599E-2</v>
      </c>
      <c r="AG439">
        <v>0.12</v>
      </c>
      <c r="AH439">
        <v>0.51542857142857101</v>
      </c>
      <c r="AI439">
        <v>0.44</v>
      </c>
      <c r="AJ439">
        <v>0.45942857142857102</v>
      </c>
      <c r="AK439">
        <v>0.250285714285714</v>
      </c>
      <c r="AL439">
        <v>0.65828571428571403</v>
      </c>
      <c r="AM439">
        <v>0.254857142857143</v>
      </c>
      <c r="AN439">
        <v>0.58857142857142897</v>
      </c>
      <c r="AO439">
        <v>0.19657142857142901</v>
      </c>
      <c r="AP439">
        <v>0.51771428571428602</v>
      </c>
      <c r="AQ439">
        <v>0.44342857142857101</v>
      </c>
      <c r="AR439">
        <v>0.57942857142857096</v>
      </c>
      <c r="AS439">
        <v>0</v>
      </c>
      <c r="AT439">
        <v>0.36228571428571399</v>
      </c>
      <c r="AU439">
        <v>0.628571428571429</v>
      </c>
      <c r="AV439">
        <v>1.53485714285714</v>
      </c>
      <c r="AW439">
        <v>1.752</v>
      </c>
      <c r="AX439">
        <v>0.71428571428571397</v>
      </c>
      <c r="AY439">
        <v>2.0137142857142898</v>
      </c>
      <c r="AZ439">
        <v>6.0148571428571396</v>
      </c>
      <c r="BA439">
        <v>0.30628571428571399</v>
      </c>
      <c r="BB439">
        <v>0.35199999999999998</v>
      </c>
      <c r="BC439">
        <v>0.372571428571429</v>
      </c>
      <c r="BD439">
        <v>0.379428571428571</v>
      </c>
      <c r="BE439">
        <v>0.28571428571428598</v>
      </c>
      <c r="BF439" s="255" t="str">
        <f t="shared" si="6"/>
        <v>Some vulnerability</v>
      </c>
    </row>
    <row r="440" spans="1:58" x14ac:dyDescent="0.25">
      <c r="A440">
        <v>56050</v>
      </c>
      <c r="B440">
        <v>1367</v>
      </c>
      <c r="C440">
        <v>163</v>
      </c>
      <c r="D440">
        <v>63</v>
      </c>
      <c r="E440">
        <v>38994</v>
      </c>
      <c r="F440">
        <v>68</v>
      </c>
      <c r="G440">
        <v>284</v>
      </c>
      <c r="H440">
        <v>306</v>
      </c>
      <c r="I440">
        <v>151</v>
      </c>
      <c r="J440">
        <v>27</v>
      </c>
      <c r="K440">
        <v>97</v>
      </c>
      <c r="L440">
        <v>0</v>
      </c>
      <c r="M440">
        <v>20</v>
      </c>
      <c r="N440">
        <v>10</v>
      </c>
      <c r="O440">
        <v>1</v>
      </c>
      <c r="P440">
        <v>14</v>
      </c>
      <c r="Q440">
        <v>0</v>
      </c>
      <c r="R440">
        <v>0.119239209948793</v>
      </c>
      <c r="S440">
        <v>4.6086320409656198E-2</v>
      </c>
      <c r="T440">
        <v>38994</v>
      </c>
      <c r="U440">
        <v>4.9743964886613E-2</v>
      </c>
      <c r="V440">
        <v>0.20775420629114799</v>
      </c>
      <c r="W440">
        <v>0.22384784198975899</v>
      </c>
      <c r="X440">
        <v>0.110460863204097</v>
      </c>
      <c r="Y440">
        <v>1.9751280175566901E-2</v>
      </c>
      <c r="Z440">
        <v>7.0958302852962701E-2</v>
      </c>
      <c r="AA440">
        <v>0</v>
      </c>
      <c r="AB440">
        <v>1.4630577907827401E-2</v>
      </c>
      <c r="AC440">
        <v>7.3152889539136803E-3</v>
      </c>
      <c r="AD440">
        <v>7.3152889539136799E-4</v>
      </c>
      <c r="AE440">
        <v>1.02414045354792E-2</v>
      </c>
      <c r="AF440">
        <v>0</v>
      </c>
      <c r="AG440">
        <v>0.749714285714286</v>
      </c>
      <c r="AH440">
        <v>0.94857142857142895</v>
      </c>
      <c r="AI440">
        <v>0.46514285714285702</v>
      </c>
      <c r="AJ440">
        <v>0.65485714285714303</v>
      </c>
      <c r="AK440">
        <v>0.55771428571428605</v>
      </c>
      <c r="AL440">
        <v>0.48228571428571398</v>
      </c>
      <c r="AM440">
        <v>0.42171428571428599</v>
      </c>
      <c r="AN440">
        <v>0.33714285714285702</v>
      </c>
      <c r="AO440">
        <v>0.35771428571428598</v>
      </c>
      <c r="AP440">
        <v>0</v>
      </c>
      <c r="AQ440">
        <v>0.50971428571428601</v>
      </c>
      <c r="AR440">
        <v>0.33257142857142902</v>
      </c>
      <c r="AS440">
        <v>0.23542857142857099</v>
      </c>
      <c r="AT440">
        <v>0.378285714285714</v>
      </c>
      <c r="AU440">
        <v>0</v>
      </c>
      <c r="AV440">
        <v>2.8182857142857101</v>
      </c>
      <c r="AW440">
        <v>1.79885714285714</v>
      </c>
      <c r="AX440">
        <v>0.35771428571428598</v>
      </c>
      <c r="AY440">
        <v>1.456</v>
      </c>
      <c r="AZ440">
        <v>6.4308571428571399</v>
      </c>
      <c r="BA440">
        <v>0.83314285714285696</v>
      </c>
      <c r="BB440">
        <v>0.38400000000000001</v>
      </c>
      <c r="BC440">
        <v>0.19542857142857101</v>
      </c>
      <c r="BD440">
        <v>0.221714285714286</v>
      </c>
      <c r="BE440">
        <v>0.35771428571428598</v>
      </c>
      <c r="BF440" s="255" t="str">
        <f t="shared" si="6"/>
        <v>Some vulnerability</v>
      </c>
    </row>
    <row r="441" spans="1:58" x14ac:dyDescent="0.25">
      <c r="A441">
        <v>56051</v>
      </c>
      <c r="B441">
        <v>648</v>
      </c>
      <c r="C441">
        <v>149</v>
      </c>
      <c r="D441">
        <v>37</v>
      </c>
      <c r="E441">
        <v>32273</v>
      </c>
      <c r="F441">
        <v>36</v>
      </c>
      <c r="G441">
        <v>149</v>
      </c>
      <c r="H441">
        <v>112</v>
      </c>
      <c r="I441">
        <v>102</v>
      </c>
      <c r="J441">
        <v>21</v>
      </c>
      <c r="K441">
        <v>67</v>
      </c>
      <c r="L441">
        <v>0</v>
      </c>
      <c r="M441">
        <v>3</v>
      </c>
      <c r="N441">
        <v>41</v>
      </c>
      <c r="O441">
        <v>0</v>
      </c>
      <c r="P441">
        <v>7</v>
      </c>
      <c r="Q441">
        <v>0</v>
      </c>
      <c r="R441">
        <v>0.22993827160493799</v>
      </c>
      <c r="S441">
        <v>5.7098765432098797E-2</v>
      </c>
      <c r="T441">
        <v>32273</v>
      </c>
      <c r="U441">
        <v>5.5555555555555601E-2</v>
      </c>
      <c r="V441">
        <v>0.22993827160493799</v>
      </c>
      <c r="W441">
        <v>0.172839506172839</v>
      </c>
      <c r="X441">
        <v>0.157407407407407</v>
      </c>
      <c r="Y441">
        <v>3.2407407407407399E-2</v>
      </c>
      <c r="Z441">
        <v>0.10339506172839499</v>
      </c>
      <c r="AA441">
        <v>0</v>
      </c>
      <c r="AB441">
        <v>4.6296296296296302E-3</v>
      </c>
      <c r="AC441">
        <v>6.3271604938271594E-2</v>
      </c>
      <c r="AD441">
        <v>0</v>
      </c>
      <c r="AE441">
        <v>1.08024691358025E-2</v>
      </c>
      <c r="AF441">
        <v>0</v>
      </c>
      <c r="AG441">
        <v>0.96228571428571397</v>
      </c>
      <c r="AH441">
        <v>0.97371428571428598</v>
      </c>
      <c r="AI441">
        <v>0.85257142857142898</v>
      </c>
      <c r="AJ441">
        <v>0.73942857142857099</v>
      </c>
      <c r="AK441">
        <v>0.68571428571428605</v>
      </c>
      <c r="AL441">
        <v>0.16457142857142901</v>
      </c>
      <c r="AM441">
        <v>0.80800000000000005</v>
      </c>
      <c r="AN441">
        <v>0.68914285714285695</v>
      </c>
      <c r="AO441">
        <v>0.54057142857142904</v>
      </c>
      <c r="AP441">
        <v>0</v>
      </c>
      <c r="AQ441">
        <v>0.36914285714285699</v>
      </c>
      <c r="AR441">
        <v>0.84</v>
      </c>
      <c r="AS441">
        <v>0</v>
      </c>
      <c r="AT441">
        <v>0.39428571428571402</v>
      </c>
      <c r="AU441">
        <v>0</v>
      </c>
      <c r="AV441">
        <v>3.528</v>
      </c>
      <c r="AW441">
        <v>2.3474285714285701</v>
      </c>
      <c r="AX441">
        <v>0.54057142857142904</v>
      </c>
      <c r="AY441">
        <v>1.6034285714285701</v>
      </c>
      <c r="AZ441">
        <v>8.0194285714285698</v>
      </c>
      <c r="BA441">
        <v>0.96799999999999997</v>
      </c>
      <c r="BB441">
        <v>0.67885714285714305</v>
      </c>
      <c r="BC441">
        <v>0.26628571428571401</v>
      </c>
      <c r="BD441">
        <v>0.25828571428571401</v>
      </c>
      <c r="BE441">
        <v>0.63200000000000001</v>
      </c>
      <c r="BF441" s="255" t="str">
        <f t="shared" si="6"/>
        <v>Significant vulnerability</v>
      </c>
    </row>
    <row r="442" spans="1:58" x14ac:dyDescent="0.25">
      <c r="A442">
        <v>56052</v>
      </c>
      <c r="B442">
        <v>702</v>
      </c>
      <c r="C442">
        <v>56</v>
      </c>
      <c r="D442">
        <v>10</v>
      </c>
      <c r="E442">
        <v>48331</v>
      </c>
      <c r="F442">
        <v>36</v>
      </c>
      <c r="G442">
        <v>155</v>
      </c>
      <c r="H442">
        <v>163</v>
      </c>
      <c r="I442">
        <v>64</v>
      </c>
      <c r="J442">
        <v>15</v>
      </c>
      <c r="K442">
        <v>10</v>
      </c>
      <c r="L442">
        <v>0</v>
      </c>
      <c r="M442">
        <v>0</v>
      </c>
      <c r="N442">
        <v>12</v>
      </c>
      <c r="O442">
        <v>10</v>
      </c>
      <c r="P442">
        <v>0</v>
      </c>
      <c r="Q442">
        <v>0</v>
      </c>
      <c r="R442">
        <v>7.9772079772079799E-2</v>
      </c>
      <c r="S442">
        <v>1.42450142450142E-2</v>
      </c>
      <c r="T442">
        <v>48331</v>
      </c>
      <c r="U442">
        <v>5.1282051282051301E-2</v>
      </c>
      <c r="V442">
        <v>0.220797720797721</v>
      </c>
      <c r="W442">
        <v>0.23219373219373199</v>
      </c>
      <c r="X442">
        <v>9.11680911680912E-2</v>
      </c>
      <c r="Y442">
        <v>2.1367521367521399E-2</v>
      </c>
      <c r="Z442">
        <v>1.42450142450142E-2</v>
      </c>
      <c r="AA442">
        <v>0</v>
      </c>
      <c r="AB442">
        <v>0</v>
      </c>
      <c r="AC442">
        <v>1.7094017094017099E-2</v>
      </c>
      <c r="AD442">
        <v>1.42450142450142E-2</v>
      </c>
      <c r="AE442">
        <v>0</v>
      </c>
      <c r="AF442">
        <v>0</v>
      </c>
      <c r="AG442">
        <v>0.46857142857142903</v>
      </c>
      <c r="AH442">
        <v>0.41142857142857098</v>
      </c>
      <c r="AI442">
        <v>0.16800000000000001</v>
      </c>
      <c r="AJ442">
        <v>0.68799999999999994</v>
      </c>
      <c r="AK442">
        <v>0.624</v>
      </c>
      <c r="AL442">
        <v>0.55542857142857105</v>
      </c>
      <c r="AM442">
        <v>0.22971428571428601</v>
      </c>
      <c r="AN442">
        <v>0.376</v>
      </c>
      <c r="AO442">
        <v>4.34285714285714E-2</v>
      </c>
      <c r="AP442">
        <v>0</v>
      </c>
      <c r="AQ442">
        <v>0</v>
      </c>
      <c r="AR442">
        <v>0.53142857142857103</v>
      </c>
      <c r="AS442">
        <v>0.878857142857143</v>
      </c>
      <c r="AT442">
        <v>0</v>
      </c>
      <c r="AU442">
        <v>0</v>
      </c>
      <c r="AV442">
        <v>1.736</v>
      </c>
      <c r="AW442">
        <v>1.78514285714286</v>
      </c>
      <c r="AX442">
        <v>4.34285714285714E-2</v>
      </c>
      <c r="AY442">
        <v>1.4102857142857099</v>
      </c>
      <c r="AZ442">
        <v>4.9748571428571404</v>
      </c>
      <c r="BA442">
        <v>0.38857142857142901</v>
      </c>
      <c r="BB442">
        <v>0.371428571428571</v>
      </c>
      <c r="BC442">
        <v>3.77142857142857E-2</v>
      </c>
      <c r="BD442">
        <v>0.20342857142857099</v>
      </c>
      <c r="BE442">
        <v>0.13142857142857101</v>
      </c>
      <c r="BF442" s="255" t="str">
        <f t="shared" si="6"/>
        <v>Least vulnerability</v>
      </c>
    </row>
    <row r="443" spans="1:58" x14ac:dyDescent="0.25">
      <c r="A443">
        <v>56054</v>
      </c>
      <c r="B443">
        <v>865</v>
      </c>
      <c r="C443">
        <v>20</v>
      </c>
      <c r="D443">
        <v>0</v>
      </c>
      <c r="E443">
        <v>43167</v>
      </c>
      <c r="F443">
        <v>18</v>
      </c>
      <c r="G443">
        <v>172</v>
      </c>
      <c r="H443">
        <v>142</v>
      </c>
      <c r="I443">
        <v>75</v>
      </c>
      <c r="J443">
        <v>20</v>
      </c>
      <c r="K443">
        <v>27</v>
      </c>
      <c r="L443">
        <v>0</v>
      </c>
      <c r="M443">
        <v>2</v>
      </c>
      <c r="N443">
        <v>16</v>
      </c>
      <c r="O443">
        <v>3</v>
      </c>
      <c r="P443">
        <v>1</v>
      </c>
      <c r="Q443">
        <v>0</v>
      </c>
      <c r="R443">
        <v>2.3121387283237E-2</v>
      </c>
      <c r="S443">
        <v>0</v>
      </c>
      <c r="T443">
        <v>43167</v>
      </c>
      <c r="U443">
        <v>2.0809248554913298E-2</v>
      </c>
      <c r="V443">
        <v>0.198843930635838</v>
      </c>
      <c r="W443">
        <v>0.16416184971098299</v>
      </c>
      <c r="X443">
        <v>8.6705202312138699E-2</v>
      </c>
      <c r="Y443">
        <v>2.3121387283237E-2</v>
      </c>
      <c r="Z443">
        <v>3.1213872832369899E-2</v>
      </c>
      <c r="AA443">
        <v>0</v>
      </c>
      <c r="AB443">
        <v>2.3121387283237E-3</v>
      </c>
      <c r="AC443">
        <v>1.84971098265896E-2</v>
      </c>
      <c r="AD443">
        <v>3.46820809248555E-3</v>
      </c>
      <c r="AE443">
        <v>1.15606936416185E-3</v>
      </c>
      <c r="AF443">
        <v>0</v>
      </c>
      <c r="AG443">
        <v>4.57142857142857E-2</v>
      </c>
      <c r="AH443">
        <v>0</v>
      </c>
      <c r="AI443">
        <v>0.30514285714285699</v>
      </c>
      <c r="AJ443">
        <v>0.17371428571428599</v>
      </c>
      <c r="AK443">
        <v>0.51314285714285701</v>
      </c>
      <c r="AL443">
        <v>0.13600000000000001</v>
      </c>
      <c r="AM443">
        <v>0.17714285714285699</v>
      </c>
      <c r="AN443">
        <v>0.434285714285714</v>
      </c>
      <c r="AO443">
        <v>0.110857142857143</v>
      </c>
      <c r="AP443">
        <v>0</v>
      </c>
      <c r="AQ443">
        <v>0.34171428571428603</v>
      </c>
      <c r="AR443">
        <v>0.55200000000000005</v>
      </c>
      <c r="AS443">
        <v>0.42171428571428599</v>
      </c>
      <c r="AT443">
        <v>9.6000000000000002E-2</v>
      </c>
      <c r="AU443">
        <v>0</v>
      </c>
      <c r="AV443">
        <v>0.52457142857142902</v>
      </c>
      <c r="AW443">
        <v>1.26057142857143</v>
      </c>
      <c r="AX443">
        <v>0.110857142857143</v>
      </c>
      <c r="AY443">
        <v>1.4114285714285699</v>
      </c>
      <c r="AZ443">
        <v>3.3074285714285701</v>
      </c>
      <c r="BA443">
        <v>2.4E-2</v>
      </c>
      <c r="BB443">
        <v>0.129142857142857</v>
      </c>
      <c r="BC443">
        <v>8.11428571428571E-2</v>
      </c>
      <c r="BD443">
        <v>0.20457142857142899</v>
      </c>
      <c r="BE443">
        <v>1.25714285714286E-2</v>
      </c>
      <c r="BF443" s="255" t="str">
        <f t="shared" si="6"/>
        <v>Least vulnerability</v>
      </c>
    </row>
    <row r="444" spans="1:58" x14ac:dyDescent="0.25">
      <c r="A444">
        <v>56055</v>
      </c>
      <c r="B444">
        <v>3868</v>
      </c>
      <c r="C444">
        <v>313</v>
      </c>
      <c r="D444">
        <v>63</v>
      </c>
      <c r="E444">
        <v>38859</v>
      </c>
      <c r="F444">
        <v>87</v>
      </c>
      <c r="G444">
        <v>782</v>
      </c>
      <c r="H444">
        <v>941</v>
      </c>
      <c r="I444">
        <v>489</v>
      </c>
      <c r="J444">
        <v>112</v>
      </c>
      <c r="K444">
        <v>229</v>
      </c>
      <c r="L444">
        <v>0</v>
      </c>
      <c r="M444">
        <v>98</v>
      </c>
      <c r="N444">
        <v>59</v>
      </c>
      <c r="O444">
        <v>13</v>
      </c>
      <c r="P444">
        <v>75</v>
      </c>
      <c r="Q444">
        <v>2</v>
      </c>
      <c r="R444">
        <v>8.0920372285418804E-2</v>
      </c>
      <c r="S444">
        <v>1.6287487073423E-2</v>
      </c>
      <c r="T444">
        <v>38859</v>
      </c>
      <c r="U444">
        <v>2.2492244053774601E-2</v>
      </c>
      <c r="V444">
        <v>0.202171664943123</v>
      </c>
      <c r="W444">
        <v>0.243278179937952</v>
      </c>
      <c r="X444">
        <v>0.12642192347466399</v>
      </c>
      <c r="Y444">
        <v>2.8955532574974099E-2</v>
      </c>
      <c r="Z444">
        <v>5.92037228541882E-2</v>
      </c>
      <c r="AA444">
        <v>0</v>
      </c>
      <c r="AB444">
        <v>2.5336091003102398E-2</v>
      </c>
      <c r="AC444">
        <v>1.5253360910031001E-2</v>
      </c>
      <c r="AD444">
        <v>3.3609100310237898E-3</v>
      </c>
      <c r="AE444">
        <v>1.9389865563598799E-2</v>
      </c>
      <c r="AF444">
        <v>5.1706308169596695E-4</v>
      </c>
      <c r="AG444">
        <v>0.47885714285714298</v>
      </c>
      <c r="AH444">
        <v>0.47314285714285698</v>
      </c>
      <c r="AI444">
        <v>0.47542857142857098</v>
      </c>
      <c r="AJ444">
        <v>0.19542857142857101</v>
      </c>
      <c r="AK444">
        <v>0.52800000000000002</v>
      </c>
      <c r="AL444">
        <v>0.63428571428571401</v>
      </c>
      <c r="AM444">
        <v>0.58971428571428597</v>
      </c>
      <c r="AN444">
        <v>0.59314285714285697</v>
      </c>
      <c r="AO444">
        <v>0.27542857142857102</v>
      </c>
      <c r="AP444">
        <v>0</v>
      </c>
      <c r="AQ444">
        <v>0.622857142857143</v>
      </c>
      <c r="AR444">
        <v>0.49028571428571399</v>
      </c>
      <c r="AS444">
        <v>0.41485714285714298</v>
      </c>
      <c r="AT444">
        <v>0.627428571428571</v>
      </c>
      <c r="AU444">
        <v>0.40114285714285702</v>
      </c>
      <c r="AV444">
        <v>1.6228571428571399</v>
      </c>
      <c r="AW444">
        <v>2.3451428571428599</v>
      </c>
      <c r="AX444">
        <v>0.27542857142857102</v>
      </c>
      <c r="AY444">
        <v>2.5565714285714298</v>
      </c>
      <c r="AZ444">
        <v>6.8</v>
      </c>
      <c r="BA444">
        <v>0.33828571428571402</v>
      </c>
      <c r="BB444">
        <v>0.67657142857142905</v>
      </c>
      <c r="BC444">
        <v>0.158857142857143</v>
      </c>
      <c r="BD444">
        <v>0.55428571428571405</v>
      </c>
      <c r="BE444">
        <v>0.42971428571428599</v>
      </c>
      <c r="BF444" s="255" t="str">
        <f t="shared" si="6"/>
        <v>Some vulnerability</v>
      </c>
    </row>
    <row r="445" spans="1:58" x14ac:dyDescent="0.25">
      <c r="A445">
        <v>56056</v>
      </c>
      <c r="B445">
        <v>60</v>
      </c>
      <c r="C445">
        <v>6</v>
      </c>
      <c r="D445">
        <v>0</v>
      </c>
      <c r="E445">
        <v>30283</v>
      </c>
      <c r="F445">
        <v>2</v>
      </c>
      <c r="G445">
        <v>19</v>
      </c>
      <c r="H445">
        <v>2</v>
      </c>
      <c r="I445">
        <v>26</v>
      </c>
      <c r="J445">
        <v>9</v>
      </c>
      <c r="K445">
        <v>0</v>
      </c>
      <c r="L445">
        <v>0</v>
      </c>
      <c r="M445">
        <v>0</v>
      </c>
      <c r="N445">
        <v>7</v>
      </c>
      <c r="O445">
        <v>0</v>
      </c>
      <c r="P445">
        <v>2</v>
      </c>
      <c r="Q445">
        <v>0</v>
      </c>
      <c r="R445">
        <v>0.1</v>
      </c>
      <c r="S445">
        <v>0</v>
      </c>
      <c r="T445">
        <v>30283</v>
      </c>
      <c r="U445">
        <v>3.3333333333333298E-2</v>
      </c>
      <c r="V445">
        <v>0.31666666666666698</v>
      </c>
      <c r="W445">
        <v>3.3333333333333298E-2</v>
      </c>
      <c r="X445">
        <v>0.43333333333333302</v>
      </c>
      <c r="Y445">
        <v>0.15</v>
      </c>
      <c r="Z445">
        <v>0</v>
      </c>
      <c r="AA445">
        <v>0</v>
      </c>
      <c r="AB445">
        <v>0</v>
      </c>
      <c r="AC445">
        <v>0.116666666666667</v>
      </c>
      <c r="AD445">
        <v>0</v>
      </c>
      <c r="AE445">
        <v>3.3333333333333298E-2</v>
      </c>
      <c r="AF445">
        <v>0</v>
      </c>
      <c r="AG445">
        <v>0.63428571428571401</v>
      </c>
      <c r="AH445">
        <v>0</v>
      </c>
      <c r="AI445">
        <v>0.90628571428571403</v>
      </c>
      <c r="AJ445">
        <v>0.372571428571429</v>
      </c>
      <c r="AK445">
        <v>0.90971428571428603</v>
      </c>
      <c r="AL445">
        <v>1.48571428571429E-2</v>
      </c>
      <c r="AM445">
        <v>0.998857142857143</v>
      </c>
      <c r="AN445">
        <v>0.996571428571429</v>
      </c>
      <c r="AO445">
        <v>0</v>
      </c>
      <c r="AP445">
        <v>0</v>
      </c>
      <c r="AQ445">
        <v>0</v>
      </c>
      <c r="AR445">
        <v>0.95885714285714296</v>
      </c>
      <c r="AS445">
        <v>0</v>
      </c>
      <c r="AT445">
        <v>0.85942857142857099</v>
      </c>
      <c r="AU445">
        <v>0</v>
      </c>
      <c r="AV445">
        <v>1.9131428571428599</v>
      </c>
      <c r="AW445">
        <v>2.92</v>
      </c>
      <c r="AX445">
        <v>0</v>
      </c>
      <c r="AY445">
        <v>1.8182857142857101</v>
      </c>
      <c r="AZ445">
        <v>6.6514285714285704</v>
      </c>
      <c r="BA445">
        <v>0.48</v>
      </c>
      <c r="BB445">
        <v>0.94857142857142895</v>
      </c>
      <c r="BC445">
        <v>0</v>
      </c>
      <c r="BD445">
        <v>0.32114285714285701</v>
      </c>
      <c r="BE445">
        <v>0.40228571428571402</v>
      </c>
      <c r="BF445" s="255" t="str">
        <f t="shared" si="6"/>
        <v>Some vulnerability</v>
      </c>
    </row>
    <row r="446" spans="1:58" x14ac:dyDescent="0.25">
      <c r="A446">
        <v>56057</v>
      </c>
      <c r="B446">
        <v>3933</v>
      </c>
      <c r="C446">
        <v>230</v>
      </c>
      <c r="D446">
        <v>122</v>
      </c>
      <c r="E446">
        <v>38485</v>
      </c>
      <c r="F446">
        <v>228</v>
      </c>
      <c r="G446">
        <v>555</v>
      </c>
      <c r="H446">
        <v>876</v>
      </c>
      <c r="I446">
        <v>426</v>
      </c>
      <c r="J446">
        <v>40</v>
      </c>
      <c r="K446">
        <v>806</v>
      </c>
      <c r="L446">
        <v>215</v>
      </c>
      <c r="M446">
        <v>104</v>
      </c>
      <c r="N446">
        <v>51</v>
      </c>
      <c r="O446">
        <v>46</v>
      </c>
      <c r="P446">
        <v>72</v>
      </c>
      <c r="Q446">
        <v>74</v>
      </c>
      <c r="R446">
        <v>5.8479532163742701E-2</v>
      </c>
      <c r="S446">
        <v>3.1019577930333098E-2</v>
      </c>
      <c r="T446">
        <v>38485</v>
      </c>
      <c r="U446">
        <v>5.7971014492753603E-2</v>
      </c>
      <c r="V446">
        <v>0.14111365369946599</v>
      </c>
      <c r="W446">
        <v>0.22273073989321099</v>
      </c>
      <c r="X446">
        <v>0.10831426392067101</v>
      </c>
      <c r="Y446">
        <v>1.01703534197813E-2</v>
      </c>
      <c r="Z446">
        <v>0.204932621408594</v>
      </c>
      <c r="AA446">
        <v>5.4665649631324698E-2</v>
      </c>
      <c r="AB446">
        <v>2.6442918891431501E-2</v>
      </c>
      <c r="AC446">
        <v>1.29672006102212E-2</v>
      </c>
      <c r="AD446">
        <v>1.1695906432748499E-2</v>
      </c>
      <c r="AE446">
        <v>1.83066361556064E-2</v>
      </c>
      <c r="AF446">
        <v>1.8815153826595502E-2</v>
      </c>
      <c r="AG446">
        <v>0.29714285714285699</v>
      </c>
      <c r="AH446">
        <v>0.84685714285714297</v>
      </c>
      <c r="AI446">
        <v>0.50857142857142901</v>
      </c>
      <c r="AJ446">
        <v>0.77142857142857102</v>
      </c>
      <c r="AK446">
        <v>0.17485714285714299</v>
      </c>
      <c r="AL446">
        <v>0.47314285714285698</v>
      </c>
      <c r="AM446">
        <v>0.40342857142857103</v>
      </c>
      <c r="AN446">
        <v>7.7714285714285694E-2</v>
      </c>
      <c r="AO446">
        <v>0.80457142857142905</v>
      </c>
      <c r="AP446">
        <v>0.96685714285714297</v>
      </c>
      <c r="AQ446">
        <v>0.64114285714285701</v>
      </c>
      <c r="AR446">
        <v>0.45714285714285702</v>
      </c>
      <c r="AS446">
        <v>0.82742857142857096</v>
      </c>
      <c r="AT446">
        <v>0.60799999999999998</v>
      </c>
      <c r="AU446">
        <v>0.73257142857142898</v>
      </c>
      <c r="AV446">
        <v>2.4239999999999999</v>
      </c>
      <c r="AW446">
        <v>1.1291428571428599</v>
      </c>
      <c r="AX446">
        <v>1.77142857142857</v>
      </c>
      <c r="AY446">
        <v>3.26628571428571</v>
      </c>
      <c r="AZ446">
        <v>8.5908571428571392</v>
      </c>
      <c r="BA446">
        <v>0.68914285714285695</v>
      </c>
      <c r="BB446">
        <v>0.08</v>
      </c>
      <c r="BC446">
        <v>0.91428571428571404</v>
      </c>
      <c r="BD446">
        <v>0.78971428571428604</v>
      </c>
      <c r="BE446">
        <v>0.71428571428571397</v>
      </c>
      <c r="BF446" s="255" t="str">
        <f t="shared" si="6"/>
        <v>Significant vulnerability</v>
      </c>
    </row>
    <row r="447" spans="1:58" x14ac:dyDescent="0.25">
      <c r="A447">
        <v>56058</v>
      </c>
      <c r="B447">
        <v>6080</v>
      </c>
      <c r="C447">
        <v>804</v>
      </c>
      <c r="D447">
        <v>86</v>
      </c>
      <c r="E447">
        <v>39434</v>
      </c>
      <c r="F447">
        <v>236</v>
      </c>
      <c r="G447">
        <v>1115</v>
      </c>
      <c r="H447">
        <v>1346</v>
      </c>
      <c r="I447">
        <v>937</v>
      </c>
      <c r="J447">
        <v>101</v>
      </c>
      <c r="K447">
        <v>1110</v>
      </c>
      <c r="L447">
        <v>100</v>
      </c>
      <c r="M447">
        <v>401</v>
      </c>
      <c r="N447">
        <v>50</v>
      </c>
      <c r="O447">
        <v>19</v>
      </c>
      <c r="P447">
        <v>131</v>
      </c>
      <c r="Q447">
        <v>98</v>
      </c>
      <c r="R447">
        <v>0.13223684210526301</v>
      </c>
      <c r="S447">
        <v>1.41447368421053E-2</v>
      </c>
      <c r="T447">
        <v>39434</v>
      </c>
      <c r="U447">
        <v>3.8815789473684199E-2</v>
      </c>
      <c r="V447">
        <v>0.183388157894737</v>
      </c>
      <c r="W447">
        <v>0.22138157894736801</v>
      </c>
      <c r="X447">
        <v>0.15411184210526299</v>
      </c>
      <c r="Y447">
        <v>1.6611842105263199E-2</v>
      </c>
      <c r="Z447">
        <v>0.18256578947368399</v>
      </c>
      <c r="AA447">
        <v>1.6447368421052599E-2</v>
      </c>
      <c r="AB447">
        <v>6.5953947368421098E-2</v>
      </c>
      <c r="AC447">
        <v>8.2236842105263205E-3</v>
      </c>
      <c r="AD447">
        <v>3.1250000000000002E-3</v>
      </c>
      <c r="AE447">
        <v>2.15460526315789E-2</v>
      </c>
      <c r="AF447">
        <v>1.6118421052631601E-2</v>
      </c>
      <c r="AG447">
        <v>0.81257142857142906</v>
      </c>
      <c r="AH447">
        <v>0.40457142857142903</v>
      </c>
      <c r="AI447">
        <v>0.44914285714285701</v>
      </c>
      <c r="AJ447">
        <v>0.47085714285714297</v>
      </c>
      <c r="AK447">
        <v>0.39542857142857102</v>
      </c>
      <c r="AL447">
        <v>0.45600000000000002</v>
      </c>
      <c r="AM447">
        <v>0.78742857142857103</v>
      </c>
      <c r="AN447">
        <v>0.23885714285714299</v>
      </c>
      <c r="AO447">
        <v>0.76800000000000002</v>
      </c>
      <c r="AP447">
        <v>0.83542857142857097</v>
      </c>
      <c r="AQ447">
        <v>0.86514285714285699</v>
      </c>
      <c r="AR447">
        <v>0.35199999999999998</v>
      </c>
      <c r="AS447">
        <v>0.39771428571428602</v>
      </c>
      <c r="AT447">
        <v>0.68114285714285705</v>
      </c>
      <c r="AU447">
        <v>0.69942857142857096</v>
      </c>
      <c r="AV447">
        <v>2.1371428571428601</v>
      </c>
      <c r="AW447">
        <v>1.8777142857142901</v>
      </c>
      <c r="AX447">
        <v>1.6034285714285701</v>
      </c>
      <c r="AY447">
        <v>2.9954285714285702</v>
      </c>
      <c r="AZ447">
        <v>8.6137142857142894</v>
      </c>
      <c r="BA447">
        <v>0.58171428571428596</v>
      </c>
      <c r="BB447">
        <v>0.42628571428571399</v>
      </c>
      <c r="BC447">
        <v>0.84685714285714297</v>
      </c>
      <c r="BD447">
        <v>0.69714285714285695</v>
      </c>
      <c r="BE447">
        <v>0.71657142857142897</v>
      </c>
      <c r="BF447" s="255" t="str">
        <f t="shared" si="6"/>
        <v>Significant vulnerability</v>
      </c>
    </row>
    <row r="448" spans="1:58" x14ac:dyDescent="0.25">
      <c r="A448">
        <v>56060</v>
      </c>
      <c r="B448">
        <v>446</v>
      </c>
      <c r="C448">
        <v>19</v>
      </c>
      <c r="D448">
        <v>5</v>
      </c>
      <c r="E448">
        <v>32233</v>
      </c>
      <c r="F448">
        <v>78</v>
      </c>
      <c r="G448">
        <v>84</v>
      </c>
      <c r="H448">
        <v>95</v>
      </c>
      <c r="I448">
        <v>44</v>
      </c>
      <c r="J448">
        <v>8</v>
      </c>
      <c r="K448">
        <v>88</v>
      </c>
      <c r="L448">
        <v>0</v>
      </c>
      <c r="M448">
        <v>0</v>
      </c>
      <c r="N448">
        <v>10</v>
      </c>
      <c r="O448">
        <v>0</v>
      </c>
      <c r="P448">
        <v>2</v>
      </c>
      <c r="Q448">
        <v>0</v>
      </c>
      <c r="R448">
        <v>4.2600896860986497E-2</v>
      </c>
      <c r="S448">
        <v>1.1210762331838601E-2</v>
      </c>
      <c r="T448">
        <v>32233</v>
      </c>
      <c r="U448">
        <v>0.17488789237668201</v>
      </c>
      <c r="V448">
        <v>0.18834080717488799</v>
      </c>
      <c r="W448">
        <v>0.21300448430493299</v>
      </c>
      <c r="X448">
        <v>9.8654708520179393E-2</v>
      </c>
      <c r="Y448">
        <v>1.79372197309417E-2</v>
      </c>
      <c r="Z448">
        <v>0.19730941704035901</v>
      </c>
      <c r="AA448">
        <v>0</v>
      </c>
      <c r="AB448">
        <v>0</v>
      </c>
      <c r="AC448">
        <v>2.2421524663677101E-2</v>
      </c>
      <c r="AD448">
        <v>0</v>
      </c>
      <c r="AE448">
        <v>4.4843049327354303E-3</v>
      </c>
      <c r="AF448">
        <v>0</v>
      </c>
      <c r="AG448">
        <v>0.16685714285714301</v>
      </c>
      <c r="AH448">
        <v>0.29828571428571399</v>
      </c>
      <c r="AI448">
        <v>0.85371428571428598</v>
      </c>
      <c r="AJ448">
        <v>0.996571428571429</v>
      </c>
      <c r="AK448">
        <v>0.44</v>
      </c>
      <c r="AL448">
        <v>0.38628571428571401</v>
      </c>
      <c r="AM448">
        <v>0.29485714285714298</v>
      </c>
      <c r="AN448">
        <v>0.27885714285714303</v>
      </c>
      <c r="AO448">
        <v>0.79085714285714304</v>
      </c>
      <c r="AP448">
        <v>0</v>
      </c>
      <c r="AQ448">
        <v>0</v>
      </c>
      <c r="AR448">
        <v>0.60114285714285698</v>
      </c>
      <c r="AS448">
        <v>0</v>
      </c>
      <c r="AT448">
        <v>0.182857142857143</v>
      </c>
      <c r="AU448">
        <v>0</v>
      </c>
      <c r="AV448">
        <v>2.3154285714285701</v>
      </c>
      <c r="AW448">
        <v>1.4</v>
      </c>
      <c r="AX448">
        <v>0.79085714285714304</v>
      </c>
      <c r="AY448">
        <v>0.78400000000000003</v>
      </c>
      <c r="AZ448">
        <v>5.2902857142857096</v>
      </c>
      <c r="BA448">
        <v>0.65600000000000003</v>
      </c>
      <c r="BB448">
        <v>0.17942857142857099</v>
      </c>
      <c r="BC448">
        <v>0.42971428571428599</v>
      </c>
      <c r="BD448">
        <v>6.4000000000000001E-2</v>
      </c>
      <c r="BE448">
        <v>0.17942857142857099</v>
      </c>
      <c r="BF448" s="255" t="str">
        <f t="shared" si="6"/>
        <v>Least vulnerability</v>
      </c>
    </row>
    <row r="449" spans="1:58" x14ac:dyDescent="0.25">
      <c r="A449">
        <v>56062</v>
      </c>
      <c r="B449">
        <v>3249</v>
      </c>
      <c r="C449">
        <v>265</v>
      </c>
      <c r="D449">
        <v>46</v>
      </c>
      <c r="E449">
        <v>37047</v>
      </c>
      <c r="F449">
        <v>203</v>
      </c>
      <c r="G449">
        <v>641</v>
      </c>
      <c r="H449">
        <v>836</v>
      </c>
      <c r="I449">
        <v>306</v>
      </c>
      <c r="J449">
        <v>87</v>
      </c>
      <c r="K449">
        <v>889</v>
      </c>
      <c r="L449">
        <v>153</v>
      </c>
      <c r="M449">
        <v>50</v>
      </c>
      <c r="N449">
        <v>86</v>
      </c>
      <c r="O449">
        <v>19</v>
      </c>
      <c r="P449">
        <v>57</v>
      </c>
      <c r="Q449">
        <v>86</v>
      </c>
      <c r="R449">
        <v>8.1563558017851603E-2</v>
      </c>
      <c r="S449">
        <v>1.41582025238535E-2</v>
      </c>
      <c r="T449">
        <v>37047</v>
      </c>
      <c r="U449">
        <v>6.2480763311788201E-2</v>
      </c>
      <c r="V449">
        <v>0.197291474299785</v>
      </c>
      <c r="W449">
        <v>0.25730994152046799</v>
      </c>
      <c r="X449">
        <v>9.4182825484764504E-2</v>
      </c>
      <c r="Y449">
        <v>2.6777469990766401E-2</v>
      </c>
      <c r="Z449">
        <v>0.273622653124038</v>
      </c>
      <c r="AA449">
        <v>4.7091412742382301E-2</v>
      </c>
      <c r="AB449">
        <v>1.5389350569405999E-2</v>
      </c>
      <c r="AC449">
        <v>2.6469682979378299E-2</v>
      </c>
      <c r="AD449">
        <v>5.8479532163742704E-3</v>
      </c>
      <c r="AE449">
        <v>1.7543859649122799E-2</v>
      </c>
      <c r="AF449">
        <v>2.6469682979378299E-2</v>
      </c>
      <c r="AG449">
        <v>0.48228571428571398</v>
      </c>
      <c r="AH449">
        <v>0.40571428571428603</v>
      </c>
      <c r="AI449">
        <v>0.58742857142857097</v>
      </c>
      <c r="AJ449">
        <v>0.80457142857142905</v>
      </c>
      <c r="AK449">
        <v>0.50628571428571401</v>
      </c>
      <c r="AL449">
        <v>0.72799999999999998</v>
      </c>
      <c r="AM449">
        <v>0.246857142857143</v>
      </c>
      <c r="AN449">
        <v>0.54171428571428604</v>
      </c>
      <c r="AO449">
        <v>0.88685714285714301</v>
      </c>
      <c r="AP449">
        <v>0.95428571428571396</v>
      </c>
      <c r="AQ449">
        <v>0.51885714285714302</v>
      </c>
      <c r="AR449">
        <v>0.64228571428571402</v>
      </c>
      <c r="AS449">
        <v>0.57599999999999996</v>
      </c>
      <c r="AT449">
        <v>0.59085714285714297</v>
      </c>
      <c r="AU449">
        <v>0.81142857142857105</v>
      </c>
      <c r="AV449">
        <v>2.2799999999999998</v>
      </c>
      <c r="AW449">
        <v>2.02285714285714</v>
      </c>
      <c r="AX449">
        <v>1.8411428571428601</v>
      </c>
      <c r="AY449">
        <v>3.1394285714285699</v>
      </c>
      <c r="AZ449">
        <v>9.2834285714285691</v>
      </c>
      <c r="BA449">
        <v>0.64</v>
      </c>
      <c r="BB449">
        <v>0.51771428571428602</v>
      </c>
      <c r="BC449">
        <v>0.94742857142857095</v>
      </c>
      <c r="BD449">
        <v>0.74399999999999999</v>
      </c>
      <c r="BE449">
        <v>0.82399999999999995</v>
      </c>
      <c r="BF449" s="255" t="str">
        <f t="shared" si="6"/>
        <v>Most vulnerability</v>
      </c>
    </row>
    <row r="450" spans="1:58" x14ac:dyDescent="0.25">
      <c r="A450">
        <v>56063</v>
      </c>
      <c r="B450">
        <v>3059</v>
      </c>
      <c r="C450">
        <v>152</v>
      </c>
      <c r="D450">
        <v>66</v>
      </c>
      <c r="E450">
        <v>54034</v>
      </c>
      <c r="F450">
        <v>48</v>
      </c>
      <c r="G450">
        <v>681</v>
      </c>
      <c r="H450">
        <v>795</v>
      </c>
      <c r="I450">
        <v>298</v>
      </c>
      <c r="J450">
        <v>92</v>
      </c>
      <c r="K450">
        <v>228</v>
      </c>
      <c r="L450">
        <v>1</v>
      </c>
      <c r="M450">
        <v>39</v>
      </c>
      <c r="N450">
        <v>52</v>
      </c>
      <c r="O450">
        <v>2</v>
      </c>
      <c r="P450">
        <v>17</v>
      </c>
      <c r="Q450">
        <v>0</v>
      </c>
      <c r="R450">
        <v>4.9689440993788803E-2</v>
      </c>
      <c r="S450">
        <v>2.1575678326250399E-2</v>
      </c>
      <c r="T450">
        <v>54034</v>
      </c>
      <c r="U450">
        <v>1.5691402419091199E-2</v>
      </c>
      <c r="V450">
        <v>0.22262177182085599</v>
      </c>
      <c r="W450">
        <v>0.25988885256619798</v>
      </c>
      <c r="X450">
        <v>9.7417456685191195E-2</v>
      </c>
      <c r="Y450">
        <v>3.00751879699248E-2</v>
      </c>
      <c r="Z450">
        <v>7.4534161490683204E-2</v>
      </c>
      <c r="AA450">
        <v>3.2690421706440002E-4</v>
      </c>
      <c r="AB450">
        <v>1.2749264465511599E-2</v>
      </c>
      <c r="AC450">
        <v>1.6999019287348802E-2</v>
      </c>
      <c r="AD450">
        <v>6.5380843412880005E-4</v>
      </c>
      <c r="AE450">
        <v>5.5573716900948001E-3</v>
      </c>
      <c r="AF450">
        <v>0</v>
      </c>
      <c r="AG450">
        <v>0.224</v>
      </c>
      <c r="AH450">
        <v>0.64914285714285702</v>
      </c>
      <c r="AI450">
        <v>0.105142857142857</v>
      </c>
      <c r="AJ450">
        <v>0.106285714285714</v>
      </c>
      <c r="AK450">
        <v>0.63657142857142901</v>
      </c>
      <c r="AL450">
        <v>0.747428571428571</v>
      </c>
      <c r="AM450">
        <v>0.27885714285714303</v>
      </c>
      <c r="AN450">
        <v>0.64</v>
      </c>
      <c r="AO450">
        <v>0.39200000000000002</v>
      </c>
      <c r="AP450">
        <v>0.35885714285714299</v>
      </c>
      <c r="AQ450">
        <v>0.48571428571428599</v>
      </c>
      <c r="AR450">
        <v>0.53028571428571403</v>
      </c>
      <c r="AS450">
        <v>0.23200000000000001</v>
      </c>
      <c r="AT450">
        <v>0.21028571428571399</v>
      </c>
      <c r="AU450">
        <v>0</v>
      </c>
      <c r="AV450">
        <v>1.0845714285714301</v>
      </c>
      <c r="AW450">
        <v>2.3028571428571398</v>
      </c>
      <c r="AX450">
        <v>0.750857142857143</v>
      </c>
      <c r="AY450">
        <v>1.45828571428571</v>
      </c>
      <c r="AZ450">
        <v>5.5965714285714299</v>
      </c>
      <c r="BA450">
        <v>0.13371428571428601</v>
      </c>
      <c r="BB450">
        <v>0.66057142857142903</v>
      </c>
      <c r="BC450">
        <v>0.39657142857142902</v>
      </c>
      <c r="BD450">
        <v>0.222857142857143</v>
      </c>
      <c r="BE450">
        <v>0.22628571428571401</v>
      </c>
      <c r="BF450" s="255" t="str">
        <f t="shared" si="6"/>
        <v>Least vulnerability</v>
      </c>
    </row>
    <row r="451" spans="1:58" x14ac:dyDescent="0.25">
      <c r="A451">
        <v>56065</v>
      </c>
      <c r="B451">
        <v>2828</v>
      </c>
      <c r="C451">
        <v>283</v>
      </c>
      <c r="D451">
        <v>73</v>
      </c>
      <c r="E451">
        <v>37222</v>
      </c>
      <c r="F451">
        <v>77</v>
      </c>
      <c r="G451">
        <v>493</v>
      </c>
      <c r="H451">
        <v>785</v>
      </c>
      <c r="I451">
        <v>225</v>
      </c>
      <c r="J451">
        <v>39</v>
      </c>
      <c r="K451">
        <v>366</v>
      </c>
      <c r="L451">
        <v>2</v>
      </c>
      <c r="M451">
        <v>29</v>
      </c>
      <c r="N451">
        <v>4</v>
      </c>
      <c r="O451">
        <v>6</v>
      </c>
      <c r="P451">
        <v>23</v>
      </c>
      <c r="Q451">
        <v>68</v>
      </c>
      <c r="R451">
        <v>0.10007072135785</v>
      </c>
      <c r="S451">
        <v>2.5813295615275799E-2</v>
      </c>
      <c r="T451">
        <v>37222</v>
      </c>
      <c r="U451">
        <v>2.72277227722772E-2</v>
      </c>
      <c r="V451">
        <v>0.17432814710042399</v>
      </c>
      <c r="W451">
        <v>0.27758132956152798</v>
      </c>
      <c r="X451">
        <v>7.9561527581329602E-2</v>
      </c>
      <c r="Y451">
        <v>1.37906647807638E-2</v>
      </c>
      <c r="Z451">
        <v>0.129420084865629</v>
      </c>
      <c r="AA451">
        <v>7.0721357850070702E-4</v>
      </c>
      <c r="AB451">
        <v>1.02545968882603E-2</v>
      </c>
      <c r="AC451">
        <v>1.4144271570014099E-3</v>
      </c>
      <c r="AD451">
        <v>2.1216407355021199E-3</v>
      </c>
      <c r="AE451">
        <v>8.1329561527581293E-3</v>
      </c>
      <c r="AF451">
        <v>2.4045261669024001E-2</v>
      </c>
      <c r="AG451">
        <v>0.63771428571428601</v>
      </c>
      <c r="AH451">
        <v>0.77028571428571402</v>
      </c>
      <c r="AI451">
        <v>0.57714285714285696</v>
      </c>
      <c r="AJ451">
        <v>0.246857142857143</v>
      </c>
      <c r="AK451">
        <v>0.34514285714285697</v>
      </c>
      <c r="AL451">
        <v>0.83771428571428597</v>
      </c>
      <c r="AM451">
        <v>0.109714285714286</v>
      </c>
      <c r="AN451">
        <v>0.154285714285714</v>
      </c>
      <c r="AO451">
        <v>0.65257142857142902</v>
      </c>
      <c r="AP451">
        <v>0.38971428571428601</v>
      </c>
      <c r="AQ451">
        <v>0.44914285714285701</v>
      </c>
      <c r="AR451">
        <v>0.17028571428571401</v>
      </c>
      <c r="AS451">
        <v>0.33142857142857102</v>
      </c>
      <c r="AT451">
        <v>0.30628571428571399</v>
      </c>
      <c r="AU451">
        <v>0.77942857142857103</v>
      </c>
      <c r="AV451">
        <v>2.2320000000000002</v>
      </c>
      <c r="AW451">
        <v>1.44685714285714</v>
      </c>
      <c r="AX451">
        <v>1.04228571428571</v>
      </c>
      <c r="AY451">
        <v>2.0365714285714298</v>
      </c>
      <c r="AZ451">
        <v>6.7577142857142896</v>
      </c>
      <c r="BA451">
        <v>0.621714285714286</v>
      </c>
      <c r="BB451">
        <v>0.20457142857142899</v>
      </c>
      <c r="BC451">
        <v>0.57828571428571396</v>
      </c>
      <c r="BD451">
        <v>0.38514285714285701</v>
      </c>
      <c r="BE451">
        <v>0.42399999999999999</v>
      </c>
      <c r="BF451" s="255" t="str">
        <f t="shared" si="6"/>
        <v>Some vulnerability</v>
      </c>
    </row>
    <row r="452" spans="1:58" x14ac:dyDescent="0.25">
      <c r="A452">
        <v>56068</v>
      </c>
      <c r="B452">
        <v>971</v>
      </c>
      <c r="C452">
        <v>93</v>
      </c>
      <c r="D452">
        <v>19</v>
      </c>
      <c r="E452">
        <v>38690</v>
      </c>
      <c r="F452">
        <v>42</v>
      </c>
      <c r="G452">
        <v>195</v>
      </c>
      <c r="H452">
        <v>183</v>
      </c>
      <c r="I452">
        <v>118</v>
      </c>
      <c r="J452">
        <v>8</v>
      </c>
      <c r="K452">
        <v>40</v>
      </c>
      <c r="L452">
        <v>0</v>
      </c>
      <c r="M452">
        <v>3</v>
      </c>
      <c r="N452">
        <v>4</v>
      </c>
      <c r="O452">
        <v>8</v>
      </c>
      <c r="P452">
        <v>20</v>
      </c>
      <c r="Q452">
        <v>0</v>
      </c>
      <c r="R452">
        <v>9.5777548918640598E-2</v>
      </c>
      <c r="S452">
        <v>1.9567456230689999E-2</v>
      </c>
      <c r="T452">
        <v>38690</v>
      </c>
      <c r="U452">
        <v>4.3254376930998997E-2</v>
      </c>
      <c r="V452">
        <v>0.20082389289392399</v>
      </c>
      <c r="W452">
        <v>0.188465499485067</v>
      </c>
      <c r="X452">
        <v>0.12152420185375901</v>
      </c>
      <c r="Y452">
        <v>8.2389289392379005E-3</v>
      </c>
      <c r="Z452">
        <v>4.1194644696189497E-2</v>
      </c>
      <c r="AA452">
        <v>0</v>
      </c>
      <c r="AB452">
        <v>3.0895983522142099E-3</v>
      </c>
      <c r="AC452">
        <v>4.1194644696189503E-3</v>
      </c>
      <c r="AD452">
        <v>8.2389289392379005E-3</v>
      </c>
      <c r="AE452">
        <v>2.05973223480947E-2</v>
      </c>
      <c r="AF452">
        <v>0</v>
      </c>
      <c r="AG452">
        <v>0.61142857142857099</v>
      </c>
      <c r="AH452">
        <v>0.57942857142857096</v>
      </c>
      <c r="AI452">
        <v>0.49371428571428599</v>
      </c>
      <c r="AJ452">
        <v>0.54628571428571404</v>
      </c>
      <c r="AK452">
        <v>0.52114285714285702</v>
      </c>
      <c r="AL452">
        <v>0.23428571428571399</v>
      </c>
      <c r="AM452">
        <v>0.54514285714285704</v>
      </c>
      <c r="AN452">
        <v>5.7142857142857099E-2</v>
      </c>
      <c r="AO452">
        <v>0.16228571428571401</v>
      </c>
      <c r="AP452">
        <v>0</v>
      </c>
      <c r="AQ452">
        <v>0.34857142857142898</v>
      </c>
      <c r="AR452">
        <v>0.24342857142857099</v>
      </c>
      <c r="AS452">
        <v>0.69485714285714295</v>
      </c>
      <c r="AT452">
        <v>0.66400000000000003</v>
      </c>
      <c r="AU452">
        <v>0</v>
      </c>
      <c r="AV452">
        <v>2.2308571428571402</v>
      </c>
      <c r="AW452">
        <v>1.3577142857142901</v>
      </c>
      <c r="AX452">
        <v>0.16228571428571401</v>
      </c>
      <c r="AY452">
        <v>1.95085714285714</v>
      </c>
      <c r="AZ452">
        <v>5.7017142857142904</v>
      </c>
      <c r="BA452">
        <v>0.620571428571429</v>
      </c>
      <c r="BB452">
        <v>0.158857142857143</v>
      </c>
      <c r="BC452">
        <v>0.108571428571429</v>
      </c>
      <c r="BD452">
        <v>0.35314285714285698</v>
      </c>
      <c r="BE452">
        <v>0.249142857142857</v>
      </c>
      <c r="BF452" s="255" t="str">
        <f t="shared" ref="BF452:BF515" si="7">IF(BE452&lt;=0.25,"Least vulnerability",IF(BE452&lt;=0.5,"Some vulnerability",IF(BE452&lt;=0.75,"Significant vulnerability",IF(BE452&lt;=1,"Most vulnerability",""))))</f>
        <v>Least vulnerability</v>
      </c>
    </row>
    <row r="453" spans="1:58" x14ac:dyDescent="0.25">
      <c r="A453">
        <v>56069</v>
      </c>
      <c r="B453">
        <v>4948</v>
      </c>
      <c r="C453">
        <v>236</v>
      </c>
      <c r="D453">
        <v>114</v>
      </c>
      <c r="E453">
        <v>40728</v>
      </c>
      <c r="F453">
        <v>155</v>
      </c>
      <c r="G453">
        <v>934</v>
      </c>
      <c r="H453">
        <v>1121</v>
      </c>
      <c r="I453">
        <v>512</v>
      </c>
      <c r="J453">
        <v>82</v>
      </c>
      <c r="K453">
        <v>335</v>
      </c>
      <c r="L453">
        <v>19</v>
      </c>
      <c r="M453">
        <v>73</v>
      </c>
      <c r="N453">
        <v>35</v>
      </c>
      <c r="O453">
        <v>27</v>
      </c>
      <c r="P453">
        <v>53</v>
      </c>
      <c r="Q453">
        <v>178</v>
      </c>
      <c r="R453">
        <v>4.7696038803557002E-2</v>
      </c>
      <c r="S453">
        <v>2.30396119644301E-2</v>
      </c>
      <c r="T453">
        <v>40728</v>
      </c>
      <c r="U453">
        <v>3.1325788197251403E-2</v>
      </c>
      <c r="V453">
        <v>0.188763136620857</v>
      </c>
      <c r="W453">
        <v>0.226556184316896</v>
      </c>
      <c r="X453">
        <v>0.10347615198059799</v>
      </c>
      <c r="Y453">
        <v>1.65723524656427E-2</v>
      </c>
      <c r="Z453">
        <v>6.7704122877930498E-2</v>
      </c>
      <c r="AA453">
        <v>3.8399353274050098E-3</v>
      </c>
      <c r="AB453">
        <v>1.4753435731608699E-2</v>
      </c>
      <c r="AC453">
        <v>7.0735650767987102E-3</v>
      </c>
      <c r="AD453">
        <v>5.4567502021018602E-3</v>
      </c>
      <c r="AE453">
        <v>1.07113985448666E-2</v>
      </c>
      <c r="AF453">
        <v>3.5974130962004899E-2</v>
      </c>
      <c r="AG453">
        <v>0.20114285714285701</v>
      </c>
      <c r="AH453">
        <v>0.69714285714285695</v>
      </c>
      <c r="AI453">
        <v>0.38971428571428601</v>
      </c>
      <c r="AJ453">
        <v>0.33028571428571402</v>
      </c>
      <c r="AK453">
        <v>0.44342857142857101</v>
      </c>
      <c r="AL453">
        <v>0.501714285714286</v>
      </c>
      <c r="AM453">
        <v>0.35428571428571398</v>
      </c>
      <c r="AN453">
        <v>0.23542857142857099</v>
      </c>
      <c r="AO453">
        <v>0.32914285714285701</v>
      </c>
      <c r="AP453">
        <v>0.57371428571428595</v>
      </c>
      <c r="AQ453">
        <v>0.51085714285714301</v>
      </c>
      <c r="AR453">
        <v>0.32114285714285701</v>
      </c>
      <c r="AS453">
        <v>0.55428571428571405</v>
      </c>
      <c r="AT453">
        <v>0.38971428571428601</v>
      </c>
      <c r="AU453">
        <v>0.88228571428571401</v>
      </c>
      <c r="AV453">
        <v>1.6182857142857101</v>
      </c>
      <c r="AW453">
        <v>1.53485714285714</v>
      </c>
      <c r="AX453">
        <v>0.90285714285714302</v>
      </c>
      <c r="AY453">
        <v>2.6582857142857099</v>
      </c>
      <c r="AZ453">
        <v>6.71428571428571</v>
      </c>
      <c r="BA453">
        <v>0.33371428571428602</v>
      </c>
      <c r="BB453">
        <v>0.23771428571428599</v>
      </c>
      <c r="BC453">
        <v>0.49257142857142899</v>
      </c>
      <c r="BD453">
        <v>0.58628571428571397</v>
      </c>
      <c r="BE453">
        <v>0.41485714285714298</v>
      </c>
      <c r="BF453" s="255" t="str">
        <f t="shared" si="7"/>
        <v>Some vulnerability</v>
      </c>
    </row>
    <row r="454" spans="1:58" x14ac:dyDescent="0.25">
      <c r="A454">
        <v>56071</v>
      </c>
      <c r="B454">
        <v>13015</v>
      </c>
      <c r="C454">
        <v>446</v>
      </c>
      <c r="D454">
        <v>200</v>
      </c>
      <c r="E454">
        <v>47636</v>
      </c>
      <c r="F454">
        <v>248</v>
      </c>
      <c r="G454">
        <v>1896</v>
      </c>
      <c r="H454">
        <v>3791</v>
      </c>
      <c r="I454">
        <v>1177</v>
      </c>
      <c r="J454">
        <v>162</v>
      </c>
      <c r="K454">
        <v>715</v>
      </c>
      <c r="L454">
        <v>15</v>
      </c>
      <c r="M454">
        <v>360</v>
      </c>
      <c r="N454">
        <v>0</v>
      </c>
      <c r="O454">
        <v>49</v>
      </c>
      <c r="P454">
        <v>90</v>
      </c>
      <c r="Q454">
        <v>112</v>
      </c>
      <c r="R454">
        <v>3.42681521321552E-2</v>
      </c>
      <c r="S454">
        <v>1.5366884364195201E-2</v>
      </c>
      <c r="T454">
        <v>47636</v>
      </c>
      <c r="U454">
        <v>1.9054936611602E-2</v>
      </c>
      <c r="V454">
        <v>0.14567806377257</v>
      </c>
      <c r="W454">
        <v>0.29127929312331902</v>
      </c>
      <c r="X454">
        <v>9.0434114483288502E-2</v>
      </c>
      <c r="Y454">
        <v>1.2447176334998099E-2</v>
      </c>
      <c r="Z454">
        <v>5.4936611601997698E-2</v>
      </c>
      <c r="AA454">
        <v>1.1525163273146399E-3</v>
      </c>
      <c r="AB454">
        <v>2.7660391855551299E-2</v>
      </c>
      <c r="AC454">
        <v>0</v>
      </c>
      <c r="AD454">
        <v>3.7648866692278102E-3</v>
      </c>
      <c r="AE454">
        <v>6.9150979638878196E-3</v>
      </c>
      <c r="AF454">
        <v>8.6054552439492893E-3</v>
      </c>
      <c r="AG454">
        <v>9.8285714285714296E-2</v>
      </c>
      <c r="AH454">
        <v>0.44914285714285701</v>
      </c>
      <c r="AI454">
        <v>0.17942857142857099</v>
      </c>
      <c r="AJ454">
        <v>0.156571428571429</v>
      </c>
      <c r="AK454">
        <v>0.19771428571428601</v>
      </c>
      <c r="AL454">
        <v>0.88914285714285701</v>
      </c>
      <c r="AM454">
        <v>0.222857142857143</v>
      </c>
      <c r="AN454">
        <v>0.125714285714286</v>
      </c>
      <c r="AO454">
        <v>0.245714285714286</v>
      </c>
      <c r="AP454">
        <v>0.42628571428571399</v>
      </c>
      <c r="AQ454">
        <v>0.65028571428571402</v>
      </c>
      <c r="AR454">
        <v>0</v>
      </c>
      <c r="AS454">
        <v>0.442285714285714</v>
      </c>
      <c r="AT454">
        <v>0.252571428571429</v>
      </c>
      <c r="AU454">
        <v>0.58285714285714296</v>
      </c>
      <c r="AV454">
        <v>0.88342857142857101</v>
      </c>
      <c r="AW454">
        <v>1.4354285714285699</v>
      </c>
      <c r="AX454">
        <v>0.67200000000000004</v>
      </c>
      <c r="AY454">
        <v>1.9279999999999999</v>
      </c>
      <c r="AZ454">
        <v>4.9188571428571404</v>
      </c>
      <c r="BA454">
        <v>7.8857142857142903E-2</v>
      </c>
      <c r="BB454">
        <v>0.19657142857142901</v>
      </c>
      <c r="BC454">
        <v>0.35199999999999998</v>
      </c>
      <c r="BD454">
        <v>0.34399999999999997</v>
      </c>
      <c r="BE454">
        <v>0.125714285714286</v>
      </c>
      <c r="BF454" s="255" t="str">
        <f t="shared" si="7"/>
        <v>Least vulnerability</v>
      </c>
    </row>
    <row r="455" spans="1:58" x14ac:dyDescent="0.25">
      <c r="A455">
        <v>56072</v>
      </c>
      <c r="B455">
        <v>2147</v>
      </c>
      <c r="C455">
        <v>78</v>
      </c>
      <c r="D455">
        <v>33</v>
      </c>
      <c r="E455">
        <v>36410</v>
      </c>
      <c r="F455">
        <v>81</v>
      </c>
      <c r="G455">
        <v>537</v>
      </c>
      <c r="H455">
        <v>446</v>
      </c>
      <c r="I455">
        <v>224</v>
      </c>
      <c r="J455">
        <v>46</v>
      </c>
      <c r="K455">
        <v>101</v>
      </c>
      <c r="L455">
        <v>22</v>
      </c>
      <c r="M455">
        <v>49</v>
      </c>
      <c r="N455">
        <v>20</v>
      </c>
      <c r="O455">
        <v>11</v>
      </c>
      <c r="P455">
        <v>22</v>
      </c>
      <c r="Q455">
        <v>74</v>
      </c>
      <c r="R455">
        <v>3.6329762459245497E-2</v>
      </c>
      <c r="S455">
        <v>1.5370284117373101E-2</v>
      </c>
      <c r="T455">
        <v>36410</v>
      </c>
      <c r="U455">
        <v>3.7727061015370301E-2</v>
      </c>
      <c r="V455">
        <v>0.25011644154634399</v>
      </c>
      <c r="W455">
        <v>0.20773171867722401</v>
      </c>
      <c r="X455">
        <v>0.104331625523987</v>
      </c>
      <c r="Y455">
        <v>2.1425244527247301E-2</v>
      </c>
      <c r="Z455">
        <v>4.7042384722869098E-2</v>
      </c>
      <c r="AA455">
        <v>1.02468560782487E-2</v>
      </c>
      <c r="AB455">
        <v>2.2822543083372102E-2</v>
      </c>
      <c r="AC455">
        <v>9.3153237074988394E-3</v>
      </c>
      <c r="AD455">
        <v>5.1234280391243602E-3</v>
      </c>
      <c r="AE455">
        <v>1.02468560782487E-2</v>
      </c>
      <c r="AF455">
        <v>3.4466697717745701E-2</v>
      </c>
      <c r="AG455">
        <v>0.11542857142857101</v>
      </c>
      <c r="AH455">
        <v>0.45028571428571401</v>
      </c>
      <c r="AI455">
        <v>0.64114285714285701</v>
      </c>
      <c r="AJ455">
        <v>0.45371428571428601</v>
      </c>
      <c r="AK455">
        <v>0.77371428571428602</v>
      </c>
      <c r="AL455">
        <v>0.35657142857142898</v>
      </c>
      <c r="AM455">
        <v>0.36457142857142899</v>
      </c>
      <c r="AN455">
        <v>0.377142857142857</v>
      </c>
      <c r="AO455">
        <v>0.19542857142857101</v>
      </c>
      <c r="AP455">
        <v>0.76571428571428601</v>
      </c>
      <c r="AQ455">
        <v>0.60342857142857098</v>
      </c>
      <c r="AR455">
        <v>0.380571428571429</v>
      </c>
      <c r="AS455">
        <v>0.53942857142857104</v>
      </c>
      <c r="AT455">
        <v>0.380571428571429</v>
      </c>
      <c r="AU455">
        <v>0.86857142857142899</v>
      </c>
      <c r="AV455">
        <v>1.6605714285714299</v>
      </c>
      <c r="AW455">
        <v>1.8720000000000001</v>
      </c>
      <c r="AX455">
        <v>0.96114285714285697</v>
      </c>
      <c r="AY455">
        <v>2.77257142857143</v>
      </c>
      <c r="AZ455">
        <v>7.2662857142857096</v>
      </c>
      <c r="BA455">
        <v>0.35428571428571398</v>
      </c>
      <c r="BB455">
        <v>0.41942857142857098</v>
      </c>
      <c r="BC455">
        <v>0.52914285714285703</v>
      </c>
      <c r="BD455">
        <v>0.622857142857143</v>
      </c>
      <c r="BE455">
        <v>0.505142857142857</v>
      </c>
      <c r="BF455" s="255" t="str">
        <f t="shared" si="7"/>
        <v>Significant vulnerability</v>
      </c>
    </row>
    <row r="456" spans="1:58" x14ac:dyDescent="0.25">
      <c r="A456">
        <v>56073</v>
      </c>
      <c r="B456">
        <v>17325</v>
      </c>
      <c r="C456">
        <v>1256</v>
      </c>
      <c r="D456">
        <v>225</v>
      </c>
      <c r="E456">
        <v>36953</v>
      </c>
      <c r="F456">
        <v>834</v>
      </c>
      <c r="G456">
        <v>3648</v>
      </c>
      <c r="H456">
        <v>3766</v>
      </c>
      <c r="I456">
        <v>1939</v>
      </c>
      <c r="J456">
        <v>409</v>
      </c>
      <c r="K456">
        <v>1103</v>
      </c>
      <c r="L456">
        <v>90</v>
      </c>
      <c r="M456">
        <v>641</v>
      </c>
      <c r="N456">
        <v>348</v>
      </c>
      <c r="O456">
        <v>107</v>
      </c>
      <c r="P456">
        <v>300</v>
      </c>
      <c r="Q456">
        <v>983</v>
      </c>
      <c r="R456">
        <v>7.2496392496392503E-2</v>
      </c>
      <c r="S456">
        <v>1.2987012987013E-2</v>
      </c>
      <c r="T456">
        <v>36953</v>
      </c>
      <c r="U456">
        <v>4.8138528138528099E-2</v>
      </c>
      <c r="V456">
        <v>0.21056277056277101</v>
      </c>
      <c r="W456">
        <v>0.217373737373737</v>
      </c>
      <c r="X456">
        <v>0.111919191919192</v>
      </c>
      <c r="Y456">
        <v>2.3607503607503601E-2</v>
      </c>
      <c r="Z456">
        <v>6.3665223665223702E-2</v>
      </c>
      <c r="AA456">
        <v>5.1948051948051896E-3</v>
      </c>
      <c r="AB456">
        <v>3.6998556998557003E-2</v>
      </c>
      <c r="AC456">
        <v>2.00865800865801E-2</v>
      </c>
      <c r="AD456">
        <v>6.1760461760461804E-3</v>
      </c>
      <c r="AE456">
        <v>1.7316017316017299E-2</v>
      </c>
      <c r="AF456">
        <v>5.67388167388167E-2</v>
      </c>
      <c r="AG456">
        <v>0.42628571428571399</v>
      </c>
      <c r="AH456">
        <v>0.35885714285714299</v>
      </c>
      <c r="AI456">
        <v>0.59542857142857097</v>
      </c>
      <c r="AJ456">
        <v>0.63542857142857101</v>
      </c>
      <c r="AK456">
        <v>0.57028571428571395</v>
      </c>
      <c r="AL456">
        <v>0.42628571428571399</v>
      </c>
      <c r="AM456">
        <v>0.436571428571429</v>
      </c>
      <c r="AN456">
        <v>0.44914285714285701</v>
      </c>
      <c r="AO456">
        <v>0.29828571428571399</v>
      </c>
      <c r="AP456">
        <v>0.626285714285714</v>
      </c>
      <c r="AQ456">
        <v>0.72685714285714298</v>
      </c>
      <c r="AR456">
        <v>0.57371428571428595</v>
      </c>
      <c r="AS456">
        <v>0.59428571428571397</v>
      </c>
      <c r="AT456">
        <v>0.58742857142857097</v>
      </c>
      <c r="AU456">
        <v>0.93371428571428605</v>
      </c>
      <c r="AV456">
        <v>2.016</v>
      </c>
      <c r="AW456">
        <v>1.8822857142857099</v>
      </c>
      <c r="AX456">
        <v>0.92457142857142904</v>
      </c>
      <c r="AY456">
        <v>3.4159999999999999</v>
      </c>
      <c r="AZ456">
        <v>8.2388571428571407</v>
      </c>
      <c r="BA456">
        <v>0.52457142857142902</v>
      </c>
      <c r="BB456">
        <v>0.432</v>
      </c>
      <c r="BC456">
        <v>0.50628571428571401</v>
      </c>
      <c r="BD456">
        <v>0.83657142857142897</v>
      </c>
      <c r="BE456">
        <v>0.66628571428571404</v>
      </c>
      <c r="BF456" s="255" t="str">
        <f t="shared" si="7"/>
        <v>Significant vulnerability</v>
      </c>
    </row>
    <row r="457" spans="1:58" x14ac:dyDescent="0.25">
      <c r="A457">
        <v>56074</v>
      </c>
      <c r="B457">
        <v>1850</v>
      </c>
      <c r="C457">
        <v>104</v>
      </c>
      <c r="D457">
        <v>9</v>
      </c>
      <c r="E457">
        <v>43869</v>
      </c>
      <c r="F457">
        <v>72</v>
      </c>
      <c r="G457">
        <v>308</v>
      </c>
      <c r="H457">
        <v>396</v>
      </c>
      <c r="I457">
        <v>205</v>
      </c>
      <c r="J457">
        <v>13</v>
      </c>
      <c r="K457">
        <v>133</v>
      </c>
      <c r="L457">
        <v>14</v>
      </c>
      <c r="M457">
        <v>22</v>
      </c>
      <c r="N457">
        <v>29</v>
      </c>
      <c r="O457">
        <v>2</v>
      </c>
      <c r="P457">
        <v>21</v>
      </c>
      <c r="Q457">
        <v>6</v>
      </c>
      <c r="R457">
        <v>5.6216216216216197E-2</v>
      </c>
      <c r="S457">
        <v>4.8648648648648603E-3</v>
      </c>
      <c r="T457">
        <v>43869</v>
      </c>
      <c r="U457">
        <v>3.8918918918918903E-2</v>
      </c>
      <c r="V457">
        <v>0.16648648648648601</v>
      </c>
      <c r="W457">
        <v>0.214054054054054</v>
      </c>
      <c r="X457">
        <v>0.110810810810811</v>
      </c>
      <c r="Y457">
        <v>7.0270270270270298E-3</v>
      </c>
      <c r="Z457">
        <v>7.1891891891891893E-2</v>
      </c>
      <c r="AA457">
        <v>7.5675675675675701E-3</v>
      </c>
      <c r="AB457">
        <v>1.1891891891891901E-2</v>
      </c>
      <c r="AC457">
        <v>1.5675675675675699E-2</v>
      </c>
      <c r="AD457">
        <v>1.08108108108108E-3</v>
      </c>
      <c r="AE457">
        <v>1.13513513513514E-2</v>
      </c>
      <c r="AF457">
        <v>3.24324324324324E-3</v>
      </c>
      <c r="AG457">
        <v>0.27771428571428602</v>
      </c>
      <c r="AH457">
        <v>0.110857142857143</v>
      </c>
      <c r="AI457">
        <v>0.28457142857142897</v>
      </c>
      <c r="AJ457">
        <v>0.47199999999999998</v>
      </c>
      <c r="AK457">
        <v>0.30171428571428599</v>
      </c>
      <c r="AL457">
        <v>0.39885714285714302</v>
      </c>
      <c r="AM457">
        <v>0.42628571428571399</v>
      </c>
      <c r="AN457">
        <v>4.6857142857142903E-2</v>
      </c>
      <c r="AO457">
        <v>0.36914285714285699</v>
      </c>
      <c r="AP457">
        <v>0.70285714285714296</v>
      </c>
      <c r="AQ457">
        <v>0.47085714285714297</v>
      </c>
      <c r="AR457">
        <v>0.504</v>
      </c>
      <c r="AS457">
        <v>0.26171428571428601</v>
      </c>
      <c r="AT457">
        <v>0.40914285714285697</v>
      </c>
      <c r="AU457">
        <v>0.47771428571428598</v>
      </c>
      <c r="AV457">
        <v>1.1451428571428599</v>
      </c>
      <c r="AW457">
        <v>1.1737142857142899</v>
      </c>
      <c r="AX457">
        <v>1.0720000000000001</v>
      </c>
      <c r="AY457">
        <v>2.1234285714285699</v>
      </c>
      <c r="AZ457">
        <v>5.5142857142857098</v>
      </c>
      <c r="BA457">
        <v>0.14971428571428599</v>
      </c>
      <c r="BB457">
        <v>9.2571428571428596E-2</v>
      </c>
      <c r="BC457">
        <v>0.59771428571428598</v>
      </c>
      <c r="BD457">
        <v>0.40914285714285697</v>
      </c>
      <c r="BE457">
        <v>0.20914285714285699</v>
      </c>
      <c r="BF457" s="255" t="str">
        <f t="shared" si="7"/>
        <v>Least vulnerability</v>
      </c>
    </row>
    <row r="458" spans="1:58" x14ac:dyDescent="0.25">
      <c r="A458">
        <v>56075</v>
      </c>
      <c r="B458">
        <v>141</v>
      </c>
      <c r="C458">
        <v>23</v>
      </c>
      <c r="D458">
        <v>0</v>
      </c>
      <c r="E458">
        <v>29873</v>
      </c>
      <c r="F458">
        <v>4</v>
      </c>
      <c r="G458">
        <v>40</v>
      </c>
      <c r="H458">
        <v>28</v>
      </c>
      <c r="I458">
        <v>27</v>
      </c>
      <c r="J458">
        <v>10</v>
      </c>
      <c r="K458">
        <v>14</v>
      </c>
      <c r="L458">
        <v>1</v>
      </c>
      <c r="M458">
        <v>0</v>
      </c>
      <c r="N458">
        <v>0</v>
      </c>
      <c r="O458">
        <v>0</v>
      </c>
      <c r="P458">
        <v>0</v>
      </c>
      <c r="Q458">
        <v>0</v>
      </c>
      <c r="R458">
        <v>0.16312056737588701</v>
      </c>
      <c r="S458">
        <v>0</v>
      </c>
      <c r="T458">
        <v>29873</v>
      </c>
      <c r="U458">
        <v>2.8368794326241099E-2</v>
      </c>
      <c r="V458">
        <v>0.28368794326241098</v>
      </c>
      <c r="W458">
        <v>0.19858156028368801</v>
      </c>
      <c r="X458">
        <v>0.19148936170212799</v>
      </c>
      <c r="Y458">
        <v>7.09219858156028E-2</v>
      </c>
      <c r="Z458">
        <v>9.9290780141844004E-2</v>
      </c>
      <c r="AA458">
        <v>7.09219858156028E-3</v>
      </c>
      <c r="AB458">
        <v>0</v>
      </c>
      <c r="AC458">
        <v>0</v>
      </c>
      <c r="AD458">
        <v>0</v>
      </c>
      <c r="AE458">
        <v>0</v>
      </c>
      <c r="AF458">
        <v>0</v>
      </c>
      <c r="AG458">
        <v>0.90171428571428602</v>
      </c>
      <c r="AH458">
        <v>0</v>
      </c>
      <c r="AI458">
        <v>0.91428571428571404</v>
      </c>
      <c r="AJ458">
        <v>0.27200000000000002</v>
      </c>
      <c r="AK458">
        <v>0.85828571428571399</v>
      </c>
      <c r="AL458">
        <v>0.29142857142857098</v>
      </c>
      <c r="AM458">
        <v>0.92</v>
      </c>
      <c r="AN458">
        <v>0.96457142857142897</v>
      </c>
      <c r="AO458">
        <v>0.51085714285714301</v>
      </c>
      <c r="AP458">
        <v>0.68114285714285705</v>
      </c>
      <c r="AQ458">
        <v>0</v>
      </c>
      <c r="AR458">
        <v>0</v>
      </c>
      <c r="AS458">
        <v>0</v>
      </c>
      <c r="AT458">
        <v>0</v>
      </c>
      <c r="AU458">
        <v>0</v>
      </c>
      <c r="AV458">
        <v>2.0880000000000001</v>
      </c>
      <c r="AW458">
        <v>3.0342857142857098</v>
      </c>
      <c r="AX458">
        <v>1.1919999999999999</v>
      </c>
      <c r="AY458">
        <v>0</v>
      </c>
      <c r="AZ458">
        <v>6.3142857142857096</v>
      </c>
      <c r="BA458">
        <v>0.55314285714285705</v>
      </c>
      <c r="BB458">
        <v>0.97714285714285698</v>
      </c>
      <c r="BC458">
        <v>0.65600000000000003</v>
      </c>
      <c r="BD458">
        <v>0</v>
      </c>
      <c r="BE458">
        <v>0.33942857142857102</v>
      </c>
      <c r="BF458" s="255" t="str">
        <f t="shared" si="7"/>
        <v>Some vulnerability</v>
      </c>
    </row>
    <row r="459" spans="1:58" x14ac:dyDescent="0.25">
      <c r="A459">
        <v>56078</v>
      </c>
      <c r="B459">
        <v>494</v>
      </c>
      <c r="C459">
        <v>36</v>
      </c>
      <c r="D459">
        <v>3</v>
      </c>
      <c r="E459">
        <v>34184</v>
      </c>
      <c r="F459">
        <v>9</v>
      </c>
      <c r="G459">
        <v>71</v>
      </c>
      <c r="H459">
        <v>127</v>
      </c>
      <c r="I459">
        <v>61</v>
      </c>
      <c r="J459">
        <v>10</v>
      </c>
      <c r="K459">
        <v>35</v>
      </c>
      <c r="L459">
        <v>0</v>
      </c>
      <c r="M459">
        <v>0</v>
      </c>
      <c r="N459">
        <v>4</v>
      </c>
      <c r="O459">
        <v>0</v>
      </c>
      <c r="P459">
        <v>5</v>
      </c>
      <c r="Q459">
        <v>10</v>
      </c>
      <c r="R459">
        <v>7.28744939271255E-2</v>
      </c>
      <c r="S459">
        <v>6.0728744939271299E-3</v>
      </c>
      <c r="T459">
        <v>34184</v>
      </c>
      <c r="U459">
        <v>1.8218623481781399E-2</v>
      </c>
      <c r="V459">
        <v>0.14372469635627499</v>
      </c>
      <c r="W459">
        <v>0.25708502024291502</v>
      </c>
      <c r="X459">
        <v>0.123481781376518</v>
      </c>
      <c r="Y459">
        <v>2.0242914979757099E-2</v>
      </c>
      <c r="Z459">
        <v>7.08502024291498E-2</v>
      </c>
      <c r="AA459">
        <v>0</v>
      </c>
      <c r="AB459">
        <v>0</v>
      </c>
      <c r="AC459">
        <v>8.0971659919028306E-3</v>
      </c>
      <c r="AD459">
        <v>0</v>
      </c>
      <c r="AE459">
        <v>1.0121457489878499E-2</v>
      </c>
      <c r="AF459">
        <v>2.0242914979757099E-2</v>
      </c>
      <c r="AG459">
        <v>0.42971428571428599</v>
      </c>
      <c r="AH459">
        <v>0.13714285714285701</v>
      </c>
      <c r="AI459">
        <v>0.76228571428571401</v>
      </c>
      <c r="AJ459">
        <v>0.14171428571428599</v>
      </c>
      <c r="AK459">
        <v>0.189714285714286</v>
      </c>
      <c r="AL459">
        <v>0.72571428571428598</v>
      </c>
      <c r="AM459">
        <v>0.56799999999999995</v>
      </c>
      <c r="AN459">
        <v>0.34857142857142898</v>
      </c>
      <c r="AO459">
        <v>0.35428571428571398</v>
      </c>
      <c r="AP459">
        <v>0</v>
      </c>
      <c r="AQ459">
        <v>0</v>
      </c>
      <c r="AR459">
        <v>0.34857142857142898</v>
      </c>
      <c r="AS459">
        <v>0</v>
      </c>
      <c r="AT459">
        <v>0.376</v>
      </c>
      <c r="AU459">
        <v>0.748571428571429</v>
      </c>
      <c r="AV459">
        <v>1.47085714285714</v>
      </c>
      <c r="AW459">
        <v>1.8320000000000001</v>
      </c>
      <c r="AX459">
        <v>0.35428571428571398</v>
      </c>
      <c r="AY459">
        <v>1.47314285714286</v>
      </c>
      <c r="AZ459">
        <v>5.1302857142857103</v>
      </c>
      <c r="BA459">
        <v>0.28228571428571397</v>
      </c>
      <c r="BB459">
        <v>0.40114285714285702</v>
      </c>
      <c r="BC459">
        <v>0.19314285714285701</v>
      </c>
      <c r="BD459">
        <v>0.22628571428571401</v>
      </c>
      <c r="BE459">
        <v>0.157714285714286</v>
      </c>
      <c r="BF459" s="255" t="str">
        <f t="shared" si="7"/>
        <v>Least vulnerability</v>
      </c>
    </row>
    <row r="460" spans="1:58" x14ac:dyDescent="0.25">
      <c r="A460">
        <v>56080</v>
      </c>
      <c r="B460">
        <v>759</v>
      </c>
      <c r="C460">
        <v>32</v>
      </c>
      <c r="D460">
        <v>21</v>
      </c>
      <c r="E460">
        <v>36223</v>
      </c>
      <c r="F460">
        <v>4</v>
      </c>
      <c r="G460">
        <v>86</v>
      </c>
      <c r="H460">
        <v>202</v>
      </c>
      <c r="I460">
        <v>55</v>
      </c>
      <c r="J460">
        <v>4</v>
      </c>
      <c r="K460">
        <v>108</v>
      </c>
      <c r="L460">
        <v>0</v>
      </c>
      <c r="M460">
        <v>20</v>
      </c>
      <c r="N460">
        <v>4</v>
      </c>
      <c r="O460">
        <v>0</v>
      </c>
      <c r="P460">
        <v>2</v>
      </c>
      <c r="Q460">
        <v>0</v>
      </c>
      <c r="R460">
        <v>4.21607378129117E-2</v>
      </c>
      <c r="S460">
        <v>2.7667984189723299E-2</v>
      </c>
      <c r="T460">
        <v>36223</v>
      </c>
      <c r="U460">
        <v>5.2700922266139703E-3</v>
      </c>
      <c r="V460">
        <v>0.11330698287219999</v>
      </c>
      <c r="W460">
        <v>0.26613965744400497</v>
      </c>
      <c r="X460">
        <v>7.2463768115942004E-2</v>
      </c>
      <c r="Y460">
        <v>5.2700922266139703E-3</v>
      </c>
      <c r="Z460">
        <v>0.142292490118577</v>
      </c>
      <c r="AA460">
        <v>0</v>
      </c>
      <c r="AB460">
        <v>2.63504611330698E-2</v>
      </c>
      <c r="AC460">
        <v>5.2700922266139703E-3</v>
      </c>
      <c r="AD460">
        <v>0</v>
      </c>
      <c r="AE460">
        <v>2.6350461133069799E-3</v>
      </c>
      <c r="AF460">
        <v>0</v>
      </c>
      <c r="AG460">
        <v>0.16228571428571401</v>
      </c>
      <c r="AH460">
        <v>0.80228571428571405</v>
      </c>
      <c r="AI460">
        <v>0.65485714285714303</v>
      </c>
      <c r="AJ460">
        <v>3.2000000000000001E-2</v>
      </c>
      <c r="AK460">
        <v>0.08</v>
      </c>
      <c r="AL460">
        <v>0.78628571428571403</v>
      </c>
      <c r="AM460">
        <v>8.6857142857142897E-2</v>
      </c>
      <c r="AN460">
        <v>0.04</v>
      </c>
      <c r="AO460">
        <v>0.69028571428571395</v>
      </c>
      <c r="AP460">
        <v>0</v>
      </c>
      <c r="AQ460">
        <v>0.63542857142857101</v>
      </c>
      <c r="AR460">
        <v>0.27542857142857102</v>
      </c>
      <c r="AS460">
        <v>0</v>
      </c>
      <c r="AT460">
        <v>0.13257142857142901</v>
      </c>
      <c r="AU460">
        <v>0</v>
      </c>
      <c r="AV460">
        <v>1.6514285714285699</v>
      </c>
      <c r="AW460">
        <v>0.99314285714285699</v>
      </c>
      <c r="AX460">
        <v>0.69028571428571395</v>
      </c>
      <c r="AY460">
        <v>1.04342857142857</v>
      </c>
      <c r="AZ460">
        <v>4.3782857142857097</v>
      </c>
      <c r="BA460">
        <v>0.35199999999999998</v>
      </c>
      <c r="BB460">
        <v>3.4285714285714301E-2</v>
      </c>
      <c r="BC460">
        <v>0.35885714285714299</v>
      </c>
      <c r="BD460">
        <v>0.11885714285714299</v>
      </c>
      <c r="BE460">
        <v>7.3142857142857107E-2</v>
      </c>
      <c r="BF460" s="255" t="str">
        <f t="shared" si="7"/>
        <v>Least vulnerability</v>
      </c>
    </row>
    <row r="461" spans="1:58" x14ac:dyDescent="0.25">
      <c r="A461">
        <v>56081</v>
      </c>
      <c r="B461">
        <v>6092</v>
      </c>
      <c r="C461">
        <v>1009</v>
      </c>
      <c r="D461">
        <v>218</v>
      </c>
      <c r="E461">
        <v>35913</v>
      </c>
      <c r="F461">
        <v>462</v>
      </c>
      <c r="G461">
        <v>1163</v>
      </c>
      <c r="H461">
        <v>1598</v>
      </c>
      <c r="I461">
        <v>707</v>
      </c>
      <c r="J461">
        <v>183</v>
      </c>
      <c r="K461">
        <v>2207</v>
      </c>
      <c r="L461">
        <v>463</v>
      </c>
      <c r="M461">
        <v>304</v>
      </c>
      <c r="N461">
        <v>88</v>
      </c>
      <c r="O461">
        <v>65</v>
      </c>
      <c r="P461">
        <v>216</v>
      </c>
      <c r="Q461">
        <v>77</v>
      </c>
      <c r="R461">
        <v>0.165627051871307</v>
      </c>
      <c r="S461">
        <v>3.5784635587655898E-2</v>
      </c>
      <c r="T461">
        <v>35913</v>
      </c>
      <c r="U461">
        <v>7.5837163493105694E-2</v>
      </c>
      <c r="V461">
        <v>0.19090610636900901</v>
      </c>
      <c r="W461">
        <v>0.26231122783979</v>
      </c>
      <c r="X461">
        <v>0.116053841103086</v>
      </c>
      <c r="Y461">
        <v>3.00393959290873E-2</v>
      </c>
      <c r="Z461">
        <v>0.362278397898884</v>
      </c>
      <c r="AA461">
        <v>7.60013131976362E-2</v>
      </c>
      <c r="AB461">
        <v>4.9901510177281699E-2</v>
      </c>
      <c r="AC461">
        <v>1.44451739986868E-2</v>
      </c>
      <c r="AD461">
        <v>1.06697307944846E-2</v>
      </c>
      <c r="AE461">
        <v>3.5456336178594901E-2</v>
      </c>
      <c r="AF461">
        <v>1.2639527248851E-2</v>
      </c>
      <c r="AG461">
        <v>0.90628571428571403</v>
      </c>
      <c r="AH461">
        <v>0.89142857142857101</v>
      </c>
      <c r="AI461">
        <v>0.66971428571428604</v>
      </c>
      <c r="AJ461">
        <v>0.88228571428571401</v>
      </c>
      <c r="AK461">
        <v>0.45714285714285702</v>
      </c>
      <c r="AL461">
        <v>0.76342857142857101</v>
      </c>
      <c r="AM461">
        <v>0.47428571428571398</v>
      </c>
      <c r="AN461">
        <v>0.63771428571428601</v>
      </c>
      <c r="AO461">
        <v>0.93485714285714305</v>
      </c>
      <c r="AP461">
        <v>0.98628571428571399</v>
      </c>
      <c r="AQ461">
        <v>0.81028571428571405</v>
      </c>
      <c r="AR461">
        <v>0.47542857142857098</v>
      </c>
      <c r="AS461">
        <v>0.79085714285714304</v>
      </c>
      <c r="AT461">
        <v>0.878857142857143</v>
      </c>
      <c r="AU461">
        <v>0.64914285714285702</v>
      </c>
      <c r="AV461">
        <v>3.3497142857142901</v>
      </c>
      <c r="AW461">
        <v>2.3325714285714301</v>
      </c>
      <c r="AX461">
        <v>1.9211428571428599</v>
      </c>
      <c r="AY461">
        <v>3.6045714285714299</v>
      </c>
      <c r="AZ461">
        <v>11.208</v>
      </c>
      <c r="BA461">
        <v>0.95199999999999996</v>
      </c>
      <c r="BB461">
        <v>0.67085714285714304</v>
      </c>
      <c r="BC461">
        <v>0.97599999999999998</v>
      </c>
      <c r="BD461">
        <v>0.88914285714285701</v>
      </c>
      <c r="BE461">
        <v>0.98171428571428598</v>
      </c>
      <c r="BF461" s="255" t="str">
        <f t="shared" si="7"/>
        <v>Most vulnerability</v>
      </c>
    </row>
    <row r="462" spans="1:58" x14ac:dyDescent="0.25">
      <c r="A462">
        <v>56082</v>
      </c>
      <c r="B462">
        <v>14512</v>
      </c>
      <c r="C462">
        <v>1792</v>
      </c>
      <c r="D462">
        <v>144</v>
      </c>
      <c r="E462">
        <v>35591</v>
      </c>
      <c r="F462">
        <v>740</v>
      </c>
      <c r="G462">
        <v>2415</v>
      </c>
      <c r="H462">
        <v>2541</v>
      </c>
      <c r="I462">
        <v>2284</v>
      </c>
      <c r="J462">
        <v>321</v>
      </c>
      <c r="K462">
        <v>2674</v>
      </c>
      <c r="L462">
        <v>254</v>
      </c>
      <c r="M462">
        <v>818</v>
      </c>
      <c r="N462">
        <v>197</v>
      </c>
      <c r="O462">
        <v>137</v>
      </c>
      <c r="P462">
        <v>282</v>
      </c>
      <c r="Q462">
        <v>3110</v>
      </c>
      <c r="R462">
        <v>0.12348401323043</v>
      </c>
      <c r="S462">
        <v>9.9228224917309801E-3</v>
      </c>
      <c r="T462">
        <v>35591</v>
      </c>
      <c r="U462">
        <v>5.0992282249173099E-2</v>
      </c>
      <c r="V462">
        <v>0.16641400220507199</v>
      </c>
      <c r="W462">
        <v>0.175096471885336</v>
      </c>
      <c r="X462">
        <v>0.15738699007717799</v>
      </c>
      <c r="Y462">
        <v>2.2119625137817001E-2</v>
      </c>
      <c r="Z462">
        <v>0.184261300992282</v>
      </c>
      <c r="AA462">
        <v>1.7502756339581E-2</v>
      </c>
      <c r="AB462">
        <v>5.6367144432193997E-2</v>
      </c>
      <c r="AC462">
        <v>1.35749724366042E-2</v>
      </c>
      <c r="AD462">
        <v>9.4404630650496094E-3</v>
      </c>
      <c r="AE462">
        <v>1.94321940463065E-2</v>
      </c>
      <c r="AF462">
        <v>0.21430540242557899</v>
      </c>
      <c r="AG462">
        <v>0.77257142857142902</v>
      </c>
      <c r="AH462">
        <v>0.252571428571429</v>
      </c>
      <c r="AI462">
        <v>0.69599999999999995</v>
      </c>
      <c r="AJ462">
        <v>0.68685714285714305</v>
      </c>
      <c r="AK462">
        <v>0.30057142857142899</v>
      </c>
      <c r="AL462">
        <v>0.17028571428571401</v>
      </c>
      <c r="AM462">
        <v>0.80685714285714305</v>
      </c>
      <c r="AN462">
        <v>0.39885714285714302</v>
      </c>
      <c r="AO462">
        <v>0.77028571428571402</v>
      </c>
      <c r="AP462">
        <v>0.85028571428571398</v>
      </c>
      <c r="AQ462">
        <v>0.83199999999999996</v>
      </c>
      <c r="AR462">
        <v>0.46628571428571403</v>
      </c>
      <c r="AS462">
        <v>0.745142857142857</v>
      </c>
      <c r="AT462">
        <v>0.63085714285714301</v>
      </c>
      <c r="AU462">
        <v>0.98628571428571399</v>
      </c>
      <c r="AV462">
        <v>2.4079999999999999</v>
      </c>
      <c r="AW462">
        <v>1.6765714285714299</v>
      </c>
      <c r="AX462">
        <v>1.6205714285714301</v>
      </c>
      <c r="AY462">
        <v>3.6605714285714299</v>
      </c>
      <c r="AZ462">
        <v>9.3657142857142901</v>
      </c>
      <c r="BA462">
        <v>0.68342857142857105</v>
      </c>
      <c r="BB462">
        <v>0.30171428571428599</v>
      </c>
      <c r="BC462">
        <v>0.85371428571428598</v>
      </c>
      <c r="BD462">
        <v>0.90400000000000003</v>
      </c>
      <c r="BE462">
        <v>0.83657142857142897</v>
      </c>
      <c r="BF462" s="255" t="str">
        <f t="shared" si="7"/>
        <v>Most vulnerability</v>
      </c>
    </row>
    <row r="463" spans="1:58" x14ac:dyDescent="0.25">
      <c r="A463">
        <v>56083</v>
      </c>
      <c r="B463">
        <v>825</v>
      </c>
      <c r="C463">
        <v>120</v>
      </c>
      <c r="D463">
        <v>4</v>
      </c>
      <c r="E463">
        <v>31317</v>
      </c>
      <c r="F463">
        <v>52</v>
      </c>
      <c r="G463">
        <v>190</v>
      </c>
      <c r="H463">
        <v>190</v>
      </c>
      <c r="I463">
        <v>113</v>
      </c>
      <c r="J463">
        <v>44</v>
      </c>
      <c r="K463">
        <v>87</v>
      </c>
      <c r="L463">
        <v>6</v>
      </c>
      <c r="M463">
        <v>18</v>
      </c>
      <c r="N463">
        <v>27</v>
      </c>
      <c r="O463">
        <v>0</v>
      </c>
      <c r="P463">
        <v>24</v>
      </c>
      <c r="Q463">
        <v>0</v>
      </c>
      <c r="R463">
        <v>0.145454545454545</v>
      </c>
      <c r="S463">
        <v>4.8484848484848502E-3</v>
      </c>
      <c r="T463">
        <v>31317</v>
      </c>
      <c r="U463">
        <v>6.3030303030303006E-2</v>
      </c>
      <c r="V463">
        <v>0.23030303030303001</v>
      </c>
      <c r="W463">
        <v>0.23030303030303001</v>
      </c>
      <c r="X463">
        <v>0.13696969696969699</v>
      </c>
      <c r="Y463">
        <v>5.3333333333333302E-2</v>
      </c>
      <c r="Z463">
        <v>0.105454545454545</v>
      </c>
      <c r="AA463">
        <v>7.2727272727272701E-3</v>
      </c>
      <c r="AB463">
        <v>2.1818181818181799E-2</v>
      </c>
      <c r="AC463">
        <v>3.2727272727272702E-2</v>
      </c>
      <c r="AD463">
        <v>0</v>
      </c>
      <c r="AE463">
        <v>2.9090909090909101E-2</v>
      </c>
      <c r="AF463">
        <v>0</v>
      </c>
      <c r="AG463">
        <v>0.86171428571428599</v>
      </c>
      <c r="AH463">
        <v>0.108571428571429</v>
      </c>
      <c r="AI463">
        <v>0.86857142857142899</v>
      </c>
      <c r="AJ463">
        <v>0.80800000000000005</v>
      </c>
      <c r="AK463">
        <v>0.68914285714285695</v>
      </c>
      <c r="AL463">
        <v>0.53485714285714303</v>
      </c>
      <c r="AM463">
        <v>0.66400000000000003</v>
      </c>
      <c r="AN463">
        <v>0.92342857142857104</v>
      </c>
      <c r="AO463">
        <v>0.55542857142857105</v>
      </c>
      <c r="AP463">
        <v>0.68914285714285695</v>
      </c>
      <c r="AQ463">
        <v>0.58971428571428597</v>
      </c>
      <c r="AR463">
        <v>0.69599999999999995</v>
      </c>
      <c r="AS463">
        <v>0</v>
      </c>
      <c r="AT463">
        <v>0.82399999999999995</v>
      </c>
      <c r="AU463">
        <v>0</v>
      </c>
      <c r="AV463">
        <v>2.6468571428571401</v>
      </c>
      <c r="AW463">
        <v>2.8114285714285701</v>
      </c>
      <c r="AX463">
        <v>1.24457142857143</v>
      </c>
      <c r="AY463">
        <v>2.1097142857142899</v>
      </c>
      <c r="AZ463">
        <v>8.8125714285714292</v>
      </c>
      <c r="BA463">
        <v>0.77485714285714302</v>
      </c>
      <c r="BB463">
        <v>0.90171428571428602</v>
      </c>
      <c r="BC463">
        <v>0.68114285714285705</v>
      </c>
      <c r="BD463">
        <v>0.40342857142857103</v>
      </c>
      <c r="BE463">
        <v>0.750857142857143</v>
      </c>
      <c r="BF463" s="255" t="str">
        <f t="shared" si="7"/>
        <v>Most vulnerability</v>
      </c>
    </row>
    <row r="464" spans="1:58" x14ac:dyDescent="0.25">
      <c r="A464">
        <v>56085</v>
      </c>
      <c r="B464">
        <v>5013</v>
      </c>
      <c r="C464">
        <v>293</v>
      </c>
      <c r="D464">
        <v>59</v>
      </c>
      <c r="E464">
        <v>39931</v>
      </c>
      <c r="F464">
        <v>186</v>
      </c>
      <c r="G464">
        <v>1121</v>
      </c>
      <c r="H464">
        <v>1050</v>
      </c>
      <c r="I464">
        <v>514</v>
      </c>
      <c r="J464">
        <v>155</v>
      </c>
      <c r="K464">
        <v>605</v>
      </c>
      <c r="L464">
        <v>104</v>
      </c>
      <c r="M464">
        <v>113</v>
      </c>
      <c r="N464">
        <v>18</v>
      </c>
      <c r="O464">
        <v>8</v>
      </c>
      <c r="P464">
        <v>130</v>
      </c>
      <c r="Q464">
        <v>124</v>
      </c>
      <c r="R464">
        <v>5.8448035108717301E-2</v>
      </c>
      <c r="S464">
        <v>1.1769399561141E-2</v>
      </c>
      <c r="T464">
        <v>39931</v>
      </c>
      <c r="U464">
        <v>3.7103530819868301E-2</v>
      </c>
      <c r="V464">
        <v>0.22361859166167999</v>
      </c>
      <c r="W464">
        <v>0.209455415918612</v>
      </c>
      <c r="X464">
        <v>0.102533413125873</v>
      </c>
      <c r="Y464">
        <v>3.0919609016557E-2</v>
      </c>
      <c r="Z464">
        <v>0.120686215838819</v>
      </c>
      <c r="AA464">
        <v>2.0746060243367202E-2</v>
      </c>
      <c r="AB464">
        <v>2.2541392379812501E-2</v>
      </c>
      <c r="AC464">
        <v>3.5906642728904801E-3</v>
      </c>
      <c r="AD464">
        <v>1.5958507879513301E-3</v>
      </c>
      <c r="AE464">
        <v>2.5932575304209102E-2</v>
      </c>
      <c r="AF464">
        <v>2.4735687213245601E-2</v>
      </c>
      <c r="AG464">
        <v>0.29599999999999999</v>
      </c>
      <c r="AH464">
        <v>0.316571428571429</v>
      </c>
      <c r="AI464">
        <v>0.42399999999999999</v>
      </c>
      <c r="AJ464">
        <v>0.44685714285714301</v>
      </c>
      <c r="AK464">
        <v>0.64914285714285702</v>
      </c>
      <c r="AL464">
        <v>0.36685714285714299</v>
      </c>
      <c r="AM464">
        <v>0.34057142857142902</v>
      </c>
      <c r="AN464">
        <v>0.66057142857142903</v>
      </c>
      <c r="AO464">
        <v>0.61485714285714299</v>
      </c>
      <c r="AP464">
        <v>0.877714285714286</v>
      </c>
      <c r="AQ464">
        <v>0.6</v>
      </c>
      <c r="AR464">
        <v>0.23428571428571399</v>
      </c>
      <c r="AS464">
        <v>0.30399999999999999</v>
      </c>
      <c r="AT464">
        <v>0.78171428571428603</v>
      </c>
      <c r="AU464">
        <v>0.78742857142857103</v>
      </c>
      <c r="AV464">
        <v>1.48342857142857</v>
      </c>
      <c r="AW464">
        <v>2.01714285714286</v>
      </c>
      <c r="AX464">
        <v>1.49257142857143</v>
      </c>
      <c r="AY464">
        <v>2.70742857142857</v>
      </c>
      <c r="AZ464">
        <v>7.70057142857143</v>
      </c>
      <c r="BA464">
        <v>0.28914285714285698</v>
      </c>
      <c r="BB464">
        <v>0.51200000000000001</v>
      </c>
      <c r="BC464">
        <v>0.79314285714285704</v>
      </c>
      <c r="BD464">
        <v>0.60228571428571398</v>
      </c>
      <c r="BE464">
        <v>0.57485714285714296</v>
      </c>
      <c r="BF464" s="255" t="str">
        <f t="shared" si="7"/>
        <v>Significant vulnerability</v>
      </c>
    </row>
    <row r="465" spans="1:58" x14ac:dyDescent="0.25">
      <c r="A465">
        <v>56087</v>
      </c>
      <c r="B465">
        <v>3240</v>
      </c>
      <c r="C465">
        <v>235</v>
      </c>
      <c r="D465">
        <v>48</v>
      </c>
      <c r="E465">
        <v>32865</v>
      </c>
      <c r="F465">
        <v>173</v>
      </c>
      <c r="G465">
        <v>803</v>
      </c>
      <c r="H465">
        <v>867</v>
      </c>
      <c r="I465">
        <v>426</v>
      </c>
      <c r="J465">
        <v>115</v>
      </c>
      <c r="K465">
        <v>259</v>
      </c>
      <c r="L465">
        <v>13</v>
      </c>
      <c r="M465">
        <v>107</v>
      </c>
      <c r="N465">
        <v>9</v>
      </c>
      <c r="O465">
        <v>26</v>
      </c>
      <c r="P465">
        <v>67</v>
      </c>
      <c r="Q465">
        <v>85</v>
      </c>
      <c r="R465">
        <v>7.2530864197530895E-2</v>
      </c>
      <c r="S465">
        <v>1.48148148148148E-2</v>
      </c>
      <c r="T465">
        <v>32865</v>
      </c>
      <c r="U465">
        <v>5.3395061728395102E-2</v>
      </c>
      <c r="V465">
        <v>0.24783950617284001</v>
      </c>
      <c r="W465">
        <v>0.26759259259259299</v>
      </c>
      <c r="X465">
        <v>0.13148148148148101</v>
      </c>
      <c r="Y465">
        <v>3.5493827160493797E-2</v>
      </c>
      <c r="Z465">
        <v>7.9938271604938299E-2</v>
      </c>
      <c r="AA465">
        <v>4.0123456790123503E-3</v>
      </c>
      <c r="AB465">
        <v>3.3024691358024702E-2</v>
      </c>
      <c r="AC465">
        <v>2.7777777777777801E-3</v>
      </c>
      <c r="AD465">
        <v>8.0246913580246902E-3</v>
      </c>
      <c r="AE465">
        <v>2.0679012345678999E-2</v>
      </c>
      <c r="AF465">
        <v>2.6234567901234601E-2</v>
      </c>
      <c r="AG465">
        <v>0.42742857142857099</v>
      </c>
      <c r="AH465">
        <v>0.42971428571428599</v>
      </c>
      <c r="AI465">
        <v>0.81942857142857095</v>
      </c>
      <c r="AJ465">
        <v>0.71542857142857097</v>
      </c>
      <c r="AK465">
        <v>0.75885714285714301</v>
      </c>
      <c r="AL465">
        <v>0.79542857142857104</v>
      </c>
      <c r="AM465">
        <v>0.63428571428571401</v>
      </c>
      <c r="AN465">
        <v>0.73942857142857099</v>
      </c>
      <c r="AO465">
        <v>0.42628571428571399</v>
      </c>
      <c r="AP465">
        <v>0.58171428571428596</v>
      </c>
      <c r="AQ465">
        <v>0.69142857142857095</v>
      </c>
      <c r="AR465">
        <v>0.216</v>
      </c>
      <c r="AS465">
        <v>0.68114285714285705</v>
      </c>
      <c r="AT465">
        <v>0.66742857142857104</v>
      </c>
      <c r="AU465">
        <v>0.80685714285714305</v>
      </c>
      <c r="AV465">
        <v>2.3919999999999999</v>
      </c>
      <c r="AW465">
        <v>2.9279999999999999</v>
      </c>
      <c r="AX465">
        <v>1.008</v>
      </c>
      <c r="AY465">
        <v>3.0628571428571401</v>
      </c>
      <c r="AZ465">
        <v>9.3908571428571399</v>
      </c>
      <c r="BA465">
        <v>0.67657142857142905</v>
      </c>
      <c r="BB465">
        <v>0.95314285714285696</v>
      </c>
      <c r="BC465">
        <v>0.56342857142857095</v>
      </c>
      <c r="BD465">
        <v>0.72114285714285697</v>
      </c>
      <c r="BE465">
        <v>0.84</v>
      </c>
      <c r="BF465" s="255" t="str">
        <f t="shared" si="7"/>
        <v>Most vulnerability</v>
      </c>
    </row>
    <row r="466" spans="1:58" x14ac:dyDescent="0.25">
      <c r="A466">
        <v>56088</v>
      </c>
      <c r="B466">
        <v>2063</v>
      </c>
      <c r="C466">
        <v>160</v>
      </c>
      <c r="D466">
        <v>14</v>
      </c>
      <c r="E466">
        <v>34190</v>
      </c>
      <c r="F466">
        <v>62</v>
      </c>
      <c r="G466">
        <v>389</v>
      </c>
      <c r="H466">
        <v>517</v>
      </c>
      <c r="I466">
        <v>288</v>
      </c>
      <c r="J466">
        <v>95</v>
      </c>
      <c r="K466">
        <v>127</v>
      </c>
      <c r="L466">
        <v>1</v>
      </c>
      <c r="M466">
        <v>49</v>
      </c>
      <c r="N466">
        <v>65</v>
      </c>
      <c r="O466">
        <v>7</v>
      </c>
      <c r="P466">
        <v>55</v>
      </c>
      <c r="Q466">
        <v>39</v>
      </c>
      <c r="R466">
        <v>7.7556955889481305E-2</v>
      </c>
      <c r="S466">
        <v>6.7862336403296201E-3</v>
      </c>
      <c r="T466">
        <v>34190</v>
      </c>
      <c r="U466">
        <v>3.0053320407174001E-2</v>
      </c>
      <c r="V466">
        <v>0.188560349006302</v>
      </c>
      <c r="W466">
        <v>0.25060591371788699</v>
      </c>
      <c r="X466">
        <v>0.13960252060106601</v>
      </c>
      <c r="Y466">
        <v>4.6049442559379497E-2</v>
      </c>
      <c r="Z466">
        <v>6.1560833737275798E-2</v>
      </c>
      <c r="AA466">
        <v>4.84730974309258E-4</v>
      </c>
      <c r="AB466">
        <v>2.3751817741153699E-2</v>
      </c>
      <c r="AC466">
        <v>3.1507513330101801E-2</v>
      </c>
      <c r="AD466">
        <v>3.39311682016481E-3</v>
      </c>
      <c r="AE466">
        <v>2.6660203587009199E-2</v>
      </c>
      <c r="AF466">
        <v>1.89045079980611E-2</v>
      </c>
      <c r="AG466">
        <v>0.45600000000000002</v>
      </c>
      <c r="AH466">
        <v>0.153142857142857</v>
      </c>
      <c r="AI466">
        <v>0.75885714285714301</v>
      </c>
      <c r="AJ466">
        <v>0.30399999999999999</v>
      </c>
      <c r="AK466">
        <v>0.442285714285714</v>
      </c>
      <c r="AL466">
        <v>0.68685714285714305</v>
      </c>
      <c r="AM466">
        <v>0.68457142857142905</v>
      </c>
      <c r="AN466">
        <v>0.873142857142857</v>
      </c>
      <c r="AO466">
        <v>0.28457142857142897</v>
      </c>
      <c r="AP466">
        <v>0.372571428571429</v>
      </c>
      <c r="AQ466">
        <v>0.61257142857142899</v>
      </c>
      <c r="AR466">
        <v>0.68914285714285695</v>
      </c>
      <c r="AS466">
        <v>0.41714285714285698</v>
      </c>
      <c r="AT466">
        <v>0.79542857142857104</v>
      </c>
      <c r="AU466">
        <v>0.73371428571428599</v>
      </c>
      <c r="AV466">
        <v>1.6719999999999999</v>
      </c>
      <c r="AW466">
        <v>2.6868571428571402</v>
      </c>
      <c r="AX466">
        <v>0.65714285714285703</v>
      </c>
      <c r="AY466">
        <v>3.2480000000000002</v>
      </c>
      <c r="AZ466">
        <v>8.2639999999999993</v>
      </c>
      <c r="BA466">
        <v>0.36342857142857099</v>
      </c>
      <c r="BB466">
        <v>0.84914285714285698</v>
      </c>
      <c r="BC466">
        <v>0.34628571428571397</v>
      </c>
      <c r="BD466">
        <v>0.78057142857142903</v>
      </c>
      <c r="BE466">
        <v>0.66971428571428604</v>
      </c>
      <c r="BF466" s="255" t="str">
        <f t="shared" si="7"/>
        <v>Significant vulnerability</v>
      </c>
    </row>
    <row r="467" spans="1:58" x14ac:dyDescent="0.25">
      <c r="A467">
        <v>56089</v>
      </c>
      <c r="B467">
        <v>233</v>
      </c>
      <c r="C467">
        <v>57</v>
      </c>
      <c r="D467">
        <v>0</v>
      </c>
      <c r="E467">
        <v>29270</v>
      </c>
      <c r="F467">
        <v>0</v>
      </c>
      <c r="G467">
        <v>35</v>
      </c>
      <c r="H467">
        <v>56</v>
      </c>
      <c r="I467">
        <v>47</v>
      </c>
      <c r="J467">
        <v>16</v>
      </c>
      <c r="K467">
        <v>36</v>
      </c>
      <c r="L467">
        <v>0</v>
      </c>
      <c r="M467">
        <v>0</v>
      </c>
      <c r="N467">
        <v>47</v>
      </c>
      <c r="O467">
        <v>0</v>
      </c>
      <c r="P467">
        <v>0</v>
      </c>
      <c r="Q467">
        <v>0</v>
      </c>
      <c r="R467">
        <v>0.24463519313304699</v>
      </c>
      <c r="S467">
        <v>0</v>
      </c>
      <c r="T467">
        <v>29270</v>
      </c>
      <c r="U467">
        <v>0</v>
      </c>
      <c r="V467">
        <v>0.15021459227467801</v>
      </c>
      <c r="W467">
        <v>0.24034334763948501</v>
      </c>
      <c r="X467">
        <v>0.201716738197425</v>
      </c>
      <c r="Y467">
        <v>6.8669527896995694E-2</v>
      </c>
      <c r="Z467">
        <v>0.15450643776824</v>
      </c>
      <c r="AA467">
        <v>0</v>
      </c>
      <c r="AB467">
        <v>0</v>
      </c>
      <c r="AC467">
        <v>0.201716738197425</v>
      </c>
      <c r="AD467">
        <v>0</v>
      </c>
      <c r="AE467">
        <v>0</v>
      </c>
      <c r="AF467">
        <v>0</v>
      </c>
      <c r="AG467">
        <v>0.96685714285714297</v>
      </c>
      <c r="AH467">
        <v>0</v>
      </c>
      <c r="AI467">
        <v>0.92571428571428604</v>
      </c>
      <c r="AJ467">
        <v>0</v>
      </c>
      <c r="AK467">
        <v>0.23314285714285701</v>
      </c>
      <c r="AL467">
        <v>0.61142857142857099</v>
      </c>
      <c r="AM467">
        <v>0.94514285714285695</v>
      </c>
      <c r="AN467">
        <v>0.96114285714285697</v>
      </c>
      <c r="AO467">
        <v>0.72</v>
      </c>
      <c r="AP467">
        <v>0</v>
      </c>
      <c r="AQ467">
        <v>0</v>
      </c>
      <c r="AR467">
        <v>0.99199999999999999</v>
      </c>
      <c r="AS467">
        <v>0</v>
      </c>
      <c r="AT467">
        <v>0</v>
      </c>
      <c r="AU467">
        <v>0</v>
      </c>
      <c r="AV467">
        <v>1.8925714285714299</v>
      </c>
      <c r="AW467">
        <v>2.7508571428571398</v>
      </c>
      <c r="AX467">
        <v>0.72</v>
      </c>
      <c r="AY467">
        <v>0.99199999999999999</v>
      </c>
      <c r="AZ467">
        <v>6.3554285714285701</v>
      </c>
      <c r="BA467">
        <v>0.47085714285714297</v>
      </c>
      <c r="BB467">
        <v>0.875428571428571</v>
      </c>
      <c r="BC467">
        <v>0.376</v>
      </c>
      <c r="BD467">
        <v>0.104</v>
      </c>
      <c r="BE467">
        <v>0.34285714285714303</v>
      </c>
      <c r="BF467" s="255" t="str">
        <f t="shared" si="7"/>
        <v>Some vulnerability</v>
      </c>
    </row>
    <row r="468" spans="1:58" x14ac:dyDescent="0.25">
      <c r="A468">
        <v>56090</v>
      </c>
      <c r="B468">
        <v>581</v>
      </c>
      <c r="C468">
        <v>20</v>
      </c>
      <c r="D468">
        <v>3</v>
      </c>
      <c r="E468">
        <v>42457</v>
      </c>
      <c r="F468">
        <v>35</v>
      </c>
      <c r="G468">
        <v>88</v>
      </c>
      <c r="H468">
        <v>115</v>
      </c>
      <c r="I468">
        <v>55</v>
      </c>
      <c r="J468">
        <v>12</v>
      </c>
      <c r="K468">
        <v>14</v>
      </c>
      <c r="L468">
        <v>13</v>
      </c>
      <c r="M468">
        <v>2</v>
      </c>
      <c r="N468">
        <v>9</v>
      </c>
      <c r="O468">
        <v>1</v>
      </c>
      <c r="P468">
        <v>5</v>
      </c>
      <c r="Q468">
        <v>0</v>
      </c>
      <c r="R468">
        <v>3.4423407917383797E-2</v>
      </c>
      <c r="S468">
        <v>5.1635111876075701E-3</v>
      </c>
      <c r="T468">
        <v>42457</v>
      </c>
      <c r="U468">
        <v>6.02409638554217E-2</v>
      </c>
      <c r="V468">
        <v>0.15146299483648901</v>
      </c>
      <c r="W468">
        <v>0.19793459552495701</v>
      </c>
      <c r="X468">
        <v>9.4664371772805497E-2</v>
      </c>
      <c r="Y468">
        <v>2.0654044750430301E-2</v>
      </c>
      <c r="Z468">
        <v>2.40963855421687E-2</v>
      </c>
      <c r="AA468">
        <v>2.2375215146299501E-2</v>
      </c>
      <c r="AB468">
        <v>3.44234079173838E-3</v>
      </c>
      <c r="AC468">
        <v>1.5490533562822701E-2</v>
      </c>
      <c r="AD468">
        <v>1.72117039586919E-3</v>
      </c>
      <c r="AE468">
        <v>8.6058519793459493E-3</v>
      </c>
      <c r="AF468">
        <v>0</v>
      </c>
      <c r="AG468">
        <v>0.10057142857142901</v>
      </c>
      <c r="AH468">
        <v>0.114285714285714</v>
      </c>
      <c r="AI468">
        <v>0.31885714285714301</v>
      </c>
      <c r="AJ468">
        <v>0.78971428571428604</v>
      </c>
      <c r="AK468">
        <v>0.24</v>
      </c>
      <c r="AL468">
        <v>0.28685714285714298</v>
      </c>
      <c r="AM468">
        <v>0.251428571428571</v>
      </c>
      <c r="AN468">
        <v>0.35657142857142898</v>
      </c>
      <c r="AO468">
        <v>6.6285714285714295E-2</v>
      </c>
      <c r="AP468">
        <v>0.88342857142857101</v>
      </c>
      <c r="AQ468">
        <v>0.35428571428571398</v>
      </c>
      <c r="AR468">
        <v>0.499428571428571</v>
      </c>
      <c r="AS468">
        <v>0.309714285714286</v>
      </c>
      <c r="AT468">
        <v>0.32228571428571401</v>
      </c>
      <c r="AU468">
        <v>0</v>
      </c>
      <c r="AV468">
        <v>1.3234285714285701</v>
      </c>
      <c r="AW468">
        <v>1.1348571428571399</v>
      </c>
      <c r="AX468">
        <v>0.94971428571428596</v>
      </c>
      <c r="AY468">
        <v>1.48571428571429</v>
      </c>
      <c r="AZ468">
        <v>4.8937142857142897</v>
      </c>
      <c r="BA468">
        <v>0.218285714285714</v>
      </c>
      <c r="BB468">
        <v>8.2285714285714295E-2</v>
      </c>
      <c r="BC468">
        <v>0.52457142857142902</v>
      </c>
      <c r="BD468">
        <v>0.22857142857142901</v>
      </c>
      <c r="BE468">
        <v>0.11885714285714299</v>
      </c>
      <c r="BF468" s="255" t="str">
        <f t="shared" si="7"/>
        <v>Least vulnerability</v>
      </c>
    </row>
    <row r="469" spans="1:58" x14ac:dyDescent="0.25">
      <c r="A469">
        <v>56091</v>
      </c>
      <c r="B469">
        <v>267</v>
      </c>
      <c r="C469">
        <v>24</v>
      </c>
      <c r="D469">
        <v>4</v>
      </c>
      <c r="E469">
        <v>37676</v>
      </c>
      <c r="F469">
        <v>12</v>
      </c>
      <c r="G469">
        <v>70</v>
      </c>
      <c r="H469">
        <v>49</v>
      </c>
      <c r="I469">
        <v>32</v>
      </c>
      <c r="J469">
        <v>15</v>
      </c>
      <c r="K469">
        <v>17</v>
      </c>
      <c r="L469">
        <v>0</v>
      </c>
      <c r="M469">
        <v>0</v>
      </c>
      <c r="N469">
        <v>5</v>
      </c>
      <c r="O469">
        <v>0</v>
      </c>
      <c r="P469">
        <v>1</v>
      </c>
      <c r="Q469">
        <v>0</v>
      </c>
      <c r="R469">
        <v>8.98876404494382E-2</v>
      </c>
      <c r="S469">
        <v>1.4981273408239701E-2</v>
      </c>
      <c r="T469">
        <v>37676</v>
      </c>
      <c r="U469">
        <v>4.49438202247191E-2</v>
      </c>
      <c r="V469">
        <v>0.26217228464419501</v>
      </c>
      <c r="W469">
        <v>0.183520599250936</v>
      </c>
      <c r="X469">
        <v>0.11985018726591801</v>
      </c>
      <c r="Y469">
        <v>5.6179775280898903E-2</v>
      </c>
      <c r="Z469">
        <v>6.3670411985018702E-2</v>
      </c>
      <c r="AA469">
        <v>0</v>
      </c>
      <c r="AB469">
        <v>0</v>
      </c>
      <c r="AC469">
        <v>1.8726591760299598E-2</v>
      </c>
      <c r="AD469">
        <v>0</v>
      </c>
      <c r="AE469">
        <v>3.7453183520599299E-3</v>
      </c>
      <c r="AF469">
        <v>0</v>
      </c>
      <c r="AG469">
        <v>0.56685714285714295</v>
      </c>
      <c r="AH469">
        <v>0.433142857142857</v>
      </c>
      <c r="AI469">
        <v>0.55085714285714305</v>
      </c>
      <c r="AJ469">
        <v>0.57599999999999996</v>
      </c>
      <c r="AK469">
        <v>0.81028571428571405</v>
      </c>
      <c r="AL469">
        <v>0.20685714285714299</v>
      </c>
      <c r="AM469">
        <v>0.52914285714285703</v>
      </c>
      <c r="AN469">
        <v>0.93942857142857095</v>
      </c>
      <c r="AO469">
        <v>0.29942857142857099</v>
      </c>
      <c r="AP469">
        <v>0</v>
      </c>
      <c r="AQ469">
        <v>0</v>
      </c>
      <c r="AR469">
        <v>0.55657142857142905</v>
      </c>
      <c r="AS469">
        <v>0</v>
      </c>
      <c r="AT469">
        <v>0.16457142857142901</v>
      </c>
      <c r="AU469">
        <v>0</v>
      </c>
      <c r="AV469">
        <v>2.1268571428571401</v>
      </c>
      <c r="AW469">
        <v>2.4857142857142902</v>
      </c>
      <c r="AX469">
        <v>0.29942857142857099</v>
      </c>
      <c r="AY469">
        <v>0.72114285714285697</v>
      </c>
      <c r="AZ469">
        <v>5.6331428571428601</v>
      </c>
      <c r="BA469">
        <v>0.57828571428571396</v>
      </c>
      <c r="BB469">
        <v>0.752</v>
      </c>
      <c r="BC469">
        <v>0.17142857142857101</v>
      </c>
      <c r="BD469">
        <v>5.8285714285714302E-2</v>
      </c>
      <c r="BE469">
        <v>0.23314285714285701</v>
      </c>
      <c r="BF469" s="255" t="str">
        <f t="shared" si="7"/>
        <v>Least vulnerability</v>
      </c>
    </row>
    <row r="470" spans="1:58" x14ac:dyDescent="0.25">
      <c r="A470">
        <v>56093</v>
      </c>
      <c r="B470">
        <v>12742</v>
      </c>
      <c r="C470">
        <v>1067</v>
      </c>
      <c r="D470">
        <v>292</v>
      </c>
      <c r="E470">
        <v>36900</v>
      </c>
      <c r="F470">
        <v>695</v>
      </c>
      <c r="G470">
        <v>2220</v>
      </c>
      <c r="H470">
        <v>2997</v>
      </c>
      <c r="I470">
        <v>1472</v>
      </c>
      <c r="J470">
        <v>268</v>
      </c>
      <c r="K470">
        <v>1993</v>
      </c>
      <c r="L470">
        <v>148</v>
      </c>
      <c r="M470">
        <v>493</v>
      </c>
      <c r="N470">
        <v>134</v>
      </c>
      <c r="O470">
        <v>153</v>
      </c>
      <c r="P470">
        <v>260</v>
      </c>
      <c r="Q470">
        <v>840</v>
      </c>
      <c r="R470">
        <v>8.3738816512321498E-2</v>
      </c>
      <c r="S470">
        <v>2.2916339664102999E-2</v>
      </c>
      <c r="T470">
        <v>36900</v>
      </c>
      <c r="U470">
        <v>5.45440276251766E-2</v>
      </c>
      <c r="V470">
        <v>0.174226965939413</v>
      </c>
      <c r="W470">
        <v>0.235206404018207</v>
      </c>
      <c r="X470">
        <v>0.115523465703971</v>
      </c>
      <c r="Y470">
        <v>2.1032804897190401E-2</v>
      </c>
      <c r="Z470">
        <v>0.156411866269032</v>
      </c>
      <c r="AA470">
        <v>1.1615131062627499E-2</v>
      </c>
      <c r="AB470">
        <v>3.8690943336995798E-2</v>
      </c>
      <c r="AC470">
        <v>1.05164024485952E-2</v>
      </c>
      <c r="AD470">
        <v>1.20075341390677E-2</v>
      </c>
      <c r="AE470">
        <v>2.04049599748862E-2</v>
      </c>
      <c r="AF470">
        <v>6.5923716841939997E-2</v>
      </c>
      <c r="AG470">
        <v>0.505142857142857</v>
      </c>
      <c r="AH470">
        <v>0.69371428571428595</v>
      </c>
      <c r="AI470">
        <v>0.6</v>
      </c>
      <c r="AJ470">
        <v>0.72457142857142898</v>
      </c>
      <c r="AK470">
        <v>0.34171428571428603</v>
      </c>
      <c r="AL470">
        <v>0.58285714285714296</v>
      </c>
      <c r="AM470">
        <v>0.47085714285714297</v>
      </c>
      <c r="AN470">
        <v>0.36685714285714299</v>
      </c>
      <c r="AO470">
        <v>0.72342857142857098</v>
      </c>
      <c r="AP470">
        <v>0.78400000000000003</v>
      </c>
      <c r="AQ470">
        <v>0.74285714285714299</v>
      </c>
      <c r="AR470">
        <v>0.40457142857142903</v>
      </c>
      <c r="AS470">
        <v>0.83657142857142897</v>
      </c>
      <c r="AT470">
        <v>0.65714285714285703</v>
      </c>
      <c r="AU470">
        <v>0.94628571428571395</v>
      </c>
      <c r="AV470">
        <v>2.5234285714285698</v>
      </c>
      <c r="AW470">
        <v>1.76228571428571</v>
      </c>
      <c r="AX470">
        <v>1.50742857142857</v>
      </c>
      <c r="AY470">
        <v>3.5874285714285699</v>
      </c>
      <c r="AZ470">
        <v>9.3805714285714306</v>
      </c>
      <c r="BA470">
        <v>0.73599999999999999</v>
      </c>
      <c r="BB470">
        <v>0.35771428571428598</v>
      </c>
      <c r="BC470">
        <v>0.79885714285714304</v>
      </c>
      <c r="BD470">
        <v>0.88342857142857101</v>
      </c>
      <c r="BE470">
        <v>0.83885714285714297</v>
      </c>
      <c r="BF470" s="255" t="str">
        <f t="shared" si="7"/>
        <v>Most vulnerability</v>
      </c>
    </row>
    <row r="471" spans="1:58" x14ac:dyDescent="0.25">
      <c r="A471">
        <v>56096</v>
      </c>
      <c r="B471">
        <v>2874</v>
      </c>
      <c r="C471">
        <v>230</v>
      </c>
      <c r="D471">
        <v>84</v>
      </c>
      <c r="E471">
        <v>37617</v>
      </c>
      <c r="F471">
        <v>142</v>
      </c>
      <c r="G471">
        <v>597</v>
      </c>
      <c r="H471">
        <v>550</v>
      </c>
      <c r="I471">
        <v>418</v>
      </c>
      <c r="J471">
        <v>80</v>
      </c>
      <c r="K471">
        <v>320</v>
      </c>
      <c r="L471">
        <v>1</v>
      </c>
      <c r="M471">
        <v>57</v>
      </c>
      <c r="N471">
        <v>30</v>
      </c>
      <c r="O471">
        <v>5</v>
      </c>
      <c r="P471">
        <v>50</v>
      </c>
      <c r="Q471">
        <v>28</v>
      </c>
      <c r="R471">
        <v>8.0027835768963093E-2</v>
      </c>
      <c r="S471">
        <v>2.9227557411273499E-2</v>
      </c>
      <c r="T471">
        <v>37617</v>
      </c>
      <c r="U471">
        <v>4.9408489909533802E-2</v>
      </c>
      <c r="V471">
        <v>0.207724425887265</v>
      </c>
      <c r="W471">
        <v>0.19137091162143399</v>
      </c>
      <c r="X471">
        <v>0.14544189283229</v>
      </c>
      <c r="Y471">
        <v>2.78357689631176E-2</v>
      </c>
      <c r="Z471">
        <v>0.11134307585247</v>
      </c>
      <c r="AA471">
        <v>3.4794711203896999E-4</v>
      </c>
      <c r="AB471">
        <v>1.9832985386221299E-2</v>
      </c>
      <c r="AC471">
        <v>1.04384133611691E-2</v>
      </c>
      <c r="AD471">
        <v>1.73973556019485E-3</v>
      </c>
      <c r="AE471">
        <v>1.7397355601948501E-2</v>
      </c>
      <c r="AF471">
        <v>9.7425191370911594E-3</v>
      </c>
      <c r="AG471">
        <v>0.47199999999999998</v>
      </c>
      <c r="AH471">
        <v>0.82285714285714295</v>
      </c>
      <c r="AI471">
        <v>0.55314285714285705</v>
      </c>
      <c r="AJ471">
        <v>0.65142857142857102</v>
      </c>
      <c r="AK471">
        <v>0.55657142857142905</v>
      </c>
      <c r="AL471">
        <v>0.253714285714286</v>
      </c>
      <c r="AM471">
        <v>0.73028571428571398</v>
      </c>
      <c r="AN471">
        <v>0.56457142857142895</v>
      </c>
      <c r="AO471">
        <v>0.57942857142857096</v>
      </c>
      <c r="AP471">
        <v>0.36228571428571399</v>
      </c>
      <c r="AQ471">
        <v>0.57142857142857095</v>
      </c>
      <c r="AR471">
        <v>0.40114285714285702</v>
      </c>
      <c r="AS471">
        <v>0.310857142857143</v>
      </c>
      <c r="AT471">
        <v>0.58971428571428597</v>
      </c>
      <c r="AU471">
        <v>0.59771428571428598</v>
      </c>
      <c r="AV471">
        <v>2.4994285714285698</v>
      </c>
      <c r="AW471">
        <v>2.1051428571428601</v>
      </c>
      <c r="AX471">
        <v>0.94171428571428595</v>
      </c>
      <c r="AY471">
        <v>2.47085714285714</v>
      </c>
      <c r="AZ471">
        <v>8.0171428571428596</v>
      </c>
      <c r="BA471">
        <v>0.71885714285714297</v>
      </c>
      <c r="BB471">
        <v>0.55885714285714305</v>
      </c>
      <c r="BC471">
        <v>0.51542857142857101</v>
      </c>
      <c r="BD471">
        <v>0.52800000000000002</v>
      </c>
      <c r="BE471">
        <v>0.63085714285714301</v>
      </c>
      <c r="BF471" s="255" t="str">
        <f t="shared" si="7"/>
        <v>Significant vulnerability</v>
      </c>
    </row>
    <row r="472" spans="1:58" x14ac:dyDescent="0.25">
      <c r="A472">
        <v>56097</v>
      </c>
      <c r="B472">
        <v>3593</v>
      </c>
      <c r="C472">
        <v>354</v>
      </c>
      <c r="D472">
        <v>65</v>
      </c>
      <c r="E472">
        <v>36343</v>
      </c>
      <c r="F472">
        <v>196</v>
      </c>
      <c r="G472">
        <v>846</v>
      </c>
      <c r="H472">
        <v>796</v>
      </c>
      <c r="I472">
        <v>558</v>
      </c>
      <c r="J472">
        <v>122</v>
      </c>
      <c r="K472">
        <v>272</v>
      </c>
      <c r="L472">
        <v>7</v>
      </c>
      <c r="M472">
        <v>44</v>
      </c>
      <c r="N472">
        <v>8</v>
      </c>
      <c r="O472">
        <v>38</v>
      </c>
      <c r="P472">
        <v>88</v>
      </c>
      <c r="Q472">
        <v>46</v>
      </c>
      <c r="R472">
        <v>9.8524909546340106E-2</v>
      </c>
      <c r="S472">
        <v>1.80907319788478E-2</v>
      </c>
      <c r="T472">
        <v>36343</v>
      </c>
      <c r="U472">
        <v>5.4550514890064003E-2</v>
      </c>
      <c r="V472">
        <v>0.23545783467854201</v>
      </c>
      <c r="W472">
        <v>0.22154188700250499</v>
      </c>
      <c r="X472">
        <v>0.15530197606457</v>
      </c>
      <c r="Y472">
        <v>3.3954912329529602E-2</v>
      </c>
      <c r="Z472">
        <v>7.57027553576399E-2</v>
      </c>
      <c r="AA472">
        <v>1.9482326746451399E-3</v>
      </c>
      <c r="AB472">
        <v>1.22460339549123E-2</v>
      </c>
      <c r="AC472">
        <v>2.2265516281658802E-3</v>
      </c>
      <c r="AD472">
        <v>1.05761202337879E-2</v>
      </c>
      <c r="AE472">
        <v>2.4492067909824701E-2</v>
      </c>
      <c r="AF472">
        <v>1.28026718619538E-2</v>
      </c>
      <c r="AG472">
        <v>0.627428571428571</v>
      </c>
      <c r="AH472">
        <v>0.53828571428571403</v>
      </c>
      <c r="AI472">
        <v>0.64800000000000002</v>
      </c>
      <c r="AJ472">
        <v>0.72571428571428598</v>
      </c>
      <c r="AK472">
        <v>0.71314285714285697</v>
      </c>
      <c r="AL472">
        <v>0.45828571428571402</v>
      </c>
      <c r="AM472">
        <v>0.79542857142857104</v>
      </c>
      <c r="AN472">
        <v>0.71314285714285697</v>
      </c>
      <c r="AO472">
        <v>0.4</v>
      </c>
      <c r="AP472">
        <v>0.47885714285714298</v>
      </c>
      <c r="AQ472">
        <v>0.47542857142857098</v>
      </c>
      <c r="AR472">
        <v>0.2</v>
      </c>
      <c r="AS472">
        <v>0.78285714285714303</v>
      </c>
      <c r="AT472">
        <v>0.749714285714286</v>
      </c>
      <c r="AU472">
        <v>0.65485714285714303</v>
      </c>
      <c r="AV472">
        <v>2.5394285714285698</v>
      </c>
      <c r="AW472">
        <v>2.68</v>
      </c>
      <c r="AX472">
        <v>0.878857142857143</v>
      </c>
      <c r="AY472">
        <v>2.8628571428571399</v>
      </c>
      <c r="AZ472">
        <v>8.9611428571428604</v>
      </c>
      <c r="BA472">
        <v>0.74171428571428599</v>
      </c>
      <c r="BB472">
        <v>0.84685714285714297</v>
      </c>
      <c r="BC472">
        <v>0.47657142857142898</v>
      </c>
      <c r="BD472">
        <v>0.64914285714285702</v>
      </c>
      <c r="BE472">
        <v>0.77371428571428602</v>
      </c>
      <c r="BF472" s="255" t="str">
        <f t="shared" si="7"/>
        <v>Most vulnerability</v>
      </c>
    </row>
    <row r="473" spans="1:58" x14ac:dyDescent="0.25">
      <c r="A473">
        <v>56098</v>
      </c>
      <c r="B473">
        <v>1946</v>
      </c>
      <c r="C473">
        <v>178</v>
      </c>
      <c r="D473">
        <v>69</v>
      </c>
      <c r="E473">
        <v>37770</v>
      </c>
      <c r="F473">
        <v>146</v>
      </c>
      <c r="G473">
        <v>442</v>
      </c>
      <c r="H473">
        <v>344</v>
      </c>
      <c r="I473">
        <v>275</v>
      </c>
      <c r="J473">
        <v>76</v>
      </c>
      <c r="K473">
        <v>323</v>
      </c>
      <c r="L473">
        <v>18</v>
      </c>
      <c r="M473">
        <v>50</v>
      </c>
      <c r="N473">
        <v>26</v>
      </c>
      <c r="O473">
        <v>21</v>
      </c>
      <c r="P473">
        <v>47</v>
      </c>
      <c r="Q473">
        <v>31</v>
      </c>
      <c r="R473">
        <v>9.1469681397739006E-2</v>
      </c>
      <c r="S473">
        <v>3.5457348406988699E-2</v>
      </c>
      <c r="T473">
        <v>37770</v>
      </c>
      <c r="U473">
        <v>7.5025693730729703E-2</v>
      </c>
      <c r="V473">
        <v>0.22713257965056499</v>
      </c>
      <c r="W473">
        <v>0.17677286742034901</v>
      </c>
      <c r="X473">
        <v>0.14131551901336101</v>
      </c>
      <c r="Y473">
        <v>3.9054470709146999E-2</v>
      </c>
      <c r="Z473">
        <v>0.165981500513875</v>
      </c>
      <c r="AA473">
        <v>9.2497430626926995E-3</v>
      </c>
      <c r="AB473">
        <v>2.5693730729702002E-2</v>
      </c>
      <c r="AC473">
        <v>1.3360739979445001E-2</v>
      </c>
      <c r="AD473">
        <v>1.07913669064748E-2</v>
      </c>
      <c r="AE473">
        <v>2.4152106885919799E-2</v>
      </c>
      <c r="AF473">
        <v>1.59301130524152E-2</v>
      </c>
      <c r="AG473">
        <v>0.58171428571428596</v>
      </c>
      <c r="AH473">
        <v>0.88800000000000001</v>
      </c>
      <c r="AI473">
        <v>0.54514285714285704</v>
      </c>
      <c r="AJ473">
        <v>0.878857142857143</v>
      </c>
      <c r="AK473">
        <v>0.66742857142857104</v>
      </c>
      <c r="AL473">
        <v>0.17714285714285699</v>
      </c>
      <c r="AM473">
        <v>0.69942857142857096</v>
      </c>
      <c r="AN473">
        <v>0.81142857142857105</v>
      </c>
      <c r="AO473">
        <v>0.73714285714285699</v>
      </c>
      <c r="AP473">
        <v>0.73942857142857099</v>
      </c>
      <c r="AQ473">
        <v>0.628571428571429</v>
      </c>
      <c r="AR473">
        <v>0.46514285714285702</v>
      </c>
      <c r="AS473">
        <v>0.79428571428571404</v>
      </c>
      <c r="AT473">
        <v>0.73828571428571399</v>
      </c>
      <c r="AU473">
        <v>0.69714285714285695</v>
      </c>
      <c r="AV473">
        <v>2.8937142857142901</v>
      </c>
      <c r="AW473">
        <v>2.3554285714285701</v>
      </c>
      <c r="AX473">
        <v>1.47657142857143</v>
      </c>
      <c r="AY473">
        <v>3.3234285714285701</v>
      </c>
      <c r="AZ473">
        <v>10.0491428571429</v>
      </c>
      <c r="BA473">
        <v>0.85828571428571399</v>
      </c>
      <c r="BB473">
        <v>0.68114285714285705</v>
      </c>
      <c r="BC473">
        <v>0.78171428571428603</v>
      </c>
      <c r="BD473">
        <v>0.80914285714285705</v>
      </c>
      <c r="BE473">
        <v>0.90514285714285703</v>
      </c>
      <c r="BF473" s="255" t="str">
        <f t="shared" si="7"/>
        <v>Most vulnerability</v>
      </c>
    </row>
    <row r="474" spans="1:58" x14ac:dyDescent="0.25">
      <c r="A474">
        <v>56101</v>
      </c>
      <c r="B474">
        <v>6081</v>
      </c>
      <c r="C474">
        <v>685</v>
      </c>
      <c r="D474">
        <v>122</v>
      </c>
      <c r="E474">
        <v>36859</v>
      </c>
      <c r="F474">
        <v>308</v>
      </c>
      <c r="G474">
        <v>1370</v>
      </c>
      <c r="H474">
        <v>1409</v>
      </c>
      <c r="I474">
        <v>731</v>
      </c>
      <c r="J474">
        <v>181</v>
      </c>
      <c r="K474">
        <v>1184</v>
      </c>
      <c r="L474">
        <v>84</v>
      </c>
      <c r="M474">
        <v>130</v>
      </c>
      <c r="N474">
        <v>12</v>
      </c>
      <c r="O474">
        <v>55</v>
      </c>
      <c r="P474">
        <v>178</v>
      </c>
      <c r="Q474">
        <v>244</v>
      </c>
      <c r="R474">
        <v>0.112645946390396</v>
      </c>
      <c r="S474">
        <v>2.00624897220852E-2</v>
      </c>
      <c r="T474">
        <v>36859</v>
      </c>
      <c r="U474">
        <v>5.0649564216411799E-2</v>
      </c>
      <c r="V474">
        <v>0.22529189278079301</v>
      </c>
      <c r="W474">
        <v>0.231705311626377</v>
      </c>
      <c r="X474">
        <v>0.120210491695445</v>
      </c>
      <c r="Y474">
        <v>2.9764841308995201E-2</v>
      </c>
      <c r="Z474">
        <v>0.19470481828646599</v>
      </c>
      <c r="AA474">
        <v>1.3813517513566799E-2</v>
      </c>
      <c r="AB474">
        <v>2.1378062818615401E-2</v>
      </c>
      <c r="AC474">
        <v>1.9733596447952602E-3</v>
      </c>
      <c r="AD474">
        <v>9.0445650386449597E-3</v>
      </c>
      <c r="AE474">
        <v>2.9271501397796398E-2</v>
      </c>
      <c r="AF474">
        <v>4.01249794441704E-2</v>
      </c>
      <c r="AG474">
        <v>0.70971428571428596</v>
      </c>
      <c r="AH474">
        <v>0.60228571428571398</v>
      </c>
      <c r="AI474">
        <v>0.60342857142857098</v>
      </c>
      <c r="AJ474">
        <v>0.68</v>
      </c>
      <c r="AK474">
        <v>0.65714285714285703</v>
      </c>
      <c r="AL474">
        <v>0.54628571428571404</v>
      </c>
      <c r="AM474">
        <v>0.53371428571428603</v>
      </c>
      <c r="AN474">
        <v>0.625142857142857</v>
      </c>
      <c r="AO474">
        <v>0.78628571428571403</v>
      </c>
      <c r="AP474">
        <v>0.81485714285714295</v>
      </c>
      <c r="AQ474">
        <v>0.58628571428571397</v>
      </c>
      <c r="AR474">
        <v>0.192</v>
      </c>
      <c r="AS474">
        <v>0.72571428571428598</v>
      </c>
      <c r="AT474">
        <v>0.82742857142857096</v>
      </c>
      <c r="AU474">
        <v>0.90057142857142902</v>
      </c>
      <c r="AV474">
        <v>2.5954285714285699</v>
      </c>
      <c r="AW474">
        <v>2.3622857142857101</v>
      </c>
      <c r="AX474">
        <v>1.6011428571428601</v>
      </c>
      <c r="AY474">
        <v>3.2320000000000002</v>
      </c>
      <c r="AZ474">
        <v>9.7908571428571403</v>
      </c>
      <c r="BA474">
        <v>0.75657142857142901</v>
      </c>
      <c r="BB474">
        <v>0.68457142857142905</v>
      </c>
      <c r="BC474">
        <v>0.84457142857142897</v>
      </c>
      <c r="BD474">
        <v>0.77028571428571402</v>
      </c>
      <c r="BE474">
        <v>0.88457142857142901</v>
      </c>
      <c r="BF474" s="255" t="str">
        <f t="shared" si="7"/>
        <v>Most vulnerability</v>
      </c>
    </row>
    <row r="475" spans="1:58" x14ac:dyDescent="0.25">
      <c r="A475">
        <v>56110</v>
      </c>
      <c r="B475">
        <v>1714</v>
      </c>
      <c r="C475">
        <v>132</v>
      </c>
      <c r="D475">
        <v>12</v>
      </c>
      <c r="E475">
        <v>35755</v>
      </c>
      <c r="F475">
        <v>146</v>
      </c>
      <c r="G475">
        <v>315</v>
      </c>
      <c r="H475">
        <v>474</v>
      </c>
      <c r="I475">
        <v>178</v>
      </c>
      <c r="J475">
        <v>23</v>
      </c>
      <c r="K475">
        <v>345</v>
      </c>
      <c r="L475">
        <v>14</v>
      </c>
      <c r="M475">
        <v>13</v>
      </c>
      <c r="N475">
        <v>2</v>
      </c>
      <c r="O475">
        <v>16</v>
      </c>
      <c r="P475">
        <v>33</v>
      </c>
      <c r="Q475">
        <v>19</v>
      </c>
      <c r="R475">
        <v>7.7012835472578797E-2</v>
      </c>
      <c r="S475">
        <v>7.0011668611435198E-3</v>
      </c>
      <c r="T475">
        <v>35755</v>
      </c>
      <c r="U475">
        <v>8.5180863477246196E-2</v>
      </c>
      <c r="V475">
        <v>0.183780630105017</v>
      </c>
      <c r="W475">
        <v>0.27654609101516903</v>
      </c>
      <c r="X475">
        <v>0.103850641773629</v>
      </c>
      <c r="Y475">
        <v>1.34189031505251E-2</v>
      </c>
      <c r="Z475">
        <v>0.20128354725787601</v>
      </c>
      <c r="AA475">
        <v>8.1680280046674408E-3</v>
      </c>
      <c r="AB475">
        <v>7.5845974329054799E-3</v>
      </c>
      <c r="AC475">
        <v>1.1668611435239199E-3</v>
      </c>
      <c r="AD475">
        <v>9.3348891481913592E-3</v>
      </c>
      <c r="AE475">
        <v>1.9253208868144699E-2</v>
      </c>
      <c r="AF475">
        <v>1.1085180863477199E-2</v>
      </c>
      <c r="AG475">
        <v>0.45257142857142901</v>
      </c>
      <c r="AH475">
        <v>0.16342857142857101</v>
      </c>
      <c r="AI475">
        <v>0.68228571428571405</v>
      </c>
      <c r="AJ475">
        <v>0.91657142857142904</v>
      </c>
      <c r="AK475">
        <v>0.4</v>
      </c>
      <c r="AL475">
        <v>0.83314285714285696</v>
      </c>
      <c r="AM475">
        <v>0.36114285714285699</v>
      </c>
      <c r="AN475">
        <v>0.14514285714285699</v>
      </c>
      <c r="AO475">
        <v>0.79771428571428604</v>
      </c>
      <c r="AP475">
        <v>0.71542857142857097</v>
      </c>
      <c r="AQ475">
        <v>0.41257142857142898</v>
      </c>
      <c r="AR475">
        <v>0.161142857142857</v>
      </c>
      <c r="AS475">
        <v>0.74171428571428599</v>
      </c>
      <c r="AT475">
        <v>0.625142857142857</v>
      </c>
      <c r="AU475">
        <v>0.621714285714286</v>
      </c>
      <c r="AV475">
        <v>2.2148571428571402</v>
      </c>
      <c r="AW475">
        <v>1.73942857142857</v>
      </c>
      <c r="AX475">
        <v>1.51314285714286</v>
      </c>
      <c r="AY475">
        <v>2.5622857142857098</v>
      </c>
      <c r="AZ475">
        <v>8.0297142857142898</v>
      </c>
      <c r="BA475">
        <v>0.61371428571428599</v>
      </c>
      <c r="BB475">
        <v>0.34514285714285697</v>
      </c>
      <c r="BC475">
        <v>0.80228571428571405</v>
      </c>
      <c r="BD475">
        <v>0.56000000000000005</v>
      </c>
      <c r="BE475">
        <v>0.63428571428571401</v>
      </c>
      <c r="BF475" s="255" t="str">
        <f t="shared" si="7"/>
        <v>Significant vulnerability</v>
      </c>
    </row>
    <row r="476" spans="1:58" x14ac:dyDescent="0.25">
      <c r="A476">
        <v>56111</v>
      </c>
      <c r="B476">
        <v>355</v>
      </c>
      <c r="C476">
        <v>24</v>
      </c>
      <c r="D476">
        <v>5</v>
      </c>
      <c r="E476">
        <v>66536</v>
      </c>
      <c r="F476">
        <v>12</v>
      </c>
      <c r="G476">
        <v>48</v>
      </c>
      <c r="H476">
        <v>64</v>
      </c>
      <c r="I476">
        <v>32</v>
      </c>
      <c r="J476">
        <v>9</v>
      </c>
      <c r="K476">
        <v>34</v>
      </c>
      <c r="L476">
        <v>5</v>
      </c>
      <c r="M476">
        <v>0</v>
      </c>
      <c r="N476">
        <v>0</v>
      </c>
      <c r="O476">
        <v>0</v>
      </c>
      <c r="P476">
        <v>1</v>
      </c>
      <c r="Q476">
        <v>0</v>
      </c>
      <c r="R476">
        <v>6.7605633802816895E-2</v>
      </c>
      <c r="S476">
        <v>1.4084507042253501E-2</v>
      </c>
      <c r="T476">
        <v>66536</v>
      </c>
      <c r="U476">
        <v>3.3802816901408399E-2</v>
      </c>
      <c r="V476">
        <v>0.13521126760563401</v>
      </c>
      <c r="W476">
        <v>0.180281690140845</v>
      </c>
      <c r="X476">
        <v>9.0140845070422498E-2</v>
      </c>
      <c r="Y476">
        <v>2.5352112676056301E-2</v>
      </c>
      <c r="Z476">
        <v>9.5774647887323899E-2</v>
      </c>
      <c r="AA476">
        <v>1.4084507042253501E-2</v>
      </c>
      <c r="AB476">
        <v>0</v>
      </c>
      <c r="AC476">
        <v>0</v>
      </c>
      <c r="AD476">
        <v>0</v>
      </c>
      <c r="AE476">
        <v>2.8169014084507E-3</v>
      </c>
      <c r="AF476">
        <v>0</v>
      </c>
      <c r="AG476">
        <v>0.38285714285714301</v>
      </c>
      <c r="AH476">
        <v>0.40228571428571402</v>
      </c>
      <c r="AI476">
        <v>0.04</v>
      </c>
      <c r="AJ476">
        <v>0.380571428571429</v>
      </c>
      <c r="AK476">
        <v>0.14171428571428599</v>
      </c>
      <c r="AL476">
        <v>0.192</v>
      </c>
      <c r="AM476">
        <v>0.213714285714286</v>
      </c>
      <c r="AN476">
        <v>0.51085714285714301</v>
      </c>
      <c r="AO476">
        <v>0.499428571428571</v>
      </c>
      <c r="AP476">
        <v>0.81714285714285695</v>
      </c>
      <c r="AQ476">
        <v>0</v>
      </c>
      <c r="AR476">
        <v>0</v>
      </c>
      <c r="AS476">
        <v>0</v>
      </c>
      <c r="AT476">
        <v>0.13942857142857101</v>
      </c>
      <c r="AU476">
        <v>0</v>
      </c>
      <c r="AV476">
        <v>1.20571428571429</v>
      </c>
      <c r="AW476">
        <v>1.0582857142857101</v>
      </c>
      <c r="AX476">
        <v>1.3165714285714301</v>
      </c>
      <c r="AY476">
        <v>0.13942857142857101</v>
      </c>
      <c r="AZ476">
        <v>3.72</v>
      </c>
      <c r="BA476">
        <v>0.17371428571428599</v>
      </c>
      <c r="BB476">
        <v>5.2571428571428602E-2</v>
      </c>
      <c r="BC476">
        <v>0.70857142857142896</v>
      </c>
      <c r="BD476">
        <v>1.9428571428571399E-2</v>
      </c>
      <c r="BE476">
        <v>3.4285714285714301E-2</v>
      </c>
      <c r="BF476" s="255" t="str">
        <f t="shared" si="7"/>
        <v>Least vulnerability</v>
      </c>
    </row>
    <row r="477" spans="1:58" x14ac:dyDescent="0.25">
      <c r="A477">
        <v>56113</v>
      </c>
      <c r="B477">
        <v>227</v>
      </c>
      <c r="C477">
        <v>13</v>
      </c>
      <c r="D477">
        <v>0</v>
      </c>
      <c r="E477">
        <v>38772</v>
      </c>
      <c r="F477">
        <v>4</v>
      </c>
      <c r="G477">
        <v>53</v>
      </c>
      <c r="H477">
        <v>53</v>
      </c>
      <c r="I477">
        <v>27</v>
      </c>
      <c r="J477">
        <v>12</v>
      </c>
      <c r="K477">
        <v>0</v>
      </c>
      <c r="L477">
        <v>0</v>
      </c>
      <c r="M477">
        <v>0</v>
      </c>
      <c r="N477">
        <v>4</v>
      </c>
      <c r="O477">
        <v>0</v>
      </c>
      <c r="P477">
        <v>0</v>
      </c>
      <c r="Q477">
        <v>0</v>
      </c>
      <c r="R477">
        <v>5.7268722466960402E-2</v>
      </c>
      <c r="S477">
        <v>0</v>
      </c>
      <c r="T477">
        <v>38772</v>
      </c>
      <c r="U477">
        <v>1.7621145374449299E-2</v>
      </c>
      <c r="V477">
        <v>0.233480176211454</v>
      </c>
      <c r="W477">
        <v>0.233480176211454</v>
      </c>
      <c r="X477">
        <v>0.11894273127753301</v>
      </c>
      <c r="Y477">
        <v>5.2863436123347998E-2</v>
      </c>
      <c r="Z477">
        <v>0</v>
      </c>
      <c r="AA477">
        <v>0</v>
      </c>
      <c r="AB477">
        <v>0</v>
      </c>
      <c r="AC477">
        <v>1.7621145374449299E-2</v>
      </c>
      <c r="AD477">
        <v>0</v>
      </c>
      <c r="AE477">
        <v>0</v>
      </c>
      <c r="AF477">
        <v>0</v>
      </c>
      <c r="AG477">
        <v>0.28685714285714298</v>
      </c>
      <c r="AH477">
        <v>0</v>
      </c>
      <c r="AI477">
        <v>0.48228571428571398</v>
      </c>
      <c r="AJ477">
        <v>0.130285714285714</v>
      </c>
      <c r="AK477">
        <v>0.70399999999999996</v>
      </c>
      <c r="AL477">
        <v>0.57028571428571395</v>
      </c>
      <c r="AM477">
        <v>0.51542857142857101</v>
      </c>
      <c r="AN477">
        <v>0.92</v>
      </c>
      <c r="AO477">
        <v>0</v>
      </c>
      <c r="AP477">
        <v>0</v>
      </c>
      <c r="AQ477">
        <v>0</v>
      </c>
      <c r="AR477">
        <v>0.53942857142857104</v>
      </c>
      <c r="AS477">
        <v>0</v>
      </c>
      <c r="AT477">
        <v>0</v>
      </c>
      <c r="AU477">
        <v>0</v>
      </c>
      <c r="AV477">
        <v>0.89942857142857102</v>
      </c>
      <c r="AW477">
        <v>2.70971428571429</v>
      </c>
      <c r="AX477">
        <v>0</v>
      </c>
      <c r="AY477">
        <v>0.53942857142857104</v>
      </c>
      <c r="AZ477">
        <v>4.1485714285714304</v>
      </c>
      <c r="BA477">
        <v>8.11428571428571E-2</v>
      </c>
      <c r="BB477">
        <v>0.86171428571428599</v>
      </c>
      <c r="BC477">
        <v>0</v>
      </c>
      <c r="BD477">
        <v>3.77142857142857E-2</v>
      </c>
      <c r="BE477">
        <v>5.7142857142857099E-2</v>
      </c>
      <c r="BF477" s="255" t="str">
        <f t="shared" si="7"/>
        <v>Least vulnerability</v>
      </c>
    </row>
    <row r="478" spans="1:58" x14ac:dyDescent="0.25">
      <c r="A478">
        <v>56114</v>
      </c>
      <c r="B478">
        <v>356</v>
      </c>
      <c r="C478">
        <v>27</v>
      </c>
      <c r="D478">
        <v>8</v>
      </c>
      <c r="E478">
        <v>36993</v>
      </c>
      <c r="F478">
        <v>15</v>
      </c>
      <c r="G478">
        <v>67</v>
      </c>
      <c r="H478">
        <v>83</v>
      </c>
      <c r="I478">
        <v>29</v>
      </c>
      <c r="J478">
        <v>14</v>
      </c>
      <c r="K478">
        <v>48</v>
      </c>
      <c r="L478">
        <v>0</v>
      </c>
      <c r="M478">
        <v>0</v>
      </c>
      <c r="N478">
        <v>1</v>
      </c>
      <c r="O478">
        <v>4</v>
      </c>
      <c r="P478">
        <v>1</v>
      </c>
      <c r="Q478">
        <v>0</v>
      </c>
      <c r="R478">
        <v>7.5842696629213502E-2</v>
      </c>
      <c r="S478">
        <v>2.2471910112359501E-2</v>
      </c>
      <c r="T478">
        <v>36993</v>
      </c>
      <c r="U478">
        <v>4.2134831460674198E-2</v>
      </c>
      <c r="V478">
        <v>0.188202247191011</v>
      </c>
      <c r="W478">
        <v>0.23314606741572999</v>
      </c>
      <c r="X478">
        <v>8.1460674157303403E-2</v>
      </c>
      <c r="Y478">
        <v>3.9325842696629199E-2</v>
      </c>
      <c r="Z478">
        <v>0.13483146067415699</v>
      </c>
      <c r="AA478">
        <v>0</v>
      </c>
      <c r="AB478">
        <v>0</v>
      </c>
      <c r="AC478">
        <v>2.8089887640449398E-3</v>
      </c>
      <c r="AD478">
        <v>1.1235955056179799E-2</v>
      </c>
      <c r="AE478">
        <v>2.8089887640449398E-3</v>
      </c>
      <c r="AF478">
        <v>0</v>
      </c>
      <c r="AG478">
        <v>0.44571428571428601</v>
      </c>
      <c r="AH478">
        <v>0.68114285714285705</v>
      </c>
      <c r="AI478">
        <v>0.59314285714285697</v>
      </c>
      <c r="AJ478">
        <v>0.53142857142857103</v>
      </c>
      <c r="AK478">
        <v>0.438857142857143</v>
      </c>
      <c r="AL478">
        <v>0.56571428571428595</v>
      </c>
      <c r="AM478">
        <v>0.121142857142857</v>
      </c>
      <c r="AN478">
        <v>0.81485714285714295</v>
      </c>
      <c r="AO478">
        <v>0.66971428571428604</v>
      </c>
      <c r="AP478">
        <v>0</v>
      </c>
      <c r="AQ478">
        <v>0</v>
      </c>
      <c r="AR478">
        <v>0.217142857142857</v>
      </c>
      <c r="AS478">
        <v>0.81142857142857105</v>
      </c>
      <c r="AT478">
        <v>0.13828571428571401</v>
      </c>
      <c r="AU478">
        <v>0</v>
      </c>
      <c r="AV478">
        <v>2.25142857142857</v>
      </c>
      <c r="AW478">
        <v>1.9405714285714299</v>
      </c>
      <c r="AX478">
        <v>0.66971428571428604</v>
      </c>
      <c r="AY478">
        <v>1.1668571428571399</v>
      </c>
      <c r="AZ478">
        <v>6.0285714285714302</v>
      </c>
      <c r="BA478">
        <v>0.627428571428571</v>
      </c>
      <c r="BB478">
        <v>0.46628571428571403</v>
      </c>
      <c r="BC478">
        <v>0.35085714285714298</v>
      </c>
      <c r="BD478">
        <v>0.14057142857142901</v>
      </c>
      <c r="BE478">
        <v>0.28685714285714298</v>
      </c>
      <c r="BF478" s="255" t="str">
        <f t="shared" si="7"/>
        <v>Some vulnerability</v>
      </c>
    </row>
    <row r="479" spans="1:58" x14ac:dyDescent="0.25">
      <c r="A479">
        <v>56115</v>
      </c>
      <c r="B479">
        <v>1262</v>
      </c>
      <c r="C479">
        <v>104</v>
      </c>
      <c r="D479">
        <v>22</v>
      </c>
      <c r="E479">
        <v>34636</v>
      </c>
      <c r="F479">
        <v>24</v>
      </c>
      <c r="G479">
        <v>256</v>
      </c>
      <c r="H479">
        <v>341</v>
      </c>
      <c r="I479">
        <v>130</v>
      </c>
      <c r="J479">
        <v>37</v>
      </c>
      <c r="K479">
        <v>85</v>
      </c>
      <c r="L479">
        <v>0</v>
      </c>
      <c r="M479">
        <v>13</v>
      </c>
      <c r="N479">
        <v>7</v>
      </c>
      <c r="O479">
        <v>2</v>
      </c>
      <c r="P479">
        <v>28</v>
      </c>
      <c r="Q479">
        <v>24</v>
      </c>
      <c r="R479">
        <v>8.2408874801901705E-2</v>
      </c>
      <c r="S479">
        <v>1.7432646592709999E-2</v>
      </c>
      <c r="T479">
        <v>34636</v>
      </c>
      <c r="U479">
        <v>1.90174326465927E-2</v>
      </c>
      <c r="V479">
        <v>0.202852614896989</v>
      </c>
      <c r="W479">
        <v>0.27020602218700501</v>
      </c>
      <c r="X479">
        <v>0.103011093502377</v>
      </c>
      <c r="Y479">
        <v>2.93185419968304E-2</v>
      </c>
      <c r="Z479">
        <v>6.7353407290015793E-2</v>
      </c>
      <c r="AA479">
        <v>0</v>
      </c>
      <c r="AB479">
        <v>1.0301109350237699E-2</v>
      </c>
      <c r="AC479">
        <v>5.5467511885895398E-3</v>
      </c>
      <c r="AD479">
        <v>1.58478605388273E-3</v>
      </c>
      <c r="AE479">
        <v>2.2187004754358201E-2</v>
      </c>
      <c r="AF479">
        <v>1.90174326465927E-2</v>
      </c>
      <c r="AG479">
        <v>0.49142857142857099</v>
      </c>
      <c r="AH479">
        <v>0.52</v>
      </c>
      <c r="AI479">
        <v>0.73828571428571399</v>
      </c>
      <c r="AJ479">
        <v>0.155428571428571</v>
      </c>
      <c r="AK479">
        <v>0.53371428571428603</v>
      </c>
      <c r="AL479">
        <v>0.80457142857142905</v>
      </c>
      <c r="AM479">
        <v>0.34628571428571397</v>
      </c>
      <c r="AN479">
        <v>0.60914285714285699</v>
      </c>
      <c r="AO479">
        <v>0.32342857142857101</v>
      </c>
      <c r="AP479">
        <v>0</v>
      </c>
      <c r="AQ479">
        <v>0.45142857142857101</v>
      </c>
      <c r="AR479">
        <v>0.28228571428571397</v>
      </c>
      <c r="AS479">
        <v>0.30285714285714299</v>
      </c>
      <c r="AT479">
        <v>0.69371428571428595</v>
      </c>
      <c r="AU479">
        <v>0.73599999999999999</v>
      </c>
      <c r="AV479">
        <v>1.9051428571428599</v>
      </c>
      <c r="AW479">
        <v>2.29371428571429</v>
      </c>
      <c r="AX479">
        <v>0.32342857142857101</v>
      </c>
      <c r="AY479">
        <v>2.4662857142857102</v>
      </c>
      <c r="AZ479">
        <v>6.9885714285714302</v>
      </c>
      <c r="BA479">
        <v>0.47428571428571398</v>
      </c>
      <c r="BB479">
        <v>0.65485714285714303</v>
      </c>
      <c r="BC479">
        <v>0.18057142857142899</v>
      </c>
      <c r="BD479">
        <v>0.52457142857142902</v>
      </c>
      <c r="BE479">
        <v>0.46171428571428602</v>
      </c>
      <c r="BF479" s="255" t="str">
        <f t="shared" si="7"/>
        <v>Some vulnerability</v>
      </c>
    </row>
    <row r="480" spans="1:58" x14ac:dyDescent="0.25">
      <c r="A480">
        <v>56116</v>
      </c>
      <c r="B480">
        <v>575</v>
      </c>
      <c r="C480">
        <v>52</v>
      </c>
      <c r="D480">
        <v>2</v>
      </c>
      <c r="E480">
        <v>43451</v>
      </c>
      <c r="F480">
        <v>20</v>
      </c>
      <c r="G480">
        <v>108</v>
      </c>
      <c r="H480">
        <v>174</v>
      </c>
      <c r="I480">
        <v>34</v>
      </c>
      <c r="J480">
        <v>5</v>
      </c>
      <c r="K480">
        <v>51</v>
      </c>
      <c r="L480">
        <v>0</v>
      </c>
      <c r="M480">
        <v>0</v>
      </c>
      <c r="N480">
        <v>4</v>
      </c>
      <c r="O480">
        <v>0</v>
      </c>
      <c r="P480">
        <v>4</v>
      </c>
      <c r="Q480">
        <v>0</v>
      </c>
      <c r="R480">
        <v>9.0434782608695696E-2</v>
      </c>
      <c r="S480">
        <v>3.4782608695652201E-3</v>
      </c>
      <c r="T480">
        <v>43451</v>
      </c>
      <c r="U480">
        <v>3.4782608695652202E-2</v>
      </c>
      <c r="V480">
        <v>0.187826086956522</v>
      </c>
      <c r="W480">
        <v>0.30260869565217402</v>
      </c>
      <c r="X480">
        <v>5.9130434782608703E-2</v>
      </c>
      <c r="Y480">
        <v>8.6956521739130401E-3</v>
      </c>
      <c r="Z480">
        <v>8.8695652173912995E-2</v>
      </c>
      <c r="AA480">
        <v>0</v>
      </c>
      <c r="AB480">
        <v>0</v>
      </c>
      <c r="AC480">
        <v>6.9565217391304402E-3</v>
      </c>
      <c r="AD480">
        <v>0</v>
      </c>
      <c r="AE480">
        <v>6.9565217391304402E-3</v>
      </c>
      <c r="AF480">
        <v>0</v>
      </c>
      <c r="AG480">
        <v>0.57371428571428595</v>
      </c>
      <c r="AH480">
        <v>7.7714285714285694E-2</v>
      </c>
      <c r="AI480">
        <v>0.29371428571428598</v>
      </c>
      <c r="AJ480">
        <v>0.40114285714285702</v>
      </c>
      <c r="AK480">
        <v>0.434285714285714</v>
      </c>
      <c r="AL480">
        <v>0.93142857142857105</v>
      </c>
      <c r="AM480">
        <v>3.6571428571428602E-2</v>
      </c>
      <c r="AN480">
        <v>6.4000000000000001E-2</v>
      </c>
      <c r="AO480">
        <v>0.46971428571428597</v>
      </c>
      <c r="AP480">
        <v>0</v>
      </c>
      <c r="AQ480">
        <v>0</v>
      </c>
      <c r="AR480">
        <v>0.32</v>
      </c>
      <c r="AS480">
        <v>0</v>
      </c>
      <c r="AT480">
        <v>0.254857142857143</v>
      </c>
      <c r="AU480">
        <v>0</v>
      </c>
      <c r="AV480">
        <v>1.3462857142857101</v>
      </c>
      <c r="AW480">
        <v>1.46628571428571</v>
      </c>
      <c r="AX480">
        <v>0.46971428571428597</v>
      </c>
      <c r="AY480">
        <v>0.57485714285714296</v>
      </c>
      <c r="AZ480">
        <v>3.8571428571428599</v>
      </c>
      <c r="BA480">
        <v>0.22514285714285701</v>
      </c>
      <c r="BB480">
        <v>0.20914285714285699</v>
      </c>
      <c r="BC480">
        <v>0.23885714285714299</v>
      </c>
      <c r="BD480">
        <v>0.04</v>
      </c>
      <c r="BE480">
        <v>4.34285714285714E-2</v>
      </c>
      <c r="BF480" s="255" t="str">
        <f t="shared" si="7"/>
        <v>Least vulnerability</v>
      </c>
    </row>
    <row r="481" spans="1:58" x14ac:dyDescent="0.25">
      <c r="A481">
        <v>56117</v>
      </c>
      <c r="B481">
        <v>361</v>
      </c>
      <c r="C481">
        <v>29</v>
      </c>
      <c r="D481">
        <v>15</v>
      </c>
      <c r="E481">
        <v>34277</v>
      </c>
      <c r="F481">
        <v>36</v>
      </c>
      <c r="G481">
        <v>47</v>
      </c>
      <c r="H481">
        <v>88</v>
      </c>
      <c r="I481">
        <v>29</v>
      </c>
      <c r="J481">
        <v>8</v>
      </c>
      <c r="K481">
        <v>172</v>
      </c>
      <c r="L481">
        <v>59</v>
      </c>
      <c r="M481">
        <v>0</v>
      </c>
      <c r="N481">
        <v>0</v>
      </c>
      <c r="O481">
        <v>0</v>
      </c>
      <c r="P481">
        <v>0</v>
      </c>
      <c r="Q481">
        <v>0</v>
      </c>
      <c r="R481">
        <v>8.0332409972299207E-2</v>
      </c>
      <c r="S481">
        <v>4.15512465373961E-2</v>
      </c>
      <c r="T481">
        <v>34277</v>
      </c>
      <c r="U481">
        <v>9.9722991689750698E-2</v>
      </c>
      <c r="V481">
        <v>0.13019390581717499</v>
      </c>
      <c r="W481">
        <v>0.243767313019391</v>
      </c>
      <c r="X481">
        <v>8.0332409972299207E-2</v>
      </c>
      <c r="Y481">
        <v>2.2160664819944598E-2</v>
      </c>
      <c r="Z481">
        <v>0.47645429362880898</v>
      </c>
      <c r="AA481">
        <v>0.16343490304709099</v>
      </c>
      <c r="AB481">
        <v>0</v>
      </c>
      <c r="AC481">
        <v>0</v>
      </c>
      <c r="AD481">
        <v>0</v>
      </c>
      <c r="AE481">
        <v>0</v>
      </c>
      <c r="AF481">
        <v>0</v>
      </c>
      <c r="AG481">
        <v>0.47657142857142898</v>
      </c>
      <c r="AH481">
        <v>0.93485714285714305</v>
      </c>
      <c r="AI481">
        <v>0.75542857142857101</v>
      </c>
      <c r="AJ481">
        <v>0.95771428571428596</v>
      </c>
      <c r="AK481">
        <v>0.11885714285714299</v>
      </c>
      <c r="AL481">
        <v>0.63771428571428601</v>
      </c>
      <c r="AM481">
        <v>0.112</v>
      </c>
      <c r="AN481">
        <v>0.40114285714285702</v>
      </c>
      <c r="AO481">
        <v>0.95771428571428596</v>
      </c>
      <c r="AP481">
        <v>1</v>
      </c>
      <c r="AQ481">
        <v>0</v>
      </c>
      <c r="AR481">
        <v>0</v>
      </c>
      <c r="AS481">
        <v>0</v>
      </c>
      <c r="AT481">
        <v>0</v>
      </c>
      <c r="AU481">
        <v>0</v>
      </c>
      <c r="AV481">
        <v>3.1245714285714299</v>
      </c>
      <c r="AW481">
        <v>1.26971428571429</v>
      </c>
      <c r="AX481">
        <v>1.95771428571429</v>
      </c>
      <c r="AY481">
        <v>0</v>
      </c>
      <c r="AZ481">
        <v>6.3520000000000003</v>
      </c>
      <c r="BA481">
        <v>0.90628571428571403</v>
      </c>
      <c r="BB481">
        <v>0.13257142857142901</v>
      </c>
      <c r="BC481">
        <v>0.99085714285714299</v>
      </c>
      <c r="BD481">
        <v>0</v>
      </c>
      <c r="BE481">
        <v>0.34057142857142902</v>
      </c>
      <c r="BF481" s="255" t="str">
        <f t="shared" si="7"/>
        <v>Some vulnerability</v>
      </c>
    </row>
    <row r="482" spans="1:58" x14ac:dyDescent="0.25">
      <c r="A482">
        <v>56118</v>
      </c>
      <c r="B482">
        <v>501</v>
      </c>
      <c r="C482">
        <v>35</v>
      </c>
      <c r="D482">
        <v>0</v>
      </c>
      <c r="E482">
        <v>38181</v>
      </c>
      <c r="F482">
        <v>19</v>
      </c>
      <c r="G482">
        <v>94</v>
      </c>
      <c r="H482">
        <v>133</v>
      </c>
      <c r="I482">
        <v>38</v>
      </c>
      <c r="J482">
        <v>14</v>
      </c>
      <c r="K482">
        <v>15</v>
      </c>
      <c r="L482">
        <v>0</v>
      </c>
      <c r="M482">
        <v>0</v>
      </c>
      <c r="N482">
        <v>0</v>
      </c>
      <c r="O482">
        <v>11</v>
      </c>
      <c r="P482">
        <v>7</v>
      </c>
      <c r="Q482">
        <v>0</v>
      </c>
      <c r="R482">
        <v>6.9860279441117806E-2</v>
      </c>
      <c r="S482">
        <v>0</v>
      </c>
      <c r="T482">
        <v>38181</v>
      </c>
      <c r="U482">
        <v>3.7924151696606803E-2</v>
      </c>
      <c r="V482">
        <v>0.18762475049900201</v>
      </c>
      <c r="W482">
        <v>0.26546906187624802</v>
      </c>
      <c r="X482">
        <v>7.5848303393213606E-2</v>
      </c>
      <c r="Y482">
        <v>2.7944111776447102E-2</v>
      </c>
      <c r="Z482">
        <v>2.9940119760479E-2</v>
      </c>
      <c r="AA482">
        <v>0</v>
      </c>
      <c r="AB482">
        <v>0</v>
      </c>
      <c r="AC482">
        <v>0</v>
      </c>
      <c r="AD482">
        <v>2.1956087824351302E-2</v>
      </c>
      <c r="AE482">
        <v>1.3972055888223599E-2</v>
      </c>
      <c r="AF482">
        <v>0</v>
      </c>
      <c r="AG482">
        <v>0.39771428571428602</v>
      </c>
      <c r="AH482">
        <v>0</v>
      </c>
      <c r="AI482">
        <v>0.52457142857142902</v>
      </c>
      <c r="AJ482">
        <v>0.45714285714285702</v>
      </c>
      <c r="AK482">
        <v>0.42971428571428599</v>
      </c>
      <c r="AL482">
        <v>0.77828571428571403</v>
      </c>
      <c r="AM482">
        <v>9.9428571428571394E-2</v>
      </c>
      <c r="AN482">
        <v>0.56799999999999995</v>
      </c>
      <c r="AO482">
        <v>0.10171428571428601</v>
      </c>
      <c r="AP482">
        <v>0</v>
      </c>
      <c r="AQ482">
        <v>0</v>
      </c>
      <c r="AR482">
        <v>0</v>
      </c>
      <c r="AS482">
        <v>0.94971428571428596</v>
      </c>
      <c r="AT482">
        <v>0.48457142857142899</v>
      </c>
      <c r="AU482">
        <v>0</v>
      </c>
      <c r="AV482">
        <v>1.3794285714285699</v>
      </c>
      <c r="AW482">
        <v>1.8754285714285699</v>
      </c>
      <c r="AX482">
        <v>0.10171428571428601</v>
      </c>
      <c r="AY482">
        <v>1.4342857142857099</v>
      </c>
      <c r="AZ482">
        <v>4.7908571428571403</v>
      </c>
      <c r="BA482">
        <v>0.23771428571428599</v>
      </c>
      <c r="BB482">
        <v>0.42514285714285699</v>
      </c>
      <c r="BC482">
        <v>7.4285714285714302E-2</v>
      </c>
      <c r="BD482">
        <v>0.21142857142857099</v>
      </c>
      <c r="BE482">
        <v>0.107428571428571</v>
      </c>
      <c r="BF482" s="255" t="str">
        <f t="shared" si="7"/>
        <v>Least vulnerability</v>
      </c>
    </row>
    <row r="483" spans="1:58" x14ac:dyDescent="0.25">
      <c r="A483">
        <v>56119</v>
      </c>
      <c r="B483">
        <v>1080</v>
      </c>
      <c r="C483">
        <v>68</v>
      </c>
      <c r="D483">
        <v>19</v>
      </c>
      <c r="E483">
        <v>34436</v>
      </c>
      <c r="F483">
        <v>71</v>
      </c>
      <c r="G483">
        <v>131</v>
      </c>
      <c r="H483">
        <v>277</v>
      </c>
      <c r="I483">
        <v>76</v>
      </c>
      <c r="J483">
        <v>31</v>
      </c>
      <c r="K483">
        <v>364</v>
      </c>
      <c r="L483">
        <v>32</v>
      </c>
      <c r="M483">
        <v>1</v>
      </c>
      <c r="N483">
        <v>32</v>
      </c>
      <c r="O483">
        <v>12</v>
      </c>
      <c r="P483">
        <v>16</v>
      </c>
      <c r="Q483">
        <v>0</v>
      </c>
      <c r="R483">
        <v>6.2962962962962998E-2</v>
      </c>
      <c r="S483">
        <v>1.7592592592592601E-2</v>
      </c>
      <c r="T483">
        <v>34436</v>
      </c>
      <c r="U483">
        <v>6.5740740740740697E-2</v>
      </c>
      <c r="V483">
        <v>0.121296296296296</v>
      </c>
      <c r="W483">
        <v>0.25648148148148098</v>
      </c>
      <c r="X483">
        <v>7.0370370370370403E-2</v>
      </c>
      <c r="Y483">
        <v>2.87037037037037E-2</v>
      </c>
      <c r="Z483">
        <v>0.33703703703703702</v>
      </c>
      <c r="AA483">
        <v>2.96296296296296E-2</v>
      </c>
      <c r="AB483">
        <v>9.2592592592592596E-4</v>
      </c>
      <c r="AC483">
        <v>2.96296296296296E-2</v>
      </c>
      <c r="AD483">
        <v>1.1111111111111099E-2</v>
      </c>
      <c r="AE483">
        <v>1.48148148148148E-2</v>
      </c>
      <c r="AF483">
        <v>0</v>
      </c>
      <c r="AG483">
        <v>0.33028571428571402</v>
      </c>
      <c r="AH483">
        <v>0.52685714285714302</v>
      </c>
      <c r="AI483">
        <v>0.746285714285714</v>
      </c>
      <c r="AJ483">
        <v>0.82742857142857096</v>
      </c>
      <c r="AK483">
        <v>9.3714285714285694E-2</v>
      </c>
      <c r="AL483">
        <v>0.72</v>
      </c>
      <c r="AM483">
        <v>7.8857142857142903E-2</v>
      </c>
      <c r="AN483">
        <v>0.58628571428571397</v>
      </c>
      <c r="AO483">
        <v>0.92457142857142904</v>
      </c>
      <c r="AP483">
        <v>0.91657142857142904</v>
      </c>
      <c r="AQ483">
        <v>0.32</v>
      </c>
      <c r="AR483">
        <v>0.67200000000000004</v>
      </c>
      <c r="AS483">
        <v>0.80571428571428605</v>
      </c>
      <c r="AT483">
        <v>0.51542857142857101</v>
      </c>
      <c r="AU483">
        <v>0</v>
      </c>
      <c r="AV483">
        <v>2.4308571428571399</v>
      </c>
      <c r="AW483">
        <v>1.47885714285714</v>
      </c>
      <c r="AX483">
        <v>1.8411428571428601</v>
      </c>
      <c r="AY483">
        <v>2.3131428571428598</v>
      </c>
      <c r="AZ483">
        <v>8.0640000000000001</v>
      </c>
      <c r="BA483">
        <v>0.69142857142857095</v>
      </c>
      <c r="BB483">
        <v>0.218285714285714</v>
      </c>
      <c r="BC483">
        <v>0.94742857142857095</v>
      </c>
      <c r="BD483">
        <v>0.46742857142857103</v>
      </c>
      <c r="BE483">
        <v>0.64114285714285701</v>
      </c>
      <c r="BF483" s="255" t="str">
        <f t="shared" si="7"/>
        <v>Significant vulnerability</v>
      </c>
    </row>
    <row r="484" spans="1:58" x14ac:dyDescent="0.25">
      <c r="A484">
        <v>56120</v>
      </c>
      <c r="B484">
        <v>925</v>
      </c>
      <c r="C484">
        <v>96</v>
      </c>
      <c r="D484">
        <v>32</v>
      </c>
      <c r="E484">
        <v>35885</v>
      </c>
      <c r="F484">
        <v>106</v>
      </c>
      <c r="G484">
        <v>269</v>
      </c>
      <c r="H484">
        <v>222</v>
      </c>
      <c r="I484">
        <v>108</v>
      </c>
      <c r="J484">
        <v>22</v>
      </c>
      <c r="K484">
        <v>230</v>
      </c>
      <c r="L484">
        <v>59</v>
      </c>
      <c r="M484">
        <v>0</v>
      </c>
      <c r="N484">
        <v>56</v>
      </c>
      <c r="O484">
        <v>6</v>
      </c>
      <c r="P484">
        <v>11</v>
      </c>
      <c r="Q484">
        <v>0</v>
      </c>
      <c r="R484">
        <v>0.103783783783784</v>
      </c>
      <c r="S484">
        <v>3.4594594594594602E-2</v>
      </c>
      <c r="T484">
        <v>35885</v>
      </c>
      <c r="U484">
        <v>0.11459459459459501</v>
      </c>
      <c r="V484">
        <v>0.290810810810811</v>
      </c>
      <c r="W484">
        <v>0.24</v>
      </c>
      <c r="X484">
        <v>0.11675675675675699</v>
      </c>
      <c r="Y484">
        <v>2.3783783783783801E-2</v>
      </c>
      <c r="Z484">
        <v>0.248648648648649</v>
      </c>
      <c r="AA484">
        <v>6.3783783783783798E-2</v>
      </c>
      <c r="AB484">
        <v>0</v>
      </c>
      <c r="AC484">
        <v>6.0540540540540498E-2</v>
      </c>
      <c r="AD484">
        <v>6.4864864864864896E-3</v>
      </c>
      <c r="AE484">
        <v>1.1891891891891901E-2</v>
      </c>
      <c r="AF484">
        <v>0</v>
      </c>
      <c r="AG484">
        <v>0.65942857142857103</v>
      </c>
      <c r="AH484">
        <v>0.88457142857142901</v>
      </c>
      <c r="AI484">
        <v>0.67657142857142905</v>
      </c>
      <c r="AJ484">
        <v>0.97942857142857098</v>
      </c>
      <c r="AK484">
        <v>0.86742857142857099</v>
      </c>
      <c r="AL484">
        <v>0.61028571428571399</v>
      </c>
      <c r="AM484">
        <v>0.48228571428571398</v>
      </c>
      <c r="AN484">
        <v>0.45485714285714302</v>
      </c>
      <c r="AO484">
        <v>0.85599999999999998</v>
      </c>
      <c r="AP484">
        <v>0.97485714285714298</v>
      </c>
      <c r="AQ484">
        <v>0</v>
      </c>
      <c r="AR484">
        <v>0.83085714285714296</v>
      </c>
      <c r="AS484">
        <v>0.60914285714285699</v>
      </c>
      <c r="AT484">
        <v>0.42857142857142899</v>
      </c>
      <c r="AU484">
        <v>0</v>
      </c>
      <c r="AV484">
        <v>3.2</v>
      </c>
      <c r="AW484">
        <v>2.4148571428571399</v>
      </c>
      <c r="AX484">
        <v>1.8308571428571401</v>
      </c>
      <c r="AY484">
        <v>1.8685714285714301</v>
      </c>
      <c r="AZ484">
        <v>9.3142857142857096</v>
      </c>
      <c r="BA484">
        <v>0.92457142857142904</v>
      </c>
      <c r="BB484">
        <v>0.71885714285714297</v>
      </c>
      <c r="BC484">
        <v>0.94171428571428595</v>
      </c>
      <c r="BD484">
        <v>0.33028571428571402</v>
      </c>
      <c r="BE484">
        <v>0.82742857142857096</v>
      </c>
      <c r="BF484" s="255" t="str">
        <f t="shared" si="7"/>
        <v>Most vulnerability</v>
      </c>
    </row>
    <row r="485" spans="1:58" x14ac:dyDescent="0.25">
      <c r="A485">
        <v>56121</v>
      </c>
      <c r="B485">
        <v>579</v>
      </c>
      <c r="C485">
        <v>68</v>
      </c>
      <c r="D485">
        <v>22</v>
      </c>
      <c r="E485">
        <v>29911</v>
      </c>
      <c r="F485">
        <v>40</v>
      </c>
      <c r="G485">
        <v>172</v>
      </c>
      <c r="H485">
        <v>86</v>
      </c>
      <c r="I485">
        <v>107</v>
      </c>
      <c r="J485">
        <v>54</v>
      </c>
      <c r="K485">
        <v>49</v>
      </c>
      <c r="L485">
        <v>0</v>
      </c>
      <c r="M485">
        <v>0</v>
      </c>
      <c r="N485">
        <v>1</v>
      </c>
      <c r="O485">
        <v>0</v>
      </c>
      <c r="P485">
        <v>3</v>
      </c>
      <c r="Q485">
        <v>0</v>
      </c>
      <c r="R485">
        <v>0.11744386873920599</v>
      </c>
      <c r="S485">
        <v>3.7996545768566502E-2</v>
      </c>
      <c r="T485">
        <v>29911</v>
      </c>
      <c r="U485">
        <v>6.9084628670120898E-2</v>
      </c>
      <c r="V485">
        <v>0.29706390328151999</v>
      </c>
      <c r="W485">
        <v>0.14853195164076</v>
      </c>
      <c r="X485">
        <v>0.18480138169257301</v>
      </c>
      <c r="Y485">
        <v>9.3264248704663197E-2</v>
      </c>
      <c r="Z485">
        <v>8.46286701208981E-2</v>
      </c>
      <c r="AA485">
        <v>0</v>
      </c>
      <c r="AB485">
        <v>0</v>
      </c>
      <c r="AC485">
        <v>1.72711571675302E-3</v>
      </c>
      <c r="AD485">
        <v>0</v>
      </c>
      <c r="AE485">
        <v>5.1813471502590702E-3</v>
      </c>
      <c r="AF485">
        <v>0</v>
      </c>
      <c r="AG485">
        <v>0.74399999999999999</v>
      </c>
      <c r="AH485">
        <v>0.91200000000000003</v>
      </c>
      <c r="AI485">
        <v>0.91314285714285703</v>
      </c>
      <c r="AJ485">
        <v>0.84457142857142897</v>
      </c>
      <c r="AK485">
        <v>0.876571428571429</v>
      </c>
      <c r="AL485">
        <v>9.9428571428571394E-2</v>
      </c>
      <c r="AM485">
        <v>0.89714285714285702</v>
      </c>
      <c r="AN485">
        <v>0.98285714285714298</v>
      </c>
      <c r="AO485">
        <v>0.44800000000000001</v>
      </c>
      <c r="AP485">
        <v>0</v>
      </c>
      <c r="AQ485">
        <v>0</v>
      </c>
      <c r="AR485">
        <v>0.186285714285714</v>
      </c>
      <c r="AS485">
        <v>0</v>
      </c>
      <c r="AT485">
        <v>0.2</v>
      </c>
      <c r="AU485">
        <v>0</v>
      </c>
      <c r="AV485">
        <v>3.4137142857142901</v>
      </c>
      <c r="AW485">
        <v>2.8559999999999999</v>
      </c>
      <c r="AX485">
        <v>0.44800000000000001</v>
      </c>
      <c r="AY485">
        <v>0.38628571428571401</v>
      </c>
      <c r="AZ485">
        <v>7.1040000000000001</v>
      </c>
      <c r="BA485">
        <v>0.95885714285714296</v>
      </c>
      <c r="BB485">
        <v>0.92342857142857104</v>
      </c>
      <c r="BC485">
        <v>0.22971428571428601</v>
      </c>
      <c r="BD485">
        <v>2.97142857142857E-2</v>
      </c>
      <c r="BE485">
        <v>0.48342857142857099</v>
      </c>
      <c r="BF485" s="255" t="str">
        <f t="shared" si="7"/>
        <v>Some vulnerability</v>
      </c>
    </row>
    <row r="486" spans="1:58" x14ac:dyDescent="0.25">
      <c r="A486">
        <v>56122</v>
      </c>
      <c r="B486">
        <v>621</v>
      </c>
      <c r="C486">
        <v>61</v>
      </c>
      <c r="D486">
        <v>15</v>
      </c>
      <c r="E486">
        <v>34444</v>
      </c>
      <c r="F486">
        <v>84</v>
      </c>
      <c r="G486">
        <v>138</v>
      </c>
      <c r="H486">
        <v>156</v>
      </c>
      <c r="I486">
        <v>80</v>
      </c>
      <c r="J486">
        <v>3</v>
      </c>
      <c r="K486">
        <v>157</v>
      </c>
      <c r="L486">
        <v>57</v>
      </c>
      <c r="M486">
        <v>0</v>
      </c>
      <c r="N486">
        <v>7</v>
      </c>
      <c r="O486">
        <v>2</v>
      </c>
      <c r="P486">
        <v>1</v>
      </c>
      <c r="Q486">
        <v>0</v>
      </c>
      <c r="R486">
        <v>9.8228663446054798E-2</v>
      </c>
      <c r="S486">
        <v>2.41545893719807E-2</v>
      </c>
      <c r="T486">
        <v>34444</v>
      </c>
      <c r="U486">
        <v>0.135265700483092</v>
      </c>
      <c r="V486">
        <v>0.22222222222222199</v>
      </c>
      <c r="W486">
        <v>0.25120772946859898</v>
      </c>
      <c r="X486">
        <v>0.12882447665056401</v>
      </c>
      <c r="Y486">
        <v>4.8309178743961402E-3</v>
      </c>
      <c r="Z486">
        <v>0.25281803542673098</v>
      </c>
      <c r="AA486">
        <v>9.1787439613526603E-2</v>
      </c>
      <c r="AB486">
        <v>0</v>
      </c>
      <c r="AC486">
        <v>1.12721417069243E-2</v>
      </c>
      <c r="AD486">
        <v>3.2206119162640902E-3</v>
      </c>
      <c r="AE486">
        <v>1.6103059581320501E-3</v>
      </c>
      <c r="AF486">
        <v>0</v>
      </c>
      <c r="AG486">
        <v>0.624</v>
      </c>
      <c r="AH486">
        <v>0.73371428571428599</v>
      </c>
      <c r="AI486">
        <v>0.745142857142857</v>
      </c>
      <c r="AJ486">
        <v>0.98971428571428599</v>
      </c>
      <c r="AK486">
        <v>0.63200000000000001</v>
      </c>
      <c r="AL486">
        <v>0.69371428571428595</v>
      </c>
      <c r="AM486">
        <v>0.61599999999999999</v>
      </c>
      <c r="AN486">
        <v>3.77142857142857E-2</v>
      </c>
      <c r="AO486">
        <v>0.86399999999999999</v>
      </c>
      <c r="AP486">
        <v>0.99085714285714299</v>
      </c>
      <c r="AQ486">
        <v>0</v>
      </c>
      <c r="AR486">
        <v>0.41828571428571398</v>
      </c>
      <c r="AS486">
        <v>0.40457142857142903</v>
      </c>
      <c r="AT486">
        <v>0.105142857142857</v>
      </c>
      <c r="AU486">
        <v>0</v>
      </c>
      <c r="AV486">
        <v>3.0925714285714299</v>
      </c>
      <c r="AW486">
        <v>1.97942857142857</v>
      </c>
      <c r="AX486">
        <v>1.8548571428571401</v>
      </c>
      <c r="AY486">
        <v>0.92800000000000005</v>
      </c>
      <c r="AZ486">
        <v>7.8548571428571403</v>
      </c>
      <c r="BA486">
        <v>0.89828571428571402</v>
      </c>
      <c r="BB486">
        <v>0.49028571428571399</v>
      </c>
      <c r="BC486">
        <v>0.95314285714285696</v>
      </c>
      <c r="BD486">
        <v>8.9142857142857093E-2</v>
      </c>
      <c r="BE486">
        <v>0.60114285714285698</v>
      </c>
      <c r="BF486" s="255" t="str">
        <f t="shared" si="7"/>
        <v>Significant vulnerability</v>
      </c>
    </row>
    <row r="487" spans="1:58" x14ac:dyDescent="0.25">
      <c r="A487">
        <v>56123</v>
      </c>
      <c r="B487">
        <v>447</v>
      </c>
      <c r="C487">
        <v>46</v>
      </c>
      <c r="D487">
        <v>9</v>
      </c>
      <c r="E487">
        <v>38462</v>
      </c>
      <c r="F487">
        <v>30</v>
      </c>
      <c r="G487">
        <v>158</v>
      </c>
      <c r="H487">
        <v>88</v>
      </c>
      <c r="I487">
        <v>59</v>
      </c>
      <c r="J487">
        <v>25</v>
      </c>
      <c r="K487">
        <v>12</v>
      </c>
      <c r="L487">
        <v>4</v>
      </c>
      <c r="M487">
        <v>0</v>
      </c>
      <c r="N487">
        <v>5</v>
      </c>
      <c r="O487">
        <v>1</v>
      </c>
      <c r="P487">
        <v>11</v>
      </c>
      <c r="Q487">
        <v>0</v>
      </c>
      <c r="R487">
        <v>0.10290827740492201</v>
      </c>
      <c r="S487">
        <v>2.01342281879195E-2</v>
      </c>
      <c r="T487">
        <v>38462</v>
      </c>
      <c r="U487">
        <v>6.7114093959731502E-2</v>
      </c>
      <c r="V487">
        <v>0.35346756152125303</v>
      </c>
      <c r="W487">
        <v>0.196868008948546</v>
      </c>
      <c r="X487">
        <v>0.131991051454139</v>
      </c>
      <c r="Y487">
        <v>5.5928411633109597E-2</v>
      </c>
      <c r="Z487">
        <v>2.68456375838926E-2</v>
      </c>
      <c r="AA487">
        <v>8.9485458612975407E-3</v>
      </c>
      <c r="AB487">
        <v>0</v>
      </c>
      <c r="AC487">
        <v>1.11856823266219E-2</v>
      </c>
      <c r="AD487">
        <v>2.23713646532438E-3</v>
      </c>
      <c r="AE487">
        <v>2.4608501118568198E-2</v>
      </c>
      <c r="AF487">
        <v>0</v>
      </c>
      <c r="AG487">
        <v>0.65485714285714303</v>
      </c>
      <c r="AH487">
        <v>0.60571428571428598</v>
      </c>
      <c r="AI487">
        <v>0.50971428571428601</v>
      </c>
      <c r="AJ487">
        <v>0.83314285714285696</v>
      </c>
      <c r="AK487">
        <v>0.95199999999999996</v>
      </c>
      <c r="AL487">
        <v>0.27885714285714303</v>
      </c>
      <c r="AM487">
        <v>0.63771428571428601</v>
      </c>
      <c r="AN487">
        <v>0.93714285714285706</v>
      </c>
      <c r="AO487">
        <v>8.2285714285714295E-2</v>
      </c>
      <c r="AP487">
        <v>0.73142857142857098</v>
      </c>
      <c r="AQ487">
        <v>0</v>
      </c>
      <c r="AR487">
        <v>0.41599999999999998</v>
      </c>
      <c r="AS487">
        <v>0.34285714285714303</v>
      </c>
      <c r="AT487">
        <v>0.752</v>
      </c>
      <c r="AU487">
        <v>0</v>
      </c>
      <c r="AV487">
        <v>2.6034285714285699</v>
      </c>
      <c r="AW487">
        <v>2.80571428571429</v>
      </c>
      <c r="AX487">
        <v>0.81371428571428595</v>
      </c>
      <c r="AY487">
        <v>1.51085714285714</v>
      </c>
      <c r="AZ487">
        <v>7.7337142857142904</v>
      </c>
      <c r="BA487">
        <v>0.75885714285714301</v>
      </c>
      <c r="BB487">
        <v>0.89828571428571402</v>
      </c>
      <c r="BC487">
        <v>0.436571428571429</v>
      </c>
      <c r="BD487">
        <v>0.23771428571428599</v>
      </c>
      <c r="BE487">
        <v>0.58171428571428596</v>
      </c>
      <c r="BF487" s="255" t="str">
        <f t="shared" si="7"/>
        <v>Significant vulnerability</v>
      </c>
    </row>
    <row r="488" spans="1:58" x14ac:dyDescent="0.25">
      <c r="A488">
        <v>56125</v>
      </c>
      <c r="B488">
        <v>40</v>
      </c>
      <c r="C488">
        <v>2</v>
      </c>
      <c r="D488">
        <v>1</v>
      </c>
      <c r="E488">
        <v>39933</v>
      </c>
      <c r="F488">
        <v>0</v>
      </c>
      <c r="G488">
        <v>22</v>
      </c>
      <c r="H488">
        <v>2</v>
      </c>
      <c r="I488">
        <v>16</v>
      </c>
      <c r="J488">
        <v>0</v>
      </c>
      <c r="K488">
        <v>0</v>
      </c>
      <c r="L488">
        <v>0</v>
      </c>
      <c r="M488">
        <v>0</v>
      </c>
      <c r="N488">
        <v>0</v>
      </c>
      <c r="O488">
        <v>0</v>
      </c>
      <c r="P488">
        <v>0</v>
      </c>
      <c r="Q488">
        <v>0</v>
      </c>
      <c r="R488">
        <v>0.05</v>
      </c>
      <c r="S488">
        <v>2.5000000000000001E-2</v>
      </c>
      <c r="T488">
        <v>39933</v>
      </c>
      <c r="U488">
        <v>0</v>
      </c>
      <c r="V488">
        <v>0.55000000000000004</v>
      </c>
      <c r="W488">
        <v>0.05</v>
      </c>
      <c r="X488">
        <v>0.4</v>
      </c>
      <c r="Y488">
        <v>0</v>
      </c>
      <c r="Z488">
        <v>0</v>
      </c>
      <c r="AA488">
        <v>0</v>
      </c>
      <c r="AB488">
        <v>0</v>
      </c>
      <c r="AC488">
        <v>0</v>
      </c>
      <c r="AD488">
        <v>0</v>
      </c>
      <c r="AE488">
        <v>0</v>
      </c>
      <c r="AF488">
        <v>0</v>
      </c>
      <c r="AG488">
        <v>0.22971428571428601</v>
      </c>
      <c r="AH488">
        <v>0.748571428571429</v>
      </c>
      <c r="AI488">
        <v>0.42285714285714299</v>
      </c>
      <c r="AJ488">
        <v>0</v>
      </c>
      <c r="AK488">
        <v>0.994285714285714</v>
      </c>
      <c r="AL488">
        <v>2.4E-2</v>
      </c>
      <c r="AM488">
        <v>0.997714285714286</v>
      </c>
      <c r="AN488">
        <v>0</v>
      </c>
      <c r="AO488">
        <v>0</v>
      </c>
      <c r="AP488">
        <v>0</v>
      </c>
      <c r="AQ488">
        <v>0</v>
      </c>
      <c r="AR488">
        <v>0</v>
      </c>
      <c r="AS488">
        <v>0</v>
      </c>
      <c r="AT488">
        <v>0</v>
      </c>
      <c r="AU488">
        <v>0</v>
      </c>
      <c r="AV488">
        <v>1.4011428571428599</v>
      </c>
      <c r="AW488">
        <v>2.016</v>
      </c>
      <c r="AX488">
        <v>0</v>
      </c>
      <c r="AY488">
        <v>0</v>
      </c>
      <c r="AZ488">
        <v>3.4171428571428599</v>
      </c>
      <c r="BA488">
        <v>0.245714285714286</v>
      </c>
      <c r="BB488">
        <v>0.51085714285714301</v>
      </c>
      <c r="BC488">
        <v>0</v>
      </c>
      <c r="BD488">
        <v>0</v>
      </c>
      <c r="BE488">
        <v>1.9428571428571399E-2</v>
      </c>
      <c r="BF488" s="255" t="str">
        <f t="shared" si="7"/>
        <v>Least vulnerability</v>
      </c>
    </row>
    <row r="489" spans="1:58" x14ac:dyDescent="0.25">
      <c r="A489">
        <v>56127</v>
      </c>
      <c r="B489">
        <v>478</v>
      </c>
      <c r="C489">
        <v>22</v>
      </c>
      <c r="D489">
        <v>67</v>
      </c>
      <c r="E489">
        <v>32614</v>
      </c>
      <c r="F489">
        <v>17</v>
      </c>
      <c r="G489">
        <v>145</v>
      </c>
      <c r="H489">
        <v>142</v>
      </c>
      <c r="I489">
        <v>52</v>
      </c>
      <c r="J489">
        <v>7</v>
      </c>
      <c r="K489">
        <v>45</v>
      </c>
      <c r="L489">
        <v>1</v>
      </c>
      <c r="M489">
        <v>0</v>
      </c>
      <c r="N489">
        <v>4</v>
      </c>
      <c r="O489">
        <v>0</v>
      </c>
      <c r="P489">
        <v>0</v>
      </c>
      <c r="Q489">
        <v>0</v>
      </c>
      <c r="R489">
        <v>4.6025104602510497E-2</v>
      </c>
      <c r="S489">
        <v>0.14016736401673599</v>
      </c>
      <c r="T489">
        <v>32614</v>
      </c>
      <c r="U489">
        <v>3.55648535564854E-2</v>
      </c>
      <c r="V489">
        <v>0.30334728033472802</v>
      </c>
      <c r="W489">
        <v>0.29707112970711302</v>
      </c>
      <c r="X489">
        <v>0.108786610878661</v>
      </c>
      <c r="Y489">
        <v>1.46443514644351E-2</v>
      </c>
      <c r="Z489">
        <v>9.4142259414225896E-2</v>
      </c>
      <c r="AA489">
        <v>2.0920502092050199E-3</v>
      </c>
      <c r="AB489">
        <v>0</v>
      </c>
      <c r="AC489">
        <v>8.3682008368200795E-3</v>
      </c>
      <c r="AD489">
        <v>0</v>
      </c>
      <c r="AE489">
        <v>0</v>
      </c>
      <c r="AF489">
        <v>0</v>
      </c>
      <c r="AG489">
        <v>0.187428571428571</v>
      </c>
      <c r="AH489">
        <v>0.998857142857143</v>
      </c>
      <c r="AI489">
        <v>0.83542857142857097</v>
      </c>
      <c r="AJ489">
        <v>0.42171428571428599</v>
      </c>
      <c r="AK489">
        <v>0.89371428571428602</v>
      </c>
      <c r="AL489">
        <v>0.91314285714285703</v>
      </c>
      <c r="AM489">
        <v>0.41028571428571398</v>
      </c>
      <c r="AN489">
        <v>0.187428571428571</v>
      </c>
      <c r="AO489">
        <v>0.494857142857143</v>
      </c>
      <c r="AP489">
        <v>0.496</v>
      </c>
      <c r="AQ489">
        <v>0</v>
      </c>
      <c r="AR489">
        <v>0.35542857142857098</v>
      </c>
      <c r="AS489">
        <v>0</v>
      </c>
      <c r="AT489">
        <v>0</v>
      </c>
      <c r="AU489">
        <v>0</v>
      </c>
      <c r="AV489">
        <v>2.4434285714285702</v>
      </c>
      <c r="AW489">
        <v>2.4045714285714301</v>
      </c>
      <c r="AX489">
        <v>0.99085714285714299</v>
      </c>
      <c r="AY489">
        <v>0.35542857142857098</v>
      </c>
      <c r="AZ489">
        <v>6.1942857142857104</v>
      </c>
      <c r="BA489">
        <v>0.69714285714285695</v>
      </c>
      <c r="BB489">
        <v>0.71199999999999997</v>
      </c>
      <c r="BC489">
        <v>0.54857142857142904</v>
      </c>
      <c r="BD489">
        <v>2.6285714285714301E-2</v>
      </c>
      <c r="BE489">
        <v>0.317714285714286</v>
      </c>
      <c r="BF489" s="255" t="str">
        <f t="shared" si="7"/>
        <v>Some vulnerability</v>
      </c>
    </row>
    <row r="490" spans="1:58" x14ac:dyDescent="0.25">
      <c r="A490">
        <v>56128</v>
      </c>
      <c r="B490">
        <v>1948</v>
      </c>
      <c r="C490">
        <v>89</v>
      </c>
      <c r="D490">
        <v>7</v>
      </c>
      <c r="E490">
        <v>36836</v>
      </c>
      <c r="F490">
        <v>97</v>
      </c>
      <c r="G490">
        <v>444</v>
      </c>
      <c r="H490">
        <v>536</v>
      </c>
      <c r="I490">
        <v>146</v>
      </c>
      <c r="J490">
        <v>43</v>
      </c>
      <c r="K490">
        <v>148</v>
      </c>
      <c r="L490">
        <v>21</v>
      </c>
      <c r="M490">
        <v>27</v>
      </c>
      <c r="N490">
        <v>3</v>
      </c>
      <c r="O490">
        <v>9</v>
      </c>
      <c r="P490">
        <v>51</v>
      </c>
      <c r="Q490">
        <v>61</v>
      </c>
      <c r="R490">
        <v>4.5687885010266903E-2</v>
      </c>
      <c r="S490">
        <v>3.5934291581108798E-3</v>
      </c>
      <c r="T490">
        <v>36836</v>
      </c>
      <c r="U490">
        <v>4.9794661190965102E-2</v>
      </c>
      <c r="V490">
        <v>0.22792607802874701</v>
      </c>
      <c r="W490">
        <v>0.27515400410677598</v>
      </c>
      <c r="X490">
        <v>7.4948665297741301E-2</v>
      </c>
      <c r="Y490">
        <v>2.2073921971252599E-2</v>
      </c>
      <c r="Z490">
        <v>7.5975359342915799E-2</v>
      </c>
      <c r="AA490">
        <v>1.07802874743326E-2</v>
      </c>
      <c r="AB490">
        <v>1.38603696098563E-2</v>
      </c>
      <c r="AC490">
        <v>1.5400410677618101E-3</v>
      </c>
      <c r="AD490">
        <v>4.62012320328542E-3</v>
      </c>
      <c r="AE490">
        <v>2.6180698151950701E-2</v>
      </c>
      <c r="AF490">
        <v>3.1314168377823401E-2</v>
      </c>
      <c r="AG490">
        <v>0.184</v>
      </c>
      <c r="AH490">
        <v>8.11428571428571E-2</v>
      </c>
      <c r="AI490">
        <v>0.60571428571428598</v>
      </c>
      <c r="AJ490">
        <v>0.65714285714285703</v>
      </c>
      <c r="AK490">
        <v>0.67200000000000004</v>
      </c>
      <c r="AL490">
        <v>0.83085714285714296</v>
      </c>
      <c r="AM490">
        <v>9.3714285714285694E-2</v>
      </c>
      <c r="AN490">
        <v>0.39657142857142902</v>
      </c>
      <c r="AO490">
        <v>0.40571428571428603</v>
      </c>
      <c r="AP490">
        <v>0.77371428571428602</v>
      </c>
      <c r="AQ490">
        <v>0.498285714285714</v>
      </c>
      <c r="AR490">
        <v>0.17828571428571399</v>
      </c>
      <c r="AS490">
        <v>0.50628571428571401</v>
      </c>
      <c r="AT490">
        <v>0.78857142857142903</v>
      </c>
      <c r="AU490">
        <v>0.85257142857142898</v>
      </c>
      <c r="AV490">
        <v>1.528</v>
      </c>
      <c r="AW490">
        <v>1.99314285714286</v>
      </c>
      <c r="AX490">
        <v>1.1794285714285699</v>
      </c>
      <c r="AY490">
        <v>2.8239999999999998</v>
      </c>
      <c r="AZ490">
        <v>7.5245714285714298</v>
      </c>
      <c r="BA490">
        <v>0.30171428571428599</v>
      </c>
      <c r="BB490">
        <v>0.501714285714286</v>
      </c>
      <c r="BC490">
        <v>0.64800000000000002</v>
      </c>
      <c r="BD490">
        <v>0.64114285714285701</v>
      </c>
      <c r="BE490">
        <v>0.54857142857142904</v>
      </c>
      <c r="BF490" s="255" t="str">
        <f t="shared" si="7"/>
        <v>Significant vulnerability</v>
      </c>
    </row>
    <row r="491" spans="1:58" x14ac:dyDescent="0.25">
      <c r="A491">
        <v>56129</v>
      </c>
      <c r="B491">
        <v>780</v>
      </c>
      <c r="C491">
        <v>24</v>
      </c>
      <c r="D491">
        <v>5</v>
      </c>
      <c r="E491">
        <v>30832</v>
      </c>
      <c r="F491">
        <v>5</v>
      </c>
      <c r="G491">
        <v>174</v>
      </c>
      <c r="H491">
        <v>213</v>
      </c>
      <c r="I491">
        <v>77</v>
      </c>
      <c r="J491">
        <v>14</v>
      </c>
      <c r="K491">
        <v>28</v>
      </c>
      <c r="L491">
        <v>2</v>
      </c>
      <c r="M491">
        <v>3</v>
      </c>
      <c r="N491">
        <v>1</v>
      </c>
      <c r="O491">
        <v>0</v>
      </c>
      <c r="P491">
        <v>2</v>
      </c>
      <c r="Q491">
        <v>37</v>
      </c>
      <c r="R491">
        <v>3.0769230769230799E-2</v>
      </c>
      <c r="S491">
        <v>6.41025641025641E-3</v>
      </c>
      <c r="T491">
        <v>30832</v>
      </c>
      <c r="U491">
        <v>6.41025641025641E-3</v>
      </c>
      <c r="V491">
        <v>0.22307692307692301</v>
      </c>
      <c r="W491">
        <v>0.27307692307692299</v>
      </c>
      <c r="X491">
        <v>9.87179487179487E-2</v>
      </c>
      <c r="Y491">
        <v>1.7948717948717899E-2</v>
      </c>
      <c r="Z491">
        <v>3.5897435897435902E-2</v>
      </c>
      <c r="AA491">
        <v>2.5641025641025602E-3</v>
      </c>
      <c r="AB491">
        <v>3.8461538461538498E-3</v>
      </c>
      <c r="AC491">
        <v>1.2820512820512801E-3</v>
      </c>
      <c r="AD491">
        <v>0</v>
      </c>
      <c r="AE491">
        <v>2.5641025641025602E-3</v>
      </c>
      <c r="AF491">
        <v>4.7435897435897399E-2</v>
      </c>
      <c r="AG491">
        <v>7.7714285714285694E-2</v>
      </c>
      <c r="AH491">
        <v>0.14399999999999999</v>
      </c>
      <c r="AI491">
        <v>0.88571428571428601</v>
      </c>
      <c r="AJ491">
        <v>3.8857142857142903E-2</v>
      </c>
      <c r="AK491">
        <v>0.64342857142857102</v>
      </c>
      <c r="AL491">
        <v>0.81942857142857095</v>
      </c>
      <c r="AM491">
        <v>0.29714285714285699</v>
      </c>
      <c r="AN491">
        <v>0.28000000000000003</v>
      </c>
      <c r="AO491">
        <v>0.13714285714285701</v>
      </c>
      <c r="AP491">
        <v>0.52228571428571402</v>
      </c>
      <c r="AQ491">
        <v>0.36114285714285699</v>
      </c>
      <c r="AR491">
        <v>0.16685714285714301</v>
      </c>
      <c r="AS491">
        <v>0</v>
      </c>
      <c r="AT491">
        <v>0.13142857142857101</v>
      </c>
      <c r="AU491">
        <v>0.92342857142857104</v>
      </c>
      <c r="AV491">
        <v>1.1462857142857099</v>
      </c>
      <c r="AW491">
        <v>2.04</v>
      </c>
      <c r="AX491">
        <v>0.65942857142857103</v>
      </c>
      <c r="AY491">
        <v>1.5828571428571401</v>
      </c>
      <c r="AZ491">
        <v>5.4285714285714297</v>
      </c>
      <c r="BA491">
        <v>0.150857142857143</v>
      </c>
      <c r="BB491">
        <v>0.52914285714285703</v>
      </c>
      <c r="BC491">
        <v>0.34971428571428598</v>
      </c>
      <c r="BD491">
        <v>0.251428571428571</v>
      </c>
      <c r="BE491">
        <v>0.19314285714285701</v>
      </c>
      <c r="BF491" s="255" t="str">
        <f t="shared" si="7"/>
        <v>Least vulnerability</v>
      </c>
    </row>
    <row r="492" spans="1:58" x14ac:dyDescent="0.25">
      <c r="A492">
        <v>56131</v>
      </c>
      <c r="B492">
        <v>2216</v>
      </c>
      <c r="C492">
        <v>141</v>
      </c>
      <c r="D492">
        <v>20</v>
      </c>
      <c r="E492">
        <v>35828</v>
      </c>
      <c r="F492">
        <v>194</v>
      </c>
      <c r="G492">
        <v>542</v>
      </c>
      <c r="H492">
        <v>518</v>
      </c>
      <c r="I492">
        <v>249</v>
      </c>
      <c r="J492">
        <v>57</v>
      </c>
      <c r="K492">
        <v>306</v>
      </c>
      <c r="L492">
        <v>26</v>
      </c>
      <c r="M492">
        <v>53</v>
      </c>
      <c r="N492">
        <v>34</v>
      </c>
      <c r="O492">
        <v>14</v>
      </c>
      <c r="P492">
        <v>28</v>
      </c>
      <c r="Q492">
        <v>76</v>
      </c>
      <c r="R492">
        <v>6.3628158844765303E-2</v>
      </c>
      <c r="S492">
        <v>9.0252707581227401E-3</v>
      </c>
      <c r="T492">
        <v>35828</v>
      </c>
      <c r="U492">
        <v>8.7545126353790595E-2</v>
      </c>
      <c r="V492">
        <v>0.244584837545126</v>
      </c>
      <c r="W492">
        <v>0.233754512635379</v>
      </c>
      <c r="X492">
        <v>0.11236462093862799</v>
      </c>
      <c r="Y492">
        <v>2.57220216606498E-2</v>
      </c>
      <c r="Z492">
        <v>0.138086642599278</v>
      </c>
      <c r="AA492">
        <v>1.17328519855596E-2</v>
      </c>
      <c r="AB492">
        <v>2.3916967509025298E-2</v>
      </c>
      <c r="AC492">
        <v>1.53429602888087E-2</v>
      </c>
      <c r="AD492">
        <v>6.3176895306859202E-3</v>
      </c>
      <c r="AE492">
        <v>1.26353790613718E-2</v>
      </c>
      <c r="AF492">
        <v>3.42960288808664E-2</v>
      </c>
      <c r="AG492">
        <v>0.34057142857142902</v>
      </c>
      <c r="AH492">
        <v>0.22514285714285701</v>
      </c>
      <c r="AI492">
        <v>0.67885714285714305</v>
      </c>
      <c r="AJ492">
        <v>0.92800000000000005</v>
      </c>
      <c r="AK492">
        <v>0.746285714285714</v>
      </c>
      <c r="AL492">
        <v>0.57485714285714296</v>
      </c>
      <c r="AM492">
        <v>0.44342857142857101</v>
      </c>
      <c r="AN492">
        <v>0.51428571428571401</v>
      </c>
      <c r="AO492">
        <v>0.67885714285714305</v>
      </c>
      <c r="AP492">
        <v>0.78971428571428604</v>
      </c>
      <c r="AQ492">
        <v>0.61485714285714299</v>
      </c>
      <c r="AR492">
        <v>0.49371428571428599</v>
      </c>
      <c r="AS492">
        <v>0.60228571428571398</v>
      </c>
      <c r="AT492">
        <v>0.45028571428571401</v>
      </c>
      <c r="AU492">
        <v>0.86742857142857099</v>
      </c>
      <c r="AV492">
        <v>2.1725714285714299</v>
      </c>
      <c r="AW492">
        <v>2.2788571428571398</v>
      </c>
      <c r="AX492">
        <v>1.46857142857143</v>
      </c>
      <c r="AY492">
        <v>3.0285714285714298</v>
      </c>
      <c r="AZ492">
        <v>8.9485714285714302</v>
      </c>
      <c r="BA492">
        <v>0.59314285714285697</v>
      </c>
      <c r="BB492">
        <v>0.64800000000000002</v>
      </c>
      <c r="BC492">
        <v>0.77600000000000002</v>
      </c>
      <c r="BD492">
        <v>0.70628571428571396</v>
      </c>
      <c r="BE492">
        <v>0.77257142857142902</v>
      </c>
      <c r="BF492" s="255" t="str">
        <f t="shared" si="7"/>
        <v>Most vulnerability</v>
      </c>
    </row>
    <row r="493" spans="1:58" x14ac:dyDescent="0.25">
      <c r="A493">
        <v>56132</v>
      </c>
      <c r="B493">
        <v>454</v>
      </c>
      <c r="C493">
        <v>37</v>
      </c>
      <c r="D493">
        <v>7</v>
      </c>
      <c r="E493">
        <v>54774</v>
      </c>
      <c r="F493">
        <v>16</v>
      </c>
      <c r="G493">
        <v>152</v>
      </c>
      <c r="H493">
        <v>55</v>
      </c>
      <c r="I493">
        <v>89</v>
      </c>
      <c r="J493">
        <v>15</v>
      </c>
      <c r="K493">
        <v>17</v>
      </c>
      <c r="L493">
        <v>0</v>
      </c>
      <c r="M493">
        <v>0</v>
      </c>
      <c r="N493">
        <v>14</v>
      </c>
      <c r="O493">
        <v>1</v>
      </c>
      <c r="P493">
        <v>1</v>
      </c>
      <c r="Q493">
        <v>0</v>
      </c>
      <c r="R493">
        <v>8.1497797356828203E-2</v>
      </c>
      <c r="S493">
        <v>1.54185022026432E-2</v>
      </c>
      <c r="T493">
        <v>54774</v>
      </c>
      <c r="U493">
        <v>3.5242290748898703E-2</v>
      </c>
      <c r="V493">
        <v>0.33480176211453699</v>
      </c>
      <c r="W493">
        <v>0.121145374449339</v>
      </c>
      <c r="X493">
        <v>0.19603524229074901</v>
      </c>
      <c r="Y493">
        <v>3.3039647577092497E-2</v>
      </c>
      <c r="Z493">
        <v>3.7444933920704797E-2</v>
      </c>
      <c r="AA493">
        <v>0</v>
      </c>
      <c r="AB493">
        <v>0</v>
      </c>
      <c r="AC493">
        <v>3.0837004405286299E-2</v>
      </c>
      <c r="AD493">
        <v>2.2026431718061702E-3</v>
      </c>
      <c r="AE493">
        <v>2.2026431718061702E-3</v>
      </c>
      <c r="AF493">
        <v>0</v>
      </c>
      <c r="AG493">
        <v>0.48114285714285698</v>
      </c>
      <c r="AH493">
        <v>0.45257142857142901</v>
      </c>
      <c r="AI493">
        <v>9.2571428571428499E-2</v>
      </c>
      <c r="AJ493">
        <v>0.41371428571428598</v>
      </c>
      <c r="AK493">
        <v>0.93600000000000005</v>
      </c>
      <c r="AL493">
        <v>6.0571428571428602E-2</v>
      </c>
      <c r="AM493">
        <v>0.93600000000000005</v>
      </c>
      <c r="AN493">
        <v>0.69714285714285695</v>
      </c>
      <c r="AO493">
        <v>0.14171428571428599</v>
      </c>
      <c r="AP493">
        <v>0</v>
      </c>
      <c r="AQ493">
        <v>0</v>
      </c>
      <c r="AR493">
        <v>0.68457142857142905</v>
      </c>
      <c r="AS493">
        <v>0.33714285714285702</v>
      </c>
      <c r="AT493">
        <v>0.11885714285714299</v>
      </c>
      <c r="AU493">
        <v>0</v>
      </c>
      <c r="AV493">
        <v>1.44</v>
      </c>
      <c r="AW493">
        <v>2.6297142857142899</v>
      </c>
      <c r="AX493">
        <v>0.14171428571428599</v>
      </c>
      <c r="AY493">
        <v>1.1405714285714299</v>
      </c>
      <c r="AZ493">
        <v>5.3520000000000003</v>
      </c>
      <c r="BA493">
        <v>0.26857142857142902</v>
      </c>
      <c r="BB493">
        <v>0.82399999999999995</v>
      </c>
      <c r="BC493">
        <v>9.9428571428571394E-2</v>
      </c>
      <c r="BD493">
        <v>0.13257142857142901</v>
      </c>
      <c r="BE493">
        <v>0.182857142857143</v>
      </c>
      <c r="BF493" s="255" t="str">
        <f t="shared" si="7"/>
        <v>Least vulnerability</v>
      </c>
    </row>
    <row r="494" spans="1:58" x14ac:dyDescent="0.25">
      <c r="A494">
        <v>56134</v>
      </c>
      <c r="B494">
        <v>405</v>
      </c>
      <c r="C494">
        <v>43</v>
      </c>
      <c r="D494">
        <v>4</v>
      </c>
      <c r="E494">
        <v>29976</v>
      </c>
      <c r="F494">
        <v>18</v>
      </c>
      <c r="G494">
        <v>81</v>
      </c>
      <c r="H494">
        <v>118</v>
      </c>
      <c r="I494">
        <v>47</v>
      </c>
      <c r="J494">
        <v>1</v>
      </c>
      <c r="K494">
        <v>80</v>
      </c>
      <c r="L494">
        <v>0</v>
      </c>
      <c r="M494">
        <v>0</v>
      </c>
      <c r="N494">
        <v>3</v>
      </c>
      <c r="O494">
        <v>3</v>
      </c>
      <c r="P494">
        <v>4</v>
      </c>
      <c r="Q494">
        <v>0</v>
      </c>
      <c r="R494">
        <v>0.106172839506173</v>
      </c>
      <c r="S494">
        <v>9.8765432098765395E-3</v>
      </c>
      <c r="T494">
        <v>29976</v>
      </c>
      <c r="U494">
        <v>4.4444444444444398E-2</v>
      </c>
      <c r="V494">
        <v>0.2</v>
      </c>
      <c r="W494">
        <v>0.29135802469135802</v>
      </c>
      <c r="X494">
        <v>0.116049382716049</v>
      </c>
      <c r="Y494">
        <v>2.4691358024691401E-3</v>
      </c>
      <c r="Z494">
        <v>0.19753086419753099</v>
      </c>
      <c r="AA494">
        <v>0</v>
      </c>
      <c r="AB494">
        <v>0</v>
      </c>
      <c r="AC494">
        <v>7.4074074074074103E-3</v>
      </c>
      <c r="AD494">
        <v>7.4074074074074103E-3</v>
      </c>
      <c r="AE494">
        <v>9.8765432098765395E-3</v>
      </c>
      <c r="AF494">
        <v>0</v>
      </c>
      <c r="AG494">
        <v>0.66971428571428604</v>
      </c>
      <c r="AH494">
        <v>0.250285714285714</v>
      </c>
      <c r="AI494">
        <v>0.91085714285714303</v>
      </c>
      <c r="AJ494">
        <v>0.56799999999999995</v>
      </c>
      <c r="AK494">
        <v>0.51657142857142901</v>
      </c>
      <c r="AL494">
        <v>0.89028571428571401</v>
      </c>
      <c r="AM494">
        <v>0.47314285714285698</v>
      </c>
      <c r="AN494">
        <v>2.97142857142857E-2</v>
      </c>
      <c r="AO494">
        <v>0.79200000000000004</v>
      </c>
      <c r="AP494">
        <v>0</v>
      </c>
      <c r="AQ494">
        <v>0</v>
      </c>
      <c r="AR494">
        <v>0.33714285714285702</v>
      </c>
      <c r="AS494">
        <v>0.64914285714285702</v>
      </c>
      <c r="AT494">
        <v>0.36457142857142899</v>
      </c>
      <c r="AU494">
        <v>0</v>
      </c>
      <c r="AV494">
        <v>2.3988571428571399</v>
      </c>
      <c r="AW494">
        <v>1.9097142857142899</v>
      </c>
      <c r="AX494">
        <v>0.79200000000000004</v>
      </c>
      <c r="AY494">
        <v>1.3508571428571401</v>
      </c>
      <c r="AZ494">
        <v>6.4514285714285702</v>
      </c>
      <c r="BA494">
        <v>0.68</v>
      </c>
      <c r="BB494">
        <v>0.45028571428571401</v>
      </c>
      <c r="BC494">
        <v>0.43085714285714299</v>
      </c>
      <c r="BD494">
        <v>0.187428571428571</v>
      </c>
      <c r="BE494">
        <v>0.36342857142857099</v>
      </c>
      <c r="BF494" s="255" t="str">
        <f t="shared" si="7"/>
        <v>Some vulnerability</v>
      </c>
    </row>
    <row r="495" spans="1:58" x14ac:dyDescent="0.25">
      <c r="A495">
        <v>56136</v>
      </c>
      <c r="B495">
        <v>1231</v>
      </c>
      <c r="C495">
        <v>107</v>
      </c>
      <c r="D495">
        <v>11</v>
      </c>
      <c r="E495">
        <v>39791</v>
      </c>
      <c r="F495">
        <v>66</v>
      </c>
      <c r="G495">
        <v>402</v>
      </c>
      <c r="H495">
        <v>218</v>
      </c>
      <c r="I495">
        <v>150</v>
      </c>
      <c r="J495">
        <v>43</v>
      </c>
      <c r="K495">
        <v>75</v>
      </c>
      <c r="L495">
        <v>6</v>
      </c>
      <c r="M495">
        <v>31</v>
      </c>
      <c r="N495">
        <v>2</v>
      </c>
      <c r="O495">
        <v>13</v>
      </c>
      <c r="P495">
        <v>30</v>
      </c>
      <c r="Q495">
        <v>45</v>
      </c>
      <c r="R495">
        <v>8.6921202274573506E-2</v>
      </c>
      <c r="S495">
        <v>8.9358245329000802E-3</v>
      </c>
      <c r="T495">
        <v>39791</v>
      </c>
      <c r="U495">
        <v>5.3614947197400502E-2</v>
      </c>
      <c r="V495">
        <v>0.32656376929325798</v>
      </c>
      <c r="W495">
        <v>0.17709179528838301</v>
      </c>
      <c r="X495">
        <v>0.121852152721365</v>
      </c>
      <c r="Y495">
        <v>3.4930950446791197E-2</v>
      </c>
      <c r="Z495">
        <v>6.0926076360682403E-2</v>
      </c>
      <c r="AA495">
        <v>4.87408610885459E-3</v>
      </c>
      <c r="AB495">
        <v>2.5182778229081999E-2</v>
      </c>
      <c r="AC495">
        <v>1.6246953696182E-3</v>
      </c>
      <c r="AD495">
        <v>1.0560519902518301E-2</v>
      </c>
      <c r="AE495">
        <v>2.43704305442729E-2</v>
      </c>
      <c r="AF495">
        <v>3.6555645816409403E-2</v>
      </c>
      <c r="AG495">
        <v>0.53600000000000003</v>
      </c>
      <c r="AH495">
        <v>0.222857142857143</v>
      </c>
      <c r="AI495">
        <v>0.43085714285714299</v>
      </c>
      <c r="AJ495">
        <v>0.71657142857142897</v>
      </c>
      <c r="AK495">
        <v>0.92800000000000005</v>
      </c>
      <c r="AL495">
        <v>0.17828571428571399</v>
      </c>
      <c r="AM495">
        <v>0.54971428571428604</v>
      </c>
      <c r="AN495">
        <v>0.73028571428571398</v>
      </c>
      <c r="AO495">
        <v>0.28342857142857097</v>
      </c>
      <c r="AP495">
        <v>0.61485714285714299</v>
      </c>
      <c r="AQ495">
        <v>0.621714285714286</v>
      </c>
      <c r="AR495">
        <v>0.18057142857142899</v>
      </c>
      <c r="AS495">
        <v>0.78057142857142903</v>
      </c>
      <c r="AT495">
        <v>0.745142857142857</v>
      </c>
      <c r="AU495">
        <v>0.88457142857142901</v>
      </c>
      <c r="AV495">
        <v>1.9062857142857099</v>
      </c>
      <c r="AW495">
        <v>2.3862857142857101</v>
      </c>
      <c r="AX495">
        <v>0.89828571428571402</v>
      </c>
      <c r="AY495">
        <v>3.21257142857143</v>
      </c>
      <c r="AZ495">
        <v>8.4034285714285701</v>
      </c>
      <c r="BA495">
        <v>0.47771428571428598</v>
      </c>
      <c r="BB495">
        <v>0.70514285714285696</v>
      </c>
      <c r="BC495">
        <v>0.48799999999999999</v>
      </c>
      <c r="BD495">
        <v>0.76800000000000002</v>
      </c>
      <c r="BE495">
        <v>0.68799999999999994</v>
      </c>
      <c r="BF495" s="255" t="str">
        <f t="shared" si="7"/>
        <v>Significant vulnerability</v>
      </c>
    </row>
    <row r="496" spans="1:58" x14ac:dyDescent="0.25">
      <c r="A496">
        <v>56137</v>
      </c>
      <c r="B496">
        <v>1091</v>
      </c>
      <c r="C496">
        <v>96</v>
      </c>
      <c r="D496">
        <v>1</v>
      </c>
      <c r="E496">
        <v>36284</v>
      </c>
      <c r="F496">
        <v>37</v>
      </c>
      <c r="G496">
        <v>248</v>
      </c>
      <c r="H496">
        <v>231</v>
      </c>
      <c r="I496">
        <v>139</v>
      </c>
      <c r="J496">
        <v>61</v>
      </c>
      <c r="K496">
        <v>182</v>
      </c>
      <c r="L496">
        <v>10</v>
      </c>
      <c r="M496">
        <v>8</v>
      </c>
      <c r="N496">
        <v>24</v>
      </c>
      <c r="O496">
        <v>3</v>
      </c>
      <c r="P496">
        <v>24</v>
      </c>
      <c r="Q496">
        <v>16</v>
      </c>
      <c r="R496">
        <v>8.7992667277726894E-2</v>
      </c>
      <c r="S496">
        <v>9.1659028414298801E-4</v>
      </c>
      <c r="T496">
        <v>36284</v>
      </c>
      <c r="U496">
        <v>3.3913840513290598E-2</v>
      </c>
      <c r="V496">
        <v>0.22731439046746099</v>
      </c>
      <c r="W496">
        <v>0.21173235563703</v>
      </c>
      <c r="X496">
        <v>0.127406049495875</v>
      </c>
      <c r="Y496">
        <v>5.5912007332722301E-2</v>
      </c>
      <c r="Z496">
        <v>0.166819431714024</v>
      </c>
      <c r="AA496">
        <v>9.1659028414298807E-3</v>
      </c>
      <c r="AB496">
        <v>7.3327222731438997E-3</v>
      </c>
      <c r="AC496">
        <v>2.1998166819431699E-2</v>
      </c>
      <c r="AD496">
        <v>2.7497708524289598E-3</v>
      </c>
      <c r="AE496">
        <v>2.1998166819431699E-2</v>
      </c>
      <c r="AF496">
        <v>1.4665444546287799E-2</v>
      </c>
      <c r="AG496">
        <v>0.54857142857142904</v>
      </c>
      <c r="AH496">
        <v>6.1714285714285701E-2</v>
      </c>
      <c r="AI496">
        <v>0.65257142857142902</v>
      </c>
      <c r="AJ496">
        <v>0.38400000000000001</v>
      </c>
      <c r="AK496">
        <v>0.66971428571428604</v>
      </c>
      <c r="AL496">
        <v>0.374857142857143</v>
      </c>
      <c r="AM496">
        <v>0.60571428571428598</v>
      </c>
      <c r="AN496">
        <v>0.93600000000000005</v>
      </c>
      <c r="AO496">
        <v>0.73828571428571399</v>
      </c>
      <c r="AP496">
        <v>0.73714285714285699</v>
      </c>
      <c r="AQ496">
        <v>0.40914285714285697</v>
      </c>
      <c r="AR496">
        <v>0.59542857142857097</v>
      </c>
      <c r="AS496">
        <v>0.374857142857143</v>
      </c>
      <c r="AT496">
        <v>0.68799999999999994</v>
      </c>
      <c r="AU496">
        <v>0.67885714285714305</v>
      </c>
      <c r="AV496">
        <v>1.6468571428571399</v>
      </c>
      <c r="AW496">
        <v>2.5862857142857099</v>
      </c>
      <c r="AX496">
        <v>1.47542857142857</v>
      </c>
      <c r="AY496">
        <v>2.74628571428571</v>
      </c>
      <c r="AZ496">
        <v>8.45485714285714</v>
      </c>
      <c r="BA496">
        <v>0.34742857142857098</v>
      </c>
      <c r="BB496">
        <v>0.8</v>
      </c>
      <c r="BC496">
        <v>0.77942857142857103</v>
      </c>
      <c r="BD496">
        <v>0.61485714285714299</v>
      </c>
      <c r="BE496">
        <v>0.69371428571428595</v>
      </c>
      <c r="BF496" s="255" t="str">
        <f t="shared" si="7"/>
        <v>Significant vulnerability</v>
      </c>
    </row>
    <row r="497" spans="1:58" x14ac:dyDescent="0.25">
      <c r="A497">
        <v>56138</v>
      </c>
      <c r="B497">
        <v>1046</v>
      </c>
      <c r="C497">
        <v>108</v>
      </c>
      <c r="D497">
        <v>30</v>
      </c>
      <c r="E497">
        <v>36981</v>
      </c>
      <c r="F497">
        <v>42</v>
      </c>
      <c r="G497">
        <v>157</v>
      </c>
      <c r="H497">
        <v>269</v>
      </c>
      <c r="I497">
        <v>114</v>
      </c>
      <c r="J497">
        <v>27</v>
      </c>
      <c r="K497">
        <v>61</v>
      </c>
      <c r="L497">
        <v>0</v>
      </c>
      <c r="M497">
        <v>36</v>
      </c>
      <c r="N497">
        <v>6</v>
      </c>
      <c r="O497">
        <v>0</v>
      </c>
      <c r="P497">
        <v>21</v>
      </c>
      <c r="Q497">
        <v>49</v>
      </c>
      <c r="R497">
        <v>0.103250478011472</v>
      </c>
      <c r="S497">
        <v>2.8680688336520099E-2</v>
      </c>
      <c r="T497">
        <v>36981</v>
      </c>
      <c r="U497">
        <v>4.0152963671128097E-2</v>
      </c>
      <c r="V497">
        <v>0.15009560229445501</v>
      </c>
      <c r="W497">
        <v>0.25717017208413001</v>
      </c>
      <c r="X497">
        <v>0.108986615678776</v>
      </c>
      <c r="Y497">
        <v>2.58126195028681E-2</v>
      </c>
      <c r="Z497">
        <v>5.8317399617590797E-2</v>
      </c>
      <c r="AA497">
        <v>0</v>
      </c>
      <c r="AB497">
        <v>3.4416826003824098E-2</v>
      </c>
      <c r="AC497">
        <v>5.7361376673040199E-3</v>
      </c>
      <c r="AD497">
        <v>0</v>
      </c>
      <c r="AE497">
        <v>2.0076481835564101E-2</v>
      </c>
      <c r="AF497">
        <v>4.6845124282982799E-2</v>
      </c>
      <c r="AG497">
        <v>0.65714285714285703</v>
      </c>
      <c r="AH497">
        <v>0.81599999999999995</v>
      </c>
      <c r="AI497">
        <v>0.59428571428571397</v>
      </c>
      <c r="AJ497">
        <v>0.49371428571428599</v>
      </c>
      <c r="AK497">
        <v>0.23085714285714301</v>
      </c>
      <c r="AL497">
        <v>0.72685714285714298</v>
      </c>
      <c r="AM497">
        <v>0.41257142857142898</v>
      </c>
      <c r="AN497">
        <v>0.51657142857142901</v>
      </c>
      <c r="AO497">
        <v>0.26628571428571401</v>
      </c>
      <c r="AP497">
        <v>0</v>
      </c>
      <c r="AQ497">
        <v>0.70628571428571396</v>
      </c>
      <c r="AR497">
        <v>0.29257142857142898</v>
      </c>
      <c r="AS497">
        <v>0</v>
      </c>
      <c r="AT497">
        <v>0.65028571428571402</v>
      </c>
      <c r="AU497">
        <v>0.92114285714285704</v>
      </c>
      <c r="AV497">
        <v>2.5611428571428601</v>
      </c>
      <c r="AW497">
        <v>1.8868571428571399</v>
      </c>
      <c r="AX497">
        <v>0.26628571428571401</v>
      </c>
      <c r="AY497">
        <v>2.5702857142857098</v>
      </c>
      <c r="AZ497">
        <v>7.2845714285714296</v>
      </c>
      <c r="BA497">
        <v>0.745142857142857</v>
      </c>
      <c r="BB497">
        <v>0.435428571428571</v>
      </c>
      <c r="BC497">
        <v>0.155428571428571</v>
      </c>
      <c r="BD497">
        <v>0.56571428571428595</v>
      </c>
      <c r="BE497">
        <v>0.51085714285714301</v>
      </c>
      <c r="BF497" s="255" t="str">
        <f t="shared" si="7"/>
        <v>Significant vulnerability</v>
      </c>
    </row>
    <row r="498" spans="1:58" x14ac:dyDescent="0.25">
      <c r="A498">
        <v>56139</v>
      </c>
      <c r="B498">
        <v>435</v>
      </c>
      <c r="C498">
        <v>42</v>
      </c>
      <c r="D498">
        <v>0</v>
      </c>
      <c r="E498">
        <v>32552</v>
      </c>
      <c r="F498">
        <v>21</v>
      </c>
      <c r="G498">
        <v>78</v>
      </c>
      <c r="H498">
        <v>128</v>
      </c>
      <c r="I498">
        <v>46</v>
      </c>
      <c r="J498">
        <v>10</v>
      </c>
      <c r="K498">
        <v>96</v>
      </c>
      <c r="L498">
        <v>0</v>
      </c>
      <c r="M498">
        <v>0</v>
      </c>
      <c r="N498">
        <v>2</v>
      </c>
      <c r="O498">
        <v>1</v>
      </c>
      <c r="P498">
        <v>7</v>
      </c>
      <c r="Q498">
        <v>0</v>
      </c>
      <c r="R498">
        <v>9.6551724137931005E-2</v>
      </c>
      <c r="S498">
        <v>0</v>
      </c>
      <c r="T498">
        <v>32552</v>
      </c>
      <c r="U498">
        <v>4.8275862068965503E-2</v>
      </c>
      <c r="V498">
        <v>0.17931034482758601</v>
      </c>
      <c r="W498">
        <v>0.294252873563218</v>
      </c>
      <c r="X498">
        <v>0.105747126436782</v>
      </c>
      <c r="Y498">
        <v>2.2988505747126398E-2</v>
      </c>
      <c r="Z498">
        <v>0.22068965517241401</v>
      </c>
      <c r="AA498">
        <v>0</v>
      </c>
      <c r="AB498">
        <v>0</v>
      </c>
      <c r="AC498">
        <v>4.5977011494252899E-3</v>
      </c>
      <c r="AD498">
        <v>2.2988505747126402E-3</v>
      </c>
      <c r="AE498">
        <v>1.6091954022988499E-2</v>
      </c>
      <c r="AF498">
        <v>0</v>
      </c>
      <c r="AG498">
        <v>0.61599999999999999</v>
      </c>
      <c r="AH498">
        <v>0</v>
      </c>
      <c r="AI498">
        <v>0.83657142857142897</v>
      </c>
      <c r="AJ498">
        <v>0.63657142857142901</v>
      </c>
      <c r="AK498">
        <v>0.377142857142857</v>
      </c>
      <c r="AL498">
        <v>0.90400000000000003</v>
      </c>
      <c r="AM498">
        <v>0.379428571428571</v>
      </c>
      <c r="AN498">
        <v>0.42971428571428599</v>
      </c>
      <c r="AO498">
        <v>0.82514285714285696</v>
      </c>
      <c r="AP498">
        <v>0</v>
      </c>
      <c r="AQ498">
        <v>0</v>
      </c>
      <c r="AR498">
        <v>0.254857142857143</v>
      </c>
      <c r="AS498">
        <v>0.35314285714285698</v>
      </c>
      <c r="AT498">
        <v>0.54285714285714304</v>
      </c>
      <c r="AU498">
        <v>0</v>
      </c>
      <c r="AV498">
        <v>2.0891428571428601</v>
      </c>
      <c r="AW498">
        <v>2.0902857142857099</v>
      </c>
      <c r="AX498">
        <v>0.82514285714285696</v>
      </c>
      <c r="AY498">
        <v>1.1508571428571399</v>
      </c>
      <c r="AZ498">
        <v>6.1554285714285699</v>
      </c>
      <c r="BA498">
        <v>0.55428571428571405</v>
      </c>
      <c r="BB498">
        <v>0.54857142857142904</v>
      </c>
      <c r="BC498">
        <v>0.441142857142857</v>
      </c>
      <c r="BD498">
        <v>0.13828571428571401</v>
      </c>
      <c r="BE498">
        <v>0.310857142857143</v>
      </c>
      <c r="BF498" s="255" t="str">
        <f t="shared" si="7"/>
        <v>Some vulnerability</v>
      </c>
    </row>
    <row r="499" spans="1:58" x14ac:dyDescent="0.25">
      <c r="A499">
        <v>56140</v>
      </c>
      <c r="B499">
        <v>54</v>
      </c>
      <c r="C499">
        <v>4</v>
      </c>
      <c r="D499">
        <v>0</v>
      </c>
      <c r="E499">
        <v>42385</v>
      </c>
      <c r="F499">
        <v>1</v>
      </c>
      <c r="G499">
        <v>32</v>
      </c>
      <c r="H499">
        <v>6</v>
      </c>
      <c r="I499">
        <v>0</v>
      </c>
      <c r="J499">
        <v>2</v>
      </c>
      <c r="K499">
        <v>0</v>
      </c>
      <c r="L499">
        <v>0</v>
      </c>
      <c r="M499">
        <v>0</v>
      </c>
      <c r="N499">
        <v>0</v>
      </c>
      <c r="O499">
        <v>0</v>
      </c>
      <c r="P499">
        <v>0</v>
      </c>
      <c r="Q499">
        <v>0</v>
      </c>
      <c r="R499">
        <v>7.4074074074074098E-2</v>
      </c>
      <c r="S499">
        <v>0</v>
      </c>
      <c r="T499">
        <v>42385</v>
      </c>
      <c r="U499">
        <v>1.85185185185185E-2</v>
      </c>
      <c r="V499">
        <v>0.592592592592593</v>
      </c>
      <c r="W499">
        <v>0.11111111111111099</v>
      </c>
      <c r="X499">
        <v>0</v>
      </c>
      <c r="Y499">
        <v>3.7037037037037E-2</v>
      </c>
      <c r="Z499">
        <v>0</v>
      </c>
      <c r="AA499">
        <v>0</v>
      </c>
      <c r="AB499">
        <v>0</v>
      </c>
      <c r="AC499">
        <v>0</v>
      </c>
      <c r="AD499">
        <v>0</v>
      </c>
      <c r="AE499">
        <v>0</v>
      </c>
      <c r="AF499">
        <v>0</v>
      </c>
      <c r="AG499">
        <v>0.435428571428571</v>
      </c>
      <c r="AH499">
        <v>0</v>
      </c>
      <c r="AI499">
        <v>0.32228571428571401</v>
      </c>
      <c r="AJ499">
        <v>0.14514285714285699</v>
      </c>
      <c r="AK499">
        <v>0.996571428571429</v>
      </c>
      <c r="AL499">
        <v>5.2571428571428602E-2</v>
      </c>
      <c r="AM499">
        <v>0</v>
      </c>
      <c r="AN499">
        <v>0.77142857142857102</v>
      </c>
      <c r="AO499">
        <v>0</v>
      </c>
      <c r="AP499">
        <v>0</v>
      </c>
      <c r="AQ499">
        <v>0</v>
      </c>
      <c r="AR499">
        <v>0</v>
      </c>
      <c r="AS499">
        <v>0</v>
      </c>
      <c r="AT499">
        <v>0</v>
      </c>
      <c r="AU499">
        <v>0</v>
      </c>
      <c r="AV499">
        <v>0.90285714285714302</v>
      </c>
      <c r="AW499">
        <v>1.8205714285714301</v>
      </c>
      <c r="AX499">
        <v>0</v>
      </c>
      <c r="AY499">
        <v>0</v>
      </c>
      <c r="AZ499">
        <v>2.72342857142857</v>
      </c>
      <c r="BA499">
        <v>8.3428571428571394E-2</v>
      </c>
      <c r="BB499">
        <v>0.39542857142857102</v>
      </c>
      <c r="BC499">
        <v>0</v>
      </c>
      <c r="BD499">
        <v>0</v>
      </c>
      <c r="BE499">
        <v>3.4285714285714301E-3</v>
      </c>
      <c r="BF499" s="255" t="str">
        <f t="shared" si="7"/>
        <v>Least vulnerability</v>
      </c>
    </row>
    <row r="500" spans="1:58" x14ac:dyDescent="0.25">
      <c r="A500">
        <v>56141</v>
      </c>
      <c r="B500">
        <v>338</v>
      </c>
      <c r="C500">
        <v>36</v>
      </c>
      <c r="D500">
        <v>10</v>
      </c>
      <c r="E500">
        <v>30812</v>
      </c>
      <c r="F500">
        <v>21</v>
      </c>
      <c r="G500">
        <v>65</v>
      </c>
      <c r="H500">
        <v>95</v>
      </c>
      <c r="I500">
        <v>47</v>
      </c>
      <c r="J500">
        <v>10</v>
      </c>
      <c r="K500">
        <v>29</v>
      </c>
      <c r="L500">
        <v>1</v>
      </c>
      <c r="M500">
        <v>0</v>
      </c>
      <c r="N500">
        <v>2</v>
      </c>
      <c r="O500">
        <v>3</v>
      </c>
      <c r="P500">
        <v>3</v>
      </c>
      <c r="Q500">
        <v>0</v>
      </c>
      <c r="R500">
        <v>0.106508875739645</v>
      </c>
      <c r="S500">
        <v>2.9585798816568001E-2</v>
      </c>
      <c r="T500">
        <v>30812</v>
      </c>
      <c r="U500">
        <v>6.2130177514792898E-2</v>
      </c>
      <c r="V500">
        <v>0.19230769230769201</v>
      </c>
      <c r="W500">
        <v>0.281065088757396</v>
      </c>
      <c r="X500">
        <v>0.13905325443787001</v>
      </c>
      <c r="Y500">
        <v>2.9585798816568001E-2</v>
      </c>
      <c r="Z500">
        <v>8.5798816568047304E-2</v>
      </c>
      <c r="AA500">
        <v>2.9585798816567999E-3</v>
      </c>
      <c r="AB500">
        <v>0</v>
      </c>
      <c r="AC500">
        <v>5.9171597633136102E-3</v>
      </c>
      <c r="AD500">
        <v>8.8757396449704092E-3</v>
      </c>
      <c r="AE500">
        <v>8.8757396449704092E-3</v>
      </c>
      <c r="AF500">
        <v>0</v>
      </c>
      <c r="AG500">
        <v>0.67314285714285704</v>
      </c>
      <c r="AH500">
        <v>0.82742857142857096</v>
      </c>
      <c r="AI500">
        <v>0.88800000000000001</v>
      </c>
      <c r="AJ500">
        <v>0.79771428571428604</v>
      </c>
      <c r="AK500">
        <v>0.46971428571428597</v>
      </c>
      <c r="AL500">
        <v>0.84914285714285698</v>
      </c>
      <c r="AM500">
        <v>0.68114285714285705</v>
      </c>
      <c r="AN500">
        <v>0.619428571428571</v>
      </c>
      <c r="AO500">
        <v>0.45257142857142901</v>
      </c>
      <c r="AP500">
        <v>0.53371428571428603</v>
      </c>
      <c r="AQ500">
        <v>0</v>
      </c>
      <c r="AR500">
        <v>0.29599999999999999</v>
      </c>
      <c r="AS500">
        <v>0.72</v>
      </c>
      <c r="AT500">
        <v>0.33485714285714302</v>
      </c>
      <c r="AU500">
        <v>0</v>
      </c>
      <c r="AV500">
        <v>3.1862857142857099</v>
      </c>
      <c r="AW500">
        <v>2.6194285714285699</v>
      </c>
      <c r="AX500">
        <v>0.98628571428571399</v>
      </c>
      <c r="AY500">
        <v>1.3508571428571401</v>
      </c>
      <c r="AZ500">
        <v>8.1428571428571406</v>
      </c>
      <c r="BA500">
        <v>0.92</v>
      </c>
      <c r="BB500">
        <v>0.81828571428571395</v>
      </c>
      <c r="BC500">
        <v>0.54514285714285704</v>
      </c>
      <c r="BD500">
        <v>0.187428571428571</v>
      </c>
      <c r="BE500">
        <v>0.65028571428571402</v>
      </c>
      <c r="BF500" s="255" t="str">
        <f t="shared" si="7"/>
        <v>Significant vulnerability</v>
      </c>
    </row>
    <row r="501" spans="1:58" x14ac:dyDescent="0.25">
      <c r="A501">
        <v>56142</v>
      </c>
      <c r="B501">
        <v>1062</v>
      </c>
      <c r="C501">
        <v>84</v>
      </c>
      <c r="D501">
        <v>33</v>
      </c>
      <c r="E501">
        <v>35197</v>
      </c>
      <c r="F501">
        <v>32</v>
      </c>
      <c r="G501">
        <v>269</v>
      </c>
      <c r="H501">
        <v>258</v>
      </c>
      <c r="I501">
        <v>181</v>
      </c>
      <c r="J501">
        <v>28</v>
      </c>
      <c r="K501">
        <v>46</v>
      </c>
      <c r="L501">
        <v>5</v>
      </c>
      <c r="M501">
        <v>13</v>
      </c>
      <c r="N501">
        <v>12</v>
      </c>
      <c r="O501">
        <v>0</v>
      </c>
      <c r="P501">
        <v>9</v>
      </c>
      <c r="Q501">
        <v>35</v>
      </c>
      <c r="R501">
        <v>7.9096045197740106E-2</v>
      </c>
      <c r="S501">
        <v>3.10734463276836E-2</v>
      </c>
      <c r="T501">
        <v>35197</v>
      </c>
      <c r="U501">
        <v>3.0131826741996201E-2</v>
      </c>
      <c r="V501">
        <v>0.25329566854990598</v>
      </c>
      <c r="W501">
        <v>0.242937853107345</v>
      </c>
      <c r="X501">
        <v>0.170433145009416</v>
      </c>
      <c r="Y501">
        <v>2.6365348399246698E-2</v>
      </c>
      <c r="Z501">
        <v>4.3314500941619601E-2</v>
      </c>
      <c r="AA501">
        <v>4.7080979284369103E-3</v>
      </c>
      <c r="AB501">
        <v>1.2241054613936E-2</v>
      </c>
      <c r="AC501">
        <v>1.12994350282486E-2</v>
      </c>
      <c r="AD501">
        <v>0</v>
      </c>
      <c r="AE501">
        <v>8.4745762711864406E-3</v>
      </c>
      <c r="AF501">
        <v>3.2956685499058398E-2</v>
      </c>
      <c r="AG501">
        <v>0.46628571428571403</v>
      </c>
      <c r="AH501">
        <v>0.84799999999999998</v>
      </c>
      <c r="AI501">
        <v>0.71428571428571397</v>
      </c>
      <c r="AJ501">
        <v>0.30628571428571399</v>
      </c>
      <c r="AK501">
        <v>0.78400000000000003</v>
      </c>
      <c r="AL501">
        <v>0.63200000000000001</v>
      </c>
      <c r="AM501">
        <v>0.85828571428571399</v>
      </c>
      <c r="AN501">
        <v>0.53142857142857103</v>
      </c>
      <c r="AO501">
        <v>0.17485714285714299</v>
      </c>
      <c r="AP501">
        <v>0.60571428571428598</v>
      </c>
      <c r="AQ501">
        <v>0.47428571428571398</v>
      </c>
      <c r="AR501">
        <v>0.41942857142857098</v>
      </c>
      <c r="AS501">
        <v>0</v>
      </c>
      <c r="AT501">
        <v>0.317714285714286</v>
      </c>
      <c r="AU501">
        <v>0.86057142857142899</v>
      </c>
      <c r="AV501">
        <v>2.3348571428571399</v>
      </c>
      <c r="AW501">
        <v>2.80571428571429</v>
      </c>
      <c r="AX501">
        <v>0.78057142857142903</v>
      </c>
      <c r="AY501">
        <v>2.0720000000000001</v>
      </c>
      <c r="AZ501">
        <v>7.9931428571428604</v>
      </c>
      <c r="BA501">
        <v>0.66285714285714303</v>
      </c>
      <c r="BB501">
        <v>0.90057142857142902</v>
      </c>
      <c r="BC501">
        <v>0.42399999999999999</v>
      </c>
      <c r="BD501">
        <v>0.39200000000000002</v>
      </c>
      <c r="BE501">
        <v>0.627428571428571</v>
      </c>
      <c r="BF501" s="255" t="str">
        <f t="shared" si="7"/>
        <v>Significant vulnerability</v>
      </c>
    </row>
    <row r="502" spans="1:58" x14ac:dyDescent="0.25">
      <c r="A502">
        <v>56143</v>
      </c>
      <c r="B502">
        <v>4529</v>
      </c>
      <c r="C502">
        <v>507</v>
      </c>
      <c r="D502">
        <v>89</v>
      </c>
      <c r="E502">
        <v>38689</v>
      </c>
      <c r="F502">
        <v>140</v>
      </c>
      <c r="G502">
        <v>1001</v>
      </c>
      <c r="H502">
        <v>1023</v>
      </c>
      <c r="I502">
        <v>700</v>
      </c>
      <c r="J502">
        <v>185</v>
      </c>
      <c r="K502">
        <v>484</v>
      </c>
      <c r="L502">
        <v>63</v>
      </c>
      <c r="M502">
        <v>280</v>
      </c>
      <c r="N502">
        <v>12</v>
      </c>
      <c r="O502">
        <v>39</v>
      </c>
      <c r="P502">
        <v>136</v>
      </c>
      <c r="Q502">
        <v>78</v>
      </c>
      <c r="R502">
        <v>0.111945241775226</v>
      </c>
      <c r="S502">
        <v>1.9651137116361201E-2</v>
      </c>
      <c r="T502">
        <v>38689</v>
      </c>
      <c r="U502">
        <v>3.09119010819165E-2</v>
      </c>
      <c r="V502">
        <v>0.221020092735703</v>
      </c>
      <c r="W502">
        <v>0.22587767719143301</v>
      </c>
      <c r="X502">
        <v>0.15455950540958299</v>
      </c>
      <c r="Y502">
        <v>4.08478692868183E-2</v>
      </c>
      <c r="Z502">
        <v>0.106866858026054</v>
      </c>
      <c r="AA502">
        <v>1.39103554868624E-2</v>
      </c>
      <c r="AB502">
        <v>6.1823802163833097E-2</v>
      </c>
      <c r="AC502">
        <v>2.64959152130713E-3</v>
      </c>
      <c r="AD502">
        <v>8.6111724442481802E-3</v>
      </c>
      <c r="AE502">
        <v>3.0028703908147499E-2</v>
      </c>
      <c r="AF502">
        <v>1.7222344888496399E-2</v>
      </c>
      <c r="AG502">
        <v>0.70399999999999996</v>
      </c>
      <c r="AH502">
        <v>0.58285714285714296</v>
      </c>
      <c r="AI502">
        <v>0.494857142857143</v>
      </c>
      <c r="AJ502">
        <v>0.32342857142857101</v>
      </c>
      <c r="AK502">
        <v>0.626285714285714</v>
      </c>
      <c r="AL502">
        <v>0.497142857142857</v>
      </c>
      <c r="AM502">
        <v>0.79314285714285704</v>
      </c>
      <c r="AN502">
        <v>0.83771428571428597</v>
      </c>
      <c r="AO502">
        <v>0.56000000000000005</v>
      </c>
      <c r="AP502">
        <v>0.81599999999999995</v>
      </c>
      <c r="AQ502">
        <v>0.84914285714285698</v>
      </c>
      <c r="AR502">
        <v>0.21028571428571399</v>
      </c>
      <c r="AS502">
        <v>0.70857142857142896</v>
      </c>
      <c r="AT502">
        <v>0.83314285714285696</v>
      </c>
      <c r="AU502">
        <v>0.70857142857142896</v>
      </c>
      <c r="AV502">
        <v>2.1051428571428601</v>
      </c>
      <c r="AW502">
        <v>2.75428571428571</v>
      </c>
      <c r="AX502">
        <v>1.3759999999999999</v>
      </c>
      <c r="AY502">
        <v>3.30971428571429</v>
      </c>
      <c r="AZ502">
        <v>9.54514285714286</v>
      </c>
      <c r="BA502">
        <v>0.56685714285714295</v>
      </c>
      <c r="BB502">
        <v>0.878857142857143</v>
      </c>
      <c r="BC502">
        <v>0.73828571428571399</v>
      </c>
      <c r="BD502">
        <v>0.80228571428571405</v>
      </c>
      <c r="BE502">
        <v>0.86285714285714299</v>
      </c>
      <c r="BF502" s="255" t="str">
        <f t="shared" si="7"/>
        <v>Most vulnerability</v>
      </c>
    </row>
    <row r="503" spans="1:58" x14ac:dyDescent="0.25">
      <c r="A503">
        <v>56144</v>
      </c>
      <c r="B503">
        <v>1146</v>
      </c>
      <c r="C503">
        <v>188</v>
      </c>
      <c r="D503">
        <v>6</v>
      </c>
      <c r="E503">
        <v>28834</v>
      </c>
      <c r="F503">
        <v>47</v>
      </c>
      <c r="G503">
        <v>197</v>
      </c>
      <c r="H503">
        <v>312</v>
      </c>
      <c r="I503">
        <v>186</v>
      </c>
      <c r="J503">
        <v>20</v>
      </c>
      <c r="K503">
        <v>298</v>
      </c>
      <c r="L503">
        <v>33</v>
      </c>
      <c r="M503">
        <v>22</v>
      </c>
      <c r="N503">
        <v>11</v>
      </c>
      <c r="O503">
        <v>14</v>
      </c>
      <c r="P503">
        <v>6</v>
      </c>
      <c r="Q503">
        <v>0</v>
      </c>
      <c r="R503">
        <v>0.16404886561954601</v>
      </c>
      <c r="S503">
        <v>5.2356020942408397E-3</v>
      </c>
      <c r="T503">
        <v>28834</v>
      </c>
      <c r="U503">
        <v>4.1012216404886601E-2</v>
      </c>
      <c r="V503">
        <v>0.171902268760908</v>
      </c>
      <c r="W503">
        <v>0.27225130890052401</v>
      </c>
      <c r="X503">
        <v>0.162303664921466</v>
      </c>
      <c r="Y503">
        <v>1.7452006980802799E-2</v>
      </c>
      <c r="Z503">
        <v>0.26003490401396201</v>
      </c>
      <c r="AA503">
        <v>2.87958115183246E-2</v>
      </c>
      <c r="AB503">
        <v>1.91972076788831E-2</v>
      </c>
      <c r="AC503">
        <v>9.5986038394415395E-3</v>
      </c>
      <c r="AD503">
        <v>1.2216404886561999E-2</v>
      </c>
      <c r="AE503">
        <v>5.2356020942408397E-3</v>
      </c>
      <c r="AF503">
        <v>0</v>
      </c>
      <c r="AG503">
        <v>0.90400000000000003</v>
      </c>
      <c r="AH503">
        <v>0.11771428571428599</v>
      </c>
      <c r="AI503">
        <v>0.93371428571428605</v>
      </c>
      <c r="AJ503">
        <v>0.50857142857142901</v>
      </c>
      <c r="AK503">
        <v>0.33485714285714302</v>
      </c>
      <c r="AL503">
        <v>0.81599999999999995</v>
      </c>
      <c r="AM503">
        <v>0.82399999999999995</v>
      </c>
      <c r="AN503">
        <v>0.26057142857142901</v>
      </c>
      <c r="AO503">
        <v>0.875428571428571</v>
      </c>
      <c r="AP503">
        <v>0.91428571428571404</v>
      </c>
      <c r="AQ503">
        <v>0.56342857142857095</v>
      </c>
      <c r="AR503">
        <v>0.38628571428571401</v>
      </c>
      <c r="AS503">
        <v>0.84342857142857097</v>
      </c>
      <c r="AT503">
        <v>0.20457142857142899</v>
      </c>
      <c r="AU503">
        <v>0</v>
      </c>
      <c r="AV503">
        <v>2.464</v>
      </c>
      <c r="AW503">
        <v>2.23542857142857</v>
      </c>
      <c r="AX503">
        <v>1.78971428571429</v>
      </c>
      <c r="AY503">
        <v>1.99771428571429</v>
      </c>
      <c r="AZ503">
        <v>8.48685714285714</v>
      </c>
      <c r="BA503">
        <v>0.70399999999999996</v>
      </c>
      <c r="BB503">
        <v>0.624</v>
      </c>
      <c r="BC503">
        <v>0.92228571428571404</v>
      </c>
      <c r="BD503">
        <v>0.371428571428571</v>
      </c>
      <c r="BE503">
        <v>0.69828571428571395</v>
      </c>
      <c r="BF503" s="255" t="str">
        <f t="shared" si="7"/>
        <v>Significant vulnerability</v>
      </c>
    </row>
    <row r="504" spans="1:58" x14ac:dyDescent="0.25">
      <c r="A504">
        <v>56145</v>
      </c>
      <c r="B504">
        <v>490</v>
      </c>
      <c r="C504">
        <v>144</v>
      </c>
      <c r="D504">
        <v>24</v>
      </c>
      <c r="E504">
        <v>29293</v>
      </c>
      <c r="F504">
        <v>39</v>
      </c>
      <c r="G504">
        <v>109</v>
      </c>
      <c r="H504">
        <v>153</v>
      </c>
      <c r="I504">
        <v>56</v>
      </c>
      <c r="J504">
        <v>20</v>
      </c>
      <c r="K504">
        <v>88</v>
      </c>
      <c r="L504">
        <v>4</v>
      </c>
      <c r="M504">
        <v>0</v>
      </c>
      <c r="N504">
        <v>1</v>
      </c>
      <c r="O504">
        <v>6</v>
      </c>
      <c r="P504">
        <v>2</v>
      </c>
      <c r="Q504">
        <v>0</v>
      </c>
      <c r="R504">
        <v>0.29387755102040802</v>
      </c>
      <c r="S504">
        <v>4.8979591836734698E-2</v>
      </c>
      <c r="T504">
        <v>29293</v>
      </c>
      <c r="U504">
        <v>7.9591836734693902E-2</v>
      </c>
      <c r="V504">
        <v>0.22244897959183699</v>
      </c>
      <c r="W504">
        <v>0.31224489795918398</v>
      </c>
      <c r="X504">
        <v>0.114285714285714</v>
      </c>
      <c r="Y504">
        <v>4.08163265306122E-2</v>
      </c>
      <c r="Z504">
        <v>0.179591836734694</v>
      </c>
      <c r="AA504">
        <v>8.1632653061224497E-3</v>
      </c>
      <c r="AB504">
        <v>0</v>
      </c>
      <c r="AC504">
        <v>2.0408163265306098E-3</v>
      </c>
      <c r="AD504">
        <v>1.2244897959183701E-2</v>
      </c>
      <c r="AE504">
        <v>4.0816326530612197E-3</v>
      </c>
      <c r="AF504">
        <v>0</v>
      </c>
      <c r="AG504">
        <v>0.98514285714285699</v>
      </c>
      <c r="AH504">
        <v>0.95657142857142896</v>
      </c>
      <c r="AI504">
        <v>0.92457142857142904</v>
      </c>
      <c r="AJ504">
        <v>0.89942857142857102</v>
      </c>
      <c r="AK504">
        <v>0.63428571428571401</v>
      </c>
      <c r="AL504">
        <v>0.94857142857142895</v>
      </c>
      <c r="AM504">
        <v>0.45371428571428601</v>
      </c>
      <c r="AN504">
        <v>0.83657142857142897</v>
      </c>
      <c r="AO504">
        <v>0.76571428571428601</v>
      </c>
      <c r="AP504">
        <v>0.71428571428571397</v>
      </c>
      <c r="AQ504">
        <v>0</v>
      </c>
      <c r="AR504">
        <v>0.19657142857142901</v>
      </c>
      <c r="AS504">
        <v>0.84457142857142897</v>
      </c>
      <c r="AT504">
        <v>0.17142857142857101</v>
      </c>
      <c r="AU504">
        <v>0</v>
      </c>
      <c r="AV504">
        <v>3.76571428571429</v>
      </c>
      <c r="AW504">
        <v>2.8731428571428599</v>
      </c>
      <c r="AX504">
        <v>1.48</v>
      </c>
      <c r="AY504">
        <v>1.21257142857143</v>
      </c>
      <c r="AZ504">
        <v>9.3314285714285692</v>
      </c>
      <c r="BA504">
        <v>0.98628571428571399</v>
      </c>
      <c r="BB504">
        <v>0.93028571428571405</v>
      </c>
      <c r="BC504">
        <v>0.78742857142857103</v>
      </c>
      <c r="BD504">
        <v>0.14971428571428599</v>
      </c>
      <c r="BE504">
        <v>0.82857142857142896</v>
      </c>
      <c r="BF504" s="255" t="str">
        <f t="shared" si="7"/>
        <v>Most vulnerability</v>
      </c>
    </row>
    <row r="505" spans="1:58" x14ac:dyDescent="0.25">
      <c r="A505">
        <v>56146</v>
      </c>
      <c r="B505">
        <v>48</v>
      </c>
      <c r="C505">
        <v>2</v>
      </c>
      <c r="D505">
        <v>0</v>
      </c>
      <c r="E505">
        <v>27363</v>
      </c>
      <c r="F505">
        <v>5</v>
      </c>
      <c r="G505">
        <v>6</v>
      </c>
      <c r="H505">
        <v>3</v>
      </c>
      <c r="I505">
        <v>7</v>
      </c>
      <c r="J505">
        <v>2</v>
      </c>
      <c r="K505">
        <v>0</v>
      </c>
      <c r="L505">
        <v>0</v>
      </c>
      <c r="M505">
        <v>0</v>
      </c>
      <c r="N505">
        <v>1</v>
      </c>
      <c r="O505">
        <v>0</v>
      </c>
      <c r="P505">
        <v>1</v>
      </c>
      <c r="Q505">
        <v>0</v>
      </c>
      <c r="R505">
        <v>4.1666666666666699E-2</v>
      </c>
      <c r="S505">
        <v>0</v>
      </c>
      <c r="T505">
        <v>27363</v>
      </c>
      <c r="U505">
        <v>0.104166666666667</v>
      </c>
      <c r="V505">
        <v>0.125</v>
      </c>
      <c r="W505">
        <v>6.25E-2</v>
      </c>
      <c r="X505">
        <v>0.14583333333333301</v>
      </c>
      <c r="Y505">
        <v>4.1666666666666699E-2</v>
      </c>
      <c r="Z505">
        <v>0</v>
      </c>
      <c r="AA505">
        <v>0</v>
      </c>
      <c r="AB505">
        <v>0</v>
      </c>
      <c r="AC505">
        <v>2.0833333333333301E-2</v>
      </c>
      <c r="AD505">
        <v>0</v>
      </c>
      <c r="AE505">
        <v>2.0833333333333301E-2</v>
      </c>
      <c r="AF505">
        <v>0</v>
      </c>
      <c r="AG505">
        <v>0.154285714285714</v>
      </c>
      <c r="AH505">
        <v>0</v>
      </c>
      <c r="AI505">
        <v>0.94857142857142895</v>
      </c>
      <c r="AJ505">
        <v>0.96685714285714297</v>
      </c>
      <c r="AK505">
        <v>0.105142857142857</v>
      </c>
      <c r="AL505">
        <v>2.97142857142857E-2</v>
      </c>
      <c r="AM505">
        <v>0.73485714285714299</v>
      </c>
      <c r="AN505">
        <v>0.84342857142857097</v>
      </c>
      <c r="AO505">
        <v>0</v>
      </c>
      <c r="AP505">
        <v>0</v>
      </c>
      <c r="AQ505">
        <v>0</v>
      </c>
      <c r="AR505">
        <v>0.58399999999999996</v>
      </c>
      <c r="AS505">
        <v>0</v>
      </c>
      <c r="AT505">
        <v>0.67085714285714304</v>
      </c>
      <c r="AU505">
        <v>0</v>
      </c>
      <c r="AV505">
        <v>2.0697142857142898</v>
      </c>
      <c r="AW505">
        <v>1.71314285714286</v>
      </c>
      <c r="AX505">
        <v>0</v>
      </c>
      <c r="AY505">
        <v>1.25485714285714</v>
      </c>
      <c r="AZ505">
        <v>5.0377142857142898</v>
      </c>
      <c r="BA505">
        <v>0.54400000000000004</v>
      </c>
      <c r="BB505">
        <v>0.32342857142857101</v>
      </c>
      <c r="BC505">
        <v>0</v>
      </c>
      <c r="BD505">
        <v>0.16228571428571401</v>
      </c>
      <c r="BE505">
        <v>0.14057142857142901</v>
      </c>
      <c r="BF505" s="255" t="str">
        <f t="shared" si="7"/>
        <v>Least vulnerability</v>
      </c>
    </row>
    <row r="506" spans="1:58" x14ac:dyDescent="0.25">
      <c r="A506">
        <v>56147</v>
      </c>
      <c r="B506">
        <v>103</v>
      </c>
      <c r="C506">
        <v>31</v>
      </c>
      <c r="D506">
        <v>2</v>
      </c>
      <c r="E506">
        <v>47022</v>
      </c>
      <c r="F506">
        <v>7</v>
      </c>
      <c r="G506">
        <v>23</v>
      </c>
      <c r="H506">
        <v>20</v>
      </c>
      <c r="I506">
        <v>9</v>
      </c>
      <c r="J506">
        <v>4</v>
      </c>
      <c r="K506">
        <v>27</v>
      </c>
      <c r="L506">
        <v>0</v>
      </c>
      <c r="M506">
        <v>0</v>
      </c>
      <c r="N506">
        <v>0</v>
      </c>
      <c r="O506">
        <v>0</v>
      </c>
      <c r="P506">
        <v>0</v>
      </c>
      <c r="Q506">
        <v>0</v>
      </c>
      <c r="R506">
        <v>0.30097087378640802</v>
      </c>
      <c r="S506">
        <v>1.94174757281553E-2</v>
      </c>
      <c r="T506">
        <v>47022</v>
      </c>
      <c r="U506">
        <v>6.7961165048543701E-2</v>
      </c>
      <c r="V506">
        <v>0.223300970873786</v>
      </c>
      <c r="W506">
        <v>0.19417475728155301</v>
      </c>
      <c r="X506">
        <v>8.7378640776699004E-2</v>
      </c>
      <c r="Y506">
        <v>3.8834951456310697E-2</v>
      </c>
      <c r="Z506">
        <v>0.26213592233009703</v>
      </c>
      <c r="AA506">
        <v>0</v>
      </c>
      <c r="AB506">
        <v>0</v>
      </c>
      <c r="AC506">
        <v>0</v>
      </c>
      <c r="AD506">
        <v>0</v>
      </c>
      <c r="AE506">
        <v>0</v>
      </c>
      <c r="AF506">
        <v>0</v>
      </c>
      <c r="AG506">
        <v>0.98628571428571399</v>
      </c>
      <c r="AH506">
        <v>0.57257142857142895</v>
      </c>
      <c r="AI506">
        <v>0.19428571428571401</v>
      </c>
      <c r="AJ506">
        <v>0.83885714285714297</v>
      </c>
      <c r="AK506">
        <v>0.64571428571428602</v>
      </c>
      <c r="AL506">
        <v>0.26742857142857102</v>
      </c>
      <c r="AM506">
        <v>0.186285714285714</v>
      </c>
      <c r="AN506">
        <v>0.80800000000000005</v>
      </c>
      <c r="AO506">
        <v>0.877714285714286</v>
      </c>
      <c r="AP506">
        <v>0</v>
      </c>
      <c r="AQ506">
        <v>0</v>
      </c>
      <c r="AR506">
        <v>0</v>
      </c>
      <c r="AS506">
        <v>0</v>
      </c>
      <c r="AT506">
        <v>0</v>
      </c>
      <c r="AU506">
        <v>0</v>
      </c>
      <c r="AV506">
        <v>2.5920000000000001</v>
      </c>
      <c r="AW506">
        <v>1.9074285714285699</v>
      </c>
      <c r="AX506">
        <v>0.877714285714286</v>
      </c>
      <c r="AY506">
        <v>0</v>
      </c>
      <c r="AZ506">
        <v>5.3771428571428599</v>
      </c>
      <c r="BA506">
        <v>0.752</v>
      </c>
      <c r="BB506">
        <v>0.44685714285714301</v>
      </c>
      <c r="BC506">
        <v>0.47428571428571398</v>
      </c>
      <c r="BD506">
        <v>0</v>
      </c>
      <c r="BE506">
        <v>0.188571428571429</v>
      </c>
      <c r="BF506" s="255" t="str">
        <f t="shared" si="7"/>
        <v>Least vulnerability</v>
      </c>
    </row>
    <row r="507" spans="1:58" x14ac:dyDescent="0.25">
      <c r="A507">
        <v>56149</v>
      </c>
      <c r="B507">
        <v>1205</v>
      </c>
      <c r="C507">
        <v>123</v>
      </c>
      <c r="D507">
        <v>17</v>
      </c>
      <c r="E507">
        <v>35740</v>
      </c>
      <c r="F507">
        <v>38</v>
      </c>
      <c r="G507">
        <v>259</v>
      </c>
      <c r="H507">
        <v>286</v>
      </c>
      <c r="I507">
        <v>148</v>
      </c>
      <c r="J507">
        <v>37</v>
      </c>
      <c r="K507">
        <v>99</v>
      </c>
      <c r="L507">
        <v>0</v>
      </c>
      <c r="M507">
        <v>41</v>
      </c>
      <c r="N507">
        <v>7</v>
      </c>
      <c r="O507">
        <v>2</v>
      </c>
      <c r="P507">
        <v>14</v>
      </c>
      <c r="Q507">
        <v>0</v>
      </c>
      <c r="R507">
        <v>0.10207468879668</v>
      </c>
      <c r="S507">
        <v>1.41078838174274E-2</v>
      </c>
      <c r="T507">
        <v>35740</v>
      </c>
      <c r="U507">
        <v>3.1535269709543602E-2</v>
      </c>
      <c r="V507">
        <v>0.21493775933609999</v>
      </c>
      <c r="W507">
        <v>0.23734439834024901</v>
      </c>
      <c r="X507">
        <v>0.122821576763485</v>
      </c>
      <c r="Y507">
        <v>3.0705394190871399E-2</v>
      </c>
      <c r="Z507">
        <v>8.2157676348547704E-2</v>
      </c>
      <c r="AA507">
        <v>0</v>
      </c>
      <c r="AB507">
        <v>3.4024896265560198E-2</v>
      </c>
      <c r="AC507">
        <v>5.80912863070539E-3</v>
      </c>
      <c r="AD507">
        <v>1.6597510373444E-3</v>
      </c>
      <c r="AE507">
        <v>1.1618257261410799E-2</v>
      </c>
      <c r="AF507">
        <v>0</v>
      </c>
      <c r="AG507">
        <v>0.65142857142857102</v>
      </c>
      <c r="AH507">
        <v>0.40342857142857103</v>
      </c>
      <c r="AI507">
        <v>0.68342857142857105</v>
      </c>
      <c r="AJ507">
        <v>0.33600000000000002</v>
      </c>
      <c r="AK507">
        <v>0.59542857142857097</v>
      </c>
      <c r="AL507">
        <v>0.59085714285714297</v>
      </c>
      <c r="AM507">
        <v>0.55657142857142905</v>
      </c>
      <c r="AN507">
        <v>0.65485714285714303</v>
      </c>
      <c r="AO507">
        <v>0.43085714285714299</v>
      </c>
      <c r="AP507">
        <v>0</v>
      </c>
      <c r="AQ507">
        <v>0.70399999999999996</v>
      </c>
      <c r="AR507">
        <v>0.29485714285714298</v>
      </c>
      <c r="AS507">
        <v>0.308571428571429</v>
      </c>
      <c r="AT507">
        <v>0.41942857142857098</v>
      </c>
      <c r="AU507">
        <v>0</v>
      </c>
      <c r="AV507">
        <v>2.0742857142857098</v>
      </c>
      <c r="AW507">
        <v>2.3977142857142901</v>
      </c>
      <c r="AX507">
        <v>0.43085714285714299</v>
      </c>
      <c r="AY507">
        <v>1.72685714285714</v>
      </c>
      <c r="AZ507">
        <v>6.6297142857142903</v>
      </c>
      <c r="BA507">
        <v>0.54857142857142904</v>
      </c>
      <c r="BB507">
        <v>0.70971428571428596</v>
      </c>
      <c r="BC507">
        <v>0.22514285714285701</v>
      </c>
      <c r="BD507">
        <v>0.29028571428571398</v>
      </c>
      <c r="BE507">
        <v>0.39428571428571402</v>
      </c>
      <c r="BF507" s="255" t="str">
        <f t="shared" si="7"/>
        <v>Some vulnerability</v>
      </c>
    </row>
    <row r="508" spans="1:58" x14ac:dyDescent="0.25">
      <c r="A508">
        <v>56150</v>
      </c>
      <c r="B508">
        <v>2863</v>
      </c>
      <c r="C508">
        <v>215</v>
      </c>
      <c r="D508">
        <v>24</v>
      </c>
      <c r="E508">
        <v>34800</v>
      </c>
      <c r="F508">
        <v>186</v>
      </c>
      <c r="G508">
        <v>736</v>
      </c>
      <c r="H508">
        <v>664</v>
      </c>
      <c r="I508">
        <v>410</v>
      </c>
      <c r="J508">
        <v>54</v>
      </c>
      <c r="K508">
        <v>196</v>
      </c>
      <c r="L508">
        <v>9</v>
      </c>
      <c r="M508">
        <v>19</v>
      </c>
      <c r="N508">
        <v>25</v>
      </c>
      <c r="O508">
        <v>29</v>
      </c>
      <c r="P508">
        <v>49</v>
      </c>
      <c r="Q508">
        <v>39</v>
      </c>
      <c r="R508">
        <v>7.5096053091163101E-2</v>
      </c>
      <c r="S508">
        <v>8.3828152287809994E-3</v>
      </c>
      <c r="T508">
        <v>34800</v>
      </c>
      <c r="U508">
        <v>6.4966818023052694E-2</v>
      </c>
      <c r="V508">
        <v>0.25707300034928399</v>
      </c>
      <c r="W508">
        <v>0.23192455466294101</v>
      </c>
      <c r="X508">
        <v>0.143206426825009</v>
      </c>
      <c r="Y508">
        <v>1.8861334264757199E-2</v>
      </c>
      <c r="Z508">
        <v>6.8459657701711502E-2</v>
      </c>
      <c r="AA508">
        <v>3.14355571079287E-3</v>
      </c>
      <c r="AB508">
        <v>6.6363953894516201E-3</v>
      </c>
      <c r="AC508">
        <v>8.7320991966468708E-3</v>
      </c>
      <c r="AD508">
        <v>1.01292350681104E-2</v>
      </c>
      <c r="AE508">
        <v>1.71149144254279E-2</v>
      </c>
      <c r="AF508">
        <v>1.3622074746769099E-2</v>
      </c>
      <c r="AG508">
        <v>0.441142857142857</v>
      </c>
      <c r="AH508">
        <v>0.20914285714285699</v>
      </c>
      <c r="AI508">
        <v>0.73485714285714299</v>
      </c>
      <c r="AJ508">
        <v>0.82171428571428595</v>
      </c>
      <c r="AK508">
        <v>0.79428571428571404</v>
      </c>
      <c r="AL508">
        <v>0.55314285714285705</v>
      </c>
      <c r="AM508">
        <v>0.71771428571428597</v>
      </c>
      <c r="AN508">
        <v>0.30399999999999999</v>
      </c>
      <c r="AO508">
        <v>0.33485714285714302</v>
      </c>
      <c r="AP508">
        <v>0.54057142857142904</v>
      </c>
      <c r="AQ508">
        <v>0.40114285714285702</v>
      </c>
      <c r="AR508">
        <v>0.36571428571428599</v>
      </c>
      <c r="AS508">
        <v>0.76914285714285702</v>
      </c>
      <c r="AT508">
        <v>0.57714285714285696</v>
      </c>
      <c r="AU508">
        <v>0.66514285714285704</v>
      </c>
      <c r="AV508">
        <v>2.2068571428571402</v>
      </c>
      <c r="AW508">
        <v>2.3691428571428599</v>
      </c>
      <c r="AX508">
        <v>0.875428571428571</v>
      </c>
      <c r="AY508">
        <v>2.77828571428571</v>
      </c>
      <c r="AZ508">
        <v>8.2297142857142909</v>
      </c>
      <c r="BA508">
        <v>0.60914285714285699</v>
      </c>
      <c r="BB508">
        <v>0.68914285714285695</v>
      </c>
      <c r="BC508">
        <v>0.47199999999999998</v>
      </c>
      <c r="BD508">
        <v>0.625142857142857</v>
      </c>
      <c r="BE508">
        <v>0.66285714285714303</v>
      </c>
      <c r="BF508" s="255" t="str">
        <f t="shared" si="7"/>
        <v>Significant vulnerability</v>
      </c>
    </row>
    <row r="509" spans="1:58" x14ac:dyDescent="0.25">
      <c r="A509">
        <v>56151</v>
      </c>
      <c r="B509">
        <v>681</v>
      </c>
      <c r="C509">
        <v>38</v>
      </c>
      <c r="D509">
        <v>11</v>
      </c>
      <c r="E509">
        <v>42231</v>
      </c>
      <c r="F509">
        <v>20</v>
      </c>
      <c r="G509">
        <v>157</v>
      </c>
      <c r="H509">
        <v>147</v>
      </c>
      <c r="I509">
        <v>92</v>
      </c>
      <c r="J509">
        <v>20</v>
      </c>
      <c r="K509">
        <v>44</v>
      </c>
      <c r="L509">
        <v>2</v>
      </c>
      <c r="M509">
        <v>0</v>
      </c>
      <c r="N509">
        <v>8</v>
      </c>
      <c r="O509">
        <v>0</v>
      </c>
      <c r="P509">
        <v>0</v>
      </c>
      <c r="Q509">
        <v>0</v>
      </c>
      <c r="R509">
        <v>5.5800293685756203E-2</v>
      </c>
      <c r="S509">
        <v>1.61527165932452E-2</v>
      </c>
      <c r="T509">
        <v>42231</v>
      </c>
      <c r="U509">
        <v>2.93685756240822E-2</v>
      </c>
      <c r="V509">
        <v>0.23054331864904601</v>
      </c>
      <c r="W509">
        <v>0.215859030837004</v>
      </c>
      <c r="X509">
        <v>0.13509544787077801</v>
      </c>
      <c r="Y509">
        <v>2.93685756240822E-2</v>
      </c>
      <c r="Z509">
        <v>6.4610866372980899E-2</v>
      </c>
      <c r="AA509">
        <v>2.93685756240822E-3</v>
      </c>
      <c r="AB509">
        <v>0</v>
      </c>
      <c r="AC509">
        <v>1.1747430249632901E-2</v>
      </c>
      <c r="AD509">
        <v>0</v>
      </c>
      <c r="AE509">
        <v>0</v>
      </c>
      <c r="AF509">
        <v>0</v>
      </c>
      <c r="AG509">
        <v>0.27314285714285702</v>
      </c>
      <c r="AH509">
        <v>0.47085714285714297</v>
      </c>
      <c r="AI509">
        <v>0.32800000000000001</v>
      </c>
      <c r="AJ509">
        <v>0.29142857142857098</v>
      </c>
      <c r="AK509">
        <v>0.69257142857142895</v>
      </c>
      <c r="AL509">
        <v>0.41828571428571398</v>
      </c>
      <c r="AM509">
        <v>0.64914285714285702</v>
      </c>
      <c r="AN509">
        <v>0.61142857142857099</v>
      </c>
      <c r="AO509">
        <v>0.308571428571429</v>
      </c>
      <c r="AP509">
        <v>0.53257142857142903</v>
      </c>
      <c r="AQ509">
        <v>0</v>
      </c>
      <c r="AR509">
        <v>0.42742857142857099</v>
      </c>
      <c r="AS509">
        <v>0</v>
      </c>
      <c r="AT509">
        <v>0</v>
      </c>
      <c r="AU509">
        <v>0</v>
      </c>
      <c r="AV509">
        <v>1.3634285714285701</v>
      </c>
      <c r="AW509">
        <v>2.3714285714285701</v>
      </c>
      <c r="AX509">
        <v>0.84114285714285697</v>
      </c>
      <c r="AY509">
        <v>0.42742857142857099</v>
      </c>
      <c r="AZ509">
        <v>5.0034285714285698</v>
      </c>
      <c r="BA509">
        <v>0.23428571428571399</v>
      </c>
      <c r="BB509">
        <v>0.69028571428571395</v>
      </c>
      <c r="BC509">
        <v>0.44800000000000001</v>
      </c>
      <c r="BD509">
        <v>3.3142857142857099E-2</v>
      </c>
      <c r="BE509">
        <v>0.13600000000000001</v>
      </c>
      <c r="BF509" s="255" t="str">
        <f t="shared" si="7"/>
        <v>Least vulnerability</v>
      </c>
    </row>
    <row r="510" spans="1:58" x14ac:dyDescent="0.25">
      <c r="A510">
        <v>56152</v>
      </c>
      <c r="B510">
        <v>1381</v>
      </c>
      <c r="C510">
        <v>117</v>
      </c>
      <c r="D510">
        <v>17</v>
      </c>
      <c r="E510">
        <v>34297</v>
      </c>
      <c r="F510">
        <v>55</v>
      </c>
      <c r="G510">
        <v>292</v>
      </c>
      <c r="H510">
        <v>322</v>
      </c>
      <c r="I510">
        <v>133</v>
      </c>
      <c r="J510">
        <v>29</v>
      </c>
      <c r="K510">
        <v>88</v>
      </c>
      <c r="L510">
        <v>8</v>
      </c>
      <c r="M510">
        <v>15</v>
      </c>
      <c r="N510">
        <v>4</v>
      </c>
      <c r="O510">
        <v>2</v>
      </c>
      <c r="P510">
        <v>25</v>
      </c>
      <c r="Q510">
        <v>43</v>
      </c>
      <c r="R510">
        <v>8.4721216509775502E-2</v>
      </c>
      <c r="S510">
        <v>1.2309920347574201E-2</v>
      </c>
      <c r="T510">
        <v>34297</v>
      </c>
      <c r="U510">
        <v>3.9826212889210698E-2</v>
      </c>
      <c r="V510">
        <v>0.211440984793628</v>
      </c>
      <c r="W510">
        <v>0.23316437364228801</v>
      </c>
      <c r="X510">
        <v>9.6307023895727706E-2</v>
      </c>
      <c r="Y510">
        <v>2.0999275887038399E-2</v>
      </c>
      <c r="Z510">
        <v>6.3721940622737103E-2</v>
      </c>
      <c r="AA510">
        <v>5.7929036929761004E-3</v>
      </c>
      <c r="AB510">
        <v>1.0861694424330199E-2</v>
      </c>
      <c r="AC510">
        <v>2.8964518464880502E-3</v>
      </c>
      <c r="AD510">
        <v>1.4482259232440301E-3</v>
      </c>
      <c r="AE510">
        <v>1.8102824040550299E-2</v>
      </c>
      <c r="AF510">
        <v>3.11368573497466E-2</v>
      </c>
      <c r="AG510">
        <v>0.52</v>
      </c>
      <c r="AH510">
        <v>0.33942857142857102</v>
      </c>
      <c r="AI510">
        <v>0.753142857142857</v>
      </c>
      <c r="AJ510">
        <v>0.49028571428571399</v>
      </c>
      <c r="AK510">
        <v>0.57371428571428595</v>
      </c>
      <c r="AL510">
        <v>0.56685714285714295</v>
      </c>
      <c r="AM510">
        <v>0.27200000000000002</v>
      </c>
      <c r="AN510">
        <v>0.36571428571428599</v>
      </c>
      <c r="AO510">
        <v>0.30057142857142899</v>
      </c>
      <c r="AP510">
        <v>0.64685714285714302</v>
      </c>
      <c r="AQ510">
        <v>0.45714285714285702</v>
      </c>
      <c r="AR510">
        <v>0.220571428571429</v>
      </c>
      <c r="AS510">
        <v>0.29142857142857098</v>
      </c>
      <c r="AT510">
        <v>0.60228571428571398</v>
      </c>
      <c r="AU510">
        <v>0.85142857142857098</v>
      </c>
      <c r="AV510">
        <v>2.1028571428571401</v>
      </c>
      <c r="AW510">
        <v>1.77828571428571</v>
      </c>
      <c r="AX510">
        <v>0.94742857142857195</v>
      </c>
      <c r="AY510">
        <v>2.4228571428571399</v>
      </c>
      <c r="AZ510">
        <v>7.25142857142857</v>
      </c>
      <c r="BA510">
        <v>0.56342857142857095</v>
      </c>
      <c r="BB510">
        <v>0.36799999999999999</v>
      </c>
      <c r="BC510">
        <v>0.52228571428571402</v>
      </c>
      <c r="BD510">
        <v>0.51085714285714301</v>
      </c>
      <c r="BE510">
        <v>0.502857142857143</v>
      </c>
      <c r="BF510" s="255" t="str">
        <f t="shared" si="7"/>
        <v>Significant vulnerability</v>
      </c>
    </row>
    <row r="511" spans="1:58" x14ac:dyDescent="0.25">
      <c r="A511">
        <v>56153</v>
      </c>
      <c r="B511">
        <v>142</v>
      </c>
      <c r="C511">
        <v>1</v>
      </c>
      <c r="D511">
        <v>0</v>
      </c>
      <c r="E511">
        <v>31269</v>
      </c>
      <c r="F511">
        <v>5</v>
      </c>
      <c r="G511">
        <v>46</v>
      </c>
      <c r="H511">
        <v>39</v>
      </c>
      <c r="I511">
        <v>24</v>
      </c>
      <c r="J511">
        <v>5</v>
      </c>
      <c r="K511">
        <v>27</v>
      </c>
      <c r="L511">
        <v>1</v>
      </c>
      <c r="M511">
        <v>0</v>
      </c>
      <c r="N511">
        <v>0</v>
      </c>
      <c r="O511">
        <v>2</v>
      </c>
      <c r="P511">
        <v>0</v>
      </c>
      <c r="Q511">
        <v>0</v>
      </c>
      <c r="R511">
        <v>7.0422535211267599E-3</v>
      </c>
      <c r="S511">
        <v>0</v>
      </c>
      <c r="T511">
        <v>31269</v>
      </c>
      <c r="U511">
        <v>3.5211267605633798E-2</v>
      </c>
      <c r="V511">
        <v>0.323943661971831</v>
      </c>
      <c r="W511">
        <v>0.27464788732394402</v>
      </c>
      <c r="X511">
        <v>0.169014084507042</v>
      </c>
      <c r="Y511">
        <v>3.5211267605633798E-2</v>
      </c>
      <c r="Z511">
        <v>0.190140845070423</v>
      </c>
      <c r="AA511">
        <v>7.0422535211267599E-3</v>
      </c>
      <c r="AB511">
        <v>0</v>
      </c>
      <c r="AC511">
        <v>0</v>
      </c>
      <c r="AD511">
        <v>1.4084507042253501E-2</v>
      </c>
      <c r="AE511">
        <v>0</v>
      </c>
      <c r="AF511">
        <v>0</v>
      </c>
      <c r="AG511">
        <v>1.37142857142857E-2</v>
      </c>
      <c r="AH511">
        <v>0</v>
      </c>
      <c r="AI511">
        <v>0.869714285714286</v>
      </c>
      <c r="AJ511">
        <v>0.41257142857142898</v>
      </c>
      <c r="AK511">
        <v>0.92342857142857104</v>
      </c>
      <c r="AL511">
        <v>0.82742857142857096</v>
      </c>
      <c r="AM511">
        <v>0.85142857142857098</v>
      </c>
      <c r="AN511">
        <v>0.73599999999999999</v>
      </c>
      <c r="AO511">
        <v>0.78171428571428603</v>
      </c>
      <c r="AP511">
        <v>0.68</v>
      </c>
      <c r="AQ511">
        <v>0</v>
      </c>
      <c r="AR511">
        <v>0</v>
      </c>
      <c r="AS511">
        <v>0.873142857142857</v>
      </c>
      <c r="AT511">
        <v>0</v>
      </c>
      <c r="AU511">
        <v>0</v>
      </c>
      <c r="AV511">
        <v>1.296</v>
      </c>
      <c r="AW511">
        <v>3.3382857142857101</v>
      </c>
      <c r="AX511">
        <v>1.46171428571429</v>
      </c>
      <c r="AY511">
        <v>0.873142857142857</v>
      </c>
      <c r="AZ511">
        <v>6.9691428571428604</v>
      </c>
      <c r="BA511">
        <v>0.20685714285714299</v>
      </c>
      <c r="BB511">
        <v>0.996571428571429</v>
      </c>
      <c r="BC511">
        <v>0.77142857142857102</v>
      </c>
      <c r="BD511">
        <v>7.8857142857142903E-2</v>
      </c>
      <c r="BE511">
        <v>0.45714285714285702</v>
      </c>
      <c r="BF511" s="255" t="str">
        <f t="shared" si="7"/>
        <v>Some vulnerability</v>
      </c>
    </row>
    <row r="512" spans="1:58" x14ac:dyDescent="0.25">
      <c r="A512">
        <v>56155</v>
      </c>
      <c r="B512">
        <v>482</v>
      </c>
      <c r="C512">
        <v>54</v>
      </c>
      <c r="D512">
        <v>0</v>
      </c>
      <c r="E512">
        <v>34189</v>
      </c>
      <c r="F512">
        <v>8</v>
      </c>
      <c r="G512">
        <v>76</v>
      </c>
      <c r="H512">
        <v>122</v>
      </c>
      <c r="I512">
        <v>36</v>
      </c>
      <c r="J512">
        <v>15</v>
      </c>
      <c r="K512">
        <v>138</v>
      </c>
      <c r="L512">
        <v>54</v>
      </c>
      <c r="M512">
        <v>0</v>
      </c>
      <c r="N512">
        <v>2</v>
      </c>
      <c r="O512">
        <v>0</v>
      </c>
      <c r="P512">
        <v>6</v>
      </c>
      <c r="Q512">
        <v>0</v>
      </c>
      <c r="R512">
        <v>0.112033195020747</v>
      </c>
      <c r="S512">
        <v>0</v>
      </c>
      <c r="T512">
        <v>34189</v>
      </c>
      <c r="U512">
        <v>1.6597510373444001E-2</v>
      </c>
      <c r="V512">
        <v>0.157676348547718</v>
      </c>
      <c r="W512">
        <v>0.25311203319502101</v>
      </c>
      <c r="X512">
        <v>7.4688796680497896E-2</v>
      </c>
      <c r="Y512">
        <v>3.1120331950207501E-2</v>
      </c>
      <c r="Z512">
        <v>0.28630705394190897</v>
      </c>
      <c r="AA512">
        <v>0.112033195020747</v>
      </c>
      <c r="AB512">
        <v>0</v>
      </c>
      <c r="AC512">
        <v>4.1493775933610002E-3</v>
      </c>
      <c r="AD512">
        <v>0</v>
      </c>
      <c r="AE512">
        <v>1.2448132780083001E-2</v>
      </c>
      <c r="AF512">
        <v>0</v>
      </c>
      <c r="AG512">
        <v>0.70514285714285696</v>
      </c>
      <c r="AH512">
        <v>0</v>
      </c>
      <c r="AI512">
        <v>0.76</v>
      </c>
      <c r="AJ512">
        <v>0.113142857142857</v>
      </c>
      <c r="AK512">
        <v>0.26057142857142901</v>
      </c>
      <c r="AL512">
        <v>0.70285714285714296</v>
      </c>
      <c r="AM512">
        <v>9.1428571428571401E-2</v>
      </c>
      <c r="AN512">
        <v>0.66285714285714303</v>
      </c>
      <c r="AO512">
        <v>0.89371428571428602</v>
      </c>
      <c r="AP512">
        <v>0.994285714285714</v>
      </c>
      <c r="AQ512">
        <v>0</v>
      </c>
      <c r="AR512">
        <v>0.245714285714286</v>
      </c>
      <c r="AS512">
        <v>0</v>
      </c>
      <c r="AT512">
        <v>0.44571428571428601</v>
      </c>
      <c r="AU512">
        <v>0</v>
      </c>
      <c r="AV512">
        <v>1.5782857142857101</v>
      </c>
      <c r="AW512">
        <v>1.71771428571429</v>
      </c>
      <c r="AX512">
        <v>1.8879999999999999</v>
      </c>
      <c r="AY512">
        <v>0.69142857142857195</v>
      </c>
      <c r="AZ512">
        <v>5.8754285714285697</v>
      </c>
      <c r="BA512">
        <v>0.317714285714286</v>
      </c>
      <c r="BB512">
        <v>0.32800000000000001</v>
      </c>
      <c r="BC512">
        <v>0.96</v>
      </c>
      <c r="BD512">
        <v>5.3714285714285701E-2</v>
      </c>
      <c r="BE512">
        <v>0.27200000000000002</v>
      </c>
      <c r="BF512" s="255" t="str">
        <f t="shared" si="7"/>
        <v>Some vulnerability</v>
      </c>
    </row>
    <row r="513" spans="1:58" x14ac:dyDescent="0.25">
      <c r="A513">
        <v>56156</v>
      </c>
      <c r="B513">
        <v>6398</v>
      </c>
      <c r="C513">
        <v>549</v>
      </c>
      <c r="D513">
        <v>87</v>
      </c>
      <c r="E513">
        <v>38942</v>
      </c>
      <c r="F513">
        <v>282</v>
      </c>
      <c r="G513">
        <v>1327</v>
      </c>
      <c r="H513">
        <v>1584</v>
      </c>
      <c r="I513">
        <v>688</v>
      </c>
      <c r="J513">
        <v>87</v>
      </c>
      <c r="K513">
        <v>483</v>
      </c>
      <c r="L513">
        <v>40</v>
      </c>
      <c r="M513">
        <v>249</v>
      </c>
      <c r="N513">
        <v>24</v>
      </c>
      <c r="O513">
        <v>85</v>
      </c>
      <c r="P513">
        <v>195</v>
      </c>
      <c r="Q513">
        <v>211</v>
      </c>
      <c r="R513">
        <v>8.5808065020318805E-2</v>
      </c>
      <c r="S513">
        <v>1.35979993748046E-2</v>
      </c>
      <c r="T513">
        <v>38942</v>
      </c>
      <c r="U513">
        <v>4.4076273835573603E-2</v>
      </c>
      <c r="V513">
        <v>0.20740856517661799</v>
      </c>
      <c r="W513">
        <v>0.247577367927477</v>
      </c>
      <c r="X513">
        <v>0.107533604251329</v>
      </c>
      <c r="Y513">
        <v>1.35979993748046E-2</v>
      </c>
      <c r="Z513">
        <v>7.5492341356674E-2</v>
      </c>
      <c r="AA513">
        <v>6.2519537355423599E-3</v>
      </c>
      <c r="AB513">
        <v>3.89184120037512E-2</v>
      </c>
      <c r="AC513">
        <v>3.7511722413254098E-3</v>
      </c>
      <c r="AD513">
        <v>1.32854016880275E-2</v>
      </c>
      <c r="AE513">
        <v>3.0478274460768999E-2</v>
      </c>
      <c r="AF513">
        <v>3.2979055954985903E-2</v>
      </c>
      <c r="AG513">
        <v>0.52685714285714302</v>
      </c>
      <c r="AH513">
        <v>0.380571428571429</v>
      </c>
      <c r="AI513">
        <v>0.46857142857142903</v>
      </c>
      <c r="AJ513">
        <v>0.56457142857142895</v>
      </c>
      <c r="AK513">
        <v>0.55314285714285705</v>
      </c>
      <c r="AL513">
        <v>0.66514285714285704</v>
      </c>
      <c r="AM513">
        <v>0.4</v>
      </c>
      <c r="AN513">
        <v>0.14742857142857099</v>
      </c>
      <c r="AO513">
        <v>0.39885714285714302</v>
      </c>
      <c r="AP513">
        <v>0.65828571428571403</v>
      </c>
      <c r="AQ513">
        <v>0.74399999999999999</v>
      </c>
      <c r="AR513">
        <v>0.23771428571428599</v>
      </c>
      <c r="AS513">
        <v>0.86285714285714299</v>
      </c>
      <c r="AT513">
        <v>0.83885714285714297</v>
      </c>
      <c r="AU513">
        <v>0.86171428571428599</v>
      </c>
      <c r="AV513">
        <v>1.9405714285714299</v>
      </c>
      <c r="AW513">
        <v>1.76571428571429</v>
      </c>
      <c r="AX513">
        <v>1.05714285714286</v>
      </c>
      <c r="AY513">
        <v>3.54514285714286</v>
      </c>
      <c r="AZ513">
        <v>8.3085714285714296</v>
      </c>
      <c r="BA513">
        <v>0.49142857142857099</v>
      </c>
      <c r="BB513">
        <v>0.36</v>
      </c>
      <c r="BC513">
        <v>0.58628571428571397</v>
      </c>
      <c r="BD513">
        <v>0.869714285714286</v>
      </c>
      <c r="BE513">
        <v>0.67771428571428605</v>
      </c>
      <c r="BF513" s="255" t="str">
        <f t="shared" si="7"/>
        <v>Significant vulnerability</v>
      </c>
    </row>
    <row r="514" spans="1:58" x14ac:dyDescent="0.25">
      <c r="A514">
        <v>56157</v>
      </c>
      <c r="B514">
        <v>843</v>
      </c>
      <c r="C514">
        <v>188</v>
      </c>
      <c r="D514">
        <v>11</v>
      </c>
      <c r="E514">
        <v>34669</v>
      </c>
      <c r="F514">
        <v>18</v>
      </c>
      <c r="G514">
        <v>86</v>
      </c>
      <c r="H514">
        <v>329</v>
      </c>
      <c r="I514">
        <v>74</v>
      </c>
      <c r="J514">
        <v>12</v>
      </c>
      <c r="K514">
        <v>236</v>
      </c>
      <c r="L514">
        <v>9</v>
      </c>
      <c r="M514">
        <v>0</v>
      </c>
      <c r="N514">
        <v>25</v>
      </c>
      <c r="O514">
        <v>3</v>
      </c>
      <c r="P514">
        <v>1</v>
      </c>
      <c r="Q514">
        <v>0</v>
      </c>
      <c r="R514">
        <v>0.223013048635824</v>
      </c>
      <c r="S514">
        <v>1.3048635824436499E-2</v>
      </c>
      <c r="T514">
        <v>34669</v>
      </c>
      <c r="U514">
        <v>2.1352313167259801E-2</v>
      </c>
      <c r="V514">
        <v>0.102016607354686</v>
      </c>
      <c r="W514">
        <v>0.39027283511269301</v>
      </c>
      <c r="X514">
        <v>8.7781731909845798E-2</v>
      </c>
      <c r="Y514">
        <v>1.42348754448399E-2</v>
      </c>
      <c r="Z514">
        <v>0.27995255041518402</v>
      </c>
      <c r="AA514">
        <v>1.06761565836299E-2</v>
      </c>
      <c r="AB514">
        <v>0</v>
      </c>
      <c r="AC514">
        <v>2.9655990510083E-2</v>
      </c>
      <c r="AD514">
        <v>3.5587188612099599E-3</v>
      </c>
      <c r="AE514">
        <v>1.18623962040332E-3</v>
      </c>
      <c r="AF514">
        <v>0</v>
      </c>
      <c r="AG514">
        <v>0.96114285714285697</v>
      </c>
      <c r="AH514">
        <v>0.36114285714285699</v>
      </c>
      <c r="AI514">
        <v>0.73714285714285699</v>
      </c>
      <c r="AJ514">
        <v>0.18171428571428599</v>
      </c>
      <c r="AK514">
        <v>5.2571428571428602E-2</v>
      </c>
      <c r="AL514">
        <v>0.99085714285714299</v>
      </c>
      <c r="AM514">
        <v>0.19314285714285701</v>
      </c>
      <c r="AN514">
        <v>0.17828571428571399</v>
      </c>
      <c r="AO514">
        <v>0.88914285714285701</v>
      </c>
      <c r="AP514">
        <v>0.77142857142857102</v>
      </c>
      <c r="AQ514">
        <v>0</v>
      </c>
      <c r="AR514">
        <v>0.67314285714285704</v>
      </c>
      <c r="AS514">
        <v>0.42742857142857099</v>
      </c>
      <c r="AT514">
        <v>9.71428571428571E-2</v>
      </c>
      <c r="AU514">
        <v>0</v>
      </c>
      <c r="AV514">
        <v>2.2411428571428602</v>
      </c>
      <c r="AW514">
        <v>1.4148571428571399</v>
      </c>
      <c r="AX514">
        <v>1.6605714285714299</v>
      </c>
      <c r="AY514">
        <v>1.19771428571429</v>
      </c>
      <c r="AZ514">
        <v>6.5142857142857098</v>
      </c>
      <c r="BA514">
        <v>0.625142857142857</v>
      </c>
      <c r="BB514">
        <v>0.186285714285714</v>
      </c>
      <c r="BC514">
        <v>0.86399999999999999</v>
      </c>
      <c r="BD514">
        <v>0.14742857142857099</v>
      </c>
      <c r="BE514">
        <v>0.373714285714286</v>
      </c>
      <c r="BF514" s="255" t="str">
        <f t="shared" si="7"/>
        <v>Some vulnerability</v>
      </c>
    </row>
    <row r="515" spans="1:58" x14ac:dyDescent="0.25">
      <c r="A515">
        <v>56158</v>
      </c>
      <c r="B515">
        <v>316</v>
      </c>
      <c r="C515">
        <v>40</v>
      </c>
      <c r="D515">
        <v>3</v>
      </c>
      <c r="E515">
        <v>30982</v>
      </c>
      <c r="F515">
        <v>30</v>
      </c>
      <c r="G515">
        <v>68</v>
      </c>
      <c r="H515">
        <v>53</v>
      </c>
      <c r="I515">
        <v>61</v>
      </c>
      <c r="J515">
        <v>1</v>
      </c>
      <c r="K515">
        <v>41</v>
      </c>
      <c r="L515">
        <v>9</v>
      </c>
      <c r="M515">
        <v>0</v>
      </c>
      <c r="N515">
        <v>8</v>
      </c>
      <c r="O515">
        <v>2</v>
      </c>
      <c r="P515">
        <v>9</v>
      </c>
      <c r="Q515">
        <v>9</v>
      </c>
      <c r="R515">
        <v>0.126582278481013</v>
      </c>
      <c r="S515">
        <v>9.4936708860759497E-3</v>
      </c>
      <c r="T515">
        <v>30982</v>
      </c>
      <c r="U515">
        <v>9.49367088607595E-2</v>
      </c>
      <c r="V515">
        <v>0.215189873417722</v>
      </c>
      <c r="W515">
        <v>0.167721518987342</v>
      </c>
      <c r="X515">
        <v>0.193037974683544</v>
      </c>
      <c r="Y515">
        <v>3.1645569620253199E-3</v>
      </c>
      <c r="Z515">
        <v>0.129746835443038</v>
      </c>
      <c r="AA515">
        <v>2.8481012658227799E-2</v>
      </c>
      <c r="AB515">
        <v>0</v>
      </c>
      <c r="AC515">
        <v>2.53164556962025E-2</v>
      </c>
      <c r="AD515">
        <v>6.3291139240506302E-3</v>
      </c>
      <c r="AE515">
        <v>2.8481012658227799E-2</v>
      </c>
      <c r="AF515">
        <v>2.8481012658227799E-2</v>
      </c>
      <c r="AG515">
        <v>0.79085714285714304</v>
      </c>
      <c r="AH515">
        <v>0.24114285714285699</v>
      </c>
      <c r="AI515">
        <v>0.878857142857143</v>
      </c>
      <c r="AJ515">
        <v>0.94514285714285695</v>
      </c>
      <c r="AK515">
        <v>0.59657142857142897</v>
      </c>
      <c r="AL515">
        <v>0.14857142857142899</v>
      </c>
      <c r="AM515">
        <v>0.92457142857142904</v>
      </c>
      <c r="AN515">
        <v>3.0857142857142899E-2</v>
      </c>
      <c r="AO515">
        <v>0.65371428571428603</v>
      </c>
      <c r="AP515">
        <v>0.91314285714285703</v>
      </c>
      <c r="AQ515">
        <v>0</v>
      </c>
      <c r="AR515">
        <v>0.63542857142857101</v>
      </c>
      <c r="AS515">
        <v>0.60457142857142898</v>
      </c>
      <c r="AT515">
        <v>0.81828571428571395</v>
      </c>
      <c r="AU515">
        <v>0.83657142857142897</v>
      </c>
      <c r="AV515">
        <v>2.8559999999999999</v>
      </c>
      <c r="AW515">
        <v>1.70057142857143</v>
      </c>
      <c r="AX515">
        <v>1.5668571428571401</v>
      </c>
      <c r="AY515">
        <v>2.8948571428571399</v>
      </c>
      <c r="AZ515">
        <v>9.0182857142857102</v>
      </c>
      <c r="BA515">
        <v>0.84571428571428597</v>
      </c>
      <c r="BB515">
        <v>0.314285714285714</v>
      </c>
      <c r="BC515">
        <v>0.83085714285714296</v>
      </c>
      <c r="BD515">
        <v>0.66057142857142903</v>
      </c>
      <c r="BE515">
        <v>0.78514285714285703</v>
      </c>
      <c r="BF515" s="255" t="str">
        <f t="shared" si="7"/>
        <v>Most vulnerability</v>
      </c>
    </row>
    <row r="516" spans="1:58" x14ac:dyDescent="0.25">
      <c r="A516">
        <v>56159</v>
      </c>
      <c r="B516">
        <v>2520</v>
      </c>
      <c r="C516">
        <v>403</v>
      </c>
      <c r="D516">
        <v>54</v>
      </c>
      <c r="E516">
        <v>30280</v>
      </c>
      <c r="F516">
        <v>136</v>
      </c>
      <c r="G516">
        <v>518</v>
      </c>
      <c r="H516">
        <v>766</v>
      </c>
      <c r="I516">
        <v>324</v>
      </c>
      <c r="J516">
        <v>74</v>
      </c>
      <c r="K516">
        <v>656</v>
      </c>
      <c r="L516">
        <v>102</v>
      </c>
      <c r="M516">
        <v>84</v>
      </c>
      <c r="N516">
        <v>2</v>
      </c>
      <c r="O516">
        <v>22</v>
      </c>
      <c r="P516">
        <v>65</v>
      </c>
      <c r="Q516">
        <v>119</v>
      </c>
      <c r="R516">
        <v>0.15992063492063499</v>
      </c>
      <c r="S516">
        <v>2.1428571428571401E-2</v>
      </c>
      <c r="T516">
        <v>30280</v>
      </c>
      <c r="U516">
        <v>5.3968253968253999E-2</v>
      </c>
      <c r="V516">
        <v>0.20555555555555599</v>
      </c>
      <c r="W516">
        <v>0.303968253968254</v>
      </c>
      <c r="X516">
        <v>0.128571428571429</v>
      </c>
      <c r="Y516">
        <v>2.93650793650794E-2</v>
      </c>
      <c r="Z516">
        <v>0.26031746031746</v>
      </c>
      <c r="AA516">
        <v>4.0476190476190499E-2</v>
      </c>
      <c r="AB516">
        <v>3.3333333333333298E-2</v>
      </c>
      <c r="AC516">
        <v>7.9365079365079398E-4</v>
      </c>
      <c r="AD516">
        <v>8.7301587301587304E-3</v>
      </c>
      <c r="AE516">
        <v>2.5793650793650799E-2</v>
      </c>
      <c r="AF516">
        <v>4.72222222222222E-2</v>
      </c>
      <c r="AG516">
        <v>0.89028571428571401</v>
      </c>
      <c r="AH516">
        <v>0.64</v>
      </c>
      <c r="AI516">
        <v>0.90742857142857103</v>
      </c>
      <c r="AJ516">
        <v>0.72</v>
      </c>
      <c r="AK516">
        <v>0.54514285714285704</v>
      </c>
      <c r="AL516">
        <v>0.93485714285714305</v>
      </c>
      <c r="AM516">
        <v>0.61485714285714299</v>
      </c>
      <c r="AN516">
        <v>0.61028571428571399</v>
      </c>
      <c r="AO516">
        <v>0.876571428571429</v>
      </c>
      <c r="AP516">
        <v>0.94171428571428595</v>
      </c>
      <c r="AQ516">
        <v>0.69485714285714295</v>
      </c>
      <c r="AR516">
        <v>0.14742857142857099</v>
      </c>
      <c r="AS516">
        <v>0.71314285714285697</v>
      </c>
      <c r="AT516">
        <v>0.77942857142857103</v>
      </c>
      <c r="AU516">
        <v>0.92228571428571404</v>
      </c>
      <c r="AV516">
        <v>3.1577142857142899</v>
      </c>
      <c r="AW516">
        <v>2.7051428571428602</v>
      </c>
      <c r="AX516">
        <v>1.8182857142857101</v>
      </c>
      <c r="AY516">
        <v>3.2571428571428598</v>
      </c>
      <c r="AZ516">
        <v>10.9382857142857</v>
      </c>
      <c r="BA516">
        <v>0.91085714285714303</v>
      </c>
      <c r="BB516">
        <v>0.85714285714285698</v>
      </c>
      <c r="BC516">
        <v>0.93485714285714305</v>
      </c>
      <c r="BD516">
        <v>0.78742857142857103</v>
      </c>
      <c r="BE516">
        <v>0.97142857142857097</v>
      </c>
      <c r="BF516" s="255" t="str">
        <f t="shared" ref="BF516:BF579" si="8">IF(BE516&lt;=0.25,"Least vulnerability",IF(BE516&lt;=0.5,"Some vulnerability",IF(BE516&lt;=0.75,"Significant vulnerability",IF(BE516&lt;=1,"Most vulnerability",""))))</f>
        <v>Most vulnerability</v>
      </c>
    </row>
    <row r="517" spans="1:58" x14ac:dyDescent="0.25">
      <c r="A517">
        <v>56160</v>
      </c>
      <c r="B517">
        <v>225</v>
      </c>
      <c r="C517">
        <v>40</v>
      </c>
      <c r="D517">
        <v>1</v>
      </c>
      <c r="E517">
        <v>26240</v>
      </c>
      <c r="F517">
        <v>4</v>
      </c>
      <c r="G517">
        <v>59</v>
      </c>
      <c r="H517">
        <v>76</v>
      </c>
      <c r="I517">
        <v>33</v>
      </c>
      <c r="J517">
        <v>13</v>
      </c>
      <c r="K517">
        <v>8</v>
      </c>
      <c r="L517">
        <v>0</v>
      </c>
      <c r="M517">
        <v>0</v>
      </c>
      <c r="N517">
        <v>3</v>
      </c>
      <c r="O517">
        <v>0</v>
      </c>
      <c r="P517">
        <v>3</v>
      </c>
      <c r="Q517">
        <v>0</v>
      </c>
      <c r="R517">
        <v>0.17777777777777801</v>
      </c>
      <c r="S517">
        <v>4.4444444444444401E-3</v>
      </c>
      <c r="T517">
        <v>26240</v>
      </c>
      <c r="U517">
        <v>1.7777777777777799E-2</v>
      </c>
      <c r="V517">
        <v>0.26222222222222202</v>
      </c>
      <c r="W517">
        <v>0.33777777777777801</v>
      </c>
      <c r="X517">
        <v>0.146666666666667</v>
      </c>
      <c r="Y517">
        <v>5.7777777777777803E-2</v>
      </c>
      <c r="Z517">
        <v>3.5555555555555597E-2</v>
      </c>
      <c r="AA517">
        <v>0</v>
      </c>
      <c r="AB517">
        <v>0</v>
      </c>
      <c r="AC517">
        <v>1.3333333333333299E-2</v>
      </c>
      <c r="AD517">
        <v>0</v>
      </c>
      <c r="AE517">
        <v>1.3333333333333299E-2</v>
      </c>
      <c r="AF517">
        <v>0</v>
      </c>
      <c r="AG517">
        <v>0.92342857142857104</v>
      </c>
      <c r="AH517">
        <v>9.8285714285714296E-2</v>
      </c>
      <c r="AI517">
        <v>0.96114285714285697</v>
      </c>
      <c r="AJ517">
        <v>0.13600000000000001</v>
      </c>
      <c r="AK517">
        <v>0.81142857142857105</v>
      </c>
      <c r="AL517">
        <v>0.97828571428571398</v>
      </c>
      <c r="AM517">
        <v>0.74285714285714299</v>
      </c>
      <c r="AN517">
        <v>0.94399999999999995</v>
      </c>
      <c r="AO517">
        <v>0.13371428571428601</v>
      </c>
      <c r="AP517">
        <v>0</v>
      </c>
      <c r="AQ517">
        <v>0</v>
      </c>
      <c r="AR517">
        <v>0.46285714285714302</v>
      </c>
      <c r="AS517">
        <v>0</v>
      </c>
      <c r="AT517">
        <v>0.46857142857142903</v>
      </c>
      <c r="AU517">
        <v>0</v>
      </c>
      <c r="AV517">
        <v>2.1188571428571401</v>
      </c>
      <c r="AW517">
        <v>3.4765714285714302</v>
      </c>
      <c r="AX517">
        <v>0.13371428571428601</v>
      </c>
      <c r="AY517">
        <v>0.93142857142857105</v>
      </c>
      <c r="AZ517">
        <v>6.6605714285714299</v>
      </c>
      <c r="BA517">
        <v>0.57714285714285696</v>
      </c>
      <c r="BB517">
        <v>1</v>
      </c>
      <c r="BC517">
        <v>9.6000000000000002E-2</v>
      </c>
      <c r="BD517">
        <v>9.1428571428571401E-2</v>
      </c>
      <c r="BE517">
        <v>0.40342857142857103</v>
      </c>
      <c r="BF517" s="255" t="str">
        <f t="shared" si="8"/>
        <v>Some vulnerability</v>
      </c>
    </row>
    <row r="518" spans="1:58" x14ac:dyDescent="0.25">
      <c r="A518">
        <v>56161</v>
      </c>
      <c r="B518">
        <v>343</v>
      </c>
      <c r="C518">
        <v>40</v>
      </c>
      <c r="D518">
        <v>7</v>
      </c>
      <c r="E518">
        <v>48925</v>
      </c>
      <c r="F518">
        <v>13</v>
      </c>
      <c r="G518">
        <v>64</v>
      </c>
      <c r="H518">
        <v>70</v>
      </c>
      <c r="I518">
        <v>55</v>
      </c>
      <c r="J518">
        <v>0</v>
      </c>
      <c r="K518">
        <v>42</v>
      </c>
      <c r="L518">
        <v>4</v>
      </c>
      <c r="M518">
        <v>0</v>
      </c>
      <c r="N518">
        <v>0</v>
      </c>
      <c r="O518">
        <v>0</v>
      </c>
      <c r="P518">
        <v>7</v>
      </c>
      <c r="Q518">
        <v>0</v>
      </c>
      <c r="R518">
        <v>0.116618075801749</v>
      </c>
      <c r="S518">
        <v>2.04081632653061E-2</v>
      </c>
      <c r="T518">
        <v>48925</v>
      </c>
      <c r="U518">
        <v>3.7900874635568502E-2</v>
      </c>
      <c r="V518">
        <v>0.186588921282799</v>
      </c>
      <c r="W518">
        <v>0.20408163265306101</v>
      </c>
      <c r="X518">
        <v>0.160349854227405</v>
      </c>
      <c r="Y518">
        <v>0</v>
      </c>
      <c r="Z518">
        <v>0.122448979591837</v>
      </c>
      <c r="AA518">
        <v>1.1661807580174899E-2</v>
      </c>
      <c r="AB518">
        <v>0</v>
      </c>
      <c r="AC518">
        <v>0</v>
      </c>
      <c r="AD518">
        <v>0</v>
      </c>
      <c r="AE518">
        <v>2.04081632653061E-2</v>
      </c>
      <c r="AF518">
        <v>0</v>
      </c>
      <c r="AG518">
        <v>0.73828571428571399</v>
      </c>
      <c r="AH518">
        <v>0.61028571428571399</v>
      </c>
      <c r="AI518">
        <v>0.157714285714286</v>
      </c>
      <c r="AJ518">
        <v>0.45600000000000002</v>
      </c>
      <c r="AK518">
        <v>0.42285714285714299</v>
      </c>
      <c r="AL518">
        <v>0.32914285714285701</v>
      </c>
      <c r="AM518">
        <v>0.81599999999999995</v>
      </c>
      <c r="AN518">
        <v>0</v>
      </c>
      <c r="AO518">
        <v>0.622857142857143</v>
      </c>
      <c r="AP518">
        <v>0.78514285714285703</v>
      </c>
      <c r="AQ518">
        <v>0</v>
      </c>
      <c r="AR518">
        <v>0</v>
      </c>
      <c r="AS518">
        <v>0</v>
      </c>
      <c r="AT518">
        <v>0.65828571428571403</v>
      </c>
      <c r="AU518">
        <v>0</v>
      </c>
      <c r="AV518">
        <v>1.96228571428571</v>
      </c>
      <c r="AW518">
        <v>1.5680000000000001</v>
      </c>
      <c r="AX518">
        <v>1.4079999999999999</v>
      </c>
      <c r="AY518">
        <v>0.65828571428571403</v>
      </c>
      <c r="AZ518">
        <v>5.5965714285714299</v>
      </c>
      <c r="BA518">
        <v>0.502857142857143</v>
      </c>
      <c r="BB518">
        <v>0.249142857142857</v>
      </c>
      <c r="BC518">
        <v>0.747428571428571</v>
      </c>
      <c r="BD518">
        <v>4.9142857142857099E-2</v>
      </c>
      <c r="BE518">
        <v>0.22742857142857101</v>
      </c>
      <c r="BF518" s="255" t="str">
        <f t="shared" si="8"/>
        <v>Least vulnerability</v>
      </c>
    </row>
    <row r="519" spans="1:58" x14ac:dyDescent="0.25">
      <c r="A519">
        <v>56162</v>
      </c>
      <c r="B519">
        <v>263</v>
      </c>
      <c r="C519">
        <v>9</v>
      </c>
      <c r="D519">
        <v>3</v>
      </c>
      <c r="E519">
        <v>32830</v>
      </c>
      <c r="F519">
        <v>1</v>
      </c>
      <c r="G519">
        <v>74</v>
      </c>
      <c r="H519">
        <v>66</v>
      </c>
      <c r="I519">
        <v>52</v>
      </c>
      <c r="J519">
        <v>5</v>
      </c>
      <c r="K519">
        <v>1</v>
      </c>
      <c r="L519">
        <v>0</v>
      </c>
      <c r="M519">
        <v>0</v>
      </c>
      <c r="N519">
        <v>3</v>
      </c>
      <c r="O519">
        <v>0</v>
      </c>
      <c r="P519">
        <v>2</v>
      </c>
      <c r="Q519">
        <v>0</v>
      </c>
      <c r="R519">
        <v>3.4220532319391601E-2</v>
      </c>
      <c r="S519">
        <v>1.14068441064639E-2</v>
      </c>
      <c r="T519">
        <v>32830</v>
      </c>
      <c r="U519">
        <v>3.8022813688212902E-3</v>
      </c>
      <c r="V519">
        <v>0.28136882129277602</v>
      </c>
      <c r="W519">
        <v>0.25095057034220503</v>
      </c>
      <c r="X519">
        <v>0.197718631178707</v>
      </c>
      <c r="Y519">
        <v>1.9011406844106502E-2</v>
      </c>
      <c r="Z519">
        <v>3.8022813688212902E-3</v>
      </c>
      <c r="AA519">
        <v>0</v>
      </c>
      <c r="AB519">
        <v>0</v>
      </c>
      <c r="AC519">
        <v>1.14068441064639E-2</v>
      </c>
      <c r="AD519">
        <v>0</v>
      </c>
      <c r="AE519">
        <v>7.6045627376425898E-3</v>
      </c>
      <c r="AF519">
        <v>0</v>
      </c>
      <c r="AG519">
        <v>9.71428571428571E-2</v>
      </c>
      <c r="AH519">
        <v>0.30399999999999999</v>
      </c>
      <c r="AI519">
        <v>0.82285714285714295</v>
      </c>
      <c r="AJ519">
        <v>2.5142857142857099E-2</v>
      </c>
      <c r="AK519">
        <v>0.85257142857142898</v>
      </c>
      <c r="AL519">
        <v>0.68914285714285695</v>
      </c>
      <c r="AM519">
        <v>0.93942857142857095</v>
      </c>
      <c r="AN519">
        <v>0.30628571428571399</v>
      </c>
      <c r="AO519">
        <v>2.7428571428571399E-2</v>
      </c>
      <c r="AP519">
        <v>0</v>
      </c>
      <c r="AQ519">
        <v>0</v>
      </c>
      <c r="AR519">
        <v>0.42285714285714299</v>
      </c>
      <c r="AS519">
        <v>0</v>
      </c>
      <c r="AT519">
        <v>0.28000000000000003</v>
      </c>
      <c r="AU519">
        <v>0</v>
      </c>
      <c r="AV519">
        <v>1.24914285714286</v>
      </c>
      <c r="AW519">
        <v>2.78742857142857</v>
      </c>
      <c r="AX519">
        <v>2.7428571428571399E-2</v>
      </c>
      <c r="AY519">
        <v>0.70285714285714296</v>
      </c>
      <c r="AZ519">
        <v>4.7668571428571402</v>
      </c>
      <c r="BA519">
        <v>0.19657142857142901</v>
      </c>
      <c r="BB519">
        <v>0.89028571428571401</v>
      </c>
      <c r="BC519">
        <v>2.6285714285714301E-2</v>
      </c>
      <c r="BD519">
        <v>5.6000000000000001E-2</v>
      </c>
      <c r="BE519">
        <v>0.105142857142857</v>
      </c>
      <c r="BF519" s="255" t="str">
        <f t="shared" si="8"/>
        <v>Least vulnerability</v>
      </c>
    </row>
    <row r="520" spans="1:58" x14ac:dyDescent="0.25">
      <c r="A520">
        <v>56164</v>
      </c>
      <c r="B520">
        <v>5573</v>
      </c>
      <c r="C520">
        <v>689</v>
      </c>
      <c r="D520">
        <v>121</v>
      </c>
      <c r="E520">
        <v>38543</v>
      </c>
      <c r="F520">
        <v>265</v>
      </c>
      <c r="G520">
        <v>1171</v>
      </c>
      <c r="H520">
        <v>1479</v>
      </c>
      <c r="I520">
        <v>825</v>
      </c>
      <c r="J520">
        <v>206</v>
      </c>
      <c r="K520">
        <v>858</v>
      </c>
      <c r="L520">
        <v>41</v>
      </c>
      <c r="M520">
        <v>176</v>
      </c>
      <c r="N520">
        <v>52</v>
      </c>
      <c r="O520">
        <v>34</v>
      </c>
      <c r="P520">
        <v>149</v>
      </c>
      <c r="Q520">
        <v>135</v>
      </c>
      <c r="R520">
        <v>0.123631796160057</v>
      </c>
      <c r="S520">
        <v>2.17118248699085E-2</v>
      </c>
      <c r="T520">
        <v>38543</v>
      </c>
      <c r="U520">
        <v>4.7550690830791303E-2</v>
      </c>
      <c r="V520">
        <v>0.21012022250134599</v>
      </c>
      <c r="W520">
        <v>0.26538668580656699</v>
      </c>
      <c r="X520">
        <v>0.14803516956755799</v>
      </c>
      <c r="Y520">
        <v>3.6963933249596299E-2</v>
      </c>
      <c r="Z520">
        <v>0.15395657635026</v>
      </c>
      <c r="AA520">
        <v>7.3568993360846897E-3</v>
      </c>
      <c r="AB520">
        <v>3.1580836174412298E-2</v>
      </c>
      <c r="AC520">
        <v>9.3307015969854596E-3</v>
      </c>
      <c r="AD520">
        <v>6.1008433518751097E-3</v>
      </c>
      <c r="AE520">
        <v>2.67360488067468E-2</v>
      </c>
      <c r="AF520">
        <v>2.42239368383277E-2</v>
      </c>
      <c r="AG520">
        <v>0.77371428571428602</v>
      </c>
      <c r="AH520">
        <v>0.65485714285714303</v>
      </c>
      <c r="AI520">
        <v>0.505142857142857</v>
      </c>
      <c r="AJ520">
        <v>0.621714285714286</v>
      </c>
      <c r="AK520">
        <v>0.56799999999999995</v>
      </c>
      <c r="AL520">
        <v>0.77600000000000002</v>
      </c>
      <c r="AM520">
        <v>0.750857142857143</v>
      </c>
      <c r="AN520">
        <v>0.77028571428571402</v>
      </c>
      <c r="AO520">
        <v>0.71885714285714297</v>
      </c>
      <c r="AP520">
        <v>0.69371428571428595</v>
      </c>
      <c r="AQ520">
        <v>0.68114285714285705</v>
      </c>
      <c r="AR520">
        <v>0.38285714285714301</v>
      </c>
      <c r="AS520">
        <v>0.58857142857142897</v>
      </c>
      <c r="AT520">
        <v>0.79771428571428604</v>
      </c>
      <c r="AU520">
        <v>0.78400000000000003</v>
      </c>
      <c r="AV520">
        <v>2.5554285714285698</v>
      </c>
      <c r="AW520">
        <v>2.8651428571428599</v>
      </c>
      <c r="AX520">
        <v>1.4125714285714299</v>
      </c>
      <c r="AY520">
        <v>3.23428571428571</v>
      </c>
      <c r="AZ520">
        <v>10.0674285714286</v>
      </c>
      <c r="BA520">
        <v>0.74399999999999999</v>
      </c>
      <c r="BB520">
        <v>0.92800000000000005</v>
      </c>
      <c r="BC520">
        <v>0.749714285714286</v>
      </c>
      <c r="BD520">
        <v>0.77371428571428602</v>
      </c>
      <c r="BE520">
        <v>0.90742857142857103</v>
      </c>
      <c r="BF520" s="255" t="str">
        <f t="shared" si="8"/>
        <v>Most vulnerability</v>
      </c>
    </row>
    <row r="521" spans="1:58" x14ac:dyDescent="0.25">
      <c r="A521">
        <v>56165</v>
      </c>
      <c r="B521">
        <v>334</v>
      </c>
      <c r="C521">
        <v>61</v>
      </c>
      <c r="D521">
        <v>6</v>
      </c>
      <c r="E521">
        <v>45177</v>
      </c>
      <c r="F521">
        <v>28</v>
      </c>
      <c r="G521">
        <v>75</v>
      </c>
      <c r="H521">
        <v>68</v>
      </c>
      <c r="I521">
        <v>39</v>
      </c>
      <c r="J521">
        <v>10</v>
      </c>
      <c r="K521">
        <v>69</v>
      </c>
      <c r="L521">
        <v>25</v>
      </c>
      <c r="M521">
        <v>0</v>
      </c>
      <c r="N521">
        <v>0</v>
      </c>
      <c r="O521">
        <v>0</v>
      </c>
      <c r="P521">
        <v>1</v>
      </c>
      <c r="Q521">
        <v>0</v>
      </c>
      <c r="R521">
        <v>0.18263473053892201</v>
      </c>
      <c r="S521">
        <v>1.79640718562874E-2</v>
      </c>
      <c r="T521">
        <v>45177</v>
      </c>
      <c r="U521">
        <v>8.3832335329341298E-2</v>
      </c>
      <c r="V521">
        <v>0.224550898203593</v>
      </c>
      <c r="W521">
        <v>0.20359281437125701</v>
      </c>
      <c r="X521">
        <v>0.116766467065868</v>
      </c>
      <c r="Y521">
        <v>2.9940119760479E-2</v>
      </c>
      <c r="Z521">
        <v>0.20658682634730499</v>
      </c>
      <c r="AA521">
        <v>7.4850299401197598E-2</v>
      </c>
      <c r="AB521">
        <v>0</v>
      </c>
      <c r="AC521">
        <v>0</v>
      </c>
      <c r="AD521">
        <v>0</v>
      </c>
      <c r="AE521">
        <v>2.9940119760479E-3</v>
      </c>
      <c r="AF521">
        <v>0</v>
      </c>
      <c r="AG521">
        <v>0.92571428571428604</v>
      </c>
      <c r="AH521">
        <v>0.53371428571428603</v>
      </c>
      <c r="AI521">
        <v>0.24228571428571399</v>
      </c>
      <c r="AJ521">
        <v>0.91200000000000003</v>
      </c>
      <c r="AK521">
        <v>0.65257142857142902</v>
      </c>
      <c r="AL521">
        <v>0.32457142857142901</v>
      </c>
      <c r="AM521">
        <v>0.48342857142857099</v>
      </c>
      <c r="AN521">
        <v>0.63085714285714301</v>
      </c>
      <c r="AO521">
        <v>0.80800000000000005</v>
      </c>
      <c r="AP521">
        <v>0.98514285714285699</v>
      </c>
      <c r="AQ521">
        <v>0</v>
      </c>
      <c r="AR521">
        <v>0</v>
      </c>
      <c r="AS521">
        <v>0</v>
      </c>
      <c r="AT521">
        <v>0.14742857142857099</v>
      </c>
      <c r="AU521">
        <v>0</v>
      </c>
      <c r="AV521">
        <v>2.6137142857142899</v>
      </c>
      <c r="AW521">
        <v>2.0914285714285699</v>
      </c>
      <c r="AX521">
        <v>1.79314285714286</v>
      </c>
      <c r="AY521">
        <v>0.14742857142857099</v>
      </c>
      <c r="AZ521">
        <v>6.6457142857142903</v>
      </c>
      <c r="BA521">
        <v>0.76457142857142901</v>
      </c>
      <c r="BB521">
        <v>0.55085714285714305</v>
      </c>
      <c r="BC521">
        <v>0.92457142857142904</v>
      </c>
      <c r="BD521">
        <v>2.0571428571428602E-2</v>
      </c>
      <c r="BE521">
        <v>0.4</v>
      </c>
      <c r="BF521" s="255" t="str">
        <f t="shared" si="8"/>
        <v>Some vulnerability</v>
      </c>
    </row>
    <row r="522" spans="1:58" x14ac:dyDescent="0.25">
      <c r="A522">
        <v>56166</v>
      </c>
      <c r="B522">
        <v>203</v>
      </c>
      <c r="C522">
        <v>14</v>
      </c>
      <c r="D522">
        <v>0</v>
      </c>
      <c r="E522">
        <v>33303</v>
      </c>
      <c r="F522">
        <v>10</v>
      </c>
      <c r="G522">
        <v>40</v>
      </c>
      <c r="H522">
        <v>47</v>
      </c>
      <c r="I522">
        <v>37</v>
      </c>
      <c r="J522">
        <v>1</v>
      </c>
      <c r="K522">
        <v>17</v>
      </c>
      <c r="L522">
        <v>0</v>
      </c>
      <c r="M522">
        <v>0</v>
      </c>
      <c r="N522">
        <v>1</v>
      </c>
      <c r="O522">
        <v>0</v>
      </c>
      <c r="P522">
        <v>1</v>
      </c>
      <c r="Q522">
        <v>23</v>
      </c>
      <c r="R522">
        <v>6.8965517241379296E-2</v>
      </c>
      <c r="S522">
        <v>0</v>
      </c>
      <c r="T522">
        <v>33303</v>
      </c>
      <c r="U522">
        <v>4.9261083743842402E-2</v>
      </c>
      <c r="V522">
        <v>0.197044334975369</v>
      </c>
      <c r="W522">
        <v>0.231527093596059</v>
      </c>
      <c r="X522">
        <v>0.182266009852217</v>
      </c>
      <c r="Y522">
        <v>4.92610837438424E-3</v>
      </c>
      <c r="Z522">
        <v>8.3743842364532001E-2</v>
      </c>
      <c r="AA522">
        <v>0</v>
      </c>
      <c r="AB522">
        <v>0</v>
      </c>
      <c r="AC522">
        <v>4.92610837438424E-3</v>
      </c>
      <c r="AD522">
        <v>0</v>
      </c>
      <c r="AE522">
        <v>4.92610837438424E-3</v>
      </c>
      <c r="AF522">
        <v>0.11330049261083699</v>
      </c>
      <c r="AG522">
        <v>0.39085714285714301</v>
      </c>
      <c r="AH522">
        <v>0</v>
      </c>
      <c r="AI522">
        <v>0.79771428571428604</v>
      </c>
      <c r="AJ522">
        <v>0.65028571428571402</v>
      </c>
      <c r="AK522">
        <v>0.504</v>
      </c>
      <c r="AL522">
        <v>0.54514285714285704</v>
      </c>
      <c r="AM522">
        <v>0.89257142857142902</v>
      </c>
      <c r="AN522">
        <v>3.8857142857142903E-2</v>
      </c>
      <c r="AO522">
        <v>0.44342857142857101</v>
      </c>
      <c r="AP522">
        <v>0</v>
      </c>
      <c r="AQ522">
        <v>0</v>
      </c>
      <c r="AR522">
        <v>0.26742857142857102</v>
      </c>
      <c r="AS522">
        <v>0</v>
      </c>
      <c r="AT522">
        <v>0.19314285714285701</v>
      </c>
      <c r="AU522">
        <v>0.97599999999999998</v>
      </c>
      <c r="AV522">
        <v>1.8388571428571401</v>
      </c>
      <c r="AW522">
        <v>1.98057142857143</v>
      </c>
      <c r="AX522">
        <v>0.44342857142857101</v>
      </c>
      <c r="AY522">
        <v>1.4365714285714299</v>
      </c>
      <c r="AZ522">
        <v>5.6994285714285704</v>
      </c>
      <c r="BA522">
        <v>0.44342857142857101</v>
      </c>
      <c r="BB522">
        <v>0.49142857142857099</v>
      </c>
      <c r="BC522">
        <v>0.22742857142857101</v>
      </c>
      <c r="BD522">
        <v>0.213714285714286</v>
      </c>
      <c r="BE522">
        <v>0.248</v>
      </c>
      <c r="BF522" s="255" t="str">
        <f t="shared" si="8"/>
        <v>Least vulnerability</v>
      </c>
    </row>
    <row r="523" spans="1:58" x14ac:dyDescent="0.25">
      <c r="A523">
        <v>56167</v>
      </c>
      <c r="B523">
        <v>615</v>
      </c>
      <c r="C523">
        <v>32</v>
      </c>
      <c r="D523">
        <v>12</v>
      </c>
      <c r="E523">
        <v>36817</v>
      </c>
      <c r="F523">
        <v>29</v>
      </c>
      <c r="G523">
        <v>140</v>
      </c>
      <c r="H523">
        <v>95</v>
      </c>
      <c r="I523">
        <v>83</v>
      </c>
      <c r="J523">
        <v>19</v>
      </c>
      <c r="K523">
        <v>71</v>
      </c>
      <c r="L523">
        <v>10</v>
      </c>
      <c r="M523">
        <v>10</v>
      </c>
      <c r="N523">
        <v>6</v>
      </c>
      <c r="O523">
        <v>2</v>
      </c>
      <c r="P523">
        <v>8</v>
      </c>
      <c r="Q523">
        <v>0</v>
      </c>
      <c r="R523">
        <v>5.2032520325203301E-2</v>
      </c>
      <c r="S523">
        <v>1.9512195121951199E-2</v>
      </c>
      <c r="T523">
        <v>36817</v>
      </c>
      <c r="U523">
        <v>4.7154471544715401E-2</v>
      </c>
      <c r="V523">
        <v>0.22764227642276399</v>
      </c>
      <c r="W523">
        <v>0.154471544715447</v>
      </c>
      <c r="X523">
        <v>0.13495934959349601</v>
      </c>
      <c r="Y523">
        <v>3.0894308943089401E-2</v>
      </c>
      <c r="Z523">
        <v>0.11544715447154499</v>
      </c>
      <c r="AA523">
        <v>1.6260162601626001E-2</v>
      </c>
      <c r="AB523">
        <v>1.6260162601626001E-2</v>
      </c>
      <c r="AC523">
        <v>9.7560975609756097E-3</v>
      </c>
      <c r="AD523">
        <v>3.2520325203252002E-3</v>
      </c>
      <c r="AE523">
        <v>1.3008130081300801E-2</v>
      </c>
      <c r="AF523">
        <v>0</v>
      </c>
      <c r="AG523">
        <v>0.246857142857143</v>
      </c>
      <c r="AH523">
        <v>0.57599999999999996</v>
      </c>
      <c r="AI523">
        <v>0.60685714285714298</v>
      </c>
      <c r="AJ523">
        <v>0.61485714285714299</v>
      </c>
      <c r="AK523">
        <v>0.67085714285714304</v>
      </c>
      <c r="AL523">
        <v>0.114285714285714</v>
      </c>
      <c r="AM523">
        <v>0.64800000000000002</v>
      </c>
      <c r="AN523">
        <v>0.65942857142857103</v>
      </c>
      <c r="AO523">
        <v>0.59428571428571397</v>
      </c>
      <c r="AP523">
        <v>0.83428571428571396</v>
      </c>
      <c r="AQ523">
        <v>0.53142857142857103</v>
      </c>
      <c r="AR523">
        <v>0.39200000000000002</v>
      </c>
      <c r="AS523">
        <v>0.40914285714285697</v>
      </c>
      <c r="AT523">
        <v>0.46057142857142902</v>
      </c>
      <c r="AU523">
        <v>0</v>
      </c>
      <c r="AV523">
        <v>2.0445714285714298</v>
      </c>
      <c r="AW523">
        <v>2.0925714285714299</v>
      </c>
      <c r="AX523">
        <v>1.4285714285714299</v>
      </c>
      <c r="AY523">
        <v>1.79314285714286</v>
      </c>
      <c r="AZ523">
        <v>7.3588571428571399</v>
      </c>
      <c r="BA523">
        <v>0.53028571428571403</v>
      </c>
      <c r="BB523">
        <v>0.55200000000000005</v>
      </c>
      <c r="BC523">
        <v>0.75771428571428601</v>
      </c>
      <c r="BD523">
        <v>0.307428571428571</v>
      </c>
      <c r="BE523">
        <v>0.52228571428571402</v>
      </c>
      <c r="BF523" s="255" t="str">
        <f t="shared" si="8"/>
        <v>Significant vulnerability</v>
      </c>
    </row>
    <row r="524" spans="1:58" x14ac:dyDescent="0.25">
      <c r="A524">
        <v>56168</v>
      </c>
      <c r="B524">
        <v>833</v>
      </c>
      <c r="C524">
        <v>89</v>
      </c>
      <c r="D524">
        <v>10</v>
      </c>
      <c r="E524">
        <v>32719</v>
      </c>
      <c r="F524">
        <v>77</v>
      </c>
      <c r="G524">
        <v>170</v>
      </c>
      <c r="H524">
        <v>215</v>
      </c>
      <c r="I524">
        <v>114</v>
      </c>
      <c r="J524">
        <v>24</v>
      </c>
      <c r="K524">
        <v>167</v>
      </c>
      <c r="L524">
        <v>19</v>
      </c>
      <c r="M524">
        <v>0</v>
      </c>
      <c r="N524">
        <v>4</v>
      </c>
      <c r="O524">
        <v>5</v>
      </c>
      <c r="P524">
        <v>5</v>
      </c>
      <c r="Q524">
        <v>0</v>
      </c>
      <c r="R524">
        <v>0.10684273709483801</v>
      </c>
      <c r="S524">
        <v>1.2004801920768301E-2</v>
      </c>
      <c r="T524">
        <v>32719</v>
      </c>
      <c r="U524">
        <v>9.2436974789915999E-2</v>
      </c>
      <c r="V524">
        <v>0.20408163265306101</v>
      </c>
      <c r="W524">
        <v>0.25810324129651901</v>
      </c>
      <c r="X524">
        <v>0.136854741896759</v>
      </c>
      <c r="Y524">
        <v>2.8811524609843899E-2</v>
      </c>
      <c r="Z524">
        <v>0.20048019207683099</v>
      </c>
      <c r="AA524">
        <v>2.2809123649459799E-2</v>
      </c>
      <c r="AB524">
        <v>0</v>
      </c>
      <c r="AC524">
        <v>4.80192076830732E-3</v>
      </c>
      <c r="AD524">
        <v>6.0024009603841504E-3</v>
      </c>
      <c r="AE524">
        <v>6.0024009603841504E-3</v>
      </c>
      <c r="AF524">
        <v>0</v>
      </c>
      <c r="AG524">
        <v>0.67542857142857105</v>
      </c>
      <c r="AH524">
        <v>0.32457142857142901</v>
      </c>
      <c r="AI524">
        <v>0.82971428571428596</v>
      </c>
      <c r="AJ524">
        <v>0.93942857142857095</v>
      </c>
      <c r="AK524">
        <v>0.54171428571428604</v>
      </c>
      <c r="AL524">
        <v>0.73485714285714299</v>
      </c>
      <c r="AM524">
        <v>0.66171428571428603</v>
      </c>
      <c r="AN524">
        <v>0.59085714285714297</v>
      </c>
      <c r="AO524">
        <v>0.79657142857142904</v>
      </c>
      <c r="AP524">
        <v>0.88914285714285701</v>
      </c>
      <c r="AQ524">
        <v>0</v>
      </c>
      <c r="AR524">
        <v>0.25942857142857101</v>
      </c>
      <c r="AS524">
        <v>0.58171428571428596</v>
      </c>
      <c r="AT524">
        <v>0.221714285714286</v>
      </c>
      <c r="AU524">
        <v>0</v>
      </c>
      <c r="AV524">
        <v>2.7691428571428598</v>
      </c>
      <c r="AW524">
        <v>2.52914285714286</v>
      </c>
      <c r="AX524">
        <v>1.6857142857142899</v>
      </c>
      <c r="AY524">
        <v>1.0628571428571401</v>
      </c>
      <c r="AZ524">
        <v>8.0468571428571405</v>
      </c>
      <c r="BA524">
        <v>0.81028571428571405</v>
      </c>
      <c r="BB524">
        <v>0.77257142857142902</v>
      </c>
      <c r="BC524">
        <v>0.876571428571429</v>
      </c>
      <c r="BD524">
        <v>0.122285714285714</v>
      </c>
      <c r="BE524">
        <v>0.63657142857142901</v>
      </c>
      <c r="BF524" s="255" t="str">
        <f t="shared" si="8"/>
        <v>Significant vulnerability</v>
      </c>
    </row>
    <row r="525" spans="1:58" x14ac:dyDescent="0.25">
      <c r="A525">
        <v>56169</v>
      </c>
      <c r="B525">
        <v>734</v>
      </c>
      <c r="C525">
        <v>19</v>
      </c>
      <c r="D525">
        <v>11</v>
      </c>
      <c r="E525">
        <v>40532</v>
      </c>
      <c r="F525">
        <v>20</v>
      </c>
      <c r="G525">
        <v>135</v>
      </c>
      <c r="H525">
        <v>176</v>
      </c>
      <c r="I525">
        <v>101</v>
      </c>
      <c r="J525">
        <v>19</v>
      </c>
      <c r="K525">
        <v>81</v>
      </c>
      <c r="L525">
        <v>0</v>
      </c>
      <c r="M525">
        <v>0</v>
      </c>
      <c r="N525">
        <v>0</v>
      </c>
      <c r="O525">
        <v>1</v>
      </c>
      <c r="P525">
        <v>1</v>
      </c>
      <c r="Q525">
        <v>0</v>
      </c>
      <c r="R525">
        <v>2.5885558583106299E-2</v>
      </c>
      <c r="S525">
        <v>1.4986376021798401E-2</v>
      </c>
      <c r="T525">
        <v>40532</v>
      </c>
      <c r="U525">
        <v>2.72479564032698E-2</v>
      </c>
      <c r="V525">
        <v>0.18392370572207101</v>
      </c>
      <c r="W525">
        <v>0.239782016348774</v>
      </c>
      <c r="X525">
        <v>0.13760217983651199</v>
      </c>
      <c r="Y525">
        <v>2.5885558583106299E-2</v>
      </c>
      <c r="Z525">
        <v>0.110354223433243</v>
      </c>
      <c r="AA525">
        <v>0</v>
      </c>
      <c r="AB525">
        <v>0</v>
      </c>
      <c r="AC525">
        <v>0</v>
      </c>
      <c r="AD525">
        <v>1.3623978201634901E-3</v>
      </c>
      <c r="AE525">
        <v>1.3623978201634901E-3</v>
      </c>
      <c r="AF525">
        <v>0</v>
      </c>
      <c r="AG525">
        <v>5.4857142857142903E-2</v>
      </c>
      <c r="AH525">
        <v>0.435428571428571</v>
      </c>
      <c r="AI525">
        <v>0.39885714285714302</v>
      </c>
      <c r="AJ525">
        <v>0.248</v>
      </c>
      <c r="AK525">
        <v>0.40114285714285702</v>
      </c>
      <c r="AL525">
        <v>0.60685714285714298</v>
      </c>
      <c r="AM525">
        <v>0.67085714285714304</v>
      </c>
      <c r="AN525">
        <v>0.51885714285714302</v>
      </c>
      <c r="AO525">
        <v>0.57371428571428595</v>
      </c>
      <c r="AP525">
        <v>0</v>
      </c>
      <c r="AQ525">
        <v>0</v>
      </c>
      <c r="AR525">
        <v>0</v>
      </c>
      <c r="AS525">
        <v>0.28000000000000003</v>
      </c>
      <c r="AT525">
        <v>0.10171428571428601</v>
      </c>
      <c r="AU525">
        <v>0</v>
      </c>
      <c r="AV525">
        <v>1.1371428571428599</v>
      </c>
      <c r="AW525">
        <v>2.19771428571429</v>
      </c>
      <c r="AX525">
        <v>0.57371428571428595</v>
      </c>
      <c r="AY525">
        <v>0.38171428571428601</v>
      </c>
      <c r="AZ525">
        <v>4.2902857142857096</v>
      </c>
      <c r="BA525">
        <v>0.14514285714285699</v>
      </c>
      <c r="BB525">
        <v>0.60114285714285698</v>
      </c>
      <c r="BC525">
        <v>0.28685714285714298</v>
      </c>
      <c r="BD525">
        <v>2.7428571428571399E-2</v>
      </c>
      <c r="BE525">
        <v>6.6285714285714295E-2</v>
      </c>
      <c r="BF525" s="255" t="str">
        <f t="shared" si="8"/>
        <v>Least vulnerability</v>
      </c>
    </row>
    <row r="526" spans="1:58" x14ac:dyDescent="0.25">
      <c r="A526">
        <v>56170</v>
      </c>
      <c r="B526">
        <v>486</v>
      </c>
      <c r="C526">
        <v>69</v>
      </c>
      <c r="D526">
        <v>10</v>
      </c>
      <c r="E526">
        <v>35087</v>
      </c>
      <c r="F526">
        <v>27</v>
      </c>
      <c r="G526">
        <v>111</v>
      </c>
      <c r="H526">
        <v>95</v>
      </c>
      <c r="I526">
        <v>85</v>
      </c>
      <c r="J526">
        <v>18</v>
      </c>
      <c r="K526">
        <v>50</v>
      </c>
      <c r="L526">
        <v>0</v>
      </c>
      <c r="M526">
        <v>0</v>
      </c>
      <c r="N526">
        <v>10</v>
      </c>
      <c r="O526">
        <v>7</v>
      </c>
      <c r="P526">
        <v>10</v>
      </c>
      <c r="Q526">
        <v>0</v>
      </c>
      <c r="R526">
        <v>0.141975308641975</v>
      </c>
      <c r="S526">
        <v>2.0576131687242798E-2</v>
      </c>
      <c r="T526">
        <v>35087</v>
      </c>
      <c r="U526">
        <v>5.5555555555555601E-2</v>
      </c>
      <c r="V526">
        <v>0.22839506172839499</v>
      </c>
      <c r="W526">
        <v>0.195473251028807</v>
      </c>
      <c r="X526">
        <v>0.17489711934156399</v>
      </c>
      <c r="Y526">
        <v>3.7037037037037E-2</v>
      </c>
      <c r="Z526">
        <v>0.102880658436214</v>
      </c>
      <c r="AA526">
        <v>0</v>
      </c>
      <c r="AB526">
        <v>0</v>
      </c>
      <c r="AC526">
        <v>2.0576131687242798E-2</v>
      </c>
      <c r="AD526">
        <v>1.4403292181070001E-2</v>
      </c>
      <c r="AE526">
        <v>2.0576131687242798E-2</v>
      </c>
      <c r="AF526">
        <v>0</v>
      </c>
      <c r="AG526">
        <v>0.84799999999999998</v>
      </c>
      <c r="AH526">
        <v>0.61599999999999999</v>
      </c>
      <c r="AI526">
        <v>0.72</v>
      </c>
      <c r="AJ526">
        <v>0.73942857142857099</v>
      </c>
      <c r="AK526">
        <v>0.67542857142857105</v>
      </c>
      <c r="AL526">
        <v>0.27200000000000002</v>
      </c>
      <c r="AM526">
        <v>0.86857142857142899</v>
      </c>
      <c r="AN526">
        <v>0.77142857142857102</v>
      </c>
      <c r="AO526">
        <v>0.53714285714285703</v>
      </c>
      <c r="AP526">
        <v>0</v>
      </c>
      <c r="AQ526">
        <v>0</v>
      </c>
      <c r="AR526">
        <v>0.58057142857142896</v>
      </c>
      <c r="AS526">
        <v>0.88114285714285701</v>
      </c>
      <c r="AT526">
        <v>0.66285714285714303</v>
      </c>
      <c r="AU526">
        <v>0</v>
      </c>
      <c r="AV526">
        <v>2.9234285714285702</v>
      </c>
      <c r="AW526">
        <v>2.5874285714285699</v>
      </c>
      <c r="AX526">
        <v>0.53714285714285703</v>
      </c>
      <c r="AY526">
        <v>2.1245714285714299</v>
      </c>
      <c r="AZ526">
        <v>8.1725714285714304</v>
      </c>
      <c r="BA526">
        <v>0.86399999999999999</v>
      </c>
      <c r="BB526">
        <v>0.80114285714285705</v>
      </c>
      <c r="BC526">
        <v>0.26285714285714301</v>
      </c>
      <c r="BD526">
        <v>0.41028571428571398</v>
      </c>
      <c r="BE526">
        <v>0.65371428571428603</v>
      </c>
      <c r="BF526" s="255" t="str">
        <f t="shared" si="8"/>
        <v>Significant vulnerability</v>
      </c>
    </row>
    <row r="527" spans="1:58" x14ac:dyDescent="0.25">
      <c r="A527">
        <v>56171</v>
      </c>
      <c r="B527">
        <v>1527</v>
      </c>
      <c r="C527">
        <v>187</v>
      </c>
      <c r="D527">
        <v>54</v>
      </c>
      <c r="E527">
        <v>38570</v>
      </c>
      <c r="F527">
        <v>48</v>
      </c>
      <c r="G527">
        <v>437</v>
      </c>
      <c r="H527">
        <v>350</v>
      </c>
      <c r="I527">
        <v>253</v>
      </c>
      <c r="J527">
        <v>42</v>
      </c>
      <c r="K527">
        <v>84</v>
      </c>
      <c r="L527">
        <v>1</v>
      </c>
      <c r="M527">
        <v>18</v>
      </c>
      <c r="N527">
        <v>18</v>
      </c>
      <c r="O527">
        <v>1</v>
      </c>
      <c r="P527">
        <v>12</v>
      </c>
      <c r="Q527">
        <v>66</v>
      </c>
      <c r="R527">
        <v>0.12246234446627401</v>
      </c>
      <c r="S527">
        <v>3.5363457760314299E-2</v>
      </c>
      <c r="T527">
        <v>38570</v>
      </c>
      <c r="U527">
        <v>3.1434184675835003E-2</v>
      </c>
      <c r="V527">
        <v>0.28618205631958099</v>
      </c>
      <c r="W527">
        <v>0.22920759659463</v>
      </c>
      <c r="X527">
        <v>0.16568434839554699</v>
      </c>
      <c r="Y527">
        <v>2.75049115913556E-2</v>
      </c>
      <c r="Z527">
        <v>5.50098231827112E-2</v>
      </c>
      <c r="AA527">
        <v>6.5487884741322901E-4</v>
      </c>
      <c r="AB527">
        <v>1.17878192534381E-2</v>
      </c>
      <c r="AC527">
        <v>1.17878192534381E-2</v>
      </c>
      <c r="AD527">
        <v>6.5487884741322901E-4</v>
      </c>
      <c r="AE527">
        <v>7.8585461689587403E-3</v>
      </c>
      <c r="AF527">
        <v>4.3222003929273098E-2</v>
      </c>
      <c r="AG527">
        <v>0.76457142857142901</v>
      </c>
      <c r="AH527">
        <v>0.88685714285714301</v>
      </c>
      <c r="AI527">
        <v>0.500571428571429</v>
      </c>
      <c r="AJ527">
        <v>0.33257142857142902</v>
      </c>
      <c r="AK527">
        <v>0.85942857142857099</v>
      </c>
      <c r="AL527">
        <v>0.52800000000000002</v>
      </c>
      <c r="AM527">
        <v>0.84228571428571397</v>
      </c>
      <c r="AN527">
        <v>0.55314285714285705</v>
      </c>
      <c r="AO527">
        <v>0.246857142857143</v>
      </c>
      <c r="AP527">
        <v>0.38171428571428601</v>
      </c>
      <c r="AQ527">
        <v>0.46971428571428597</v>
      </c>
      <c r="AR527">
        <v>0.42857142857142899</v>
      </c>
      <c r="AS527">
        <v>0.23314285714285701</v>
      </c>
      <c r="AT527">
        <v>0.29485714285714298</v>
      </c>
      <c r="AU527">
        <v>0.91314285714285703</v>
      </c>
      <c r="AV527">
        <v>2.4845714285714302</v>
      </c>
      <c r="AW527">
        <v>2.7828571428571398</v>
      </c>
      <c r="AX527">
        <v>0.628571428571429</v>
      </c>
      <c r="AY527">
        <v>2.3394285714285701</v>
      </c>
      <c r="AZ527">
        <v>8.2354285714285709</v>
      </c>
      <c r="BA527">
        <v>0.71199999999999997</v>
      </c>
      <c r="BB527">
        <v>0.88685714285714301</v>
      </c>
      <c r="BC527">
        <v>0.32800000000000001</v>
      </c>
      <c r="BD527">
        <v>0.48114285714285698</v>
      </c>
      <c r="BE527">
        <v>0.66514285714285704</v>
      </c>
      <c r="BF527" s="255" t="str">
        <f t="shared" si="8"/>
        <v>Significant vulnerability</v>
      </c>
    </row>
    <row r="528" spans="1:58" x14ac:dyDescent="0.25">
      <c r="A528">
        <v>56172</v>
      </c>
      <c r="B528">
        <v>2954</v>
      </c>
      <c r="C528">
        <v>265</v>
      </c>
      <c r="D528">
        <v>34</v>
      </c>
      <c r="E528">
        <v>42642</v>
      </c>
      <c r="F528">
        <v>176</v>
      </c>
      <c r="G528">
        <v>786</v>
      </c>
      <c r="H528">
        <v>630</v>
      </c>
      <c r="I528">
        <v>349</v>
      </c>
      <c r="J528">
        <v>94</v>
      </c>
      <c r="K528">
        <v>214</v>
      </c>
      <c r="L528">
        <v>33</v>
      </c>
      <c r="M528">
        <v>92</v>
      </c>
      <c r="N528">
        <v>9</v>
      </c>
      <c r="O528">
        <v>15</v>
      </c>
      <c r="P528">
        <v>104</v>
      </c>
      <c r="Q528">
        <v>40</v>
      </c>
      <c r="R528">
        <v>8.9708869329722399E-2</v>
      </c>
      <c r="S528">
        <v>1.1509817197021001E-2</v>
      </c>
      <c r="T528">
        <v>42642</v>
      </c>
      <c r="U528">
        <v>5.9580230196343897E-2</v>
      </c>
      <c r="V528">
        <v>0.266079891672309</v>
      </c>
      <c r="W528">
        <v>0.21327014218009499</v>
      </c>
      <c r="X528">
        <v>0.118144888287068</v>
      </c>
      <c r="Y528">
        <v>3.1821259309411001E-2</v>
      </c>
      <c r="Z528">
        <v>7.2444143534190902E-2</v>
      </c>
      <c r="AA528">
        <v>1.11712931618145E-2</v>
      </c>
      <c r="AB528">
        <v>3.1144211238998E-2</v>
      </c>
      <c r="AC528">
        <v>3.0467163168585E-3</v>
      </c>
      <c r="AD528">
        <v>5.0778605280974902E-3</v>
      </c>
      <c r="AE528">
        <v>3.5206499661476001E-2</v>
      </c>
      <c r="AF528">
        <v>1.3540961408259999E-2</v>
      </c>
      <c r="AG528">
        <v>0.56457142857142895</v>
      </c>
      <c r="AH528">
        <v>0.309714285714286</v>
      </c>
      <c r="AI528">
        <v>0.314285714285714</v>
      </c>
      <c r="AJ528">
        <v>0.78514285714285703</v>
      </c>
      <c r="AK528">
        <v>0.82285714285714295</v>
      </c>
      <c r="AL528">
        <v>0.38742857142857101</v>
      </c>
      <c r="AM528">
        <v>0.502857142857143</v>
      </c>
      <c r="AN528">
        <v>0.67657142857142905</v>
      </c>
      <c r="AO528">
        <v>0.374857142857143</v>
      </c>
      <c r="AP528">
        <v>0.77714285714285702</v>
      </c>
      <c r="AQ528">
        <v>0.67771428571428605</v>
      </c>
      <c r="AR528">
        <v>0.22514285714285701</v>
      </c>
      <c r="AS528">
        <v>0.53714285714285703</v>
      </c>
      <c r="AT528">
        <v>0.876571428571429</v>
      </c>
      <c r="AU528">
        <v>0.66400000000000003</v>
      </c>
      <c r="AV528">
        <v>1.97371428571429</v>
      </c>
      <c r="AW528">
        <v>2.3897142857142901</v>
      </c>
      <c r="AX528">
        <v>1.1519999999999999</v>
      </c>
      <c r="AY528">
        <v>2.9805714285714302</v>
      </c>
      <c r="AZ528">
        <v>8.4960000000000004</v>
      </c>
      <c r="BA528">
        <v>0.50742857142857101</v>
      </c>
      <c r="BB528">
        <v>0.70628571428571396</v>
      </c>
      <c r="BC528">
        <v>0.63428571428571401</v>
      </c>
      <c r="BD528">
        <v>0.68914285714285695</v>
      </c>
      <c r="BE528">
        <v>0.70057142857142896</v>
      </c>
      <c r="BF528" s="255" t="str">
        <f t="shared" si="8"/>
        <v>Significant vulnerability</v>
      </c>
    </row>
    <row r="529" spans="1:58" x14ac:dyDescent="0.25">
      <c r="A529">
        <v>56173</v>
      </c>
      <c r="B529">
        <v>253</v>
      </c>
      <c r="C529">
        <v>36</v>
      </c>
      <c r="D529">
        <v>3</v>
      </c>
      <c r="E529">
        <v>32623</v>
      </c>
      <c r="F529">
        <v>21</v>
      </c>
      <c r="G529">
        <v>53</v>
      </c>
      <c r="H529">
        <v>55</v>
      </c>
      <c r="I529">
        <v>21</v>
      </c>
      <c r="J529">
        <v>5</v>
      </c>
      <c r="K529">
        <v>12</v>
      </c>
      <c r="L529">
        <v>0</v>
      </c>
      <c r="M529">
        <v>0</v>
      </c>
      <c r="N529">
        <v>3</v>
      </c>
      <c r="O529">
        <v>0</v>
      </c>
      <c r="P529">
        <v>3</v>
      </c>
      <c r="Q529">
        <v>0</v>
      </c>
      <c r="R529">
        <v>0.142292490118577</v>
      </c>
      <c r="S529">
        <v>1.18577075098814E-2</v>
      </c>
      <c r="T529">
        <v>32623</v>
      </c>
      <c r="U529">
        <v>8.3003952569169995E-2</v>
      </c>
      <c r="V529">
        <v>0.20948616600790501</v>
      </c>
      <c r="W529">
        <v>0.217391304347826</v>
      </c>
      <c r="X529">
        <v>8.3003952569169995E-2</v>
      </c>
      <c r="Y529">
        <v>1.97628458498024E-2</v>
      </c>
      <c r="Z529">
        <v>4.7430830039525702E-2</v>
      </c>
      <c r="AA529">
        <v>0</v>
      </c>
      <c r="AB529">
        <v>0</v>
      </c>
      <c r="AC529">
        <v>1.18577075098814E-2</v>
      </c>
      <c r="AD529">
        <v>0</v>
      </c>
      <c r="AE529">
        <v>1.18577075098814E-2</v>
      </c>
      <c r="AF529">
        <v>0</v>
      </c>
      <c r="AG529">
        <v>0.85028571428571398</v>
      </c>
      <c r="AH529">
        <v>0.31885714285714301</v>
      </c>
      <c r="AI529">
        <v>0.83428571428571396</v>
      </c>
      <c r="AJ529">
        <v>0.90857142857142903</v>
      </c>
      <c r="AK529">
        <v>0.56457142857142895</v>
      </c>
      <c r="AL529">
        <v>0.42742857142857099</v>
      </c>
      <c r="AM529">
        <v>0.13714285714285701</v>
      </c>
      <c r="AN529">
        <v>0.33828571428571402</v>
      </c>
      <c r="AO529">
        <v>0.19771428571428601</v>
      </c>
      <c r="AP529">
        <v>0</v>
      </c>
      <c r="AQ529">
        <v>0</v>
      </c>
      <c r="AR529">
        <v>0.42971428571428599</v>
      </c>
      <c r="AS529">
        <v>0</v>
      </c>
      <c r="AT529">
        <v>0.42742857142857099</v>
      </c>
      <c r="AU529">
        <v>0</v>
      </c>
      <c r="AV529">
        <v>2.9119999999999999</v>
      </c>
      <c r="AW529">
        <v>1.46742857142857</v>
      </c>
      <c r="AX529">
        <v>0.19771428571428601</v>
      </c>
      <c r="AY529">
        <v>0.85714285714285698</v>
      </c>
      <c r="AZ529">
        <v>5.4342857142857097</v>
      </c>
      <c r="BA529">
        <v>0.86057142857142899</v>
      </c>
      <c r="BB529">
        <v>0.21028571428571399</v>
      </c>
      <c r="BC529">
        <v>0.122285714285714</v>
      </c>
      <c r="BD529">
        <v>7.3142857142857107E-2</v>
      </c>
      <c r="BE529">
        <v>0.19428571428571401</v>
      </c>
      <c r="BF529" s="255" t="str">
        <f t="shared" si="8"/>
        <v>Least vulnerability</v>
      </c>
    </row>
    <row r="530" spans="1:58" x14ac:dyDescent="0.25">
      <c r="A530">
        <v>56174</v>
      </c>
      <c r="B530">
        <v>420</v>
      </c>
      <c r="C530">
        <v>47</v>
      </c>
      <c r="D530">
        <v>5</v>
      </c>
      <c r="E530">
        <v>33648</v>
      </c>
      <c r="F530">
        <v>21</v>
      </c>
      <c r="G530">
        <v>113</v>
      </c>
      <c r="H530">
        <v>109</v>
      </c>
      <c r="I530">
        <v>43</v>
      </c>
      <c r="J530">
        <v>16</v>
      </c>
      <c r="K530">
        <v>23</v>
      </c>
      <c r="L530">
        <v>0</v>
      </c>
      <c r="M530">
        <v>0</v>
      </c>
      <c r="N530">
        <v>0</v>
      </c>
      <c r="O530">
        <v>3</v>
      </c>
      <c r="P530">
        <v>1</v>
      </c>
      <c r="Q530">
        <v>0</v>
      </c>
      <c r="R530">
        <v>0.11190476190476201</v>
      </c>
      <c r="S530">
        <v>1.1904761904761901E-2</v>
      </c>
      <c r="T530">
        <v>33648</v>
      </c>
      <c r="U530">
        <v>0.05</v>
      </c>
      <c r="V530">
        <v>0.26904761904761898</v>
      </c>
      <c r="W530">
        <v>0.25952380952380999</v>
      </c>
      <c r="X530">
        <v>0.102380952380952</v>
      </c>
      <c r="Y530">
        <v>3.8095238095238099E-2</v>
      </c>
      <c r="Z530">
        <v>5.4761904761904803E-2</v>
      </c>
      <c r="AA530">
        <v>0</v>
      </c>
      <c r="AB530">
        <v>0</v>
      </c>
      <c r="AC530">
        <v>0</v>
      </c>
      <c r="AD530">
        <v>7.14285714285714E-3</v>
      </c>
      <c r="AE530">
        <v>2.3809523809523799E-3</v>
      </c>
      <c r="AF530">
        <v>0</v>
      </c>
      <c r="AG530">
        <v>0.70285714285714296</v>
      </c>
      <c r="AH530">
        <v>0.32114285714285701</v>
      </c>
      <c r="AI530">
        <v>0.78400000000000003</v>
      </c>
      <c r="AJ530">
        <v>0.66285714285714303</v>
      </c>
      <c r="AK530">
        <v>0.83199999999999996</v>
      </c>
      <c r="AL530">
        <v>0.746285714285714</v>
      </c>
      <c r="AM530">
        <v>0.33942857142857102</v>
      </c>
      <c r="AN530">
        <v>0.79200000000000004</v>
      </c>
      <c r="AO530">
        <v>0.24457142857142899</v>
      </c>
      <c r="AP530">
        <v>0</v>
      </c>
      <c r="AQ530">
        <v>0</v>
      </c>
      <c r="AR530">
        <v>0</v>
      </c>
      <c r="AS530">
        <v>0.63542857142857101</v>
      </c>
      <c r="AT530">
        <v>0.124571428571429</v>
      </c>
      <c r="AU530">
        <v>0</v>
      </c>
      <c r="AV530">
        <v>2.47085714285714</v>
      </c>
      <c r="AW530">
        <v>2.70971428571429</v>
      </c>
      <c r="AX530">
        <v>0.24457142857142899</v>
      </c>
      <c r="AY530">
        <v>0.76</v>
      </c>
      <c r="AZ530">
        <v>6.1851428571428597</v>
      </c>
      <c r="BA530">
        <v>0.70857142857142896</v>
      </c>
      <c r="BB530">
        <v>0.86171428571428599</v>
      </c>
      <c r="BC530">
        <v>0.14628571428571399</v>
      </c>
      <c r="BD530">
        <v>5.94285714285714E-2</v>
      </c>
      <c r="BE530">
        <v>0.316571428571429</v>
      </c>
      <c r="BF530" s="255" t="str">
        <f t="shared" si="8"/>
        <v>Some vulnerability</v>
      </c>
    </row>
    <row r="531" spans="1:58" x14ac:dyDescent="0.25">
      <c r="A531">
        <v>56175</v>
      </c>
      <c r="B531">
        <v>2791</v>
      </c>
      <c r="C531">
        <v>212</v>
      </c>
      <c r="D531">
        <v>24</v>
      </c>
      <c r="E531">
        <v>34460</v>
      </c>
      <c r="F531">
        <v>138</v>
      </c>
      <c r="G531">
        <v>655</v>
      </c>
      <c r="H531">
        <v>645</v>
      </c>
      <c r="I531">
        <v>406</v>
      </c>
      <c r="J531">
        <v>77</v>
      </c>
      <c r="K531">
        <v>491</v>
      </c>
      <c r="L531">
        <v>31</v>
      </c>
      <c r="M531">
        <v>23</v>
      </c>
      <c r="N531">
        <v>63</v>
      </c>
      <c r="O531">
        <v>9</v>
      </c>
      <c r="P531">
        <v>34</v>
      </c>
      <c r="Q531">
        <v>74</v>
      </c>
      <c r="R531">
        <v>7.5958437835901102E-2</v>
      </c>
      <c r="S531">
        <v>8.5990684342529596E-3</v>
      </c>
      <c r="T531">
        <v>34460</v>
      </c>
      <c r="U531">
        <v>4.9444643496954502E-2</v>
      </c>
      <c r="V531">
        <v>0.234682909351487</v>
      </c>
      <c r="W531">
        <v>0.23109996417054801</v>
      </c>
      <c r="X531">
        <v>0.14546757434611299</v>
      </c>
      <c r="Y531">
        <v>2.7588677893228199E-2</v>
      </c>
      <c r="Z531">
        <v>0.17592260838409199</v>
      </c>
      <c r="AA531">
        <v>1.11071300609101E-2</v>
      </c>
      <c r="AB531">
        <v>8.2407739161590807E-3</v>
      </c>
      <c r="AC531">
        <v>2.2572554639913998E-2</v>
      </c>
      <c r="AD531">
        <v>3.2246506628448601E-3</v>
      </c>
      <c r="AE531">
        <v>1.21820136151917E-2</v>
      </c>
      <c r="AF531">
        <v>2.65137943389466E-2</v>
      </c>
      <c r="AG531">
        <v>0.44800000000000001</v>
      </c>
      <c r="AH531">
        <v>0.216</v>
      </c>
      <c r="AI531">
        <v>0.74285714285714299</v>
      </c>
      <c r="AJ531">
        <v>0.65257142857142902</v>
      </c>
      <c r="AK531">
        <v>0.71085714285714297</v>
      </c>
      <c r="AL531">
        <v>0.54171428571428604</v>
      </c>
      <c r="AM531">
        <v>0.73142857142857098</v>
      </c>
      <c r="AN531">
        <v>0.55428571428571405</v>
      </c>
      <c r="AO531">
        <v>0.76114285714285701</v>
      </c>
      <c r="AP531">
        <v>0.77600000000000002</v>
      </c>
      <c r="AQ531">
        <v>0.42628571428571399</v>
      </c>
      <c r="AR531">
        <v>0.60342857142857098</v>
      </c>
      <c r="AS531">
        <v>0.40571428571428603</v>
      </c>
      <c r="AT531">
        <v>0.438857142857143</v>
      </c>
      <c r="AU531">
        <v>0.81485714285714295</v>
      </c>
      <c r="AV531">
        <v>2.0594285714285698</v>
      </c>
      <c r="AW531">
        <v>2.5382857142857098</v>
      </c>
      <c r="AX531">
        <v>1.53714285714286</v>
      </c>
      <c r="AY531">
        <v>2.6891428571428602</v>
      </c>
      <c r="AZ531">
        <v>8.8239999999999998</v>
      </c>
      <c r="BA531">
        <v>0.53942857142857104</v>
      </c>
      <c r="BB531">
        <v>0.77485714285714302</v>
      </c>
      <c r="BC531">
        <v>0.81028571428571405</v>
      </c>
      <c r="BD531">
        <v>0.59542857142857097</v>
      </c>
      <c r="BE531">
        <v>0.754285714285714</v>
      </c>
      <c r="BF531" s="255" t="str">
        <f t="shared" si="8"/>
        <v>Most vulnerability</v>
      </c>
    </row>
    <row r="532" spans="1:58" x14ac:dyDescent="0.25">
      <c r="A532">
        <v>56176</v>
      </c>
      <c r="B532">
        <v>985</v>
      </c>
      <c r="C532">
        <v>109</v>
      </c>
      <c r="D532">
        <v>7</v>
      </c>
      <c r="E532">
        <v>37803</v>
      </c>
      <c r="F532">
        <v>29</v>
      </c>
      <c r="G532">
        <v>245</v>
      </c>
      <c r="H532">
        <v>221</v>
      </c>
      <c r="I532">
        <v>137</v>
      </c>
      <c r="J532">
        <v>42</v>
      </c>
      <c r="K532">
        <v>116</v>
      </c>
      <c r="L532">
        <v>2</v>
      </c>
      <c r="M532">
        <v>21</v>
      </c>
      <c r="N532">
        <v>0</v>
      </c>
      <c r="O532">
        <v>3</v>
      </c>
      <c r="P532">
        <v>18</v>
      </c>
      <c r="Q532">
        <v>41</v>
      </c>
      <c r="R532">
        <v>0.110659898477157</v>
      </c>
      <c r="S532">
        <v>7.1065989847715703E-3</v>
      </c>
      <c r="T532">
        <v>37803</v>
      </c>
      <c r="U532">
        <v>2.94416243654822E-2</v>
      </c>
      <c r="V532">
        <v>0.24873096446700499</v>
      </c>
      <c r="W532">
        <v>0.224365482233503</v>
      </c>
      <c r="X532">
        <v>0.13908629441624401</v>
      </c>
      <c r="Y532">
        <v>4.2639593908629397E-2</v>
      </c>
      <c r="Z532">
        <v>0.11776649746192901</v>
      </c>
      <c r="AA532">
        <v>2.03045685279188E-3</v>
      </c>
      <c r="AB532">
        <v>2.1319796954314699E-2</v>
      </c>
      <c r="AC532">
        <v>0</v>
      </c>
      <c r="AD532">
        <v>3.0456852791878198E-3</v>
      </c>
      <c r="AE532">
        <v>1.8274111675126901E-2</v>
      </c>
      <c r="AF532">
        <v>4.16243654822335E-2</v>
      </c>
      <c r="AG532">
        <v>0.69828571428571395</v>
      </c>
      <c r="AH532">
        <v>0.16685714285714301</v>
      </c>
      <c r="AI532">
        <v>0.54285714285714304</v>
      </c>
      <c r="AJ532">
        <v>0.29485714285714298</v>
      </c>
      <c r="AK532">
        <v>0.76571428571428601</v>
      </c>
      <c r="AL532">
        <v>0.48571428571428599</v>
      </c>
      <c r="AM532">
        <v>0.68228571428571405</v>
      </c>
      <c r="AN532">
        <v>0.84914285714285698</v>
      </c>
      <c r="AO532">
        <v>0.60114285714285698</v>
      </c>
      <c r="AP532">
        <v>0.48457142857142899</v>
      </c>
      <c r="AQ532">
        <v>0.58399999999999996</v>
      </c>
      <c r="AR532">
        <v>0</v>
      </c>
      <c r="AS532">
        <v>0.39200000000000002</v>
      </c>
      <c r="AT532">
        <v>0.60685714285714298</v>
      </c>
      <c r="AU532">
        <v>0.90742857142857103</v>
      </c>
      <c r="AV532">
        <v>1.70285714285714</v>
      </c>
      <c r="AW532">
        <v>2.7828571428571398</v>
      </c>
      <c r="AX532">
        <v>1.0857142857142901</v>
      </c>
      <c r="AY532">
        <v>2.4902857142857102</v>
      </c>
      <c r="AZ532">
        <v>8.0617142857142898</v>
      </c>
      <c r="BA532">
        <v>0.379428571428571</v>
      </c>
      <c r="BB532">
        <v>0.88685714285714301</v>
      </c>
      <c r="BC532">
        <v>0.60228571428571398</v>
      </c>
      <c r="BD532">
        <v>0.53485714285714303</v>
      </c>
      <c r="BE532">
        <v>0.64</v>
      </c>
      <c r="BF532" s="255" t="str">
        <f t="shared" si="8"/>
        <v>Significant vulnerability</v>
      </c>
    </row>
    <row r="533" spans="1:58" x14ac:dyDescent="0.25">
      <c r="A533">
        <v>56178</v>
      </c>
      <c r="B533">
        <v>1669</v>
      </c>
      <c r="C533">
        <v>105</v>
      </c>
      <c r="D533">
        <v>14</v>
      </c>
      <c r="E533">
        <v>41094</v>
      </c>
      <c r="F533">
        <v>84</v>
      </c>
      <c r="G533">
        <v>330</v>
      </c>
      <c r="H533">
        <v>417</v>
      </c>
      <c r="I533">
        <v>214</v>
      </c>
      <c r="J533">
        <v>32</v>
      </c>
      <c r="K533">
        <v>89</v>
      </c>
      <c r="L533">
        <v>0</v>
      </c>
      <c r="M533">
        <v>8</v>
      </c>
      <c r="N533">
        <v>5</v>
      </c>
      <c r="O533">
        <v>0</v>
      </c>
      <c r="P533">
        <v>8</v>
      </c>
      <c r="Q533">
        <v>107</v>
      </c>
      <c r="R533">
        <v>6.2911923307369694E-2</v>
      </c>
      <c r="S533">
        <v>8.3882564409826204E-3</v>
      </c>
      <c r="T533">
        <v>41094</v>
      </c>
      <c r="U533">
        <v>5.0329538645895698E-2</v>
      </c>
      <c r="V533">
        <v>0.197723187537448</v>
      </c>
      <c r="W533">
        <v>0.249850209706411</v>
      </c>
      <c r="X533">
        <v>0.12822049131216301</v>
      </c>
      <c r="Y533">
        <v>1.9173157579388901E-2</v>
      </c>
      <c r="Z533">
        <v>5.3325344517675302E-2</v>
      </c>
      <c r="AA533">
        <v>0</v>
      </c>
      <c r="AB533">
        <v>4.7932893948472097E-3</v>
      </c>
      <c r="AC533">
        <v>2.9958058717795099E-3</v>
      </c>
      <c r="AD533">
        <v>0</v>
      </c>
      <c r="AE533">
        <v>4.7932893948472097E-3</v>
      </c>
      <c r="AF533">
        <v>6.4110245656081505E-2</v>
      </c>
      <c r="AG533">
        <v>0.32800000000000001</v>
      </c>
      <c r="AH533">
        <v>0.21028571428571399</v>
      </c>
      <c r="AI533">
        <v>0.374857142857143</v>
      </c>
      <c r="AJ533">
        <v>0.67314285714285704</v>
      </c>
      <c r="AK533">
        <v>0.50742857142857101</v>
      </c>
      <c r="AL533">
        <v>0.67885714285714305</v>
      </c>
      <c r="AM533">
        <v>0.61257142857142899</v>
      </c>
      <c r="AN533">
        <v>0.312</v>
      </c>
      <c r="AO533">
        <v>0.23657142857142899</v>
      </c>
      <c r="AP533">
        <v>0</v>
      </c>
      <c r="AQ533">
        <v>0.372571428571429</v>
      </c>
      <c r="AR533">
        <v>0.222857142857143</v>
      </c>
      <c r="AS533">
        <v>0</v>
      </c>
      <c r="AT533">
        <v>0.192</v>
      </c>
      <c r="AU533">
        <v>0.94399999999999995</v>
      </c>
      <c r="AV533">
        <v>1.5862857142857101</v>
      </c>
      <c r="AW533">
        <v>2.1108571428571401</v>
      </c>
      <c r="AX533">
        <v>0.23657142857142899</v>
      </c>
      <c r="AY533">
        <v>1.73142857142857</v>
      </c>
      <c r="AZ533">
        <v>5.6651428571428601</v>
      </c>
      <c r="BA533">
        <v>0.32</v>
      </c>
      <c r="BB533">
        <v>0.56342857142857095</v>
      </c>
      <c r="BC533">
        <v>0.14171428571428599</v>
      </c>
      <c r="BD533">
        <v>0.29142857142857098</v>
      </c>
      <c r="BE533">
        <v>0.24114285714285699</v>
      </c>
      <c r="BF533" s="255" t="str">
        <f t="shared" si="8"/>
        <v>Least vulnerability</v>
      </c>
    </row>
    <row r="534" spans="1:58" x14ac:dyDescent="0.25">
      <c r="A534">
        <v>56180</v>
      </c>
      <c r="B534">
        <v>1203</v>
      </c>
      <c r="C534">
        <v>234</v>
      </c>
      <c r="D534">
        <v>7</v>
      </c>
      <c r="E534">
        <v>32548</v>
      </c>
      <c r="F534">
        <v>93</v>
      </c>
      <c r="G534">
        <v>241</v>
      </c>
      <c r="H534">
        <v>325</v>
      </c>
      <c r="I534">
        <v>111</v>
      </c>
      <c r="J534">
        <v>21</v>
      </c>
      <c r="K534">
        <v>489</v>
      </c>
      <c r="L534">
        <v>90</v>
      </c>
      <c r="M534">
        <v>83</v>
      </c>
      <c r="N534">
        <v>3</v>
      </c>
      <c r="O534">
        <v>41</v>
      </c>
      <c r="P534">
        <v>17</v>
      </c>
      <c r="Q534">
        <v>0</v>
      </c>
      <c r="R534">
        <v>0.19451371571072301</v>
      </c>
      <c r="S534">
        <v>5.8187863674148002E-3</v>
      </c>
      <c r="T534">
        <v>32548</v>
      </c>
      <c r="U534">
        <v>7.7306733167082295E-2</v>
      </c>
      <c r="V534">
        <v>0.20033250207813799</v>
      </c>
      <c r="W534">
        <v>0.270157938487116</v>
      </c>
      <c r="X534">
        <v>9.2269326683291797E-2</v>
      </c>
      <c r="Y534">
        <v>1.7456359102244402E-2</v>
      </c>
      <c r="Z534">
        <v>0.40648379052369099</v>
      </c>
      <c r="AA534">
        <v>7.4812967581047399E-2</v>
      </c>
      <c r="AB534">
        <v>6.8994181213632599E-2</v>
      </c>
      <c r="AC534">
        <v>2.4937655860349101E-3</v>
      </c>
      <c r="AD534">
        <v>3.4081463009143803E-2</v>
      </c>
      <c r="AE534">
        <v>1.41313383208645E-2</v>
      </c>
      <c r="AF534">
        <v>0</v>
      </c>
      <c r="AG534">
        <v>0.93714285714285706</v>
      </c>
      <c r="AH534">
        <v>0.13257142857142901</v>
      </c>
      <c r="AI534">
        <v>0.83885714285714297</v>
      </c>
      <c r="AJ534">
        <v>0.89371428571428602</v>
      </c>
      <c r="AK534">
        <v>0.51885714285714302</v>
      </c>
      <c r="AL534">
        <v>0.80228571428571405</v>
      </c>
      <c r="AM534">
        <v>0.23428571428571399</v>
      </c>
      <c r="AN534">
        <v>0.26171428571428601</v>
      </c>
      <c r="AO534">
        <v>0.94285714285714295</v>
      </c>
      <c r="AP534">
        <v>0.98399999999999999</v>
      </c>
      <c r="AQ534">
        <v>0.874285714285714</v>
      </c>
      <c r="AR534">
        <v>0.20914285714285699</v>
      </c>
      <c r="AS534">
        <v>0.98742857142857099</v>
      </c>
      <c r="AT534">
        <v>0.49257142857142899</v>
      </c>
      <c r="AU534">
        <v>0</v>
      </c>
      <c r="AV534">
        <v>2.80228571428571</v>
      </c>
      <c r="AW534">
        <v>1.8171428571428601</v>
      </c>
      <c r="AX534">
        <v>1.9268571428571399</v>
      </c>
      <c r="AY534">
        <v>2.5634285714285698</v>
      </c>
      <c r="AZ534">
        <v>9.1097142857142899</v>
      </c>
      <c r="BA534">
        <v>0.82514285714285696</v>
      </c>
      <c r="BB534">
        <v>0.39314285714285702</v>
      </c>
      <c r="BC534">
        <v>0.97942857142857098</v>
      </c>
      <c r="BD534">
        <v>0.56228571428571394</v>
      </c>
      <c r="BE534">
        <v>0.79542857142857104</v>
      </c>
      <c r="BF534" s="255" t="str">
        <f t="shared" si="8"/>
        <v>Most vulnerability</v>
      </c>
    </row>
    <row r="535" spans="1:58" x14ac:dyDescent="0.25">
      <c r="A535">
        <v>56181</v>
      </c>
      <c r="B535">
        <v>1303</v>
      </c>
      <c r="C535">
        <v>146</v>
      </c>
      <c r="D535">
        <v>47</v>
      </c>
      <c r="E535">
        <v>27698</v>
      </c>
      <c r="F535">
        <v>67</v>
      </c>
      <c r="G535">
        <v>213</v>
      </c>
      <c r="H535">
        <v>339</v>
      </c>
      <c r="I535">
        <v>267</v>
      </c>
      <c r="J535">
        <v>41</v>
      </c>
      <c r="K535">
        <v>215</v>
      </c>
      <c r="L535">
        <v>8</v>
      </c>
      <c r="M535">
        <v>2</v>
      </c>
      <c r="N535">
        <v>41</v>
      </c>
      <c r="O535">
        <v>4</v>
      </c>
      <c r="P535">
        <v>21</v>
      </c>
      <c r="Q535">
        <v>0</v>
      </c>
      <c r="R535">
        <v>0.112049117421335</v>
      </c>
      <c r="S535">
        <v>3.6070606293169598E-2</v>
      </c>
      <c r="T535">
        <v>27698</v>
      </c>
      <c r="U535">
        <v>5.1419800460475798E-2</v>
      </c>
      <c r="V535">
        <v>0.163468917881811</v>
      </c>
      <c r="W535">
        <v>0.26016884113583999</v>
      </c>
      <c r="X535">
        <v>0.20491174213353799</v>
      </c>
      <c r="Y535">
        <v>3.1465848042977702E-2</v>
      </c>
      <c r="Z535">
        <v>0.16500383729854201</v>
      </c>
      <c r="AA535">
        <v>6.13967766692249E-3</v>
      </c>
      <c r="AB535">
        <v>1.5349194167306201E-3</v>
      </c>
      <c r="AC535">
        <v>3.1465848042977702E-2</v>
      </c>
      <c r="AD535">
        <v>3.0698388334612402E-3</v>
      </c>
      <c r="AE535">
        <v>1.6116653875671499E-2</v>
      </c>
      <c r="AF535">
        <v>0</v>
      </c>
      <c r="AG535">
        <v>0.70628571428571396</v>
      </c>
      <c r="AH535">
        <v>0.89714285714285702</v>
      </c>
      <c r="AI535">
        <v>0.94742857142857095</v>
      </c>
      <c r="AJ535">
        <v>0.68914285714285695</v>
      </c>
      <c r="AK535">
        <v>0.28114285714285697</v>
      </c>
      <c r="AL535">
        <v>0.749714285714286</v>
      </c>
      <c r="AM535">
        <v>0.94971428571428596</v>
      </c>
      <c r="AN535">
        <v>0.67200000000000004</v>
      </c>
      <c r="AO535">
        <v>0.73485714285714299</v>
      </c>
      <c r="AP535">
        <v>0.65714285714285703</v>
      </c>
      <c r="AQ535">
        <v>0.33371428571428602</v>
      </c>
      <c r="AR535">
        <v>0.68685714285714305</v>
      </c>
      <c r="AS535">
        <v>0.39428571428571402</v>
      </c>
      <c r="AT535">
        <v>0.54514285714285704</v>
      </c>
      <c r="AU535">
        <v>0</v>
      </c>
      <c r="AV535">
        <v>3.24</v>
      </c>
      <c r="AW535">
        <v>2.6525714285714299</v>
      </c>
      <c r="AX535">
        <v>1.3919999999999999</v>
      </c>
      <c r="AY535">
        <v>1.96</v>
      </c>
      <c r="AZ535">
        <v>9.2445714285714295</v>
      </c>
      <c r="BA535">
        <v>0.93485714285714305</v>
      </c>
      <c r="BB535">
        <v>0.83428571428571396</v>
      </c>
      <c r="BC535">
        <v>0.74399999999999999</v>
      </c>
      <c r="BD535">
        <v>0.35771428571428598</v>
      </c>
      <c r="BE535">
        <v>0.82057142857142895</v>
      </c>
      <c r="BF535" s="255" t="str">
        <f t="shared" si="8"/>
        <v>Most vulnerability</v>
      </c>
    </row>
    <row r="536" spans="1:58" x14ac:dyDescent="0.25">
      <c r="A536">
        <v>56183</v>
      </c>
      <c r="B536">
        <v>1300</v>
      </c>
      <c r="C536">
        <v>250</v>
      </c>
      <c r="D536">
        <v>11</v>
      </c>
      <c r="E536">
        <v>32734</v>
      </c>
      <c r="F536">
        <v>67</v>
      </c>
      <c r="G536">
        <v>350</v>
      </c>
      <c r="H536">
        <v>262</v>
      </c>
      <c r="I536">
        <v>185</v>
      </c>
      <c r="J536">
        <v>59</v>
      </c>
      <c r="K536">
        <v>102</v>
      </c>
      <c r="L536">
        <v>9</v>
      </c>
      <c r="M536">
        <v>48</v>
      </c>
      <c r="N536">
        <v>2</v>
      </c>
      <c r="O536">
        <v>20</v>
      </c>
      <c r="P536">
        <v>10</v>
      </c>
      <c r="Q536">
        <v>20</v>
      </c>
      <c r="R536">
        <v>0.19230769230769201</v>
      </c>
      <c r="S536">
        <v>8.4615384615384596E-3</v>
      </c>
      <c r="T536">
        <v>32734</v>
      </c>
      <c r="U536">
        <v>5.1538461538461498E-2</v>
      </c>
      <c r="V536">
        <v>0.269230769230769</v>
      </c>
      <c r="W536">
        <v>0.201538461538462</v>
      </c>
      <c r="X536">
        <v>0.142307692307692</v>
      </c>
      <c r="Y536">
        <v>4.5384615384615398E-2</v>
      </c>
      <c r="Z536">
        <v>7.8461538461538499E-2</v>
      </c>
      <c r="AA536">
        <v>6.9230769230769198E-3</v>
      </c>
      <c r="AB536">
        <v>3.6923076923076899E-2</v>
      </c>
      <c r="AC536">
        <v>1.53846153846154E-3</v>
      </c>
      <c r="AD536">
        <v>1.5384615384615399E-2</v>
      </c>
      <c r="AE536">
        <v>7.6923076923076901E-3</v>
      </c>
      <c r="AF536">
        <v>1.5384615384615399E-2</v>
      </c>
      <c r="AG536">
        <v>0.93600000000000005</v>
      </c>
      <c r="AH536">
        <v>0.21257142857142899</v>
      </c>
      <c r="AI536">
        <v>0.82742857142857096</v>
      </c>
      <c r="AJ536">
        <v>0.69142857142857095</v>
      </c>
      <c r="AK536">
        <v>0.83428571428571396</v>
      </c>
      <c r="AL536">
        <v>0.309714285714286</v>
      </c>
      <c r="AM536">
        <v>0.70514285714285696</v>
      </c>
      <c r="AN536">
        <v>0.86628571428571399</v>
      </c>
      <c r="AO536">
        <v>0.41942857142857098</v>
      </c>
      <c r="AP536">
        <v>0.67314285714285704</v>
      </c>
      <c r="AQ536">
        <v>0.72571428571428598</v>
      </c>
      <c r="AR536">
        <v>0.17714285714285699</v>
      </c>
      <c r="AS536">
        <v>0.89600000000000002</v>
      </c>
      <c r="AT536">
        <v>0.28457142857142897</v>
      </c>
      <c r="AU536">
        <v>0.68799999999999994</v>
      </c>
      <c r="AV536">
        <v>2.6674285714285699</v>
      </c>
      <c r="AW536">
        <v>2.71542857142857</v>
      </c>
      <c r="AX536">
        <v>1.0925714285714301</v>
      </c>
      <c r="AY536">
        <v>2.77142857142857</v>
      </c>
      <c r="AZ536">
        <v>9.2468571428571398</v>
      </c>
      <c r="BA536">
        <v>0.77942857142857103</v>
      </c>
      <c r="BB536">
        <v>0.86514285714285699</v>
      </c>
      <c r="BC536">
        <v>0.60685714285714298</v>
      </c>
      <c r="BD536">
        <v>0.621714285714286</v>
      </c>
      <c r="BE536">
        <v>0.82171428571428595</v>
      </c>
      <c r="BF536" s="255" t="str">
        <f t="shared" si="8"/>
        <v>Most vulnerability</v>
      </c>
    </row>
    <row r="537" spans="1:58" x14ac:dyDescent="0.25">
      <c r="A537">
        <v>56185</v>
      </c>
      <c r="B537">
        <v>439</v>
      </c>
      <c r="C537">
        <v>43</v>
      </c>
      <c r="D537">
        <v>6</v>
      </c>
      <c r="E537">
        <v>36805</v>
      </c>
      <c r="F537">
        <v>8</v>
      </c>
      <c r="G537">
        <v>141</v>
      </c>
      <c r="H537">
        <v>73</v>
      </c>
      <c r="I537">
        <v>84</v>
      </c>
      <c r="J537">
        <v>5</v>
      </c>
      <c r="K537">
        <v>17</v>
      </c>
      <c r="L537">
        <v>0</v>
      </c>
      <c r="M537">
        <v>0</v>
      </c>
      <c r="N537">
        <v>0</v>
      </c>
      <c r="O537">
        <v>2</v>
      </c>
      <c r="P537">
        <v>4</v>
      </c>
      <c r="Q537">
        <v>0</v>
      </c>
      <c r="R537">
        <v>9.7949886104783598E-2</v>
      </c>
      <c r="S537">
        <v>1.36674259681093E-2</v>
      </c>
      <c r="T537">
        <v>36805</v>
      </c>
      <c r="U537">
        <v>1.8223234624145799E-2</v>
      </c>
      <c r="V537">
        <v>0.32118451025056899</v>
      </c>
      <c r="W537">
        <v>0.16628701594532999</v>
      </c>
      <c r="X537">
        <v>0.191343963553531</v>
      </c>
      <c r="Y537">
        <v>1.13895216400911E-2</v>
      </c>
      <c r="Z537">
        <v>3.8724373576309798E-2</v>
      </c>
      <c r="AA537">
        <v>0</v>
      </c>
      <c r="AB537">
        <v>0</v>
      </c>
      <c r="AC537">
        <v>0</v>
      </c>
      <c r="AD537">
        <v>4.5558086560364497E-3</v>
      </c>
      <c r="AE537">
        <v>9.1116173120728908E-3</v>
      </c>
      <c r="AF537">
        <v>0</v>
      </c>
      <c r="AG537">
        <v>0.621714285714286</v>
      </c>
      <c r="AH537">
        <v>0.38171428571428601</v>
      </c>
      <c r="AI537">
        <v>0.61028571428571399</v>
      </c>
      <c r="AJ537">
        <v>0.14285714285714299</v>
      </c>
      <c r="AK537">
        <v>0.91657142857142904</v>
      </c>
      <c r="AL537">
        <v>0.14171428571428599</v>
      </c>
      <c r="AM537">
        <v>0.91885714285714304</v>
      </c>
      <c r="AN537">
        <v>9.8285714285714296E-2</v>
      </c>
      <c r="AO537">
        <v>0.14742857142857099</v>
      </c>
      <c r="AP537">
        <v>0</v>
      </c>
      <c r="AQ537">
        <v>0</v>
      </c>
      <c r="AR537">
        <v>0</v>
      </c>
      <c r="AS537">
        <v>0.500571428571429</v>
      </c>
      <c r="AT537">
        <v>0.34514285714285697</v>
      </c>
      <c r="AU537">
        <v>0</v>
      </c>
      <c r="AV537">
        <v>1.75657142857143</v>
      </c>
      <c r="AW537">
        <v>2.0754285714285698</v>
      </c>
      <c r="AX537">
        <v>0.14742857142857099</v>
      </c>
      <c r="AY537">
        <v>0.84571428571428597</v>
      </c>
      <c r="AZ537">
        <v>4.8251428571428603</v>
      </c>
      <c r="BA537">
        <v>0.39771428571428602</v>
      </c>
      <c r="BB537">
        <v>0.54057142857142904</v>
      </c>
      <c r="BC537">
        <v>0.10057142857142901</v>
      </c>
      <c r="BD537">
        <v>7.0857142857142896E-2</v>
      </c>
      <c r="BE537">
        <v>0.110857142857143</v>
      </c>
      <c r="BF537" s="255" t="str">
        <f t="shared" si="8"/>
        <v>Least vulnerability</v>
      </c>
    </row>
    <row r="538" spans="1:58" x14ac:dyDescent="0.25">
      <c r="A538">
        <v>56186</v>
      </c>
      <c r="B538">
        <v>450</v>
      </c>
      <c r="C538">
        <v>34</v>
      </c>
      <c r="D538">
        <v>3</v>
      </c>
      <c r="E538">
        <v>41379</v>
      </c>
      <c r="F538">
        <v>28</v>
      </c>
      <c r="G538">
        <v>65</v>
      </c>
      <c r="H538">
        <v>120</v>
      </c>
      <c r="I538">
        <v>37</v>
      </c>
      <c r="J538">
        <v>0</v>
      </c>
      <c r="K538">
        <v>51</v>
      </c>
      <c r="L538">
        <v>0</v>
      </c>
      <c r="M538">
        <v>0</v>
      </c>
      <c r="N538">
        <v>2</v>
      </c>
      <c r="O538">
        <v>0</v>
      </c>
      <c r="P538">
        <v>4</v>
      </c>
      <c r="Q538">
        <v>0</v>
      </c>
      <c r="R538">
        <v>7.5555555555555598E-2</v>
      </c>
      <c r="S538">
        <v>6.6666666666666697E-3</v>
      </c>
      <c r="T538">
        <v>41379</v>
      </c>
      <c r="U538">
        <v>6.22222222222222E-2</v>
      </c>
      <c r="V538">
        <v>0.14444444444444399</v>
      </c>
      <c r="W538">
        <v>0.266666666666667</v>
      </c>
      <c r="X538">
        <v>8.2222222222222197E-2</v>
      </c>
      <c r="Y538">
        <v>0</v>
      </c>
      <c r="Z538">
        <v>0.11333333333333299</v>
      </c>
      <c r="AA538">
        <v>0</v>
      </c>
      <c r="AB538">
        <v>0</v>
      </c>
      <c r="AC538">
        <v>4.4444444444444401E-3</v>
      </c>
      <c r="AD538">
        <v>0</v>
      </c>
      <c r="AE538">
        <v>8.8888888888888906E-3</v>
      </c>
      <c r="AF538">
        <v>0</v>
      </c>
      <c r="AG538">
        <v>0.44457142857142901</v>
      </c>
      <c r="AH538">
        <v>0.14971428571428599</v>
      </c>
      <c r="AI538">
        <v>0.370285714285714</v>
      </c>
      <c r="AJ538">
        <v>0.79885714285714304</v>
      </c>
      <c r="AK538">
        <v>0.19428571428571401</v>
      </c>
      <c r="AL538">
        <v>0.79085714285714304</v>
      </c>
      <c r="AM538">
        <v>0.13142857142857101</v>
      </c>
      <c r="AN538">
        <v>0</v>
      </c>
      <c r="AO538">
        <v>0.58971428571428597</v>
      </c>
      <c r="AP538">
        <v>0</v>
      </c>
      <c r="AQ538">
        <v>0</v>
      </c>
      <c r="AR538">
        <v>0.249142857142857</v>
      </c>
      <c r="AS538">
        <v>0</v>
      </c>
      <c r="AT538">
        <v>0.33600000000000002</v>
      </c>
      <c r="AU538">
        <v>0</v>
      </c>
      <c r="AV538">
        <v>1.76342857142857</v>
      </c>
      <c r="AW538">
        <v>1.1165714285714301</v>
      </c>
      <c r="AX538">
        <v>0.58971428571428597</v>
      </c>
      <c r="AY538">
        <v>0.58514285714285696</v>
      </c>
      <c r="AZ538">
        <v>4.0548571428571396</v>
      </c>
      <c r="BA538">
        <v>0.40342857142857103</v>
      </c>
      <c r="BB538">
        <v>7.4285714285714302E-2</v>
      </c>
      <c r="BC538">
        <v>0.29828571428571399</v>
      </c>
      <c r="BD538">
        <v>4.1142857142857099E-2</v>
      </c>
      <c r="BE538">
        <v>5.2571428571428602E-2</v>
      </c>
      <c r="BF538" s="255" t="str">
        <f t="shared" si="8"/>
        <v>Least vulnerability</v>
      </c>
    </row>
    <row r="539" spans="1:58" x14ac:dyDescent="0.25">
      <c r="A539">
        <v>56187</v>
      </c>
      <c r="B539">
        <v>15225</v>
      </c>
      <c r="C539">
        <v>2158</v>
      </c>
      <c r="D539">
        <v>185</v>
      </c>
      <c r="E539">
        <v>28352</v>
      </c>
      <c r="F539">
        <v>2623</v>
      </c>
      <c r="G539">
        <v>2501</v>
      </c>
      <c r="H539">
        <v>4574</v>
      </c>
      <c r="I539">
        <v>1874</v>
      </c>
      <c r="J539">
        <v>372</v>
      </c>
      <c r="K539">
        <v>8930</v>
      </c>
      <c r="L539">
        <v>2140</v>
      </c>
      <c r="M539">
        <v>820</v>
      </c>
      <c r="N539">
        <v>177</v>
      </c>
      <c r="O539">
        <v>326</v>
      </c>
      <c r="P539">
        <v>410</v>
      </c>
      <c r="Q539">
        <v>498</v>
      </c>
      <c r="R539">
        <v>0.14174055829228199</v>
      </c>
      <c r="S539">
        <v>1.2151067323481099E-2</v>
      </c>
      <c r="T539">
        <v>28352</v>
      </c>
      <c r="U539">
        <v>0.17228243021346501</v>
      </c>
      <c r="V539">
        <v>0.16426929392446599</v>
      </c>
      <c r="W539">
        <v>0.30042692939244697</v>
      </c>
      <c r="X539">
        <v>0.123087027914614</v>
      </c>
      <c r="Y539">
        <v>2.4433497536945799E-2</v>
      </c>
      <c r="Z539">
        <v>0.58653530377668295</v>
      </c>
      <c r="AA539">
        <v>0.14055829228243</v>
      </c>
      <c r="AB539">
        <v>5.3858784893267703E-2</v>
      </c>
      <c r="AC539">
        <v>1.1625615763546799E-2</v>
      </c>
      <c r="AD539">
        <v>2.1412151067323498E-2</v>
      </c>
      <c r="AE539">
        <v>2.6929392446633799E-2</v>
      </c>
      <c r="AF539">
        <v>3.2709359605911301E-2</v>
      </c>
      <c r="AG539">
        <v>0.84685714285714297</v>
      </c>
      <c r="AH539">
        <v>0.33142857142857102</v>
      </c>
      <c r="AI539">
        <v>0.94171428571428595</v>
      </c>
      <c r="AJ539">
        <v>0.995428571428571</v>
      </c>
      <c r="AK539">
        <v>0.28685714285714298</v>
      </c>
      <c r="AL539">
        <v>0.92800000000000005</v>
      </c>
      <c r="AM539">
        <v>0.56114285714285705</v>
      </c>
      <c r="AN539">
        <v>0.47885714285714298</v>
      </c>
      <c r="AO539">
        <v>0.97371428571428598</v>
      </c>
      <c r="AP539">
        <v>0.998857142857143</v>
      </c>
      <c r="AQ539">
        <v>0.82399999999999995</v>
      </c>
      <c r="AR539">
        <v>0.42514285714285699</v>
      </c>
      <c r="AS539">
        <v>0.94514285714285695</v>
      </c>
      <c r="AT539">
        <v>0.80228571428571405</v>
      </c>
      <c r="AU539">
        <v>0.85942857142857099</v>
      </c>
      <c r="AV539">
        <v>3.1154285714285699</v>
      </c>
      <c r="AW539">
        <v>2.2548571428571398</v>
      </c>
      <c r="AX539">
        <v>1.97257142857143</v>
      </c>
      <c r="AY539">
        <v>3.8559999999999999</v>
      </c>
      <c r="AZ539">
        <v>11.198857142857101</v>
      </c>
      <c r="BA539">
        <v>0.90400000000000003</v>
      </c>
      <c r="BB539">
        <v>0.63657142857142901</v>
      </c>
      <c r="BC539">
        <v>0.995428571428571</v>
      </c>
      <c r="BD539">
        <v>0.96</v>
      </c>
      <c r="BE539">
        <v>0.97942857142857098</v>
      </c>
      <c r="BF539" s="255" t="str">
        <f t="shared" si="8"/>
        <v>Most vulnerability</v>
      </c>
    </row>
    <row r="540" spans="1:58" x14ac:dyDescent="0.25">
      <c r="A540">
        <v>56201</v>
      </c>
      <c r="B540">
        <v>24860</v>
      </c>
      <c r="C540">
        <v>3309</v>
      </c>
      <c r="D540">
        <v>552</v>
      </c>
      <c r="E540">
        <v>33061</v>
      </c>
      <c r="F540">
        <v>2069</v>
      </c>
      <c r="G540">
        <v>4614</v>
      </c>
      <c r="H540">
        <v>6356</v>
      </c>
      <c r="I540">
        <v>3876</v>
      </c>
      <c r="J540">
        <v>442</v>
      </c>
      <c r="K540">
        <v>8986</v>
      </c>
      <c r="L540">
        <v>1684</v>
      </c>
      <c r="M540">
        <v>2148</v>
      </c>
      <c r="N540">
        <v>220</v>
      </c>
      <c r="O540">
        <v>262</v>
      </c>
      <c r="P540">
        <v>867</v>
      </c>
      <c r="Q540">
        <v>1107</v>
      </c>
      <c r="R540">
        <v>0.133105390185036</v>
      </c>
      <c r="S540">
        <v>2.2204344328238101E-2</v>
      </c>
      <c r="T540">
        <v>33061</v>
      </c>
      <c r="U540">
        <v>8.3226065969428803E-2</v>
      </c>
      <c r="V540">
        <v>0.18559935639581701</v>
      </c>
      <c r="W540">
        <v>0.25567176186645202</v>
      </c>
      <c r="X540">
        <v>0.15591311343523701</v>
      </c>
      <c r="Y540">
        <v>1.7779565567176199E-2</v>
      </c>
      <c r="Z540">
        <v>0.36146419951729702</v>
      </c>
      <c r="AA540">
        <v>6.7739340305712006E-2</v>
      </c>
      <c r="AB540">
        <v>8.6403861625100595E-2</v>
      </c>
      <c r="AC540">
        <v>8.8495575221238902E-3</v>
      </c>
      <c r="AD540">
        <v>1.0539018503620301E-2</v>
      </c>
      <c r="AE540">
        <v>3.4875301689461E-2</v>
      </c>
      <c r="AF540">
        <v>4.4529364440868899E-2</v>
      </c>
      <c r="AG540">
        <v>0.81485714285714295</v>
      </c>
      <c r="AH540">
        <v>0.67428571428571404</v>
      </c>
      <c r="AI540">
        <v>0.80800000000000005</v>
      </c>
      <c r="AJ540">
        <v>0.90971428571428603</v>
      </c>
      <c r="AK540">
        <v>0.41828571428571398</v>
      </c>
      <c r="AL540">
        <v>0.71657142857142897</v>
      </c>
      <c r="AM540">
        <v>0.80114285714285705</v>
      </c>
      <c r="AN540">
        <v>0.27314285714285702</v>
      </c>
      <c r="AO540">
        <v>0.93371428571428605</v>
      </c>
      <c r="AP540">
        <v>0.97714285714285698</v>
      </c>
      <c r="AQ540">
        <v>0.91314285714285703</v>
      </c>
      <c r="AR540">
        <v>0.371428571428571</v>
      </c>
      <c r="AS540">
        <v>0.77942857142857103</v>
      </c>
      <c r="AT540">
        <v>0.875428571428571</v>
      </c>
      <c r="AU540">
        <v>0.91771428571428604</v>
      </c>
      <c r="AV540">
        <v>3.2068571428571402</v>
      </c>
      <c r="AW540">
        <v>2.2091428571428602</v>
      </c>
      <c r="AX540">
        <v>1.9108571428571399</v>
      </c>
      <c r="AY540">
        <v>3.8571428571428599</v>
      </c>
      <c r="AZ540">
        <v>11.183999999999999</v>
      </c>
      <c r="BA540">
        <v>0.92800000000000005</v>
      </c>
      <c r="BB540">
        <v>0.60685714285714298</v>
      </c>
      <c r="BC540">
        <v>0.96799999999999997</v>
      </c>
      <c r="BD540">
        <v>0.96114285714285697</v>
      </c>
      <c r="BE540">
        <v>0.97828571428571398</v>
      </c>
      <c r="BF540" s="255" t="str">
        <f t="shared" si="8"/>
        <v>Most vulnerability</v>
      </c>
    </row>
    <row r="541" spans="1:58" x14ac:dyDescent="0.25">
      <c r="A541">
        <v>56207</v>
      </c>
      <c r="B541">
        <v>201</v>
      </c>
      <c r="C541">
        <v>7</v>
      </c>
      <c r="D541">
        <v>0</v>
      </c>
      <c r="E541">
        <v>42690</v>
      </c>
      <c r="F541">
        <v>6</v>
      </c>
      <c r="G541">
        <v>62</v>
      </c>
      <c r="H541">
        <v>36</v>
      </c>
      <c r="I541">
        <v>30</v>
      </c>
      <c r="J541">
        <v>5</v>
      </c>
      <c r="K541">
        <v>0</v>
      </c>
      <c r="L541">
        <v>0</v>
      </c>
      <c r="M541">
        <v>0</v>
      </c>
      <c r="N541">
        <v>5</v>
      </c>
      <c r="O541">
        <v>0</v>
      </c>
      <c r="P541">
        <v>4</v>
      </c>
      <c r="Q541">
        <v>0</v>
      </c>
      <c r="R541">
        <v>3.4825870646766198E-2</v>
      </c>
      <c r="S541">
        <v>0</v>
      </c>
      <c r="T541">
        <v>42690</v>
      </c>
      <c r="U541">
        <v>2.9850746268656699E-2</v>
      </c>
      <c r="V541">
        <v>0.308457711442786</v>
      </c>
      <c r="W541">
        <v>0.17910447761194001</v>
      </c>
      <c r="X541">
        <v>0.14925373134328401</v>
      </c>
      <c r="Y541">
        <v>2.48756218905473E-2</v>
      </c>
      <c r="Z541">
        <v>0</v>
      </c>
      <c r="AA541">
        <v>0</v>
      </c>
      <c r="AB541">
        <v>0</v>
      </c>
      <c r="AC541">
        <v>2.48756218905473E-2</v>
      </c>
      <c r="AD541">
        <v>0</v>
      </c>
      <c r="AE541">
        <v>1.99004975124378E-2</v>
      </c>
      <c r="AF541">
        <v>0</v>
      </c>
      <c r="AG541">
        <v>0.105142857142857</v>
      </c>
      <c r="AH541">
        <v>0</v>
      </c>
      <c r="AI541">
        <v>0.312</v>
      </c>
      <c r="AJ541">
        <v>0.29828571428571399</v>
      </c>
      <c r="AK541">
        <v>0.90285714285714302</v>
      </c>
      <c r="AL541">
        <v>0.184</v>
      </c>
      <c r="AM541">
        <v>0.75657142857142901</v>
      </c>
      <c r="AN541">
        <v>0.49257142857142899</v>
      </c>
      <c r="AO541">
        <v>0</v>
      </c>
      <c r="AP541">
        <v>0</v>
      </c>
      <c r="AQ541">
        <v>0</v>
      </c>
      <c r="AR541">
        <v>0.63200000000000001</v>
      </c>
      <c r="AS541">
        <v>0</v>
      </c>
      <c r="AT541">
        <v>0.64571428571428602</v>
      </c>
      <c r="AU541">
        <v>0</v>
      </c>
      <c r="AV541">
        <v>0.71542857142857197</v>
      </c>
      <c r="AW541">
        <v>2.3359999999999999</v>
      </c>
      <c r="AX541">
        <v>0</v>
      </c>
      <c r="AY541">
        <v>1.27771428571429</v>
      </c>
      <c r="AZ541">
        <v>4.3291428571428598</v>
      </c>
      <c r="BA541">
        <v>5.0285714285714302E-2</v>
      </c>
      <c r="BB541">
        <v>0.67314285714285704</v>
      </c>
      <c r="BC541">
        <v>0</v>
      </c>
      <c r="BD541">
        <v>0.16914285714285701</v>
      </c>
      <c r="BE541">
        <v>7.0857142857142896E-2</v>
      </c>
      <c r="BF541" s="255" t="str">
        <f t="shared" si="8"/>
        <v>Least vulnerability</v>
      </c>
    </row>
    <row r="542" spans="1:58" x14ac:dyDescent="0.25">
      <c r="A542">
        <v>56208</v>
      </c>
      <c r="B542">
        <v>2097</v>
      </c>
      <c r="C542">
        <v>302</v>
      </c>
      <c r="D542">
        <v>36</v>
      </c>
      <c r="E542">
        <v>34089</v>
      </c>
      <c r="F542">
        <v>119</v>
      </c>
      <c r="G542">
        <v>635</v>
      </c>
      <c r="H542">
        <v>451</v>
      </c>
      <c r="I542">
        <v>361</v>
      </c>
      <c r="J542">
        <v>76</v>
      </c>
      <c r="K542">
        <v>296</v>
      </c>
      <c r="L542">
        <v>12</v>
      </c>
      <c r="M542">
        <v>151</v>
      </c>
      <c r="N542">
        <v>44</v>
      </c>
      <c r="O542">
        <v>13</v>
      </c>
      <c r="P542">
        <v>43</v>
      </c>
      <c r="Q542">
        <v>56</v>
      </c>
      <c r="R542">
        <v>0.14401525989508801</v>
      </c>
      <c r="S542">
        <v>1.7167381974248899E-2</v>
      </c>
      <c r="T542">
        <v>34089</v>
      </c>
      <c r="U542">
        <v>5.6747734859322801E-2</v>
      </c>
      <c r="V542">
        <v>0.30281354315689102</v>
      </c>
      <c r="W542">
        <v>0.21506914639961799</v>
      </c>
      <c r="X542">
        <v>0.172150691463996</v>
      </c>
      <c r="Y542">
        <v>3.6242250834525501E-2</v>
      </c>
      <c r="Z542">
        <v>0.141154029566047</v>
      </c>
      <c r="AA542">
        <v>5.72246065808298E-3</v>
      </c>
      <c r="AB542">
        <v>7.2007629947544102E-2</v>
      </c>
      <c r="AC542">
        <v>2.09823557463042E-2</v>
      </c>
      <c r="AD542">
        <v>6.19933237958989E-3</v>
      </c>
      <c r="AE542">
        <v>2.0505484024797301E-2</v>
      </c>
      <c r="AF542">
        <v>2.67048164043872E-2</v>
      </c>
      <c r="AG542">
        <v>0.85371428571428598</v>
      </c>
      <c r="AH542">
        <v>0.50742857142857101</v>
      </c>
      <c r="AI542">
        <v>0.76685714285714301</v>
      </c>
      <c r="AJ542">
        <v>0.752</v>
      </c>
      <c r="AK542">
        <v>0.89257142857142902</v>
      </c>
      <c r="AL542">
        <v>0.40914285714285697</v>
      </c>
      <c r="AM542">
        <v>0.86399999999999999</v>
      </c>
      <c r="AN542">
        <v>0.753142857142857</v>
      </c>
      <c r="AO542">
        <v>0.68914285714285695</v>
      </c>
      <c r="AP542">
        <v>0.64342857142857102</v>
      </c>
      <c r="AQ542">
        <v>0.88457142857142901</v>
      </c>
      <c r="AR542">
        <v>0.58628571428571397</v>
      </c>
      <c r="AS542">
        <v>0.59542857142857097</v>
      </c>
      <c r="AT542">
        <v>0.66171428571428603</v>
      </c>
      <c r="AU542">
        <v>0.81828571428571395</v>
      </c>
      <c r="AV542">
        <v>2.88</v>
      </c>
      <c r="AW542">
        <v>2.9188571428571399</v>
      </c>
      <c r="AX542">
        <v>1.3325714285714301</v>
      </c>
      <c r="AY542">
        <v>3.5462857142857098</v>
      </c>
      <c r="AZ542">
        <v>10.6777142857143</v>
      </c>
      <c r="BA542">
        <v>0.85371428571428598</v>
      </c>
      <c r="BB542">
        <v>0.94742857142857095</v>
      </c>
      <c r="BC542">
        <v>0.71542857142857097</v>
      </c>
      <c r="BD542">
        <v>0.870857142857143</v>
      </c>
      <c r="BE542">
        <v>0.95771428571428596</v>
      </c>
      <c r="BF542" s="255" t="str">
        <f t="shared" si="8"/>
        <v>Most vulnerability</v>
      </c>
    </row>
    <row r="543" spans="1:58" x14ac:dyDescent="0.25">
      <c r="A543">
        <v>56209</v>
      </c>
      <c r="B543">
        <v>2635</v>
      </c>
      <c r="C543">
        <v>116</v>
      </c>
      <c r="D543">
        <v>79</v>
      </c>
      <c r="E543">
        <v>33024</v>
      </c>
      <c r="F543">
        <v>39</v>
      </c>
      <c r="G543">
        <v>436</v>
      </c>
      <c r="H543">
        <v>785</v>
      </c>
      <c r="I543">
        <v>264</v>
      </c>
      <c r="J543">
        <v>41</v>
      </c>
      <c r="K543">
        <v>279</v>
      </c>
      <c r="L543">
        <v>1</v>
      </c>
      <c r="M543">
        <v>8</v>
      </c>
      <c r="N543">
        <v>43</v>
      </c>
      <c r="O543">
        <v>29</v>
      </c>
      <c r="P543">
        <v>17</v>
      </c>
      <c r="Q543">
        <v>20</v>
      </c>
      <c r="R543">
        <v>4.4022770398482E-2</v>
      </c>
      <c r="S543">
        <v>2.9981024667931701E-2</v>
      </c>
      <c r="T543">
        <v>33024</v>
      </c>
      <c r="U543">
        <v>1.48007590132827E-2</v>
      </c>
      <c r="V543">
        <v>0.16546489563567399</v>
      </c>
      <c r="W543">
        <v>0.29791271347248599</v>
      </c>
      <c r="X543">
        <v>0.100189753320683</v>
      </c>
      <c r="Y543">
        <v>1.55597722960152E-2</v>
      </c>
      <c r="Z543">
        <v>0.105882352941176</v>
      </c>
      <c r="AA543">
        <v>3.7950664136622401E-4</v>
      </c>
      <c r="AB543">
        <v>3.0360531309297899E-3</v>
      </c>
      <c r="AC543">
        <v>1.6318785578747601E-2</v>
      </c>
      <c r="AD543">
        <v>1.10056925996205E-2</v>
      </c>
      <c r="AE543">
        <v>6.4516129032258099E-3</v>
      </c>
      <c r="AF543">
        <v>7.5901328273244801E-3</v>
      </c>
      <c r="AG543">
        <v>0.17714285714285699</v>
      </c>
      <c r="AH543">
        <v>0.83314285714285696</v>
      </c>
      <c r="AI543">
        <v>0.81142857142857105</v>
      </c>
      <c r="AJ543">
        <v>0.10171428571428601</v>
      </c>
      <c r="AK543">
        <v>0.29371428571428598</v>
      </c>
      <c r="AL543">
        <v>0.91771428571428604</v>
      </c>
      <c r="AM543">
        <v>0.314285714285714</v>
      </c>
      <c r="AN543">
        <v>0.21028571428571399</v>
      </c>
      <c r="AO543">
        <v>0.55771428571428605</v>
      </c>
      <c r="AP543">
        <v>0.36571428571428599</v>
      </c>
      <c r="AQ543">
        <v>0.34742857142857098</v>
      </c>
      <c r="AR543">
        <v>0.51314285714285701</v>
      </c>
      <c r="AS543">
        <v>0.8</v>
      </c>
      <c r="AT543">
        <v>0.23542857142857099</v>
      </c>
      <c r="AU543">
        <v>0.56342857142857095</v>
      </c>
      <c r="AV543">
        <v>1.9234285714285699</v>
      </c>
      <c r="AW543">
        <v>1.736</v>
      </c>
      <c r="AX543">
        <v>0.92342857142857104</v>
      </c>
      <c r="AY543">
        <v>2.4594285714285702</v>
      </c>
      <c r="AZ543">
        <v>7.0422857142857103</v>
      </c>
      <c r="BA543">
        <v>0.48457142857142899</v>
      </c>
      <c r="BB543">
        <v>0.34057142857142902</v>
      </c>
      <c r="BC543">
        <v>0.505142857142857</v>
      </c>
      <c r="BD543">
        <v>0.52114285714285702</v>
      </c>
      <c r="BE543">
        <v>0.46857142857142903</v>
      </c>
      <c r="BF543" s="255" t="str">
        <f t="shared" si="8"/>
        <v>Some vulnerability</v>
      </c>
    </row>
    <row r="544" spans="1:58" x14ac:dyDescent="0.25">
      <c r="A544">
        <v>56210</v>
      </c>
      <c r="B544">
        <v>4</v>
      </c>
      <c r="C544">
        <v>0</v>
      </c>
      <c r="D544">
        <v>0</v>
      </c>
      <c r="E544">
        <v>33025</v>
      </c>
      <c r="F544">
        <v>0</v>
      </c>
      <c r="G544">
        <v>2</v>
      </c>
      <c r="H544">
        <v>0</v>
      </c>
      <c r="I544">
        <v>1</v>
      </c>
      <c r="J544">
        <v>0</v>
      </c>
      <c r="K544">
        <v>0</v>
      </c>
      <c r="L544">
        <v>0</v>
      </c>
      <c r="M544">
        <v>0</v>
      </c>
      <c r="N544">
        <v>0</v>
      </c>
      <c r="O544">
        <v>0</v>
      </c>
      <c r="P544">
        <v>0</v>
      </c>
      <c r="Q544">
        <v>0</v>
      </c>
      <c r="R544">
        <v>0</v>
      </c>
      <c r="S544">
        <v>0</v>
      </c>
      <c r="T544">
        <v>33025</v>
      </c>
      <c r="U544">
        <v>0</v>
      </c>
      <c r="V544">
        <v>0.5</v>
      </c>
      <c r="W544">
        <v>0</v>
      </c>
      <c r="X544">
        <v>0.25</v>
      </c>
      <c r="Y544">
        <v>0</v>
      </c>
      <c r="Z544">
        <v>0</v>
      </c>
      <c r="AA544">
        <v>0</v>
      </c>
      <c r="AB544">
        <v>0</v>
      </c>
      <c r="AC544">
        <v>0</v>
      </c>
      <c r="AD544">
        <v>0</v>
      </c>
      <c r="AE544">
        <v>0</v>
      </c>
      <c r="AF544">
        <v>0</v>
      </c>
      <c r="AG544">
        <v>0</v>
      </c>
      <c r="AH544">
        <v>0</v>
      </c>
      <c r="AI544">
        <v>0.81028571428571405</v>
      </c>
      <c r="AJ544">
        <v>0</v>
      </c>
      <c r="AK544">
        <v>0.99199999999999999</v>
      </c>
      <c r="AL544">
        <v>0</v>
      </c>
      <c r="AM544">
        <v>0.97828571428571398</v>
      </c>
      <c r="AN544">
        <v>0</v>
      </c>
      <c r="AO544">
        <v>0</v>
      </c>
      <c r="AP544">
        <v>0</v>
      </c>
      <c r="AQ544">
        <v>0</v>
      </c>
      <c r="AR544">
        <v>0</v>
      </c>
      <c r="AS544">
        <v>0</v>
      </c>
      <c r="AT544">
        <v>0</v>
      </c>
      <c r="AU544">
        <v>0</v>
      </c>
      <c r="AV544">
        <v>0.81028571428571405</v>
      </c>
      <c r="AW544">
        <v>1.97028571428571</v>
      </c>
      <c r="AX544">
        <v>0</v>
      </c>
      <c r="AY544">
        <v>0</v>
      </c>
      <c r="AZ544">
        <v>2.78057142857143</v>
      </c>
      <c r="BA544">
        <v>6.6285714285714295E-2</v>
      </c>
      <c r="BB544">
        <v>0.48571428571428599</v>
      </c>
      <c r="BC544">
        <v>0</v>
      </c>
      <c r="BD544">
        <v>0</v>
      </c>
      <c r="BE544">
        <v>4.57142857142857E-3</v>
      </c>
      <c r="BF544" s="255" t="str">
        <f t="shared" si="8"/>
        <v>Least vulnerability</v>
      </c>
    </row>
    <row r="545" spans="1:58" x14ac:dyDescent="0.25">
      <c r="A545">
        <v>56211</v>
      </c>
      <c r="B545">
        <v>511</v>
      </c>
      <c r="C545">
        <v>29</v>
      </c>
      <c r="D545">
        <v>10</v>
      </c>
      <c r="E545">
        <v>37331</v>
      </c>
      <c r="F545">
        <v>3</v>
      </c>
      <c r="G545">
        <v>86</v>
      </c>
      <c r="H545">
        <v>130</v>
      </c>
      <c r="I545">
        <v>63</v>
      </c>
      <c r="J545">
        <v>12</v>
      </c>
      <c r="K545">
        <v>42</v>
      </c>
      <c r="L545">
        <v>0</v>
      </c>
      <c r="M545">
        <v>7</v>
      </c>
      <c r="N545">
        <v>18</v>
      </c>
      <c r="O545">
        <v>5</v>
      </c>
      <c r="P545">
        <v>2</v>
      </c>
      <c r="Q545">
        <v>0</v>
      </c>
      <c r="R545">
        <v>5.6751467710371803E-2</v>
      </c>
      <c r="S545">
        <v>1.9569471624266099E-2</v>
      </c>
      <c r="T545">
        <v>37331</v>
      </c>
      <c r="U545">
        <v>5.8708414872798396E-3</v>
      </c>
      <c r="V545">
        <v>0.168297455968689</v>
      </c>
      <c r="W545">
        <v>0.25440313111545998</v>
      </c>
      <c r="X545">
        <v>0.123287671232877</v>
      </c>
      <c r="Y545">
        <v>2.34833659491194E-2</v>
      </c>
      <c r="Z545">
        <v>8.2191780821917804E-2</v>
      </c>
      <c r="AA545">
        <v>0</v>
      </c>
      <c r="AB545">
        <v>1.3698630136986301E-2</v>
      </c>
      <c r="AC545">
        <v>3.52250489236791E-2</v>
      </c>
      <c r="AD545">
        <v>9.7847358121330701E-3</v>
      </c>
      <c r="AE545">
        <v>3.9138943248532296E-3</v>
      </c>
      <c r="AF545">
        <v>0</v>
      </c>
      <c r="AG545">
        <v>0.28228571428571397</v>
      </c>
      <c r="AH545">
        <v>0.58057142857142896</v>
      </c>
      <c r="AI545">
        <v>0.57257142857142895</v>
      </c>
      <c r="AJ545">
        <v>3.6571428571428602E-2</v>
      </c>
      <c r="AK545">
        <v>0.310857142857143</v>
      </c>
      <c r="AL545">
        <v>0.70971428571428596</v>
      </c>
      <c r="AM545">
        <v>0.56457142857142895</v>
      </c>
      <c r="AN545">
        <v>0.44571428571428601</v>
      </c>
      <c r="AO545">
        <v>0.433142857142857</v>
      </c>
      <c r="AP545">
        <v>0</v>
      </c>
      <c r="AQ545">
        <v>0.494857142857143</v>
      </c>
      <c r="AR545">
        <v>0.71428571428571397</v>
      </c>
      <c r="AS545">
        <v>0.75885714285714301</v>
      </c>
      <c r="AT545">
        <v>0.16685714285714301</v>
      </c>
      <c r="AU545">
        <v>0</v>
      </c>
      <c r="AV545">
        <v>1.472</v>
      </c>
      <c r="AW545">
        <v>2.03085714285714</v>
      </c>
      <c r="AX545">
        <v>0.433142857142857</v>
      </c>
      <c r="AY545">
        <v>2.1348571428571401</v>
      </c>
      <c r="AZ545">
        <v>6.0708571428571396</v>
      </c>
      <c r="BA545">
        <v>0.28457142857142897</v>
      </c>
      <c r="BB545">
        <v>0.52114285714285702</v>
      </c>
      <c r="BC545">
        <v>0.22628571428571401</v>
      </c>
      <c r="BD545">
        <v>0.41257142857142898</v>
      </c>
      <c r="BE545">
        <v>0.29714285714285699</v>
      </c>
      <c r="BF545" s="255" t="str">
        <f t="shared" si="8"/>
        <v>Some vulnerability</v>
      </c>
    </row>
    <row r="546" spans="1:58" x14ac:dyDescent="0.25">
      <c r="A546">
        <v>56212</v>
      </c>
      <c r="B546">
        <v>486</v>
      </c>
      <c r="C546">
        <v>30</v>
      </c>
      <c r="D546">
        <v>2</v>
      </c>
      <c r="E546">
        <v>44007</v>
      </c>
      <c r="F546">
        <v>16</v>
      </c>
      <c r="G546">
        <v>104</v>
      </c>
      <c r="H546">
        <v>97</v>
      </c>
      <c r="I546">
        <v>44</v>
      </c>
      <c r="J546">
        <v>9</v>
      </c>
      <c r="K546">
        <v>24</v>
      </c>
      <c r="L546">
        <v>15</v>
      </c>
      <c r="M546">
        <v>0</v>
      </c>
      <c r="N546">
        <v>9</v>
      </c>
      <c r="O546">
        <v>1</v>
      </c>
      <c r="P546">
        <v>3</v>
      </c>
      <c r="Q546">
        <v>0</v>
      </c>
      <c r="R546">
        <v>6.1728395061728399E-2</v>
      </c>
      <c r="S546">
        <v>4.11522633744856E-3</v>
      </c>
      <c r="T546">
        <v>44007</v>
      </c>
      <c r="U546">
        <v>3.2921810699588501E-2</v>
      </c>
      <c r="V546">
        <v>0.21399176954732499</v>
      </c>
      <c r="W546">
        <v>0.19958847736625501</v>
      </c>
      <c r="X546">
        <v>9.0534979423868303E-2</v>
      </c>
      <c r="Y546">
        <v>1.85185185185185E-2</v>
      </c>
      <c r="Z546">
        <v>4.9382716049382699E-2</v>
      </c>
      <c r="AA546">
        <v>3.0864197530864199E-2</v>
      </c>
      <c r="AB546">
        <v>0</v>
      </c>
      <c r="AC546">
        <v>1.85185185185185E-2</v>
      </c>
      <c r="AD546">
        <v>2.05761316872428E-3</v>
      </c>
      <c r="AE546">
        <v>6.17283950617284E-3</v>
      </c>
      <c r="AF546">
        <v>0</v>
      </c>
      <c r="AG546">
        <v>0.317714285714286</v>
      </c>
      <c r="AH546">
        <v>9.2571428571428596E-2</v>
      </c>
      <c r="AI546">
        <v>0.27885714285714303</v>
      </c>
      <c r="AJ546">
        <v>0.36457142857142899</v>
      </c>
      <c r="AK546">
        <v>0.58971428571428597</v>
      </c>
      <c r="AL546">
        <v>0.30399999999999999</v>
      </c>
      <c r="AM546">
        <v>0.224</v>
      </c>
      <c r="AN546">
        <v>0.29142857142857098</v>
      </c>
      <c r="AO546">
        <v>0.21028571428571399</v>
      </c>
      <c r="AP546">
        <v>0.92114285714285704</v>
      </c>
      <c r="AQ546">
        <v>0</v>
      </c>
      <c r="AR546">
        <v>0.55314285714285705</v>
      </c>
      <c r="AS546">
        <v>0.32457142857142901</v>
      </c>
      <c r="AT546">
        <v>0.22742857142857101</v>
      </c>
      <c r="AU546">
        <v>0</v>
      </c>
      <c r="AV546">
        <v>1.05371428571429</v>
      </c>
      <c r="AW546">
        <v>1.4091428571428599</v>
      </c>
      <c r="AX546">
        <v>1.1314285714285699</v>
      </c>
      <c r="AY546">
        <v>1.1051428571428601</v>
      </c>
      <c r="AZ546">
        <v>4.6994285714285704</v>
      </c>
      <c r="BA546">
        <v>0.129142857142857</v>
      </c>
      <c r="BB546">
        <v>0.184</v>
      </c>
      <c r="BC546">
        <v>0.622857142857143</v>
      </c>
      <c r="BD546">
        <v>0.128</v>
      </c>
      <c r="BE546">
        <v>0.10171428571428601</v>
      </c>
      <c r="BF546" s="255" t="str">
        <f t="shared" si="8"/>
        <v>Least vulnerability</v>
      </c>
    </row>
    <row r="547" spans="1:58" x14ac:dyDescent="0.25">
      <c r="A547">
        <v>56214</v>
      </c>
      <c r="B547">
        <v>714</v>
      </c>
      <c r="C547">
        <v>113</v>
      </c>
      <c r="D547">
        <v>21</v>
      </c>
      <c r="E547">
        <v>35714</v>
      </c>
      <c r="F547">
        <v>43</v>
      </c>
      <c r="G547">
        <v>152</v>
      </c>
      <c r="H547">
        <v>198</v>
      </c>
      <c r="I547">
        <v>63</v>
      </c>
      <c r="J547">
        <v>24</v>
      </c>
      <c r="K547">
        <v>81</v>
      </c>
      <c r="L547">
        <v>8</v>
      </c>
      <c r="M547">
        <v>17</v>
      </c>
      <c r="N547">
        <v>12</v>
      </c>
      <c r="O547">
        <v>3</v>
      </c>
      <c r="P547">
        <v>14</v>
      </c>
      <c r="Q547">
        <v>25</v>
      </c>
      <c r="R547">
        <v>0.15826330532212901</v>
      </c>
      <c r="S547">
        <v>2.9411764705882401E-2</v>
      </c>
      <c r="T547">
        <v>35714</v>
      </c>
      <c r="U547">
        <v>6.0224089635854301E-2</v>
      </c>
      <c r="V547">
        <v>0.212885154061625</v>
      </c>
      <c r="W547">
        <v>0.27731092436974802</v>
      </c>
      <c r="X547">
        <v>8.8235294117647106E-2</v>
      </c>
      <c r="Y547">
        <v>3.3613445378151301E-2</v>
      </c>
      <c r="Z547">
        <v>0.113445378151261</v>
      </c>
      <c r="AA547">
        <v>1.1204481792717101E-2</v>
      </c>
      <c r="AB547">
        <v>2.3809523809523801E-2</v>
      </c>
      <c r="AC547">
        <v>1.6806722689075598E-2</v>
      </c>
      <c r="AD547">
        <v>4.20168067226891E-3</v>
      </c>
      <c r="AE547">
        <v>1.9607843137254902E-2</v>
      </c>
      <c r="AF547">
        <v>3.5014005602240897E-2</v>
      </c>
      <c r="AG547">
        <v>0.88571428571428601</v>
      </c>
      <c r="AH547">
        <v>0.82628571428571396</v>
      </c>
      <c r="AI547">
        <v>0.68457142857142905</v>
      </c>
      <c r="AJ547">
        <v>0.78857142857142903</v>
      </c>
      <c r="AK547">
        <v>0.58399999999999996</v>
      </c>
      <c r="AL547">
        <v>0.83657142857142897</v>
      </c>
      <c r="AM547">
        <v>0.19771428571428601</v>
      </c>
      <c r="AN547">
        <v>0.70742857142857096</v>
      </c>
      <c r="AO547">
        <v>0.59085714285714297</v>
      </c>
      <c r="AP547">
        <v>0.77942857142857103</v>
      </c>
      <c r="AQ547">
        <v>0.61371428571428599</v>
      </c>
      <c r="AR547">
        <v>0.52685714285714302</v>
      </c>
      <c r="AS547">
        <v>0.47199999999999998</v>
      </c>
      <c r="AT547">
        <v>0.63542857142857101</v>
      </c>
      <c r="AU547">
        <v>0.872</v>
      </c>
      <c r="AV547">
        <v>3.1851428571428602</v>
      </c>
      <c r="AW547">
        <v>2.3257142857142901</v>
      </c>
      <c r="AX547">
        <v>1.3702857142857101</v>
      </c>
      <c r="AY547">
        <v>3.12</v>
      </c>
      <c r="AZ547">
        <v>10.0011428571429</v>
      </c>
      <c r="BA547">
        <v>0.91771428571428604</v>
      </c>
      <c r="BB547">
        <v>0.66971428571428604</v>
      </c>
      <c r="BC547">
        <v>0.73485714285714299</v>
      </c>
      <c r="BD547">
        <v>0.73714285714285699</v>
      </c>
      <c r="BE547">
        <v>0.90057142857142902</v>
      </c>
      <c r="BF547" s="255" t="str">
        <f t="shared" si="8"/>
        <v>Most vulnerability</v>
      </c>
    </row>
    <row r="548" spans="1:58" x14ac:dyDescent="0.25">
      <c r="A548">
        <v>56215</v>
      </c>
      <c r="B548">
        <v>4701</v>
      </c>
      <c r="C548">
        <v>410</v>
      </c>
      <c r="D548">
        <v>87</v>
      </c>
      <c r="E548">
        <v>36609</v>
      </c>
      <c r="F548">
        <v>143</v>
      </c>
      <c r="G548">
        <v>1052</v>
      </c>
      <c r="H548">
        <v>1117</v>
      </c>
      <c r="I548">
        <v>843</v>
      </c>
      <c r="J548">
        <v>141</v>
      </c>
      <c r="K548">
        <v>565</v>
      </c>
      <c r="L548">
        <v>18</v>
      </c>
      <c r="M548">
        <v>174</v>
      </c>
      <c r="N548">
        <v>30</v>
      </c>
      <c r="O548">
        <v>38</v>
      </c>
      <c r="P548">
        <v>85</v>
      </c>
      <c r="Q548">
        <v>120</v>
      </c>
      <c r="R548">
        <v>8.7215486066794301E-2</v>
      </c>
      <c r="S548">
        <v>1.8506700701978299E-2</v>
      </c>
      <c r="T548">
        <v>36609</v>
      </c>
      <c r="U548">
        <v>3.0419059774516099E-2</v>
      </c>
      <c r="V548">
        <v>0.22378217400553099</v>
      </c>
      <c r="W548">
        <v>0.237609019357583</v>
      </c>
      <c r="X548">
        <v>0.179323548181238</v>
      </c>
      <c r="Y548">
        <v>2.9993618379068301E-2</v>
      </c>
      <c r="Z548">
        <v>0.120187194213997</v>
      </c>
      <c r="AA548">
        <v>3.8289725590299902E-3</v>
      </c>
      <c r="AB548">
        <v>3.7013401403956599E-2</v>
      </c>
      <c r="AC548">
        <v>6.3816209317166597E-3</v>
      </c>
      <c r="AD548">
        <v>8.0833865135077603E-3</v>
      </c>
      <c r="AE548">
        <v>1.8081259306530501E-2</v>
      </c>
      <c r="AF548">
        <v>2.5526483726866601E-2</v>
      </c>
      <c r="AG548">
        <v>0.54057142857142904</v>
      </c>
      <c r="AH548">
        <v>0.54742857142857104</v>
      </c>
      <c r="AI548">
        <v>0.622857142857143</v>
      </c>
      <c r="AJ548">
        <v>0.312</v>
      </c>
      <c r="AK548">
        <v>0.65028571428571402</v>
      </c>
      <c r="AL548">
        <v>0.59199999999999997</v>
      </c>
      <c r="AM548">
        <v>0.88685714285714301</v>
      </c>
      <c r="AN548">
        <v>0.63200000000000001</v>
      </c>
      <c r="AO548">
        <v>0.61028571428571399</v>
      </c>
      <c r="AP548">
        <v>0.57142857142857095</v>
      </c>
      <c r="AQ548">
        <v>0.72799999999999998</v>
      </c>
      <c r="AR548">
        <v>0.310857142857143</v>
      </c>
      <c r="AS548">
        <v>0.68799999999999994</v>
      </c>
      <c r="AT548">
        <v>0.60114285714285698</v>
      </c>
      <c r="AU548">
        <v>0.8</v>
      </c>
      <c r="AV548">
        <v>2.02285714285714</v>
      </c>
      <c r="AW548">
        <v>2.7611428571428598</v>
      </c>
      <c r="AX548">
        <v>1.1817142857142899</v>
      </c>
      <c r="AY548">
        <v>3.1280000000000001</v>
      </c>
      <c r="AZ548">
        <v>9.0937142857142899</v>
      </c>
      <c r="BA548">
        <v>0.52685714285714302</v>
      </c>
      <c r="BB548">
        <v>0.88114285714285701</v>
      </c>
      <c r="BC548">
        <v>0.65028571428571402</v>
      </c>
      <c r="BD548">
        <v>0.73828571428571399</v>
      </c>
      <c r="BE548">
        <v>0.79314285714285704</v>
      </c>
      <c r="BF548" s="255" t="str">
        <f t="shared" si="8"/>
        <v>Most vulnerability</v>
      </c>
    </row>
    <row r="549" spans="1:58" x14ac:dyDescent="0.25">
      <c r="A549">
        <v>56216</v>
      </c>
      <c r="B549">
        <v>611</v>
      </c>
      <c r="C549">
        <v>17</v>
      </c>
      <c r="D549">
        <v>8</v>
      </c>
      <c r="E549">
        <v>37820</v>
      </c>
      <c r="F549">
        <v>57</v>
      </c>
      <c r="G549">
        <v>143</v>
      </c>
      <c r="H549">
        <v>110</v>
      </c>
      <c r="I549">
        <v>63</v>
      </c>
      <c r="J549">
        <v>25</v>
      </c>
      <c r="K549">
        <v>38</v>
      </c>
      <c r="L549">
        <v>0</v>
      </c>
      <c r="M549">
        <v>0</v>
      </c>
      <c r="N549">
        <v>18</v>
      </c>
      <c r="O549">
        <v>2</v>
      </c>
      <c r="P549">
        <v>2</v>
      </c>
      <c r="Q549">
        <v>0</v>
      </c>
      <c r="R549">
        <v>2.7823240589197999E-2</v>
      </c>
      <c r="S549">
        <v>1.30932896890344E-2</v>
      </c>
      <c r="T549">
        <v>37820</v>
      </c>
      <c r="U549">
        <v>9.3289689034369905E-2</v>
      </c>
      <c r="V549">
        <v>0.23404255319148901</v>
      </c>
      <c r="W549">
        <v>0.180032733224223</v>
      </c>
      <c r="X549">
        <v>0.103109656301146</v>
      </c>
      <c r="Y549">
        <v>4.0916530278232402E-2</v>
      </c>
      <c r="Z549">
        <v>6.2193126022913298E-2</v>
      </c>
      <c r="AA549">
        <v>0</v>
      </c>
      <c r="AB549">
        <v>0</v>
      </c>
      <c r="AC549">
        <v>2.9459901800327301E-2</v>
      </c>
      <c r="AD549">
        <v>3.27332242225859E-3</v>
      </c>
      <c r="AE549">
        <v>3.27332242225859E-3</v>
      </c>
      <c r="AF549">
        <v>0</v>
      </c>
      <c r="AG549">
        <v>6.4000000000000001E-2</v>
      </c>
      <c r="AH549">
        <v>0.36342857142857099</v>
      </c>
      <c r="AI549">
        <v>0.54057142857142904</v>
      </c>
      <c r="AJ549">
        <v>0.94057142857142895</v>
      </c>
      <c r="AK549">
        <v>0.70628571428571396</v>
      </c>
      <c r="AL549">
        <v>0.189714285714286</v>
      </c>
      <c r="AM549">
        <v>0.34857142857142898</v>
      </c>
      <c r="AN549">
        <v>0.83885714285714297</v>
      </c>
      <c r="AO549">
        <v>0.28685714285714298</v>
      </c>
      <c r="AP549">
        <v>0</v>
      </c>
      <c r="AQ549">
        <v>0</v>
      </c>
      <c r="AR549">
        <v>0.66971428571428604</v>
      </c>
      <c r="AS549">
        <v>0.41142857142857098</v>
      </c>
      <c r="AT549">
        <v>0.152</v>
      </c>
      <c r="AU549">
        <v>0</v>
      </c>
      <c r="AV549">
        <v>1.9085714285714299</v>
      </c>
      <c r="AW549">
        <v>2.0834285714285699</v>
      </c>
      <c r="AX549">
        <v>0.28685714285714298</v>
      </c>
      <c r="AY549">
        <v>1.23314285714286</v>
      </c>
      <c r="AZ549">
        <v>5.5119999999999996</v>
      </c>
      <c r="BA549">
        <v>0.47885714285714298</v>
      </c>
      <c r="BB549">
        <v>0.54628571428571404</v>
      </c>
      <c r="BC549">
        <v>0.16457142857142901</v>
      </c>
      <c r="BD549">
        <v>0.158857142857143</v>
      </c>
      <c r="BE549">
        <v>0.20799999999999999</v>
      </c>
      <c r="BF549" s="255" t="str">
        <f t="shared" si="8"/>
        <v>Least vulnerability</v>
      </c>
    </row>
    <row r="550" spans="1:58" x14ac:dyDescent="0.25">
      <c r="A550">
        <v>56218</v>
      </c>
      <c r="B550">
        <v>463</v>
      </c>
      <c r="C550">
        <v>69</v>
      </c>
      <c r="D550">
        <v>7</v>
      </c>
      <c r="E550">
        <v>44822</v>
      </c>
      <c r="F550">
        <v>45</v>
      </c>
      <c r="G550">
        <v>124</v>
      </c>
      <c r="H550">
        <v>66</v>
      </c>
      <c r="I550">
        <v>38</v>
      </c>
      <c r="J550">
        <v>24</v>
      </c>
      <c r="K550">
        <v>58</v>
      </c>
      <c r="L550">
        <v>0</v>
      </c>
      <c r="M550">
        <v>0</v>
      </c>
      <c r="N550">
        <v>8</v>
      </c>
      <c r="O550">
        <v>0</v>
      </c>
      <c r="P550">
        <v>1</v>
      </c>
      <c r="Q550">
        <v>0</v>
      </c>
      <c r="R550">
        <v>0.14902807775377999</v>
      </c>
      <c r="S550">
        <v>1.51187904967603E-2</v>
      </c>
      <c r="T550">
        <v>44822</v>
      </c>
      <c r="U550">
        <v>9.7192224622030199E-2</v>
      </c>
      <c r="V550">
        <v>0.26781857451403901</v>
      </c>
      <c r="W550">
        <v>0.14254859611231099</v>
      </c>
      <c r="X550">
        <v>8.2073434125270003E-2</v>
      </c>
      <c r="Y550">
        <v>5.1835853131749501E-2</v>
      </c>
      <c r="Z550">
        <v>0.12526997840172799</v>
      </c>
      <c r="AA550">
        <v>0</v>
      </c>
      <c r="AB550">
        <v>0</v>
      </c>
      <c r="AC550">
        <v>1.72786177105832E-2</v>
      </c>
      <c r="AD550">
        <v>0</v>
      </c>
      <c r="AE550">
        <v>2.15982721382289E-3</v>
      </c>
      <c r="AF550">
        <v>0</v>
      </c>
      <c r="AG550">
        <v>0.870857142857143</v>
      </c>
      <c r="AH550">
        <v>0.44</v>
      </c>
      <c r="AI550">
        <v>0.251428571428571</v>
      </c>
      <c r="AJ550">
        <v>0.95085714285714296</v>
      </c>
      <c r="AK550">
        <v>0.82742857142857096</v>
      </c>
      <c r="AL550">
        <v>8.5714285714285701E-2</v>
      </c>
      <c r="AM550">
        <v>0.126857142857143</v>
      </c>
      <c r="AN550">
        <v>0.91428571428571404</v>
      </c>
      <c r="AO550">
        <v>0.63771428571428601</v>
      </c>
      <c r="AP550">
        <v>0</v>
      </c>
      <c r="AQ550">
        <v>0</v>
      </c>
      <c r="AR550">
        <v>0.53485714285714303</v>
      </c>
      <c r="AS550">
        <v>0</v>
      </c>
      <c r="AT550">
        <v>0.11657142857142901</v>
      </c>
      <c r="AU550">
        <v>0</v>
      </c>
      <c r="AV550">
        <v>2.51314285714286</v>
      </c>
      <c r="AW550">
        <v>1.95428571428571</v>
      </c>
      <c r="AX550">
        <v>0.63771428571428601</v>
      </c>
      <c r="AY550">
        <v>0.65142857142857102</v>
      </c>
      <c r="AZ550">
        <v>5.75657142857143</v>
      </c>
      <c r="BA550">
        <v>0.73142857142857098</v>
      </c>
      <c r="BB550">
        <v>0.47771428571428598</v>
      </c>
      <c r="BC550">
        <v>0.33142857142857102</v>
      </c>
      <c r="BD550">
        <v>4.6857142857142903E-2</v>
      </c>
      <c r="BE550">
        <v>0.254857142857143</v>
      </c>
      <c r="BF550" s="255" t="str">
        <f t="shared" si="8"/>
        <v>Some vulnerability</v>
      </c>
    </row>
    <row r="551" spans="1:58" x14ac:dyDescent="0.25">
      <c r="A551">
        <v>56219</v>
      </c>
      <c r="B551">
        <v>901</v>
      </c>
      <c r="C551">
        <v>216</v>
      </c>
      <c r="D551">
        <v>22</v>
      </c>
      <c r="E551">
        <v>35265</v>
      </c>
      <c r="F551">
        <v>41</v>
      </c>
      <c r="G551">
        <v>248</v>
      </c>
      <c r="H551">
        <v>229</v>
      </c>
      <c r="I551">
        <v>136</v>
      </c>
      <c r="J551">
        <v>10</v>
      </c>
      <c r="K551">
        <v>321</v>
      </c>
      <c r="L551">
        <v>0</v>
      </c>
      <c r="M551">
        <v>26</v>
      </c>
      <c r="N551">
        <v>18</v>
      </c>
      <c r="O551">
        <v>15</v>
      </c>
      <c r="P551">
        <v>20</v>
      </c>
      <c r="Q551">
        <v>35</v>
      </c>
      <c r="R551">
        <v>0.23973362930077699</v>
      </c>
      <c r="S551">
        <v>2.4417314095449501E-2</v>
      </c>
      <c r="T551">
        <v>35265</v>
      </c>
      <c r="U551">
        <v>4.5504994450610403E-2</v>
      </c>
      <c r="V551">
        <v>0.27524972253052199</v>
      </c>
      <c r="W551">
        <v>0.25416204217536098</v>
      </c>
      <c r="X551">
        <v>0.15094339622641501</v>
      </c>
      <c r="Y551">
        <v>1.10987791342952E-2</v>
      </c>
      <c r="Z551">
        <v>0.35627081021087698</v>
      </c>
      <c r="AA551">
        <v>0</v>
      </c>
      <c r="AB551">
        <v>2.8856825749167599E-2</v>
      </c>
      <c r="AC551">
        <v>1.9977802441731401E-2</v>
      </c>
      <c r="AD551">
        <v>1.6648168701442801E-2</v>
      </c>
      <c r="AE551">
        <v>2.21975582685905E-2</v>
      </c>
      <c r="AF551">
        <v>3.8845726970033301E-2</v>
      </c>
      <c r="AG551">
        <v>0.96457142857142897</v>
      </c>
      <c r="AH551">
        <v>0.73828571428571399</v>
      </c>
      <c r="AI551">
        <v>0.70971428571428596</v>
      </c>
      <c r="AJ551">
        <v>0.58857142857142897</v>
      </c>
      <c r="AK551">
        <v>0.84914285714285698</v>
      </c>
      <c r="AL551">
        <v>0.70742857142857096</v>
      </c>
      <c r="AM551">
        <v>0.76800000000000002</v>
      </c>
      <c r="AN551">
        <v>8.9142857142857093E-2</v>
      </c>
      <c r="AO551">
        <v>0.93142857142857105</v>
      </c>
      <c r="AP551">
        <v>0</v>
      </c>
      <c r="AQ551">
        <v>0.66057142857142903</v>
      </c>
      <c r="AR551">
        <v>0.57028571428571395</v>
      </c>
      <c r="AS551">
        <v>0.90742857142857103</v>
      </c>
      <c r="AT551">
        <v>0.69485714285714295</v>
      </c>
      <c r="AU551">
        <v>0.89257142857142902</v>
      </c>
      <c r="AV551">
        <v>3.00114285714286</v>
      </c>
      <c r="AW551">
        <v>2.4137142857142901</v>
      </c>
      <c r="AX551">
        <v>0.93142857142857105</v>
      </c>
      <c r="AY551">
        <v>3.72571428571429</v>
      </c>
      <c r="AZ551">
        <v>10.071999999999999</v>
      </c>
      <c r="BA551">
        <v>0.88342857142857101</v>
      </c>
      <c r="BB551">
        <v>0.71771428571428597</v>
      </c>
      <c r="BC551">
        <v>0.50857142857142901</v>
      </c>
      <c r="BD551">
        <v>0.93142857142857105</v>
      </c>
      <c r="BE551">
        <v>0.90857142857142903</v>
      </c>
      <c r="BF551" s="255" t="str">
        <f t="shared" si="8"/>
        <v>Most vulnerability</v>
      </c>
    </row>
    <row r="552" spans="1:58" x14ac:dyDescent="0.25">
      <c r="A552">
        <v>56220</v>
      </c>
      <c r="B552">
        <v>2705</v>
      </c>
      <c r="C552">
        <v>238</v>
      </c>
      <c r="D552">
        <v>50</v>
      </c>
      <c r="E552">
        <v>34868</v>
      </c>
      <c r="F552">
        <v>83</v>
      </c>
      <c r="G552">
        <v>627</v>
      </c>
      <c r="H552">
        <v>636</v>
      </c>
      <c r="I552">
        <v>498</v>
      </c>
      <c r="J552">
        <v>146</v>
      </c>
      <c r="K552">
        <v>130</v>
      </c>
      <c r="L552">
        <v>3</v>
      </c>
      <c r="M552">
        <v>88</v>
      </c>
      <c r="N552">
        <v>29</v>
      </c>
      <c r="O552">
        <v>3</v>
      </c>
      <c r="P552">
        <v>56</v>
      </c>
      <c r="Q552">
        <v>100</v>
      </c>
      <c r="R552">
        <v>8.7985212569316101E-2</v>
      </c>
      <c r="S552">
        <v>1.84842883548983E-2</v>
      </c>
      <c r="T552">
        <v>34868</v>
      </c>
      <c r="U552">
        <v>3.0683918669131199E-2</v>
      </c>
      <c r="V552">
        <v>0.231792975970425</v>
      </c>
      <c r="W552">
        <v>0.23512014787430699</v>
      </c>
      <c r="X552">
        <v>0.184103512014787</v>
      </c>
      <c r="Y552">
        <v>5.3974121996303102E-2</v>
      </c>
      <c r="Z552">
        <v>4.80591497227357E-2</v>
      </c>
      <c r="AA552">
        <v>1.1090573012939001E-3</v>
      </c>
      <c r="AB552">
        <v>3.2532347504621098E-2</v>
      </c>
      <c r="AC552">
        <v>1.0720887245841E-2</v>
      </c>
      <c r="AD552">
        <v>1.1090573012939001E-3</v>
      </c>
      <c r="AE552">
        <v>2.0702402957486099E-2</v>
      </c>
      <c r="AF552">
        <v>3.6968576709796697E-2</v>
      </c>
      <c r="AG552">
        <v>0.54742857142857104</v>
      </c>
      <c r="AH552">
        <v>0.54628571428571404</v>
      </c>
      <c r="AI552">
        <v>0.73257142857142898</v>
      </c>
      <c r="AJ552">
        <v>0.31885714285714301</v>
      </c>
      <c r="AK552">
        <v>0.69942857142857096</v>
      </c>
      <c r="AL552">
        <v>0.58057142857142896</v>
      </c>
      <c r="AM552">
        <v>0.89485714285714302</v>
      </c>
      <c r="AN552">
        <v>0.92914285714285705</v>
      </c>
      <c r="AO552">
        <v>0.20342857142857099</v>
      </c>
      <c r="AP552">
        <v>0.42057142857142898</v>
      </c>
      <c r="AQ552">
        <v>0.68799999999999994</v>
      </c>
      <c r="AR552">
        <v>0.41028571428571398</v>
      </c>
      <c r="AS552">
        <v>0.26285714285714301</v>
      </c>
      <c r="AT552">
        <v>0.66857142857142904</v>
      </c>
      <c r="AU552">
        <v>0.88685714285714301</v>
      </c>
      <c r="AV552">
        <v>2.1451428571428601</v>
      </c>
      <c r="AW552">
        <v>3.1040000000000001</v>
      </c>
      <c r="AX552">
        <v>0.624</v>
      </c>
      <c r="AY552">
        <v>2.9165714285714301</v>
      </c>
      <c r="AZ552">
        <v>8.7897142857142896</v>
      </c>
      <c r="BA552">
        <v>0.58285714285714296</v>
      </c>
      <c r="BB552">
        <v>0.98514285714285699</v>
      </c>
      <c r="BC552">
        <v>0.32457142857142901</v>
      </c>
      <c r="BD552">
        <v>0.66628571428571404</v>
      </c>
      <c r="BE552">
        <v>0.747428571428571</v>
      </c>
      <c r="BF552" s="255" t="str">
        <f t="shared" si="8"/>
        <v>Significant vulnerability</v>
      </c>
    </row>
    <row r="553" spans="1:58" x14ac:dyDescent="0.25">
      <c r="A553">
        <v>56221</v>
      </c>
      <c r="B553">
        <v>826</v>
      </c>
      <c r="C553">
        <v>58</v>
      </c>
      <c r="D553">
        <v>6</v>
      </c>
      <c r="E553">
        <v>36475</v>
      </c>
      <c r="F553">
        <v>25</v>
      </c>
      <c r="G553">
        <v>184</v>
      </c>
      <c r="H553">
        <v>153</v>
      </c>
      <c r="I553">
        <v>206</v>
      </c>
      <c r="J553">
        <v>18</v>
      </c>
      <c r="K553">
        <v>31</v>
      </c>
      <c r="L553">
        <v>5</v>
      </c>
      <c r="M553">
        <v>4</v>
      </c>
      <c r="N553">
        <v>6</v>
      </c>
      <c r="O553">
        <v>0</v>
      </c>
      <c r="P553">
        <v>10</v>
      </c>
      <c r="Q553">
        <v>0</v>
      </c>
      <c r="R553">
        <v>7.0217917675544805E-2</v>
      </c>
      <c r="S553">
        <v>7.2639225181598101E-3</v>
      </c>
      <c r="T553">
        <v>36475</v>
      </c>
      <c r="U553">
        <v>3.0266343825665901E-2</v>
      </c>
      <c r="V553">
        <v>0.222760290556901</v>
      </c>
      <c r="W553">
        <v>0.185230024213075</v>
      </c>
      <c r="X553">
        <v>0.24939467312348701</v>
      </c>
      <c r="Y553">
        <v>2.17917675544794E-2</v>
      </c>
      <c r="Z553">
        <v>3.7530266343825697E-2</v>
      </c>
      <c r="AA553">
        <v>6.05326876513317E-3</v>
      </c>
      <c r="AB553">
        <v>4.8426150121065404E-3</v>
      </c>
      <c r="AC553">
        <v>7.2639225181598101E-3</v>
      </c>
      <c r="AD553">
        <v>0</v>
      </c>
      <c r="AE553">
        <v>1.21065375302663E-2</v>
      </c>
      <c r="AF553">
        <v>0</v>
      </c>
      <c r="AG553">
        <v>0.40342857142857103</v>
      </c>
      <c r="AH553">
        <v>0.17257142857142899</v>
      </c>
      <c r="AI553">
        <v>0.63200000000000001</v>
      </c>
      <c r="AJ553">
        <v>0.309714285714286</v>
      </c>
      <c r="AK553">
        <v>0.64</v>
      </c>
      <c r="AL553">
        <v>0.214857142857143</v>
      </c>
      <c r="AM553">
        <v>0.97714285714285698</v>
      </c>
      <c r="AN553">
        <v>0.38971428571428601</v>
      </c>
      <c r="AO553">
        <v>0.14285714285714299</v>
      </c>
      <c r="AP553">
        <v>0.65028571428571402</v>
      </c>
      <c r="AQ553">
        <v>0.374857142857143</v>
      </c>
      <c r="AR553">
        <v>0.32914285714285701</v>
      </c>
      <c r="AS553">
        <v>0</v>
      </c>
      <c r="AT553">
        <v>0.436571428571429</v>
      </c>
      <c r="AU553">
        <v>0</v>
      </c>
      <c r="AV553">
        <v>1.51771428571429</v>
      </c>
      <c r="AW553">
        <v>2.22171428571429</v>
      </c>
      <c r="AX553">
        <v>0.79314285714285704</v>
      </c>
      <c r="AY553">
        <v>1.1405714285714299</v>
      </c>
      <c r="AZ553">
        <v>5.6731428571428602</v>
      </c>
      <c r="BA553">
        <v>0.29371428571428598</v>
      </c>
      <c r="BB553">
        <v>0.61599999999999999</v>
      </c>
      <c r="BC553">
        <v>0.432</v>
      </c>
      <c r="BD553">
        <v>0.13257142857142901</v>
      </c>
      <c r="BE553">
        <v>0.24457142857142899</v>
      </c>
      <c r="BF553" s="255" t="str">
        <f t="shared" si="8"/>
        <v>Least vulnerability</v>
      </c>
    </row>
    <row r="554" spans="1:58" x14ac:dyDescent="0.25">
      <c r="A554">
        <v>56222</v>
      </c>
      <c r="B554">
        <v>2012</v>
      </c>
      <c r="C554">
        <v>204</v>
      </c>
      <c r="D554">
        <v>35</v>
      </c>
      <c r="E554">
        <v>33448</v>
      </c>
      <c r="F554">
        <v>127</v>
      </c>
      <c r="G554">
        <v>335</v>
      </c>
      <c r="H554">
        <v>563</v>
      </c>
      <c r="I554">
        <v>246</v>
      </c>
      <c r="J554">
        <v>40</v>
      </c>
      <c r="K554">
        <v>240</v>
      </c>
      <c r="L554">
        <v>19</v>
      </c>
      <c r="M554">
        <v>71</v>
      </c>
      <c r="N554">
        <v>5</v>
      </c>
      <c r="O554">
        <v>2</v>
      </c>
      <c r="P554">
        <v>14</v>
      </c>
      <c r="Q554">
        <v>86</v>
      </c>
      <c r="R554">
        <v>0.101391650099404</v>
      </c>
      <c r="S554">
        <v>1.73956262425447E-2</v>
      </c>
      <c r="T554">
        <v>33448</v>
      </c>
      <c r="U554">
        <v>6.3121272365805198E-2</v>
      </c>
      <c r="V554">
        <v>0.166500994035785</v>
      </c>
      <c r="W554">
        <v>0.27982107355864799</v>
      </c>
      <c r="X554">
        <v>0.122266401590457</v>
      </c>
      <c r="Y554">
        <v>1.9880715705765401E-2</v>
      </c>
      <c r="Z554">
        <v>0.119284294234592</v>
      </c>
      <c r="AA554">
        <v>9.4433399602385695E-3</v>
      </c>
      <c r="AB554">
        <v>3.5288270377733598E-2</v>
      </c>
      <c r="AC554">
        <v>2.4850894632206799E-3</v>
      </c>
      <c r="AD554">
        <v>9.9403578528827006E-4</v>
      </c>
      <c r="AE554">
        <v>6.9582504970178904E-3</v>
      </c>
      <c r="AF554">
        <v>4.2743538767395603E-2</v>
      </c>
      <c r="AG554">
        <v>0.64914285714285702</v>
      </c>
      <c r="AH554">
        <v>0.51771428571428602</v>
      </c>
      <c r="AI554">
        <v>0.79428571428571404</v>
      </c>
      <c r="AJ554">
        <v>0.81142857142857105</v>
      </c>
      <c r="AK554">
        <v>0.30285714285714299</v>
      </c>
      <c r="AL554">
        <v>0.84571428571428597</v>
      </c>
      <c r="AM554">
        <v>0.55314285714285705</v>
      </c>
      <c r="AN554">
        <v>0.33942857142857102</v>
      </c>
      <c r="AO554">
        <v>0.60685714285714298</v>
      </c>
      <c r="AP554">
        <v>0.746285714285714</v>
      </c>
      <c r="AQ554">
        <v>0.71085714285714297</v>
      </c>
      <c r="AR554">
        <v>0.20799999999999999</v>
      </c>
      <c r="AS554">
        <v>0.251428571428571</v>
      </c>
      <c r="AT554">
        <v>0.25600000000000001</v>
      </c>
      <c r="AU554">
        <v>0.91200000000000003</v>
      </c>
      <c r="AV554">
        <v>2.77257142857143</v>
      </c>
      <c r="AW554">
        <v>2.04114285714286</v>
      </c>
      <c r="AX554">
        <v>1.3531428571428601</v>
      </c>
      <c r="AY554">
        <v>2.3382857142857101</v>
      </c>
      <c r="AZ554">
        <v>8.5051428571428591</v>
      </c>
      <c r="BA554">
        <v>0.81371428571428595</v>
      </c>
      <c r="BB554">
        <v>0.53028571428571403</v>
      </c>
      <c r="BC554">
        <v>0.72228571428571398</v>
      </c>
      <c r="BD554">
        <v>0.47885714285714298</v>
      </c>
      <c r="BE554">
        <v>0.70171428571428596</v>
      </c>
      <c r="BF554" s="255" t="str">
        <f t="shared" si="8"/>
        <v>Significant vulnerability</v>
      </c>
    </row>
    <row r="555" spans="1:58" x14ac:dyDescent="0.25">
      <c r="A555">
        <v>56223</v>
      </c>
      <c r="B555">
        <v>1403</v>
      </c>
      <c r="C555">
        <v>139</v>
      </c>
      <c r="D555">
        <v>14</v>
      </c>
      <c r="E555">
        <v>33911</v>
      </c>
      <c r="F555">
        <v>48</v>
      </c>
      <c r="G555">
        <v>321</v>
      </c>
      <c r="H555">
        <v>373</v>
      </c>
      <c r="I555">
        <v>167</v>
      </c>
      <c r="J555">
        <v>69</v>
      </c>
      <c r="K555">
        <v>169</v>
      </c>
      <c r="L555">
        <v>15</v>
      </c>
      <c r="M555">
        <v>37</v>
      </c>
      <c r="N555">
        <v>0</v>
      </c>
      <c r="O555">
        <v>21</v>
      </c>
      <c r="P555">
        <v>30</v>
      </c>
      <c r="Q555">
        <v>44</v>
      </c>
      <c r="R555">
        <v>9.9073414112615804E-2</v>
      </c>
      <c r="S555">
        <v>9.9786172487526699E-3</v>
      </c>
      <c r="T555">
        <v>33911</v>
      </c>
      <c r="U555">
        <v>3.42124019957235E-2</v>
      </c>
      <c r="V555">
        <v>0.22879543834640101</v>
      </c>
      <c r="W555">
        <v>0.26585887384176798</v>
      </c>
      <c r="X555">
        <v>0.119030648610121</v>
      </c>
      <c r="Y555">
        <v>4.91803278688525E-2</v>
      </c>
      <c r="Z555">
        <v>0.120456165359943</v>
      </c>
      <c r="AA555">
        <v>1.0691375623663599E-2</v>
      </c>
      <c r="AB555">
        <v>2.6372059871703501E-2</v>
      </c>
      <c r="AC555">
        <v>0</v>
      </c>
      <c r="AD555">
        <v>1.4967925873129E-2</v>
      </c>
      <c r="AE555">
        <v>2.1382751247327199E-2</v>
      </c>
      <c r="AF555">
        <v>3.1361368496079803E-2</v>
      </c>
      <c r="AG555">
        <v>0.63085714285714301</v>
      </c>
      <c r="AH555">
        <v>0.253714285714286</v>
      </c>
      <c r="AI555">
        <v>0.77257142857142902</v>
      </c>
      <c r="AJ555">
        <v>0.39085714285714301</v>
      </c>
      <c r="AK555">
        <v>0.67885714285714305</v>
      </c>
      <c r="AL555">
        <v>0.78400000000000003</v>
      </c>
      <c r="AM555">
        <v>0.52</v>
      </c>
      <c r="AN555">
        <v>0.89942857142857102</v>
      </c>
      <c r="AO555">
        <v>0.61257142857142899</v>
      </c>
      <c r="AP555">
        <v>0.77257142857142902</v>
      </c>
      <c r="AQ555">
        <v>0.63771428571428601</v>
      </c>
      <c r="AR555">
        <v>0</v>
      </c>
      <c r="AS555">
        <v>0.88914285714285701</v>
      </c>
      <c r="AT555">
        <v>0.67657142857142905</v>
      </c>
      <c r="AU555">
        <v>0.85371428571428598</v>
      </c>
      <c r="AV555">
        <v>2.048</v>
      </c>
      <c r="AW555">
        <v>2.8822857142857101</v>
      </c>
      <c r="AX555">
        <v>1.3851428571428599</v>
      </c>
      <c r="AY555">
        <v>3.05714285714286</v>
      </c>
      <c r="AZ555">
        <v>9.3725714285714297</v>
      </c>
      <c r="BA555">
        <v>0.53371428571428603</v>
      </c>
      <c r="BB555">
        <v>0.93371428571428605</v>
      </c>
      <c r="BC555">
        <v>0.74057142857142899</v>
      </c>
      <c r="BD555">
        <v>0.71885714285714297</v>
      </c>
      <c r="BE555">
        <v>0.83771428571428597</v>
      </c>
      <c r="BF555" s="255" t="str">
        <f t="shared" si="8"/>
        <v>Most vulnerability</v>
      </c>
    </row>
    <row r="556" spans="1:58" x14ac:dyDescent="0.25">
      <c r="A556">
        <v>56224</v>
      </c>
      <c r="B556">
        <v>301</v>
      </c>
      <c r="C556">
        <v>35</v>
      </c>
      <c r="D556">
        <v>2</v>
      </c>
      <c r="E556">
        <v>33561</v>
      </c>
      <c r="F556">
        <v>15</v>
      </c>
      <c r="G556">
        <v>40</v>
      </c>
      <c r="H556">
        <v>100</v>
      </c>
      <c r="I556">
        <v>42</v>
      </c>
      <c r="J556">
        <v>2</v>
      </c>
      <c r="K556">
        <v>22</v>
      </c>
      <c r="L556">
        <v>0</v>
      </c>
      <c r="M556">
        <v>0</v>
      </c>
      <c r="N556">
        <v>16</v>
      </c>
      <c r="O556">
        <v>0</v>
      </c>
      <c r="P556">
        <v>6</v>
      </c>
      <c r="Q556">
        <v>0</v>
      </c>
      <c r="R556">
        <v>0.116279069767442</v>
      </c>
      <c r="S556">
        <v>6.6445182724252502E-3</v>
      </c>
      <c r="T556">
        <v>33561</v>
      </c>
      <c r="U556">
        <v>4.9833887043189397E-2</v>
      </c>
      <c r="V556">
        <v>0.13289036544850499</v>
      </c>
      <c r="W556">
        <v>0.33222591362126203</v>
      </c>
      <c r="X556">
        <v>0.13953488372093001</v>
      </c>
      <c r="Y556">
        <v>6.6445182724252502E-3</v>
      </c>
      <c r="Z556">
        <v>7.3089700996677706E-2</v>
      </c>
      <c r="AA556">
        <v>0</v>
      </c>
      <c r="AB556">
        <v>0</v>
      </c>
      <c r="AC556">
        <v>5.3156146179402002E-2</v>
      </c>
      <c r="AD556">
        <v>0</v>
      </c>
      <c r="AE556">
        <v>1.9933554817275701E-2</v>
      </c>
      <c r="AF556">
        <v>0</v>
      </c>
      <c r="AG556">
        <v>0.73599999999999999</v>
      </c>
      <c r="AH556">
        <v>0.14857142857142899</v>
      </c>
      <c r="AI556">
        <v>0.78857142857142903</v>
      </c>
      <c r="AJ556">
        <v>0.66057142857142903</v>
      </c>
      <c r="AK556">
        <v>0.13142857142857101</v>
      </c>
      <c r="AL556">
        <v>0.97485714285714298</v>
      </c>
      <c r="AM556">
        <v>0.68342857142857105</v>
      </c>
      <c r="AN556">
        <v>4.57142857142857E-2</v>
      </c>
      <c r="AO556">
        <v>0.380571428571429</v>
      </c>
      <c r="AP556">
        <v>0</v>
      </c>
      <c r="AQ556">
        <v>0</v>
      </c>
      <c r="AR556">
        <v>0.79771428571428604</v>
      </c>
      <c r="AS556">
        <v>0</v>
      </c>
      <c r="AT556">
        <v>0.64685714285714302</v>
      </c>
      <c r="AU556">
        <v>0</v>
      </c>
      <c r="AV556">
        <v>2.3337142857142901</v>
      </c>
      <c r="AW556">
        <v>1.8354285714285701</v>
      </c>
      <c r="AX556">
        <v>0.380571428571429</v>
      </c>
      <c r="AY556">
        <v>1.4445714285714299</v>
      </c>
      <c r="AZ556">
        <v>5.9942857142857102</v>
      </c>
      <c r="BA556">
        <v>0.66057142857142903</v>
      </c>
      <c r="BB556">
        <v>0.40228571428571402</v>
      </c>
      <c r="BC556">
        <v>0.20228571428571401</v>
      </c>
      <c r="BD556">
        <v>0.218285714285714</v>
      </c>
      <c r="BE556">
        <v>0.28342857142857097</v>
      </c>
      <c r="BF556" s="255" t="str">
        <f t="shared" si="8"/>
        <v>Some vulnerability</v>
      </c>
    </row>
    <row r="557" spans="1:58" x14ac:dyDescent="0.25">
      <c r="A557">
        <v>56225</v>
      </c>
      <c r="B557">
        <v>733</v>
      </c>
      <c r="C557">
        <v>127</v>
      </c>
      <c r="D557">
        <v>5</v>
      </c>
      <c r="E557">
        <v>45773</v>
      </c>
      <c r="F557">
        <v>56</v>
      </c>
      <c r="G557">
        <v>183</v>
      </c>
      <c r="H557">
        <v>161</v>
      </c>
      <c r="I557">
        <v>113</v>
      </c>
      <c r="J557">
        <v>4</v>
      </c>
      <c r="K557">
        <v>57</v>
      </c>
      <c r="L557">
        <v>6</v>
      </c>
      <c r="M557">
        <v>29</v>
      </c>
      <c r="N557">
        <v>60</v>
      </c>
      <c r="O557">
        <v>0</v>
      </c>
      <c r="P557">
        <v>28</v>
      </c>
      <c r="Q557">
        <v>49</v>
      </c>
      <c r="R557">
        <v>0.17326057298772199</v>
      </c>
      <c r="S557">
        <v>6.8212824010914098E-3</v>
      </c>
      <c r="T557">
        <v>45773</v>
      </c>
      <c r="U557">
        <v>7.6398362892223695E-2</v>
      </c>
      <c r="V557">
        <v>0.249658935879945</v>
      </c>
      <c r="W557">
        <v>0.21964529331514299</v>
      </c>
      <c r="X557">
        <v>0.15416098226466601</v>
      </c>
      <c r="Y557">
        <v>5.4570259208731198E-3</v>
      </c>
      <c r="Z557">
        <v>7.7762619372441999E-2</v>
      </c>
      <c r="AA557">
        <v>8.1855388813096893E-3</v>
      </c>
      <c r="AB557">
        <v>3.95634379263302E-2</v>
      </c>
      <c r="AC557">
        <v>8.1855388813096897E-2</v>
      </c>
      <c r="AD557">
        <v>0</v>
      </c>
      <c r="AE557">
        <v>3.8199181446111903E-2</v>
      </c>
      <c r="AF557">
        <v>6.6848567530695804E-2</v>
      </c>
      <c r="AG557">
        <v>0.92</v>
      </c>
      <c r="AH557">
        <v>0.154285714285714</v>
      </c>
      <c r="AI557">
        <v>0.221714285714286</v>
      </c>
      <c r="AJ557">
        <v>0.88914285714285701</v>
      </c>
      <c r="AK557">
        <v>0.76800000000000002</v>
      </c>
      <c r="AL557">
        <v>0.441142857142857</v>
      </c>
      <c r="AM557">
        <v>0.78857142857142903</v>
      </c>
      <c r="AN557">
        <v>4.1142857142857099E-2</v>
      </c>
      <c r="AO557">
        <v>0.41257142857142898</v>
      </c>
      <c r="AP557">
        <v>0.71771428571428597</v>
      </c>
      <c r="AQ557">
        <v>0.749714285714286</v>
      </c>
      <c r="AR557">
        <v>0.89600000000000002</v>
      </c>
      <c r="AS557">
        <v>0</v>
      </c>
      <c r="AT557">
        <v>0.90057142857142902</v>
      </c>
      <c r="AU557">
        <v>0.94971428571428596</v>
      </c>
      <c r="AV557">
        <v>2.1851428571428602</v>
      </c>
      <c r="AW557">
        <v>2.03885714285714</v>
      </c>
      <c r="AX557">
        <v>1.1302857142857099</v>
      </c>
      <c r="AY557">
        <v>3.496</v>
      </c>
      <c r="AZ557">
        <v>8.8502857142857092</v>
      </c>
      <c r="BA557">
        <v>0.59771428571428598</v>
      </c>
      <c r="BB557">
        <v>0.52685714285714302</v>
      </c>
      <c r="BC557">
        <v>0.621714285714286</v>
      </c>
      <c r="BD557">
        <v>0.85828571428571399</v>
      </c>
      <c r="BE557">
        <v>0.75771428571428601</v>
      </c>
      <c r="BF557" s="255" t="str">
        <f t="shared" si="8"/>
        <v>Most vulnerability</v>
      </c>
    </row>
    <row r="558" spans="1:58" x14ac:dyDescent="0.25">
      <c r="A558">
        <v>56226</v>
      </c>
      <c r="B558">
        <v>205</v>
      </c>
      <c r="C558">
        <v>13</v>
      </c>
      <c r="D558">
        <v>0</v>
      </c>
      <c r="E558">
        <v>38845</v>
      </c>
      <c r="F558">
        <v>7</v>
      </c>
      <c r="G558">
        <v>40</v>
      </c>
      <c r="H558">
        <v>54</v>
      </c>
      <c r="I558">
        <v>22</v>
      </c>
      <c r="J558">
        <v>5</v>
      </c>
      <c r="K558">
        <v>5</v>
      </c>
      <c r="L558">
        <v>0</v>
      </c>
      <c r="M558">
        <v>0</v>
      </c>
      <c r="N558">
        <v>1</v>
      </c>
      <c r="O558">
        <v>0</v>
      </c>
      <c r="P558">
        <v>0</v>
      </c>
      <c r="Q558">
        <v>0</v>
      </c>
      <c r="R558">
        <v>6.3414634146341506E-2</v>
      </c>
      <c r="S558">
        <v>0</v>
      </c>
      <c r="T558">
        <v>38845</v>
      </c>
      <c r="U558">
        <v>3.4146341463414602E-2</v>
      </c>
      <c r="V558">
        <v>0.19512195121951201</v>
      </c>
      <c r="W558">
        <v>0.26341463414634098</v>
      </c>
      <c r="X558">
        <v>0.107317073170732</v>
      </c>
      <c r="Y558">
        <v>2.4390243902439001E-2</v>
      </c>
      <c r="Z558">
        <v>2.4390243902439001E-2</v>
      </c>
      <c r="AA558">
        <v>0</v>
      </c>
      <c r="AB558">
        <v>0</v>
      </c>
      <c r="AC558">
        <v>4.8780487804877997E-3</v>
      </c>
      <c r="AD558">
        <v>0</v>
      </c>
      <c r="AE558">
        <v>0</v>
      </c>
      <c r="AF558">
        <v>0</v>
      </c>
      <c r="AG558">
        <v>0.33942857142857102</v>
      </c>
      <c r="AH558">
        <v>0</v>
      </c>
      <c r="AI558">
        <v>0.47771428571428598</v>
      </c>
      <c r="AJ558">
        <v>0.38628571428571401</v>
      </c>
      <c r="AK558">
        <v>0.49257142857142899</v>
      </c>
      <c r="AL558">
        <v>0.76800000000000002</v>
      </c>
      <c r="AM558">
        <v>0.39771428571428602</v>
      </c>
      <c r="AN558">
        <v>0.47428571428571398</v>
      </c>
      <c r="AO558">
        <v>7.0857142857142896E-2</v>
      </c>
      <c r="AP558">
        <v>0</v>
      </c>
      <c r="AQ558">
        <v>0</v>
      </c>
      <c r="AR558">
        <v>0.26285714285714301</v>
      </c>
      <c r="AS558">
        <v>0</v>
      </c>
      <c r="AT558">
        <v>0</v>
      </c>
      <c r="AU558">
        <v>0</v>
      </c>
      <c r="AV558">
        <v>1.20342857142857</v>
      </c>
      <c r="AW558">
        <v>2.1325714285714299</v>
      </c>
      <c r="AX558">
        <v>7.0857142857142896E-2</v>
      </c>
      <c r="AY558">
        <v>0.26285714285714301</v>
      </c>
      <c r="AZ558">
        <v>3.6697142857142899</v>
      </c>
      <c r="BA558">
        <v>0.17257142857142899</v>
      </c>
      <c r="BB558">
        <v>0.57028571428571395</v>
      </c>
      <c r="BC558">
        <v>5.8285714285714302E-2</v>
      </c>
      <c r="BD558">
        <v>2.4E-2</v>
      </c>
      <c r="BE558">
        <v>3.3142857142857099E-2</v>
      </c>
      <c r="BF558" s="255" t="str">
        <f t="shared" si="8"/>
        <v>Least vulnerability</v>
      </c>
    </row>
    <row r="559" spans="1:58" x14ac:dyDescent="0.25">
      <c r="A559">
        <v>56227</v>
      </c>
      <c r="B559">
        <v>266</v>
      </c>
      <c r="C559">
        <v>28</v>
      </c>
      <c r="D559">
        <v>0</v>
      </c>
      <c r="E559">
        <v>30397</v>
      </c>
      <c r="F559">
        <v>12</v>
      </c>
      <c r="G559">
        <v>50</v>
      </c>
      <c r="H559">
        <v>65</v>
      </c>
      <c r="I559">
        <v>23</v>
      </c>
      <c r="J559">
        <v>0</v>
      </c>
      <c r="K559">
        <v>35</v>
      </c>
      <c r="L559">
        <v>6</v>
      </c>
      <c r="M559">
        <v>0</v>
      </c>
      <c r="N559">
        <v>2</v>
      </c>
      <c r="O559">
        <v>5</v>
      </c>
      <c r="P559">
        <v>10</v>
      </c>
      <c r="Q559">
        <v>0</v>
      </c>
      <c r="R559">
        <v>0.105263157894737</v>
      </c>
      <c r="S559">
        <v>0</v>
      </c>
      <c r="T559">
        <v>30397</v>
      </c>
      <c r="U559">
        <v>4.5112781954887202E-2</v>
      </c>
      <c r="V559">
        <v>0.18796992481203001</v>
      </c>
      <c r="W559">
        <v>0.244360902255639</v>
      </c>
      <c r="X559">
        <v>8.6466165413533802E-2</v>
      </c>
      <c r="Y559">
        <v>0</v>
      </c>
      <c r="Z559">
        <v>0.13157894736842099</v>
      </c>
      <c r="AA559">
        <v>2.2556390977443601E-2</v>
      </c>
      <c r="AB559">
        <v>0</v>
      </c>
      <c r="AC559">
        <v>7.5187969924812E-3</v>
      </c>
      <c r="AD559">
        <v>1.8796992481203E-2</v>
      </c>
      <c r="AE559">
        <v>3.7593984962405999E-2</v>
      </c>
      <c r="AF559">
        <v>0</v>
      </c>
      <c r="AG559">
        <v>0.66514285714285704</v>
      </c>
      <c r="AH559">
        <v>0</v>
      </c>
      <c r="AI559">
        <v>0.89942857142857102</v>
      </c>
      <c r="AJ559">
        <v>0.58171428571428596</v>
      </c>
      <c r="AK559">
        <v>0.436571428571429</v>
      </c>
      <c r="AL559">
        <v>0.64457142857142902</v>
      </c>
      <c r="AM559">
        <v>0.17257142857142899</v>
      </c>
      <c r="AN559">
        <v>0</v>
      </c>
      <c r="AO559">
        <v>0.66057142857142903</v>
      </c>
      <c r="AP559">
        <v>0.88685714285714301</v>
      </c>
      <c r="AQ559">
        <v>0</v>
      </c>
      <c r="AR559">
        <v>0.33942857142857102</v>
      </c>
      <c r="AS559">
        <v>0.92571428571428604</v>
      </c>
      <c r="AT559">
        <v>0.89714285714285702</v>
      </c>
      <c r="AU559">
        <v>0</v>
      </c>
      <c r="AV559">
        <v>2.1462857142857099</v>
      </c>
      <c r="AW559">
        <v>1.25371428571429</v>
      </c>
      <c r="AX559">
        <v>1.54742857142857</v>
      </c>
      <c r="AY559">
        <v>2.1622857142857099</v>
      </c>
      <c r="AZ559">
        <v>7.1097142857142899</v>
      </c>
      <c r="BA559">
        <v>0.58514285714285696</v>
      </c>
      <c r="BB559">
        <v>0.125714285714286</v>
      </c>
      <c r="BC559">
        <v>0.81714285714285695</v>
      </c>
      <c r="BD559">
        <v>0.42057142857142898</v>
      </c>
      <c r="BE559">
        <v>0.48457142857142899</v>
      </c>
      <c r="BF559" s="255" t="str">
        <f t="shared" si="8"/>
        <v>Some vulnerability</v>
      </c>
    </row>
    <row r="560" spans="1:58" x14ac:dyDescent="0.25">
      <c r="A560">
        <v>56228</v>
      </c>
      <c r="B560">
        <v>905</v>
      </c>
      <c r="C560">
        <v>109</v>
      </c>
      <c r="D560">
        <v>11</v>
      </c>
      <c r="E560">
        <v>40852</v>
      </c>
      <c r="F560">
        <v>48</v>
      </c>
      <c r="G560">
        <v>176</v>
      </c>
      <c r="H560">
        <v>123</v>
      </c>
      <c r="I560">
        <v>96</v>
      </c>
      <c r="J560">
        <v>14</v>
      </c>
      <c r="K560">
        <v>53</v>
      </c>
      <c r="L560">
        <v>5</v>
      </c>
      <c r="M560">
        <v>14</v>
      </c>
      <c r="N560">
        <v>18</v>
      </c>
      <c r="O560">
        <v>17</v>
      </c>
      <c r="P560">
        <v>9</v>
      </c>
      <c r="Q560">
        <v>0</v>
      </c>
      <c r="R560">
        <v>0.120441988950276</v>
      </c>
      <c r="S560">
        <v>1.2154696132596701E-2</v>
      </c>
      <c r="T560">
        <v>40852</v>
      </c>
      <c r="U560">
        <v>5.30386740331492E-2</v>
      </c>
      <c r="V560">
        <v>0.19447513812154699</v>
      </c>
      <c r="W560">
        <v>0.135911602209945</v>
      </c>
      <c r="X560">
        <v>0.106077348066298</v>
      </c>
      <c r="Y560">
        <v>1.54696132596685E-2</v>
      </c>
      <c r="Z560">
        <v>5.8563535911602203E-2</v>
      </c>
      <c r="AA560">
        <v>5.5248618784530402E-3</v>
      </c>
      <c r="AB560">
        <v>1.54696132596685E-2</v>
      </c>
      <c r="AC560">
        <v>1.98895027624309E-2</v>
      </c>
      <c r="AD560">
        <v>1.87845303867403E-2</v>
      </c>
      <c r="AE560">
        <v>9.9447513812154706E-3</v>
      </c>
      <c r="AF560">
        <v>0</v>
      </c>
      <c r="AG560">
        <v>0.75771428571428601</v>
      </c>
      <c r="AH560">
        <v>0.33257142857142902</v>
      </c>
      <c r="AI560">
        <v>0.38514285714285701</v>
      </c>
      <c r="AJ560">
        <v>0.70971428571428596</v>
      </c>
      <c r="AK560">
        <v>0.48799999999999999</v>
      </c>
      <c r="AL560">
        <v>7.6571428571428596E-2</v>
      </c>
      <c r="AM560">
        <v>0.38285714285714301</v>
      </c>
      <c r="AN560">
        <v>0.20799999999999999</v>
      </c>
      <c r="AO560">
        <v>0.26742857142857102</v>
      </c>
      <c r="AP560">
        <v>0.63771428571428601</v>
      </c>
      <c r="AQ560">
        <v>0.52342857142857102</v>
      </c>
      <c r="AR560">
        <v>0.56799999999999995</v>
      </c>
      <c r="AS560">
        <v>0.92457142857142904</v>
      </c>
      <c r="AT560">
        <v>0.36799999999999999</v>
      </c>
      <c r="AU560">
        <v>0</v>
      </c>
      <c r="AV560">
        <v>2.1851428571428602</v>
      </c>
      <c r="AW560">
        <v>1.1554285714285699</v>
      </c>
      <c r="AX560">
        <v>0.90514285714285703</v>
      </c>
      <c r="AY560">
        <v>2.3839999999999999</v>
      </c>
      <c r="AZ560">
        <v>6.6297142857142903</v>
      </c>
      <c r="BA560">
        <v>0.59771428571428598</v>
      </c>
      <c r="BB560">
        <v>8.6857142857142897E-2</v>
      </c>
      <c r="BC560">
        <v>0.49371428571428599</v>
      </c>
      <c r="BD560">
        <v>0.494857142857143</v>
      </c>
      <c r="BE560">
        <v>0.39428571428571402</v>
      </c>
      <c r="BF560" s="255" t="str">
        <f t="shared" si="8"/>
        <v>Some vulnerability</v>
      </c>
    </row>
    <row r="561" spans="1:58" x14ac:dyDescent="0.25">
      <c r="A561">
        <v>56229</v>
      </c>
      <c r="B561">
        <v>1729</v>
      </c>
      <c r="C561">
        <v>121</v>
      </c>
      <c r="D561">
        <v>62</v>
      </c>
      <c r="E561">
        <v>47272</v>
      </c>
      <c r="F561">
        <v>40</v>
      </c>
      <c r="G561">
        <v>334</v>
      </c>
      <c r="H561">
        <v>420</v>
      </c>
      <c r="I561">
        <v>143</v>
      </c>
      <c r="J561">
        <v>34</v>
      </c>
      <c r="K561">
        <v>78</v>
      </c>
      <c r="L561">
        <v>2</v>
      </c>
      <c r="M561">
        <v>46</v>
      </c>
      <c r="N561">
        <v>25</v>
      </c>
      <c r="O561">
        <v>1</v>
      </c>
      <c r="P561">
        <v>31</v>
      </c>
      <c r="Q561">
        <v>3</v>
      </c>
      <c r="R561">
        <v>6.9982648930017294E-2</v>
      </c>
      <c r="S561">
        <v>3.5858877964141098E-2</v>
      </c>
      <c r="T561">
        <v>47272</v>
      </c>
      <c r="U561">
        <v>2.3134759976865201E-2</v>
      </c>
      <c r="V561">
        <v>0.19317524580682499</v>
      </c>
      <c r="W561">
        <v>0.24291497975708501</v>
      </c>
      <c r="X561">
        <v>8.2706766917293201E-2</v>
      </c>
      <c r="Y561">
        <v>1.9664545980335499E-2</v>
      </c>
      <c r="Z561">
        <v>4.5112781954887202E-2</v>
      </c>
      <c r="AA561">
        <v>1.15673799884326E-3</v>
      </c>
      <c r="AB561">
        <v>2.6604973973395001E-2</v>
      </c>
      <c r="AC561">
        <v>1.44592249855408E-2</v>
      </c>
      <c r="AD561">
        <v>5.7836899942163096E-4</v>
      </c>
      <c r="AE561">
        <v>1.7929438982070601E-2</v>
      </c>
      <c r="AF561">
        <v>1.73510699826489E-3</v>
      </c>
      <c r="AG561">
        <v>0.39885714285714302</v>
      </c>
      <c r="AH561">
        <v>0.89257142857142902</v>
      </c>
      <c r="AI561">
        <v>0.187428571428571</v>
      </c>
      <c r="AJ561">
        <v>0.20228571428571401</v>
      </c>
      <c r="AK561">
        <v>0.47542857142857098</v>
      </c>
      <c r="AL561">
        <v>0.63085714285714301</v>
      </c>
      <c r="AM561">
        <v>0.13485714285714301</v>
      </c>
      <c r="AN561">
        <v>0.33142857142857102</v>
      </c>
      <c r="AO561">
        <v>0.189714285714286</v>
      </c>
      <c r="AP561">
        <v>0.42742857142857099</v>
      </c>
      <c r="AQ561">
        <v>0.64457142857142902</v>
      </c>
      <c r="AR561">
        <v>0.47657142857142898</v>
      </c>
      <c r="AS561">
        <v>0.22514285714285701</v>
      </c>
      <c r="AT561">
        <v>0.59657142857142897</v>
      </c>
      <c r="AU561">
        <v>0.432</v>
      </c>
      <c r="AV561">
        <v>1.6811428571428599</v>
      </c>
      <c r="AW561">
        <v>1.5725714285714301</v>
      </c>
      <c r="AX561">
        <v>0.61714285714285699</v>
      </c>
      <c r="AY561">
        <v>2.3748571428571399</v>
      </c>
      <c r="AZ561">
        <v>6.24571428571429</v>
      </c>
      <c r="BA561">
        <v>0.36685714285714299</v>
      </c>
      <c r="BB561">
        <v>0.25600000000000001</v>
      </c>
      <c r="BC561">
        <v>0.32114285714285701</v>
      </c>
      <c r="BD561">
        <v>0.49142857142857099</v>
      </c>
      <c r="BE561">
        <v>0.32685714285714301</v>
      </c>
      <c r="BF561" s="255" t="str">
        <f t="shared" si="8"/>
        <v>Some vulnerability</v>
      </c>
    </row>
    <row r="562" spans="1:58" x14ac:dyDescent="0.25">
      <c r="A562">
        <v>56230</v>
      </c>
      <c r="B562">
        <v>746</v>
      </c>
      <c r="C562">
        <v>27</v>
      </c>
      <c r="D562">
        <v>4</v>
      </c>
      <c r="E562">
        <v>36426</v>
      </c>
      <c r="F562">
        <v>38</v>
      </c>
      <c r="G562">
        <v>158</v>
      </c>
      <c r="H562">
        <v>216</v>
      </c>
      <c r="I562">
        <v>68</v>
      </c>
      <c r="J562">
        <v>11</v>
      </c>
      <c r="K562">
        <v>62</v>
      </c>
      <c r="L562">
        <v>7</v>
      </c>
      <c r="M562">
        <v>1</v>
      </c>
      <c r="N562">
        <v>11</v>
      </c>
      <c r="O562">
        <v>0</v>
      </c>
      <c r="P562">
        <v>21</v>
      </c>
      <c r="Q562">
        <v>0</v>
      </c>
      <c r="R562">
        <v>3.6193029490616598E-2</v>
      </c>
      <c r="S562">
        <v>5.3619302949061698E-3</v>
      </c>
      <c r="T562">
        <v>36426</v>
      </c>
      <c r="U562">
        <v>5.0938337801608599E-2</v>
      </c>
      <c r="V562">
        <v>0.21179624664879401</v>
      </c>
      <c r="W562">
        <v>0.289544235924933</v>
      </c>
      <c r="X562">
        <v>9.1152815013404803E-2</v>
      </c>
      <c r="Y562">
        <v>1.4745308310992E-2</v>
      </c>
      <c r="Z562">
        <v>8.3109919571045604E-2</v>
      </c>
      <c r="AA562">
        <v>9.3833780160857902E-3</v>
      </c>
      <c r="AB562">
        <v>1.3404825737265401E-3</v>
      </c>
      <c r="AC562">
        <v>1.4745308310992E-2</v>
      </c>
      <c r="AD562">
        <v>0</v>
      </c>
      <c r="AE562">
        <v>2.8150134048257398E-2</v>
      </c>
      <c r="AF562">
        <v>0</v>
      </c>
      <c r="AG562">
        <v>0.114285714285714</v>
      </c>
      <c r="AH562">
        <v>0.124571428571429</v>
      </c>
      <c r="AI562">
        <v>0.63885714285714301</v>
      </c>
      <c r="AJ562">
        <v>0.68571428571428605</v>
      </c>
      <c r="AK562">
        <v>0.57714285714285696</v>
      </c>
      <c r="AL562">
        <v>0.88342857142857101</v>
      </c>
      <c r="AM562">
        <v>0.22857142857142901</v>
      </c>
      <c r="AN562">
        <v>0.190857142857143</v>
      </c>
      <c r="AO562">
        <v>0.44</v>
      </c>
      <c r="AP562">
        <v>0.74285714285714299</v>
      </c>
      <c r="AQ562">
        <v>0.32800000000000001</v>
      </c>
      <c r="AR562">
        <v>0.48114285714285698</v>
      </c>
      <c r="AS562">
        <v>0</v>
      </c>
      <c r="AT562">
        <v>0.81485714285714295</v>
      </c>
      <c r="AU562">
        <v>0</v>
      </c>
      <c r="AV562">
        <v>1.5634285714285701</v>
      </c>
      <c r="AW562">
        <v>1.88</v>
      </c>
      <c r="AX562">
        <v>1.1828571428571399</v>
      </c>
      <c r="AY562">
        <v>1.6240000000000001</v>
      </c>
      <c r="AZ562">
        <v>6.2502857142857096</v>
      </c>
      <c r="BA562">
        <v>0.314285714285714</v>
      </c>
      <c r="BB562">
        <v>0.43085714285714299</v>
      </c>
      <c r="BC562">
        <v>0.65142857142857102</v>
      </c>
      <c r="BD562">
        <v>0.26514285714285701</v>
      </c>
      <c r="BE562">
        <v>0.32914285714285701</v>
      </c>
      <c r="BF562" s="255" t="str">
        <f t="shared" si="8"/>
        <v>Some vulnerability</v>
      </c>
    </row>
    <row r="563" spans="1:58" x14ac:dyDescent="0.25">
      <c r="A563">
        <v>56231</v>
      </c>
      <c r="B563">
        <v>386</v>
      </c>
      <c r="C563">
        <v>11</v>
      </c>
      <c r="D563">
        <v>14</v>
      </c>
      <c r="E563">
        <v>41891</v>
      </c>
      <c r="F563">
        <v>9</v>
      </c>
      <c r="G563">
        <v>76</v>
      </c>
      <c r="H563">
        <v>109</v>
      </c>
      <c r="I563">
        <v>56</v>
      </c>
      <c r="J563">
        <v>11</v>
      </c>
      <c r="K563">
        <v>2</v>
      </c>
      <c r="L563">
        <v>2</v>
      </c>
      <c r="M563">
        <v>0</v>
      </c>
      <c r="N563">
        <v>0</v>
      </c>
      <c r="O563">
        <v>0</v>
      </c>
      <c r="P563">
        <v>0</v>
      </c>
      <c r="Q563">
        <v>0</v>
      </c>
      <c r="R563">
        <v>2.8497409326424899E-2</v>
      </c>
      <c r="S563">
        <v>3.6269430051813503E-2</v>
      </c>
      <c r="T563">
        <v>41891</v>
      </c>
      <c r="U563">
        <v>2.3316062176165799E-2</v>
      </c>
      <c r="V563">
        <v>0.19689119170984501</v>
      </c>
      <c r="W563">
        <v>0.28238341968911901</v>
      </c>
      <c r="X563">
        <v>0.14507772020725401</v>
      </c>
      <c r="Y563">
        <v>2.8497409326424899E-2</v>
      </c>
      <c r="Z563">
        <v>5.1813471502590702E-3</v>
      </c>
      <c r="AA563">
        <v>5.1813471502590702E-3</v>
      </c>
      <c r="AB563">
        <v>0</v>
      </c>
      <c r="AC563">
        <v>0</v>
      </c>
      <c r="AD563">
        <v>0</v>
      </c>
      <c r="AE563">
        <v>0</v>
      </c>
      <c r="AF563">
        <v>0</v>
      </c>
      <c r="AG563">
        <v>6.7428571428571393E-2</v>
      </c>
      <c r="AH563">
        <v>0.89828571428571402</v>
      </c>
      <c r="AI563">
        <v>0.35085714285714298</v>
      </c>
      <c r="AJ563">
        <v>0.20571428571428599</v>
      </c>
      <c r="AK563">
        <v>0.502857142857143</v>
      </c>
      <c r="AL563">
        <v>0.85485714285714298</v>
      </c>
      <c r="AM563">
        <v>0.72799999999999998</v>
      </c>
      <c r="AN563">
        <v>0.58057142857142896</v>
      </c>
      <c r="AO563">
        <v>2.97142857142857E-2</v>
      </c>
      <c r="AP563">
        <v>0.624</v>
      </c>
      <c r="AQ563">
        <v>0</v>
      </c>
      <c r="AR563">
        <v>0</v>
      </c>
      <c r="AS563">
        <v>0</v>
      </c>
      <c r="AT563">
        <v>0</v>
      </c>
      <c r="AU563">
        <v>0</v>
      </c>
      <c r="AV563">
        <v>1.52228571428571</v>
      </c>
      <c r="AW563">
        <v>2.6662857142857099</v>
      </c>
      <c r="AX563">
        <v>0.65371428571428603</v>
      </c>
      <c r="AY563">
        <v>0</v>
      </c>
      <c r="AZ563">
        <v>4.8422857142857101</v>
      </c>
      <c r="BA563">
        <v>0.29714285714285699</v>
      </c>
      <c r="BB563">
        <v>0.84</v>
      </c>
      <c r="BC563">
        <v>0.34399999999999997</v>
      </c>
      <c r="BD563">
        <v>0</v>
      </c>
      <c r="BE563">
        <v>0.112</v>
      </c>
      <c r="BF563" s="255" t="str">
        <f t="shared" si="8"/>
        <v>Least vulnerability</v>
      </c>
    </row>
    <row r="564" spans="1:58" x14ac:dyDescent="0.25">
      <c r="A564">
        <v>56232</v>
      </c>
      <c r="B564">
        <v>2365</v>
      </c>
      <c r="C564">
        <v>129</v>
      </c>
      <c r="D564">
        <v>33</v>
      </c>
      <c r="E564">
        <v>39908</v>
      </c>
      <c r="F564">
        <v>78</v>
      </c>
      <c r="G564">
        <v>572</v>
      </c>
      <c r="H564">
        <v>587</v>
      </c>
      <c r="I564">
        <v>338</v>
      </c>
      <c r="J564">
        <v>73</v>
      </c>
      <c r="K564">
        <v>259</v>
      </c>
      <c r="L564">
        <v>28</v>
      </c>
      <c r="M564">
        <v>98</v>
      </c>
      <c r="N564">
        <v>17</v>
      </c>
      <c r="O564">
        <v>11</v>
      </c>
      <c r="P564">
        <v>29</v>
      </c>
      <c r="Q564">
        <v>90</v>
      </c>
      <c r="R564">
        <v>5.4545454545454501E-2</v>
      </c>
      <c r="S564">
        <v>1.3953488372093001E-2</v>
      </c>
      <c r="T564">
        <v>39908</v>
      </c>
      <c r="U564">
        <v>3.2980972515856202E-2</v>
      </c>
      <c r="V564">
        <v>0.24186046511627901</v>
      </c>
      <c r="W564">
        <v>0.24820295983086699</v>
      </c>
      <c r="X564">
        <v>0.14291754756871</v>
      </c>
      <c r="Y564">
        <v>3.08668076109937E-2</v>
      </c>
      <c r="Z564">
        <v>0.109513742071882</v>
      </c>
      <c r="AA564">
        <v>1.1839323467230401E-2</v>
      </c>
      <c r="AB564">
        <v>4.1437632135306601E-2</v>
      </c>
      <c r="AC564">
        <v>7.1881606765327698E-3</v>
      </c>
      <c r="AD564">
        <v>4.65116279069767E-3</v>
      </c>
      <c r="AE564">
        <v>1.2262156448203001E-2</v>
      </c>
      <c r="AF564">
        <v>3.80549682875264E-2</v>
      </c>
      <c r="AG564">
        <v>0.26628571428571401</v>
      </c>
      <c r="AH564">
        <v>0.39657142857142902</v>
      </c>
      <c r="AI564">
        <v>0.42628571428571399</v>
      </c>
      <c r="AJ564">
        <v>0.36685714285714299</v>
      </c>
      <c r="AK564">
        <v>0.73599999999999999</v>
      </c>
      <c r="AL564">
        <v>0.67200000000000004</v>
      </c>
      <c r="AM564">
        <v>0.71542857142857097</v>
      </c>
      <c r="AN564">
        <v>0.65828571428571403</v>
      </c>
      <c r="AO564">
        <v>0.56914285714285695</v>
      </c>
      <c r="AP564">
        <v>0.79085714285714304</v>
      </c>
      <c r="AQ564">
        <v>0.76228571428571401</v>
      </c>
      <c r="AR564">
        <v>0.32685714285714301</v>
      </c>
      <c r="AS564">
        <v>0.50971428571428601</v>
      </c>
      <c r="AT564">
        <v>0.442285714285714</v>
      </c>
      <c r="AU564">
        <v>0.89028571428571401</v>
      </c>
      <c r="AV564">
        <v>1.456</v>
      </c>
      <c r="AW564">
        <v>2.78171428571429</v>
      </c>
      <c r="AX564">
        <v>1.36</v>
      </c>
      <c r="AY564">
        <v>2.9314285714285702</v>
      </c>
      <c r="AZ564">
        <v>8.52914285714286</v>
      </c>
      <c r="BA564">
        <v>0.27657142857142902</v>
      </c>
      <c r="BB564">
        <v>0.88571428571428601</v>
      </c>
      <c r="BC564">
        <v>0.72685714285714298</v>
      </c>
      <c r="BD564">
        <v>0.66971428571428604</v>
      </c>
      <c r="BE564">
        <v>0.70514285714285696</v>
      </c>
      <c r="BF564" s="255" t="str">
        <f t="shared" si="8"/>
        <v>Significant vulnerability</v>
      </c>
    </row>
    <row r="565" spans="1:58" x14ac:dyDescent="0.25">
      <c r="A565">
        <v>56235</v>
      </c>
      <c r="B565">
        <v>486</v>
      </c>
      <c r="C565">
        <v>17</v>
      </c>
      <c r="D565">
        <v>2</v>
      </c>
      <c r="E565">
        <v>38697</v>
      </c>
      <c r="F565">
        <v>4</v>
      </c>
      <c r="G565">
        <v>103</v>
      </c>
      <c r="H565">
        <v>100</v>
      </c>
      <c r="I565">
        <v>47</v>
      </c>
      <c r="J565">
        <v>4</v>
      </c>
      <c r="K565">
        <v>6</v>
      </c>
      <c r="L565">
        <v>0</v>
      </c>
      <c r="M565">
        <v>0</v>
      </c>
      <c r="N565">
        <v>19</v>
      </c>
      <c r="O565">
        <v>12</v>
      </c>
      <c r="P565">
        <v>0</v>
      </c>
      <c r="Q565">
        <v>0</v>
      </c>
      <c r="R565">
        <v>3.4979423868312799E-2</v>
      </c>
      <c r="S565">
        <v>4.11522633744856E-3</v>
      </c>
      <c r="T565">
        <v>38697</v>
      </c>
      <c r="U565">
        <v>8.23045267489712E-3</v>
      </c>
      <c r="V565">
        <v>0.211934156378601</v>
      </c>
      <c r="W565">
        <v>0.20576131687242799</v>
      </c>
      <c r="X565">
        <v>9.6707818930041198E-2</v>
      </c>
      <c r="Y565">
        <v>8.23045267489712E-3</v>
      </c>
      <c r="Z565">
        <v>1.2345679012345699E-2</v>
      </c>
      <c r="AA565">
        <v>0</v>
      </c>
      <c r="AB565">
        <v>0</v>
      </c>
      <c r="AC565">
        <v>3.9094650205761299E-2</v>
      </c>
      <c r="AD565">
        <v>2.4691358024691398E-2</v>
      </c>
      <c r="AE565">
        <v>0</v>
      </c>
      <c r="AF565">
        <v>0</v>
      </c>
      <c r="AG565">
        <v>0.106285714285714</v>
      </c>
      <c r="AH565">
        <v>9.2571428571428596E-2</v>
      </c>
      <c r="AI565">
        <v>0.49257142857142899</v>
      </c>
      <c r="AJ565">
        <v>4.57142857142857E-2</v>
      </c>
      <c r="AK565">
        <v>0.58171428571428596</v>
      </c>
      <c r="AL565">
        <v>0.33942857142857102</v>
      </c>
      <c r="AM565">
        <v>0.27542857142857102</v>
      </c>
      <c r="AN565">
        <v>5.6000000000000001E-2</v>
      </c>
      <c r="AO565">
        <v>3.8857142857142903E-2</v>
      </c>
      <c r="AP565">
        <v>0</v>
      </c>
      <c r="AQ565">
        <v>0</v>
      </c>
      <c r="AR565">
        <v>0.73485714285714299</v>
      </c>
      <c r="AS565">
        <v>0.96</v>
      </c>
      <c r="AT565">
        <v>0</v>
      </c>
      <c r="AU565">
        <v>0</v>
      </c>
      <c r="AV565">
        <v>0.73714285714285699</v>
      </c>
      <c r="AW565">
        <v>1.25257142857143</v>
      </c>
      <c r="AX565">
        <v>3.8857142857142903E-2</v>
      </c>
      <c r="AY565">
        <v>1.69485714285714</v>
      </c>
      <c r="AZ565">
        <v>3.72342857142857</v>
      </c>
      <c r="BA565">
        <v>5.6000000000000001E-2</v>
      </c>
      <c r="BB565">
        <v>0.124571428571429</v>
      </c>
      <c r="BC565">
        <v>3.4285714285714301E-2</v>
      </c>
      <c r="BD565">
        <v>0.28571428571428598</v>
      </c>
      <c r="BE565">
        <v>3.54285714285714E-2</v>
      </c>
      <c r="BF565" s="255" t="str">
        <f t="shared" si="8"/>
        <v>Least vulnerability</v>
      </c>
    </row>
    <row r="566" spans="1:58" x14ac:dyDescent="0.25">
      <c r="A566">
        <v>56236</v>
      </c>
      <c r="B566">
        <v>456</v>
      </c>
      <c r="C566">
        <v>20</v>
      </c>
      <c r="D566">
        <v>7</v>
      </c>
      <c r="E566">
        <v>45299</v>
      </c>
      <c r="F566">
        <v>1</v>
      </c>
      <c r="G566">
        <v>84</v>
      </c>
      <c r="H566">
        <v>95</v>
      </c>
      <c r="I566">
        <v>52</v>
      </c>
      <c r="J566">
        <v>3</v>
      </c>
      <c r="K566">
        <v>13</v>
      </c>
      <c r="L566">
        <v>0</v>
      </c>
      <c r="M566">
        <v>3</v>
      </c>
      <c r="N566">
        <v>11</v>
      </c>
      <c r="O566">
        <v>0</v>
      </c>
      <c r="P566">
        <v>2</v>
      </c>
      <c r="Q566">
        <v>0</v>
      </c>
      <c r="R566">
        <v>4.3859649122807001E-2</v>
      </c>
      <c r="S566">
        <v>1.53508771929825E-2</v>
      </c>
      <c r="T566">
        <v>45299</v>
      </c>
      <c r="U566">
        <v>2.1929824561403499E-3</v>
      </c>
      <c r="V566">
        <v>0.18421052631578899</v>
      </c>
      <c r="W566">
        <v>0.20833333333333301</v>
      </c>
      <c r="X566">
        <v>0.114035087719298</v>
      </c>
      <c r="Y566">
        <v>6.5789473684210497E-3</v>
      </c>
      <c r="Z566">
        <v>2.8508771929824601E-2</v>
      </c>
      <c r="AA566">
        <v>0</v>
      </c>
      <c r="AB566">
        <v>6.5789473684210497E-3</v>
      </c>
      <c r="AC566">
        <v>2.41228070175439E-2</v>
      </c>
      <c r="AD566">
        <v>0</v>
      </c>
      <c r="AE566">
        <v>4.3859649122806998E-3</v>
      </c>
      <c r="AF566">
        <v>0</v>
      </c>
      <c r="AG566">
        <v>0.17599999999999999</v>
      </c>
      <c r="AH566">
        <v>0.44800000000000001</v>
      </c>
      <c r="AI566">
        <v>0.24</v>
      </c>
      <c r="AJ566">
        <v>1.9428571428571399E-2</v>
      </c>
      <c r="AK566">
        <v>0.40685714285714297</v>
      </c>
      <c r="AL566">
        <v>0.35885714285714299</v>
      </c>
      <c r="AM566">
        <v>0.45257142857142901</v>
      </c>
      <c r="AN566">
        <v>4.4571428571428602E-2</v>
      </c>
      <c r="AO566">
        <v>9.3714285714285694E-2</v>
      </c>
      <c r="AP566">
        <v>0</v>
      </c>
      <c r="AQ566">
        <v>0.4</v>
      </c>
      <c r="AR566">
        <v>0.620571428571429</v>
      </c>
      <c r="AS566">
        <v>0</v>
      </c>
      <c r="AT566">
        <v>0.17714285714285699</v>
      </c>
      <c r="AU566">
        <v>0</v>
      </c>
      <c r="AV566">
        <v>0.88342857142857101</v>
      </c>
      <c r="AW566">
        <v>1.26285714285714</v>
      </c>
      <c r="AX566">
        <v>9.3714285714285694E-2</v>
      </c>
      <c r="AY566">
        <v>1.19771428571429</v>
      </c>
      <c r="AZ566">
        <v>3.4377142857142902</v>
      </c>
      <c r="BA566">
        <v>0.08</v>
      </c>
      <c r="BB566">
        <v>0.13142857142857101</v>
      </c>
      <c r="BC566">
        <v>7.0857142857142896E-2</v>
      </c>
      <c r="BD566">
        <v>0.14742857142857099</v>
      </c>
      <c r="BE566">
        <v>2.0571428571428602E-2</v>
      </c>
      <c r="BF566" s="255" t="str">
        <f t="shared" si="8"/>
        <v>Least vulnerability</v>
      </c>
    </row>
    <row r="567" spans="1:58" x14ac:dyDescent="0.25">
      <c r="A567">
        <v>56237</v>
      </c>
      <c r="B567">
        <v>535</v>
      </c>
      <c r="C567">
        <v>60</v>
      </c>
      <c r="D567">
        <v>3</v>
      </c>
      <c r="E567">
        <v>44909</v>
      </c>
      <c r="F567">
        <v>31</v>
      </c>
      <c r="G567">
        <v>134</v>
      </c>
      <c r="H567">
        <v>112</v>
      </c>
      <c r="I567">
        <v>92</v>
      </c>
      <c r="J567">
        <v>19</v>
      </c>
      <c r="K567">
        <v>37</v>
      </c>
      <c r="L567">
        <v>0</v>
      </c>
      <c r="M567">
        <v>8</v>
      </c>
      <c r="N567">
        <v>0</v>
      </c>
      <c r="O567">
        <v>4</v>
      </c>
      <c r="P567">
        <v>8</v>
      </c>
      <c r="Q567">
        <v>2</v>
      </c>
      <c r="R567">
        <v>0.11214953271028</v>
      </c>
      <c r="S567">
        <v>5.60747663551402E-3</v>
      </c>
      <c r="T567">
        <v>44909</v>
      </c>
      <c r="U567">
        <v>5.7943925233644902E-2</v>
      </c>
      <c r="V567">
        <v>0.25046728971962601</v>
      </c>
      <c r="W567">
        <v>0.20934579439252299</v>
      </c>
      <c r="X567">
        <v>0.17196261682243</v>
      </c>
      <c r="Y567">
        <v>3.5514018691588801E-2</v>
      </c>
      <c r="Z567">
        <v>6.9158878504672894E-2</v>
      </c>
      <c r="AA567">
        <v>0</v>
      </c>
      <c r="AB567">
        <v>1.4953271028037399E-2</v>
      </c>
      <c r="AC567">
        <v>0</v>
      </c>
      <c r="AD567">
        <v>7.4766355140186902E-3</v>
      </c>
      <c r="AE567">
        <v>1.4953271028037399E-2</v>
      </c>
      <c r="AF567">
        <v>3.7383177570093499E-3</v>
      </c>
      <c r="AG567">
        <v>0.70742857142857096</v>
      </c>
      <c r="AH567">
        <v>0.125714285714286</v>
      </c>
      <c r="AI567">
        <v>0.249142857142857</v>
      </c>
      <c r="AJ567">
        <v>0.77028571428571402</v>
      </c>
      <c r="AK567">
        <v>0.77600000000000002</v>
      </c>
      <c r="AL567">
        <v>0.36571428571428599</v>
      </c>
      <c r="AM567">
        <v>0.86285714285714299</v>
      </c>
      <c r="AN567">
        <v>0.74171428571428599</v>
      </c>
      <c r="AO567">
        <v>0.33942857142857102</v>
      </c>
      <c r="AP567">
        <v>0</v>
      </c>
      <c r="AQ567">
        <v>0.51314285714285701</v>
      </c>
      <c r="AR567">
        <v>0</v>
      </c>
      <c r="AS567">
        <v>0.65371428571428603</v>
      </c>
      <c r="AT567">
        <v>0.52228571428571402</v>
      </c>
      <c r="AU567">
        <v>0.49257142857142899</v>
      </c>
      <c r="AV567">
        <v>1.8525714285714301</v>
      </c>
      <c r="AW567">
        <v>2.74628571428571</v>
      </c>
      <c r="AX567">
        <v>0.33942857142857102</v>
      </c>
      <c r="AY567">
        <v>2.1817142857142899</v>
      </c>
      <c r="AZ567">
        <v>7.12</v>
      </c>
      <c r="BA567">
        <v>0.45142857142857101</v>
      </c>
      <c r="BB567">
        <v>0.874285714285714</v>
      </c>
      <c r="BC567">
        <v>0.185142857142857</v>
      </c>
      <c r="BD567">
        <v>0.42857142857142899</v>
      </c>
      <c r="BE567">
        <v>0.48914285714285699</v>
      </c>
      <c r="BF567" s="255" t="str">
        <f t="shared" si="8"/>
        <v>Some vulnerability</v>
      </c>
    </row>
    <row r="568" spans="1:58" x14ac:dyDescent="0.25">
      <c r="A568">
        <v>56239</v>
      </c>
      <c r="B568">
        <v>602</v>
      </c>
      <c r="C568">
        <v>39</v>
      </c>
      <c r="D568">
        <v>1</v>
      </c>
      <c r="E568">
        <v>42125</v>
      </c>
      <c r="F568">
        <v>22</v>
      </c>
      <c r="G568">
        <v>99</v>
      </c>
      <c r="H568">
        <v>147</v>
      </c>
      <c r="I568">
        <v>69</v>
      </c>
      <c r="J568">
        <v>13</v>
      </c>
      <c r="K568">
        <v>75</v>
      </c>
      <c r="L568">
        <v>4</v>
      </c>
      <c r="M568">
        <v>23</v>
      </c>
      <c r="N568">
        <v>1</v>
      </c>
      <c r="O568">
        <v>0</v>
      </c>
      <c r="P568">
        <v>7</v>
      </c>
      <c r="Q568">
        <v>0</v>
      </c>
      <c r="R568">
        <v>6.4784053156146201E-2</v>
      </c>
      <c r="S568">
        <v>1.6611295681063099E-3</v>
      </c>
      <c r="T568">
        <v>42125</v>
      </c>
      <c r="U568">
        <v>3.6544850498338902E-2</v>
      </c>
      <c r="V568">
        <v>0.16445182724252499</v>
      </c>
      <c r="W568">
        <v>0.24418604651162801</v>
      </c>
      <c r="X568">
        <v>0.11461794019933599</v>
      </c>
      <c r="Y568">
        <v>2.1594684385382101E-2</v>
      </c>
      <c r="Z568">
        <v>0.124584717607973</v>
      </c>
      <c r="AA568">
        <v>6.6445182724252502E-3</v>
      </c>
      <c r="AB568">
        <v>3.8205980066445197E-2</v>
      </c>
      <c r="AC568">
        <v>1.6611295681063099E-3</v>
      </c>
      <c r="AD568">
        <v>0</v>
      </c>
      <c r="AE568">
        <v>1.16279069767442E-2</v>
      </c>
      <c r="AF568">
        <v>0</v>
      </c>
      <c r="AG568">
        <v>0.35657142857142898</v>
      </c>
      <c r="AH568">
        <v>6.2857142857142903E-2</v>
      </c>
      <c r="AI568">
        <v>0.33714285714285702</v>
      </c>
      <c r="AJ568">
        <v>0.436571428571429</v>
      </c>
      <c r="AK568">
        <v>0.28799999999999998</v>
      </c>
      <c r="AL568">
        <v>0.64</v>
      </c>
      <c r="AM568">
        <v>0.45828571428571402</v>
      </c>
      <c r="AN568">
        <v>0.38628571428571401</v>
      </c>
      <c r="AO568">
        <v>0.63200000000000001</v>
      </c>
      <c r="AP568">
        <v>0.66514285714285704</v>
      </c>
      <c r="AQ568">
        <v>0.73485714285714299</v>
      </c>
      <c r="AR568">
        <v>0.184</v>
      </c>
      <c r="AS568">
        <v>0</v>
      </c>
      <c r="AT568">
        <v>0.42057142857142898</v>
      </c>
      <c r="AU568">
        <v>0</v>
      </c>
      <c r="AV568">
        <v>1.1931428571428599</v>
      </c>
      <c r="AW568">
        <v>1.77257142857143</v>
      </c>
      <c r="AX568">
        <v>1.29714285714286</v>
      </c>
      <c r="AY568">
        <v>1.3394285714285701</v>
      </c>
      <c r="AZ568">
        <v>5.6022857142857099</v>
      </c>
      <c r="BA568">
        <v>0.17028571428571401</v>
      </c>
      <c r="BB568">
        <v>0.36571428571428599</v>
      </c>
      <c r="BC568">
        <v>0.69942857142857096</v>
      </c>
      <c r="BD568">
        <v>0.182857142857143</v>
      </c>
      <c r="BE568">
        <v>0.22971428571428601</v>
      </c>
      <c r="BF568" s="255" t="str">
        <f t="shared" si="8"/>
        <v>Least vulnerability</v>
      </c>
    </row>
    <row r="569" spans="1:58" x14ac:dyDescent="0.25">
      <c r="A569">
        <v>56240</v>
      </c>
      <c r="B569">
        <v>807</v>
      </c>
      <c r="C569">
        <v>130</v>
      </c>
      <c r="D569">
        <v>12</v>
      </c>
      <c r="E569">
        <v>35169</v>
      </c>
      <c r="F569">
        <v>28</v>
      </c>
      <c r="G569">
        <v>232</v>
      </c>
      <c r="H569">
        <v>198</v>
      </c>
      <c r="I569">
        <v>98</v>
      </c>
      <c r="J569">
        <v>34</v>
      </c>
      <c r="K569">
        <v>44</v>
      </c>
      <c r="L569">
        <v>7</v>
      </c>
      <c r="M569">
        <v>35</v>
      </c>
      <c r="N569">
        <v>28</v>
      </c>
      <c r="O569">
        <v>0</v>
      </c>
      <c r="P569">
        <v>15</v>
      </c>
      <c r="Q569">
        <v>48</v>
      </c>
      <c r="R569">
        <v>0.16109045848822801</v>
      </c>
      <c r="S569">
        <v>1.4869888475836399E-2</v>
      </c>
      <c r="T569">
        <v>35169</v>
      </c>
      <c r="U569">
        <v>3.4696406443618301E-2</v>
      </c>
      <c r="V569">
        <v>0.28748451053283802</v>
      </c>
      <c r="W569">
        <v>0.24535315985130099</v>
      </c>
      <c r="X569">
        <v>0.121437422552664</v>
      </c>
      <c r="Y569">
        <v>4.2131350681536603E-2</v>
      </c>
      <c r="Z569">
        <v>5.4522924411400199E-2</v>
      </c>
      <c r="AA569">
        <v>8.6741016109045908E-3</v>
      </c>
      <c r="AB569">
        <v>4.3370508054522902E-2</v>
      </c>
      <c r="AC569">
        <v>3.4696406443618301E-2</v>
      </c>
      <c r="AD569">
        <v>0</v>
      </c>
      <c r="AE569">
        <v>1.8587360594795502E-2</v>
      </c>
      <c r="AF569">
        <v>5.9479553903345701E-2</v>
      </c>
      <c r="AG569">
        <v>0.89371428571428602</v>
      </c>
      <c r="AH569">
        <v>0.432</v>
      </c>
      <c r="AI569">
        <v>0.71885714285714297</v>
      </c>
      <c r="AJ569">
        <v>0.4</v>
      </c>
      <c r="AK569">
        <v>0.86171428571428599</v>
      </c>
      <c r="AL569">
        <v>0.64685714285714302</v>
      </c>
      <c r="AM569">
        <v>0.54400000000000004</v>
      </c>
      <c r="AN569">
        <v>0.84685714285714297</v>
      </c>
      <c r="AO569">
        <v>0.24114285714285699</v>
      </c>
      <c r="AP569">
        <v>0.72571428571428598</v>
      </c>
      <c r="AQ569">
        <v>0.77485714285714302</v>
      </c>
      <c r="AR569">
        <v>0.70857142857142896</v>
      </c>
      <c r="AS569">
        <v>0</v>
      </c>
      <c r="AT569">
        <v>0.61142857142857099</v>
      </c>
      <c r="AU569">
        <v>0.93714285714285706</v>
      </c>
      <c r="AV569">
        <v>2.4445714285714302</v>
      </c>
      <c r="AW569">
        <v>2.8994285714285701</v>
      </c>
      <c r="AX569">
        <v>0.96685714285714297</v>
      </c>
      <c r="AY569">
        <v>3.032</v>
      </c>
      <c r="AZ569">
        <v>9.3428571428571399</v>
      </c>
      <c r="BA569">
        <v>0.69828571428571395</v>
      </c>
      <c r="BB569">
        <v>0.93942857142857095</v>
      </c>
      <c r="BC569">
        <v>0.53371428571428603</v>
      </c>
      <c r="BD569">
        <v>0.70742857142857096</v>
      </c>
      <c r="BE569">
        <v>0.83199999999999996</v>
      </c>
      <c r="BF569" s="255" t="str">
        <f t="shared" si="8"/>
        <v>Most vulnerability</v>
      </c>
    </row>
    <row r="570" spans="1:58" x14ac:dyDescent="0.25">
      <c r="A570">
        <v>56241</v>
      </c>
      <c r="B570">
        <v>3829</v>
      </c>
      <c r="C570">
        <v>347</v>
      </c>
      <c r="D570">
        <v>138</v>
      </c>
      <c r="E570">
        <v>40773</v>
      </c>
      <c r="F570">
        <v>293</v>
      </c>
      <c r="G570">
        <v>874</v>
      </c>
      <c r="H570">
        <v>821</v>
      </c>
      <c r="I570">
        <v>540</v>
      </c>
      <c r="J570">
        <v>96</v>
      </c>
      <c r="K570">
        <v>813</v>
      </c>
      <c r="L570">
        <v>43</v>
      </c>
      <c r="M570">
        <v>126</v>
      </c>
      <c r="N570">
        <v>82</v>
      </c>
      <c r="O570">
        <v>54</v>
      </c>
      <c r="P570">
        <v>175</v>
      </c>
      <c r="Q570">
        <v>134</v>
      </c>
      <c r="R570">
        <v>9.0624183860015695E-2</v>
      </c>
      <c r="S570">
        <v>3.6040741708017798E-2</v>
      </c>
      <c r="T570">
        <v>40773</v>
      </c>
      <c r="U570">
        <v>7.65212849307913E-2</v>
      </c>
      <c r="V570">
        <v>0.228258030817446</v>
      </c>
      <c r="W570">
        <v>0.214416296683207</v>
      </c>
      <c r="X570">
        <v>0.141028989292243</v>
      </c>
      <c r="Y570">
        <v>2.50718203186211E-2</v>
      </c>
      <c r="Z570">
        <v>0.21232697832332201</v>
      </c>
      <c r="AA570">
        <v>1.12300861843823E-2</v>
      </c>
      <c r="AB570">
        <v>3.2906764168190099E-2</v>
      </c>
      <c r="AC570">
        <v>2.1415513188822101E-2</v>
      </c>
      <c r="AD570">
        <v>1.4102898929224301E-2</v>
      </c>
      <c r="AE570">
        <v>4.5703839122486302E-2</v>
      </c>
      <c r="AF570">
        <v>3.4996082528075199E-2</v>
      </c>
      <c r="AG570">
        <v>0.57599999999999996</v>
      </c>
      <c r="AH570">
        <v>0.89600000000000002</v>
      </c>
      <c r="AI570">
        <v>0.38857142857142901</v>
      </c>
      <c r="AJ570">
        <v>0.89028571428571401</v>
      </c>
      <c r="AK570">
        <v>0.67428571428571404</v>
      </c>
      <c r="AL570">
        <v>0.40228571428571402</v>
      </c>
      <c r="AM570">
        <v>0.69485714285714295</v>
      </c>
      <c r="AN570">
        <v>0.500571428571429</v>
      </c>
      <c r="AO570">
        <v>0.81371428571428595</v>
      </c>
      <c r="AP570">
        <v>0.78057142857142903</v>
      </c>
      <c r="AQ570">
        <v>0.69028571428571395</v>
      </c>
      <c r="AR570">
        <v>0.58971428571428597</v>
      </c>
      <c r="AS570">
        <v>0.874285714285714</v>
      </c>
      <c r="AT570">
        <v>0.94285714285714295</v>
      </c>
      <c r="AU570">
        <v>0.870857142857143</v>
      </c>
      <c r="AV570">
        <v>2.7508571428571398</v>
      </c>
      <c r="AW570">
        <v>2.2719999999999998</v>
      </c>
      <c r="AX570">
        <v>1.5942857142857101</v>
      </c>
      <c r="AY570">
        <v>3.968</v>
      </c>
      <c r="AZ570">
        <v>10.5851428571429</v>
      </c>
      <c r="BA570">
        <v>0.80114285714285705</v>
      </c>
      <c r="BB570">
        <v>0.64685714285714302</v>
      </c>
      <c r="BC570">
        <v>0.84114285714285697</v>
      </c>
      <c r="BD570">
        <v>0.97942857142857098</v>
      </c>
      <c r="BE570">
        <v>0.94971428571428596</v>
      </c>
      <c r="BF570" s="255" t="str">
        <f t="shared" si="8"/>
        <v>Most vulnerability</v>
      </c>
    </row>
    <row r="571" spans="1:58" x14ac:dyDescent="0.25">
      <c r="A571">
        <v>56243</v>
      </c>
      <c r="B571">
        <v>1968</v>
      </c>
      <c r="C571">
        <v>271</v>
      </c>
      <c r="D571">
        <v>27</v>
      </c>
      <c r="E571">
        <v>32645</v>
      </c>
      <c r="F571">
        <v>86</v>
      </c>
      <c r="G571">
        <v>334</v>
      </c>
      <c r="H571">
        <v>545</v>
      </c>
      <c r="I571">
        <v>211</v>
      </c>
      <c r="J571">
        <v>71</v>
      </c>
      <c r="K571">
        <v>143</v>
      </c>
      <c r="L571">
        <v>13</v>
      </c>
      <c r="M571">
        <v>23</v>
      </c>
      <c r="N571">
        <v>46</v>
      </c>
      <c r="O571">
        <v>31</v>
      </c>
      <c r="P571">
        <v>16</v>
      </c>
      <c r="Q571">
        <v>0</v>
      </c>
      <c r="R571">
        <v>0.13770325203252001</v>
      </c>
      <c r="S571">
        <v>1.3719512195122E-2</v>
      </c>
      <c r="T571">
        <v>32645</v>
      </c>
      <c r="U571">
        <v>4.36991869918699E-2</v>
      </c>
      <c r="V571">
        <v>0.16971544715447201</v>
      </c>
      <c r="W571">
        <v>0.27693089430894302</v>
      </c>
      <c r="X571">
        <v>0.107215447154472</v>
      </c>
      <c r="Y571">
        <v>3.6077235772357698E-2</v>
      </c>
      <c r="Z571">
        <v>7.2662601626016302E-2</v>
      </c>
      <c r="AA571">
        <v>6.6056910569105703E-3</v>
      </c>
      <c r="AB571">
        <v>1.16869918699187E-2</v>
      </c>
      <c r="AC571">
        <v>2.3373983739837401E-2</v>
      </c>
      <c r="AD571">
        <v>1.5752032520325199E-2</v>
      </c>
      <c r="AE571">
        <v>8.1300813008130107E-3</v>
      </c>
      <c r="AF571">
        <v>0</v>
      </c>
      <c r="AG571">
        <v>0.84114285714285697</v>
      </c>
      <c r="AH571">
        <v>0.38400000000000001</v>
      </c>
      <c r="AI571">
        <v>0.83085714285714296</v>
      </c>
      <c r="AJ571">
        <v>0.55771428571428605</v>
      </c>
      <c r="AK571">
        <v>0.32114285714285701</v>
      </c>
      <c r="AL571">
        <v>0.83542857142857097</v>
      </c>
      <c r="AM571">
        <v>0.39542857142857102</v>
      </c>
      <c r="AN571">
        <v>0.750857142857143</v>
      </c>
      <c r="AO571">
        <v>0.376</v>
      </c>
      <c r="AP571">
        <v>0.66171428571428603</v>
      </c>
      <c r="AQ571">
        <v>0.46857142857142903</v>
      </c>
      <c r="AR571">
        <v>0.61371428571428599</v>
      </c>
      <c r="AS571">
        <v>0.90171428571428602</v>
      </c>
      <c r="AT571">
        <v>0.30514285714285699</v>
      </c>
      <c r="AU571">
        <v>0</v>
      </c>
      <c r="AV571">
        <v>2.6137142857142899</v>
      </c>
      <c r="AW571">
        <v>2.3028571428571398</v>
      </c>
      <c r="AX571">
        <v>1.03771428571429</v>
      </c>
      <c r="AY571">
        <v>2.2891428571428598</v>
      </c>
      <c r="AZ571">
        <v>8.24342857142857</v>
      </c>
      <c r="BA571">
        <v>0.76457142857142901</v>
      </c>
      <c r="BB571">
        <v>0.66057142857142903</v>
      </c>
      <c r="BC571">
        <v>0.57599999999999996</v>
      </c>
      <c r="BD571">
        <v>0.45828571428571402</v>
      </c>
      <c r="BE571">
        <v>0.66742857142857104</v>
      </c>
      <c r="BF571" s="255" t="str">
        <f t="shared" si="8"/>
        <v>Significant vulnerability</v>
      </c>
    </row>
    <row r="572" spans="1:58" x14ac:dyDescent="0.25">
      <c r="A572">
        <v>56244</v>
      </c>
      <c r="B572">
        <v>1739</v>
      </c>
      <c r="C572">
        <v>110</v>
      </c>
      <c r="D572">
        <v>22</v>
      </c>
      <c r="E572">
        <v>40086</v>
      </c>
      <c r="F572">
        <v>62</v>
      </c>
      <c r="G572">
        <v>257</v>
      </c>
      <c r="H572">
        <v>506</v>
      </c>
      <c r="I572">
        <v>124</v>
      </c>
      <c r="J572">
        <v>29</v>
      </c>
      <c r="K572">
        <v>168</v>
      </c>
      <c r="L572">
        <v>15</v>
      </c>
      <c r="M572">
        <v>41</v>
      </c>
      <c r="N572">
        <v>29</v>
      </c>
      <c r="O572">
        <v>9</v>
      </c>
      <c r="P572">
        <v>6</v>
      </c>
      <c r="Q572">
        <v>7</v>
      </c>
      <c r="R572">
        <v>6.3254744105807906E-2</v>
      </c>
      <c r="S572">
        <v>1.2650948821161599E-2</v>
      </c>
      <c r="T572">
        <v>40086</v>
      </c>
      <c r="U572">
        <v>3.5652673950546297E-2</v>
      </c>
      <c r="V572">
        <v>0.147786083956297</v>
      </c>
      <c r="W572">
        <v>0.29097182288671702</v>
      </c>
      <c r="X572">
        <v>7.1305347901092594E-2</v>
      </c>
      <c r="Y572">
        <v>1.6676250718803898E-2</v>
      </c>
      <c r="Z572">
        <v>9.6607245543415807E-2</v>
      </c>
      <c r="AA572">
        <v>8.62564692351926E-3</v>
      </c>
      <c r="AB572">
        <v>2.3576768257619299E-2</v>
      </c>
      <c r="AC572">
        <v>1.6676250718803898E-2</v>
      </c>
      <c r="AD572">
        <v>5.1753881541115598E-3</v>
      </c>
      <c r="AE572">
        <v>3.4502587694077102E-3</v>
      </c>
      <c r="AF572">
        <v>4.0253018976423201E-3</v>
      </c>
      <c r="AG572">
        <v>0.33714285714285702</v>
      </c>
      <c r="AH572">
        <v>0.35085714285714298</v>
      </c>
      <c r="AI572">
        <v>0.41828571428571398</v>
      </c>
      <c r="AJ572">
        <v>0.42285714285714299</v>
      </c>
      <c r="AK572">
        <v>0.21142857142857099</v>
      </c>
      <c r="AL572">
        <v>0.88800000000000001</v>
      </c>
      <c r="AM572">
        <v>8.3428571428571394E-2</v>
      </c>
      <c r="AN572">
        <v>0.24114285714285699</v>
      </c>
      <c r="AO572">
        <v>0.504</v>
      </c>
      <c r="AP572">
        <v>0.72457142857142898</v>
      </c>
      <c r="AQ572">
        <v>0.60914285714285699</v>
      </c>
      <c r="AR572">
        <v>0.52457142857142902</v>
      </c>
      <c r="AS572">
        <v>0.54285714285714304</v>
      </c>
      <c r="AT572">
        <v>0.157714285714286</v>
      </c>
      <c r="AU572">
        <v>0.498285714285714</v>
      </c>
      <c r="AV572">
        <v>1.52914285714286</v>
      </c>
      <c r="AW572">
        <v>1.4239999999999999</v>
      </c>
      <c r="AX572">
        <v>1.22857142857143</v>
      </c>
      <c r="AY572">
        <v>2.3325714285714301</v>
      </c>
      <c r="AZ572">
        <v>6.5142857142857098</v>
      </c>
      <c r="BA572">
        <v>0.30399999999999999</v>
      </c>
      <c r="BB572">
        <v>0.192</v>
      </c>
      <c r="BC572">
        <v>0.67200000000000004</v>
      </c>
      <c r="BD572">
        <v>0.47542857142857098</v>
      </c>
      <c r="BE572">
        <v>0.373714285714286</v>
      </c>
      <c r="BF572" s="255" t="str">
        <f t="shared" si="8"/>
        <v>Some vulnerability</v>
      </c>
    </row>
    <row r="573" spans="1:58" x14ac:dyDescent="0.25">
      <c r="A573">
        <v>56245</v>
      </c>
      <c r="B573">
        <v>481</v>
      </c>
      <c r="C573">
        <v>45</v>
      </c>
      <c r="D573">
        <v>6</v>
      </c>
      <c r="E573">
        <v>38635</v>
      </c>
      <c r="F573">
        <v>23</v>
      </c>
      <c r="G573">
        <v>56</v>
      </c>
      <c r="H573">
        <v>107</v>
      </c>
      <c r="I573">
        <v>37</v>
      </c>
      <c r="J573">
        <v>19</v>
      </c>
      <c r="K573">
        <v>90</v>
      </c>
      <c r="L573">
        <v>15</v>
      </c>
      <c r="M573">
        <v>32</v>
      </c>
      <c r="N573">
        <v>11</v>
      </c>
      <c r="O573">
        <v>10</v>
      </c>
      <c r="P573">
        <v>12</v>
      </c>
      <c r="Q573">
        <v>0</v>
      </c>
      <c r="R573">
        <v>9.3555093555093602E-2</v>
      </c>
      <c r="S573">
        <v>1.2474012474012501E-2</v>
      </c>
      <c r="T573">
        <v>38635</v>
      </c>
      <c r="U573">
        <v>4.7817047817047799E-2</v>
      </c>
      <c r="V573">
        <v>0.116424116424116</v>
      </c>
      <c r="W573">
        <v>0.22245322245322199</v>
      </c>
      <c r="X573">
        <v>7.69230769230769E-2</v>
      </c>
      <c r="Y573">
        <v>3.9501039501039503E-2</v>
      </c>
      <c r="Z573">
        <v>0.18711018711018701</v>
      </c>
      <c r="AA573">
        <v>3.1185031185031201E-2</v>
      </c>
      <c r="AB573">
        <v>6.6528066528066504E-2</v>
      </c>
      <c r="AC573">
        <v>2.2869022869022902E-2</v>
      </c>
      <c r="AD573">
        <v>2.0790020790020802E-2</v>
      </c>
      <c r="AE573">
        <v>2.4948024948024901E-2</v>
      </c>
      <c r="AF573">
        <v>0</v>
      </c>
      <c r="AG573">
        <v>0.59542857142857097</v>
      </c>
      <c r="AH573">
        <v>0.34628571428571397</v>
      </c>
      <c r="AI573">
        <v>0.497142857142857</v>
      </c>
      <c r="AJ573">
        <v>0.628571428571429</v>
      </c>
      <c r="AK573">
        <v>8.4571428571428603E-2</v>
      </c>
      <c r="AL573">
        <v>0.46857142857142903</v>
      </c>
      <c r="AM573">
        <v>0.10285714285714299</v>
      </c>
      <c r="AN573">
        <v>0.81599999999999995</v>
      </c>
      <c r="AO573">
        <v>0.77600000000000002</v>
      </c>
      <c r="AP573">
        <v>0.92228571428571404</v>
      </c>
      <c r="AQ573">
        <v>0.86742857142857099</v>
      </c>
      <c r="AR573">
        <v>0.60685714285714298</v>
      </c>
      <c r="AS573">
        <v>0.93942857142857095</v>
      </c>
      <c r="AT573">
        <v>0.76342857142857101</v>
      </c>
      <c r="AU573">
        <v>0</v>
      </c>
      <c r="AV573">
        <v>2.0674285714285698</v>
      </c>
      <c r="AW573">
        <v>1.472</v>
      </c>
      <c r="AX573">
        <v>1.69828571428571</v>
      </c>
      <c r="AY573">
        <v>3.1771428571428602</v>
      </c>
      <c r="AZ573">
        <v>8.4148571428571408</v>
      </c>
      <c r="BA573">
        <v>0.54171428571428604</v>
      </c>
      <c r="BB573">
        <v>0.213714285714286</v>
      </c>
      <c r="BC573">
        <v>0.88</v>
      </c>
      <c r="BD573">
        <v>0.753142857142857</v>
      </c>
      <c r="BE573">
        <v>0.69028571428571395</v>
      </c>
      <c r="BF573" s="255" t="str">
        <f t="shared" si="8"/>
        <v>Significant vulnerability</v>
      </c>
    </row>
    <row r="574" spans="1:58" x14ac:dyDescent="0.25">
      <c r="A574">
        <v>56248</v>
      </c>
      <c r="B574">
        <v>760</v>
      </c>
      <c r="C574">
        <v>61</v>
      </c>
      <c r="D574">
        <v>25</v>
      </c>
      <c r="E574">
        <v>43711</v>
      </c>
      <c r="F574">
        <v>34</v>
      </c>
      <c r="G574">
        <v>194</v>
      </c>
      <c r="H574">
        <v>99</v>
      </c>
      <c r="I574">
        <v>117</v>
      </c>
      <c r="J574">
        <v>41</v>
      </c>
      <c r="K574">
        <v>21</v>
      </c>
      <c r="L574">
        <v>44</v>
      </c>
      <c r="M574">
        <v>27</v>
      </c>
      <c r="N574">
        <v>7</v>
      </c>
      <c r="O574">
        <v>0</v>
      </c>
      <c r="P574">
        <v>22</v>
      </c>
      <c r="Q574">
        <v>0</v>
      </c>
      <c r="R574">
        <v>8.02631578947368E-2</v>
      </c>
      <c r="S574">
        <v>3.2894736842105303E-2</v>
      </c>
      <c r="T574">
        <v>43711</v>
      </c>
      <c r="U574">
        <v>4.47368421052632E-2</v>
      </c>
      <c r="V574">
        <v>0.25526315789473702</v>
      </c>
      <c r="W574">
        <v>0.130263157894737</v>
      </c>
      <c r="X574">
        <v>0.153947368421053</v>
      </c>
      <c r="Y574">
        <v>5.3947368421052598E-2</v>
      </c>
      <c r="Z574">
        <v>2.7631578947368399E-2</v>
      </c>
      <c r="AA574">
        <v>5.7894736842105297E-2</v>
      </c>
      <c r="AB574">
        <v>3.5526315789473698E-2</v>
      </c>
      <c r="AC574">
        <v>9.2105263157894694E-3</v>
      </c>
      <c r="AD574">
        <v>0</v>
      </c>
      <c r="AE574">
        <v>2.89473684210526E-2</v>
      </c>
      <c r="AF574">
        <v>0</v>
      </c>
      <c r="AG574">
        <v>0.47428571428571398</v>
      </c>
      <c r="AH574">
        <v>0.870857142857143</v>
      </c>
      <c r="AI574">
        <v>0.28571428571428598</v>
      </c>
      <c r="AJ574">
        <v>0.57257142857142895</v>
      </c>
      <c r="AK574">
        <v>0.78971428571428604</v>
      </c>
      <c r="AL574">
        <v>6.8571428571428603E-2</v>
      </c>
      <c r="AM574">
        <v>0.78514285714285703</v>
      </c>
      <c r="AN574">
        <v>0.92800000000000005</v>
      </c>
      <c r="AO574">
        <v>8.6857142857142897E-2</v>
      </c>
      <c r="AP574">
        <v>0.96914285714285697</v>
      </c>
      <c r="AQ574">
        <v>0.71542857142857097</v>
      </c>
      <c r="AR574">
        <v>0.379428571428571</v>
      </c>
      <c r="AS574">
        <v>0</v>
      </c>
      <c r="AT574">
        <v>0.82285714285714295</v>
      </c>
      <c r="AU574">
        <v>0</v>
      </c>
      <c r="AV574">
        <v>2.20342857142857</v>
      </c>
      <c r="AW574">
        <v>2.5714285714285698</v>
      </c>
      <c r="AX574">
        <v>1.056</v>
      </c>
      <c r="AY574">
        <v>1.9177142857142899</v>
      </c>
      <c r="AZ574">
        <v>7.74857142857143</v>
      </c>
      <c r="BA574">
        <v>0.60799999999999998</v>
      </c>
      <c r="BB574">
        <v>0.79428571428571404</v>
      </c>
      <c r="BC574">
        <v>0.58514285714285696</v>
      </c>
      <c r="BD574">
        <v>0.34171428571428603</v>
      </c>
      <c r="BE574">
        <v>0.58285714285714296</v>
      </c>
      <c r="BF574" s="255" t="str">
        <f t="shared" si="8"/>
        <v>Significant vulnerability</v>
      </c>
    </row>
    <row r="575" spans="1:58" x14ac:dyDescent="0.25">
      <c r="A575">
        <v>56249</v>
      </c>
      <c r="B575">
        <v>277</v>
      </c>
      <c r="C575">
        <v>9</v>
      </c>
      <c r="D575">
        <v>3</v>
      </c>
      <c r="E575">
        <v>55529</v>
      </c>
      <c r="F575">
        <v>2</v>
      </c>
      <c r="G575">
        <v>83</v>
      </c>
      <c r="H575">
        <v>42</v>
      </c>
      <c r="I575">
        <v>34</v>
      </c>
      <c r="J575">
        <v>13</v>
      </c>
      <c r="K575">
        <v>4</v>
      </c>
      <c r="L575">
        <v>0</v>
      </c>
      <c r="M575">
        <v>0</v>
      </c>
      <c r="N575">
        <v>9</v>
      </c>
      <c r="O575">
        <v>0</v>
      </c>
      <c r="P575">
        <v>4</v>
      </c>
      <c r="Q575">
        <v>0</v>
      </c>
      <c r="R575">
        <v>3.2490974729241902E-2</v>
      </c>
      <c r="S575">
        <v>1.0830324909747301E-2</v>
      </c>
      <c r="T575">
        <v>55529</v>
      </c>
      <c r="U575">
        <v>7.2202166064982004E-3</v>
      </c>
      <c r="V575">
        <v>0.29963898916967502</v>
      </c>
      <c r="W575">
        <v>0.151624548736462</v>
      </c>
      <c r="X575">
        <v>0.122743682310469</v>
      </c>
      <c r="Y575">
        <v>4.6931407942238303E-2</v>
      </c>
      <c r="Z575">
        <v>1.4440433212996401E-2</v>
      </c>
      <c r="AA575">
        <v>0</v>
      </c>
      <c r="AB575">
        <v>0</v>
      </c>
      <c r="AC575">
        <v>3.2490974729241902E-2</v>
      </c>
      <c r="AD575">
        <v>0</v>
      </c>
      <c r="AE575">
        <v>1.4440433212996401E-2</v>
      </c>
      <c r="AF575">
        <v>0</v>
      </c>
      <c r="AG575">
        <v>9.1428571428571401E-2</v>
      </c>
      <c r="AH575">
        <v>0.28914285714285698</v>
      </c>
      <c r="AI575">
        <v>8.3428571428571394E-2</v>
      </c>
      <c r="AJ575">
        <v>4.2285714285714301E-2</v>
      </c>
      <c r="AK575">
        <v>0.88685714285714301</v>
      </c>
      <c r="AL575">
        <v>0.108571428571429</v>
      </c>
      <c r="AM575">
        <v>0.55542857142857105</v>
      </c>
      <c r="AN575">
        <v>0.88114285714285701</v>
      </c>
      <c r="AO575">
        <v>4.57142857142857E-2</v>
      </c>
      <c r="AP575">
        <v>0</v>
      </c>
      <c r="AQ575">
        <v>0</v>
      </c>
      <c r="AR575">
        <v>0.69485714285714295</v>
      </c>
      <c r="AS575">
        <v>0</v>
      </c>
      <c r="AT575">
        <v>0.500571428571429</v>
      </c>
      <c r="AU575">
        <v>0</v>
      </c>
      <c r="AV575">
        <v>0.50628571428571401</v>
      </c>
      <c r="AW575">
        <v>2.4319999999999999</v>
      </c>
      <c r="AX575">
        <v>4.57142857142857E-2</v>
      </c>
      <c r="AY575">
        <v>1.19542857142857</v>
      </c>
      <c r="AZ575">
        <v>4.1794285714285699</v>
      </c>
      <c r="BA575">
        <v>2.2857142857142899E-2</v>
      </c>
      <c r="BB575">
        <v>0.72457142857142898</v>
      </c>
      <c r="BC575">
        <v>0.04</v>
      </c>
      <c r="BD575">
        <v>0.14628571428571399</v>
      </c>
      <c r="BE575">
        <v>6.0571428571428602E-2</v>
      </c>
      <c r="BF575" s="255" t="str">
        <f t="shared" si="8"/>
        <v>Least vulnerability</v>
      </c>
    </row>
    <row r="576" spans="1:58" x14ac:dyDescent="0.25">
      <c r="A576">
        <v>56251</v>
      </c>
      <c r="B576">
        <v>908</v>
      </c>
      <c r="C576">
        <v>49</v>
      </c>
      <c r="D576">
        <v>13</v>
      </c>
      <c r="E576">
        <v>39953</v>
      </c>
      <c r="F576">
        <v>38</v>
      </c>
      <c r="G576">
        <v>160</v>
      </c>
      <c r="H576">
        <v>190</v>
      </c>
      <c r="I576">
        <v>91</v>
      </c>
      <c r="J576">
        <v>15</v>
      </c>
      <c r="K576">
        <v>62</v>
      </c>
      <c r="L576">
        <v>12</v>
      </c>
      <c r="M576">
        <v>27</v>
      </c>
      <c r="N576">
        <v>8</v>
      </c>
      <c r="O576">
        <v>9</v>
      </c>
      <c r="P576">
        <v>9</v>
      </c>
      <c r="Q576">
        <v>0</v>
      </c>
      <c r="R576">
        <v>5.3964757709251097E-2</v>
      </c>
      <c r="S576">
        <v>1.43171806167401E-2</v>
      </c>
      <c r="T576">
        <v>39953</v>
      </c>
      <c r="U576">
        <v>4.1850220264317201E-2</v>
      </c>
      <c r="V576">
        <v>0.17621145374449301</v>
      </c>
      <c r="W576">
        <v>0.209251101321586</v>
      </c>
      <c r="X576">
        <v>0.10022026431718099</v>
      </c>
      <c r="Y576">
        <v>1.6519823788546301E-2</v>
      </c>
      <c r="Z576">
        <v>6.8281938325991207E-2</v>
      </c>
      <c r="AA576">
        <v>1.3215859030837E-2</v>
      </c>
      <c r="AB576">
        <v>2.97356828193833E-2</v>
      </c>
      <c r="AC576">
        <v>8.8105726872246704E-3</v>
      </c>
      <c r="AD576">
        <v>9.9118942731277505E-3</v>
      </c>
      <c r="AE576">
        <v>9.9118942731277505E-3</v>
      </c>
      <c r="AF576">
        <v>0</v>
      </c>
      <c r="AG576">
        <v>0.26057142857142901</v>
      </c>
      <c r="AH576">
        <v>0.41485714285714298</v>
      </c>
      <c r="AI576">
        <v>0.42057142857142898</v>
      </c>
      <c r="AJ576">
        <v>0.52457142857142902</v>
      </c>
      <c r="AK576">
        <v>0.36</v>
      </c>
      <c r="AL576">
        <v>0.36457142857142899</v>
      </c>
      <c r="AM576">
        <v>0.315428571428571</v>
      </c>
      <c r="AN576">
        <v>0.23200000000000001</v>
      </c>
      <c r="AO576">
        <v>0.33371428571428602</v>
      </c>
      <c r="AP576">
        <v>0.80571428571428605</v>
      </c>
      <c r="AQ576">
        <v>0.66742857142857104</v>
      </c>
      <c r="AR576">
        <v>0.36799999999999999</v>
      </c>
      <c r="AS576">
        <v>0.76342857142857101</v>
      </c>
      <c r="AT576">
        <v>0.36685714285714299</v>
      </c>
      <c r="AU576">
        <v>0</v>
      </c>
      <c r="AV576">
        <v>1.6205714285714301</v>
      </c>
      <c r="AW576">
        <v>1.272</v>
      </c>
      <c r="AX576">
        <v>1.1394285714285699</v>
      </c>
      <c r="AY576">
        <v>2.1657142857142899</v>
      </c>
      <c r="AZ576">
        <v>6.19771428571429</v>
      </c>
      <c r="BA576">
        <v>0.33714285714285702</v>
      </c>
      <c r="BB576">
        <v>0.13371428571428601</v>
      </c>
      <c r="BC576">
        <v>0.629714285714286</v>
      </c>
      <c r="BD576">
        <v>0.42285714285714299</v>
      </c>
      <c r="BE576">
        <v>0.32</v>
      </c>
      <c r="BF576" s="255" t="str">
        <f t="shared" si="8"/>
        <v>Some vulnerability</v>
      </c>
    </row>
    <row r="577" spans="1:58" x14ac:dyDescent="0.25">
      <c r="A577">
        <v>56252</v>
      </c>
      <c r="B577">
        <v>1305</v>
      </c>
      <c r="C577">
        <v>143</v>
      </c>
      <c r="D577">
        <v>32</v>
      </c>
      <c r="E577">
        <v>36919</v>
      </c>
      <c r="F577">
        <v>57</v>
      </c>
      <c r="G577">
        <v>264</v>
      </c>
      <c r="H577">
        <v>323</v>
      </c>
      <c r="I577">
        <v>190</v>
      </c>
      <c r="J577">
        <v>20</v>
      </c>
      <c r="K577">
        <v>198</v>
      </c>
      <c r="L577">
        <v>18</v>
      </c>
      <c r="M577">
        <v>35</v>
      </c>
      <c r="N577">
        <v>29</v>
      </c>
      <c r="O577">
        <v>6</v>
      </c>
      <c r="P577">
        <v>13</v>
      </c>
      <c r="Q577">
        <v>36</v>
      </c>
      <c r="R577">
        <v>0.109578544061303</v>
      </c>
      <c r="S577">
        <v>2.4521072796934901E-2</v>
      </c>
      <c r="T577">
        <v>36919</v>
      </c>
      <c r="U577">
        <v>4.3678160919540202E-2</v>
      </c>
      <c r="V577">
        <v>0.202298850574713</v>
      </c>
      <c r="W577">
        <v>0.247509578544061</v>
      </c>
      <c r="X577">
        <v>0.145593869731801</v>
      </c>
      <c r="Y577">
        <v>1.5325670498084301E-2</v>
      </c>
      <c r="Z577">
        <v>0.15172413793103401</v>
      </c>
      <c r="AA577">
        <v>1.37931034482759E-2</v>
      </c>
      <c r="AB577">
        <v>2.68199233716475E-2</v>
      </c>
      <c r="AC577">
        <v>2.2222222222222199E-2</v>
      </c>
      <c r="AD577">
        <v>4.5977011494252899E-3</v>
      </c>
      <c r="AE577">
        <v>9.9616858237547897E-3</v>
      </c>
      <c r="AF577">
        <v>2.7586206896551699E-2</v>
      </c>
      <c r="AG577">
        <v>0.69142857142857095</v>
      </c>
      <c r="AH577">
        <v>0.74057142857142899</v>
      </c>
      <c r="AI577">
        <v>0.59885714285714298</v>
      </c>
      <c r="AJ577">
        <v>0.55428571428571405</v>
      </c>
      <c r="AK577">
        <v>0.53028571428571403</v>
      </c>
      <c r="AL577">
        <v>0.66400000000000003</v>
      </c>
      <c r="AM577">
        <v>0.73257142857142898</v>
      </c>
      <c r="AN577">
        <v>0.20571428571428599</v>
      </c>
      <c r="AO577">
        <v>0.71199999999999997</v>
      </c>
      <c r="AP577">
        <v>0.81371428571428595</v>
      </c>
      <c r="AQ577">
        <v>0.64800000000000002</v>
      </c>
      <c r="AR577">
        <v>0.59885714285714298</v>
      </c>
      <c r="AS577">
        <v>0.504</v>
      </c>
      <c r="AT577">
        <v>0.36914285714285699</v>
      </c>
      <c r="AU577">
        <v>0.82285714285714295</v>
      </c>
      <c r="AV577">
        <v>2.5851428571428601</v>
      </c>
      <c r="AW577">
        <v>2.1325714285714299</v>
      </c>
      <c r="AX577">
        <v>1.52571428571429</v>
      </c>
      <c r="AY577">
        <v>2.94285714285714</v>
      </c>
      <c r="AZ577">
        <v>9.1862857142857095</v>
      </c>
      <c r="BA577">
        <v>0.748571428571429</v>
      </c>
      <c r="BB577">
        <v>0.57028571428571395</v>
      </c>
      <c r="BC577">
        <v>0.80685714285714305</v>
      </c>
      <c r="BD577">
        <v>0.67542857142857105</v>
      </c>
      <c r="BE577">
        <v>0.80800000000000005</v>
      </c>
      <c r="BF577" s="255" t="str">
        <f t="shared" si="8"/>
        <v>Most vulnerability</v>
      </c>
    </row>
    <row r="578" spans="1:58" x14ac:dyDescent="0.25">
      <c r="A578">
        <v>56253</v>
      </c>
      <c r="B578">
        <v>737</v>
      </c>
      <c r="C578">
        <v>36</v>
      </c>
      <c r="D578">
        <v>20</v>
      </c>
      <c r="E578">
        <v>45419</v>
      </c>
      <c r="F578">
        <v>39</v>
      </c>
      <c r="G578">
        <v>187</v>
      </c>
      <c r="H578">
        <v>125</v>
      </c>
      <c r="I578">
        <v>77</v>
      </c>
      <c r="J578">
        <v>43</v>
      </c>
      <c r="K578">
        <v>17</v>
      </c>
      <c r="L578">
        <v>2</v>
      </c>
      <c r="M578">
        <v>0</v>
      </c>
      <c r="N578">
        <v>52</v>
      </c>
      <c r="O578">
        <v>0</v>
      </c>
      <c r="P578">
        <v>1</v>
      </c>
      <c r="Q578">
        <v>19</v>
      </c>
      <c r="R578">
        <v>4.8846675712347402E-2</v>
      </c>
      <c r="S578">
        <v>2.7137042062415202E-2</v>
      </c>
      <c r="T578">
        <v>45419</v>
      </c>
      <c r="U578">
        <v>5.2917232021709601E-2</v>
      </c>
      <c r="V578">
        <v>0.25373134328358199</v>
      </c>
      <c r="W578">
        <v>0.16960651289009501</v>
      </c>
      <c r="X578">
        <v>0.104477611940299</v>
      </c>
      <c r="Y578">
        <v>5.8344640434192699E-2</v>
      </c>
      <c r="Z578">
        <v>2.3066485753052899E-2</v>
      </c>
      <c r="AA578">
        <v>2.7137042062415199E-3</v>
      </c>
      <c r="AB578">
        <v>0</v>
      </c>
      <c r="AC578">
        <v>7.0556309362279496E-2</v>
      </c>
      <c r="AD578">
        <v>0</v>
      </c>
      <c r="AE578">
        <v>1.3568521031207599E-3</v>
      </c>
      <c r="AF578">
        <v>2.5780189959294399E-2</v>
      </c>
      <c r="AG578">
        <v>0.216</v>
      </c>
      <c r="AH578">
        <v>0.78971428571428604</v>
      </c>
      <c r="AI578">
        <v>0.23200000000000001</v>
      </c>
      <c r="AJ578">
        <v>0.70742857142857096</v>
      </c>
      <c r="AK578">
        <v>0.78628571428571403</v>
      </c>
      <c r="AL578">
        <v>0.154285714285714</v>
      </c>
      <c r="AM578">
        <v>0.36799999999999999</v>
      </c>
      <c r="AN578">
        <v>0.94514285714285695</v>
      </c>
      <c r="AO578">
        <v>6.4000000000000001E-2</v>
      </c>
      <c r="AP578">
        <v>0.52800000000000002</v>
      </c>
      <c r="AQ578">
        <v>0</v>
      </c>
      <c r="AR578">
        <v>0.86057142857142899</v>
      </c>
      <c r="AS578">
        <v>0</v>
      </c>
      <c r="AT578">
        <v>0.10057142857142901</v>
      </c>
      <c r="AU578">
        <v>0.80342857142857105</v>
      </c>
      <c r="AV578">
        <v>1.9451428571428599</v>
      </c>
      <c r="AW578">
        <v>2.25371428571429</v>
      </c>
      <c r="AX578">
        <v>0.59199999999999997</v>
      </c>
      <c r="AY578">
        <v>1.76457142857143</v>
      </c>
      <c r="AZ578">
        <v>6.5554285714285703</v>
      </c>
      <c r="BA578">
        <v>0.49257142857142899</v>
      </c>
      <c r="BB578">
        <v>0.63542857142857101</v>
      </c>
      <c r="BC578">
        <v>0.30057142857142899</v>
      </c>
      <c r="BD578">
        <v>0.30399999999999999</v>
      </c>
      <c r="BE578">
        <v>0.38171428571428601</v>
      </c>
      <c r="BF578" s="255" t="str">
        <f t="shared" si="8"/>
        <v>Some vulnerability</v>
      </c>
    </row>
    <row r="579" spans="1:58" x14ac:dyDescent="0.25">
      <c r="A579">
        <v>56255</v>
      </c>
      <c r="B579">
        <v>407</v>
      </c>
      <c r="C579">
        <v>27</v>
      </c>
      <c r="D579">
        <v>1</v>
      </c>
      <c r="E579">
        <v>30308</v>
      </c>
      <c r="F579">
        <v>5</v>
      </c>
      <c r="G579">
        <v>57</v>
      </c>
      <c r="H579">
        <v>119</v>
      </c>
      <c r="I579">
        <v>58</v>
      </c>
      <c r="J579">
        <v>8</v>
      </c>
      <c r="K579">
        <v>24</v>
      </c>
      <c r="L579">
        <v>0</v>
      </c>
      <c r="M579">
        <v>30</v>
      </c>
      <c r="N579">
        <v>2</v>
      </c>
      <c r="O579">
        <v>0</v>
      </c>
      <c r="P579">
        <v>7</v>
      </c>
      <c r="Q579">
        <v>3</v>
      </c>
      <c r="R579">
        <v>6.6339066339066305E-2</v>
      </c>
      <c r="S579">
        <v>2.45700245700246E-3</v>
      </c>
      <c r="T579">
        <v>30308</v>
      </c>
      <c r="U579">
        <v>1.22850122850123E-2</v>
      </c>
      <c r="V579">
        <v>0.14004914004913999</v>
      </c>
      <c r="W579">
        <v>0.29238329238329203</v>
      </c>
      <c r="X579">
        <v>0.14250614250614299</v>
      </c>
      <c r="Y579">
        <v>1.9656019656019701E-2</v>
      </c>
      <c r="Z579">
        <v>5.8968058968058998E-2</v>
      </c>
      <c r="AA579">
        <v>0</v>
      </c>
      <c r="AB579">
        <v>7.3710073710073695E-2</v>
      </c>
      <c r="AC579">
        <v>4.9140049140049104E-3</v>
      </c>
      <c r="AD579">
        <v>0</v>
      </c>
      <c r="AE579">
        <v>1.7199017199017199E-2</v>
      </c>
      <c r="AF579">
        <v>7.3710073710073704E-3</v>
      </c>
      <c r="AG579">
        <v>0.36228571428571399</v>
      </c>
      <c r="AH579">
        <v>6.8571428571428603E-2</v>
      </c>
      <c r="AI579">
        <v>0.90514285714285703</v>
      </c>
      <c r="AJ579">
        <v>7.1999999999999995E-2</v>
      </c>
      <c r="AK579">
        <v>0.16914285714285701</v>
      </c>
      <c r="AL579">
        <v>0.89485714285714302</v>
      </c>
      <c r="AM579">
        <v>0.70857142857142896</v>
      </c>
      <c r="AN579">
        <v>0.33028571428571402</v>
      </c>
      <c r="AO579">
        <v>0.27314285714285702</v>
      </c>
      <c r="AP579">
        <v>0</v>
      </c>
      <c r="AQ579">
        <v>0.89028571428571401</v>
      </c>
      <c r="AR579">
        <v>0.26400000000000001</v>
      </c>
      <c r="AS579">
        <v>0</v>
      </c>
      <c r="AT579">
        <v>0.58171428571428596</v>
      </c>
      <c r="AU579">
        <v>0.55542857142857105</v>
      </c>
      <c r="AV579">
        <v>1.4079999999999999</v>
      </c>
      <c r="AW579">
        <v>2.1028571428571401</v>
      </c>
      <c r="AX579">
        <v>0.27314285714285702</v>
      </c>
      <c r="AY579">
        <v>2.29142857142857</v>
      </c>
      <c r="AZ579">
        <v>6.0754285714285698</v>
      </c>
      <c r="BA579">
        <v>0.252571428571429</v>
      </c>
      <c r="BB579">
        <v>0.55428571428571405</v>
      </c>
      <c r="BC579">
        <v>0.157714285714286</v>
      </c>
      <c r="BD579">
        <v>0.45942857142857102</v>
      </c>
      <c r="BE579">
        <v>0.29942857142857099</v>
      </c>
      <c r="BF579" s="255" t="str">
        <f t="shared" si="8"/>
        <v>Some vulnerability</v>
      </c>
    </row>
    <row r="580" spans="1:58" x14ac:dyDescent="0.25">
      <c r="A580">
        <v>56256</v>
      </c>
      <c r="B580">
        <v>2352</v>
      </c>
      <c r="C580">
        <v>205</v>
      </c>
      <c r="D580">
        <v>10</v>
      </c>
      <c r="E580">
        <v>38966</v>
      </c>
      <c r="F580">
        <v>72</v>
      </c>
      <c r="G580">
        <v>732</v>
      </c>
      <c r="H580">
        <v>448</v>
      </c>
      <c r="I580">
        <v>428</v>
      </c>
      <c r="J580">
        <v>93</v>
      </c>
      <c r="K580">
        <v>69</v>
      </c>
      <c r="L580">
        <v>5</v>
      </c>
      <c r="M580">
        <v>132</v>
      </c>
      <c r="N580">
        <v>10</v>
      </c>
      <c r="O580">
        <v>0</v>
      </c>
      <c r="P580">
        <v>46</v>
      </c>
      <c r="Q580">
        <v>70</v>
      </c>
      <c r="R580">
        <v>8.7159863945578203E-2</v>
      </c>
      <c r="S580">
        <v>4.2517006802721101E-3</v>
      </c>
      <c r="T580">
        <v>38966</v>
      </c>
      <c r="U580">
        <v>3.06122448979592E-2</v>
      </c>
      <c r="V580">
        <v>0.31122448979591799</v>
      </c>
      <c r="W580">
        <v>0.19047619047618999</v>
      </c>
      <c r="X580">
        <v>0.18197278911564599</v>
      </c>
      <c r="Y580">
        <v>3.9540816326530601E-2</v>
      </c>
      <c r="Z580">
        <v>2.9336734693877601E-2</v>
      </c>
      <c r="AA580">
        <v>2.1258503401360498E-3</v>
      </c>
      <c r="AB580">
        <v>5.6122448979591802E-2</v>
      </c>
      <c r="AC580">
        <v>4.2517006802721101E-3</v>
      </c>
      <c r="AD580">
        <v>0</v>
      </c>
      <c r="AE580">
        <v>1.9557823129251702E-2</v>
      </c>
      <c r="AF580">
        <v>2.9761904761904798E-2</v>
      </c>
      <c r="AG580">
        <v>0.53942857142857104</v>
      </c>
      <c r="AH580">
        <v>9.6000000000000002E-2</v>
      </c>
      <c r="AI580">
        <v>0.46628571428571403</v>
      </c>
      <c r="AJ580">
        <v>0.316571428571429</v>
      </c>
      <c r="AK580">
        <v>0.90514285714285703</v>
      </c>
      <c r="AL580">
        <v>0.245714285714286</v>
      </c>
      <c r="AM580">
        <v>0.89142857142857101</v>
      </c>
      <c r="AN580">
        <v>0.81714285714285695</v>
      </c>
      <c r="AO580">
        <v>9.8285714285714296E-2</v>
      </c>
      <c r="AP580">
        <v>0.498285714285714</v>
      </c>
      <c r="AQ580">
        <v>0.83085714285714296</v>
      </c>
      <c r="AR580">
        <v>0.248</v>
      </c>
      <c r="AS580">
        <v>0</v>
      </c>
      <c r="AT580">
        <v>0.63314285714285701</v>
      </c>
      <c r="AU580">
        <v>0.84342857142857097</v>
      </c>
      <c r="AV580">
        <v>1.4182857142857099</v>
      </c>
      <c r="AW580">
        <v>2.8594285714285701</v>
      </c>
      <c r="AX580">
        <v>0.59657142857142897</v>
      </c>
      <c r="AY580">
        <v>2.5554285714285698</v>
      </c>
      <c r="AZ580">
        <v>7.4297142857142902</v>
      </c>
      <c r="BA580">
        <v>0.25714285714285701</v>
      </c>
      <c r="BB580">
        <v>0.92457142857142904</v>
      </c>
      <c r="BC580">
        <v>0.30399999999999999</v>
      </c>
      <c r="BD580">
        <v>0.55314285714285705</v>
      </c>
      <c r="BE580">
        <v>0.53257142857142903</v>
      </c>
      <c r="BF580" s="255" t="str">
        <f t="shared" ref="BF580:BF643" si="9">IF(BE580&lt;=0.25,"Least vulnerability",IF(BE580&lt;=0.5,"Some vulnerability",IF(BE580&lt;=0.75,"Significant vulnerability",IF(BE580&lt;=1,"Most vulnerability",""))))</f>
        <v>Significant vulnerability</v>
      </c>
    </row>
    <row r="581" spans="1:58" x14ac:dyDescent="0.25">
      <c r="A581">
        <v>56257</v>
      </c>
      <c r="B581">
        <v>418</v>
      </c>
      <c r="C581">
        <v>86</v>
      </c>
      <c r="D581">
        <v>4</v>
      </c>
      <c r="E581">
        <v>30680</v>
      </c>
      <c r="F581">
        <v>15</v>
      </c>
      <c r="G581">
        <v>130</v>
      </c>
      <c r="H581">
        <v>101</v>
      </c>
      <c r="I581">
        <v>47</v>
      </c>
      <c r="J581">
        <v>11</v>
      </c>
      <c r="K581">
        <v>13</v>
      </c>
      <c r="L581">
        <v>0</v>
      </c>
      <c r="M581">
        <v>0</v>
      </c>
      <c r="N581">
        <v>3</v>
      </c>
      <c r="O581">
        <v>7</v>
      </c>
      <c r="P581">
        <v>6</v>
      </c>
      <c r="Q581">
        <v>0</v>
      </c>
      <c r="R581">
        <v>0.205741626794258</v>
      </c>
      <c r="S581">
        <v>9.5693779904306199E-3</v>
      </c>
      <c r="T581">
        <v>30680</v>
      </c>
      <c r="U581">
        <v>3.5885167464114798E-2</v>
      </c>
      <c r="V581">
        <v>0.31100478468899501</v>
      </c>
      <c r="W581">
        <v>0.241626794258373</v>
      </c>
      <c r="X581">
        <v>0.11244019138756001</v>
      </c>
      <c r="Y581">
        <v>2.6315789473684199E-2</v>
      </c>
      <c r="Z581">
        <v>3.11004784688995E-2</v>
      </c>
      <c r="AA581">
        <v>0</v>
      </c>
      <c r="AB581">
        <v>0</v>
      </c>
      <c r="AC581">
        <v>7.1770334928229701E-3</v>
      </c>
      <c r="AD581">
        <v>1.67464114832536E-2</v>
      </c>
      <c r="AE581">
        <v>1.43540669856459E-2</v>
      </c>
      <c r="AF581">
        <v>0</v>
      </c>
      <c r="AG581">
        <v>0.95085714285714296</v>
      </c>
      <c r="AH581">
        <v>0.24342857142857099</v>
      </c>
      <c r="AI581">
        <v>0.89142857142857101</v>
      </c>
      <c r="AJ581">
        <v>0.42514285714285699</v>
      </c>
      <c r="AK581">
        <v>0.90400000000000003</v>
      </c>
      <c r="AL581">
        <v>0.61828571428571399</v>
      </c>
      <c r="AM581">
        <v>0.44457142857142901</v>
      </c>
      <c r="AN581">
        <v>0.52800000000000002</v>
      </c>
      <c r="AO581">
        <v>0.108571428571429</v>
      </c>
      <c r="AP581">
        <v>0</v>
      </c>
      <c r="AQ581">
        <v>0</v>
      </c>
      <c r="AR581">
        <v>0.32571428571428601</v>
      </c>
      <c r="AS581">
        <v>0.90857142857142903</v>
      </c>
      <c r="AT581">
        <v>0.498285714285714</v>
      </c>
      <c r="AU581">
        <v>0</v>
      </c>
      <c r="AV581">
        <v>2.51085714285714</v>
      </c>
      <c r="AW581">
        <v>2.49485714285714</v>
      </c>
      <c r="AX581">
        <v>0.108571428571429</v>
      </c>
      <c r="AY581">
        <v>1.73257142857143</v>
      </c>
      <c r="AZ581">
        <v>6.8468571428571403</v>
      </c>
      <c r="BA581">
        <v>0.72799999999999998</v>
      </c>
      <c r="BB581">
        <v>0.75542857142857101</v>
      </c>
      <c r="BC581">
        <v>7.8857142857142903E-2</v>
      </c>
      <c r="BD581">
        <v>0.29371428571428598</v>
      </c>
      <c r="BE581">
        <v>0.44</v>
      </c>
      <c r="BF581" s="255" t="str">
        <f t="shared" si="9"/>
        <v>Some vulnerability</v>
      </c>
    </row>
    <row r="582" spans="1:58" x14ac:dyDescent="0.25">
      <c r="A582">
        <v>56258</v>
      </c>
      <c r="B582">
        <v>15843</v>
      </c>
      <c r="C582">
        <v>2283</v>
      </c>
      <c r="D582">
        <v>285</v>
      </c>
      <c r="E582">
        <v>36899</v>
      </c>
      <c r="F582">
        <v>984</v>
      </c>
      <c r="G582">
        <v>2513</v>
      </c>
      <c r="H582">
        <v>4110</v>
      </c>
      <c r="I582">
        <v>2042</v>
      </c>
      <c r="J582">
        <v>306</v>
      </c>
      <c r="K582">
        <v>3252</v>
      </c>
      <c r="L582">
        <v>580</v>
      </c>
      <c r="M582">
        <v>1178</v>
      </c>
      <c r="N582">
        <v>117</v>
      </c>
      <c r="O582">
        <v>191</v>
      </c>
      <c r="P582">
        <v>692</v>
      </c>
      <c r="Q582">
        <v>812</v>
      </c>
      <c r="R582">
        <v>0.144101495928801</v>
      </c>
      <c r="S582">
        <v>1.79890172315849E-2</v>
      </c>
      <c r="T582">
        <v>36899</v>
      </c>
      <c r="U582">
        <v>6.2109448967998498E-2</v>
      </c>
      <c r="V582">
        <v>0.158618948431484</v>
      </c>
      <c r="W582">
        <v>0.259420564287067</v>
      </c>
      <c r="X582">
        <v>0.128889730480338</v>
      </c>
      <c r="Y582">
        <v>1.9314523764438599E-2</v>
      </c>
      <c r="Z582">
        <v>0.20526415451619001</v>
      </c>
      <c r="AA582">
        <v>3.6609228050242998E-2</v>
      </c>
      <c r="AB582">
        <v>7.4354604557217693E-2</v>
      </c>
      <c r="AC582">
        <v>7.38496496875592E-3</v>
      </c>
      <c r="AD582">
        <v>1.2055797513097301E-2</v>
      </c>
      <c r="AE582">
        <v>4.3678596225462399E-2</v>
      </c>
      <c r="AF582">
        <v>5.1252919270340203E-2</v>
      </c>
      <c r="AG582">
        <v>0.85485714285714298</v>
      </c>
      <c r="AH582">
        <v>0.53485714285714303</v>
      </c>
      <c r="AI582">
        <v>0.60114285714285698</v>
      </c>
      <c r="AJ582">
        <v>0.79657142857142904</v>
      </c>
      <c r="AK582">
        <v>0.26400000000000001</v>
      </c>
      <c r="AL582">
        <v>0.745142857142857</v>
      </c>
      <c r="AM582">
        <v>0.61714285714285699</v>
      </c>
      <c r="AN582">
        <v>0.317714285714286</v>
      </c>
      <c r="AO582">
        <v>0.80571428571428605</v>
      </c>
      <c r="AP582">
        <v>0.93714285714285706</v>
      </c>
      <c r="AQ582">
        <v>0.89142857142857101</v>
      </c>
      <c r="AR582">
        <v>0.33600000000000002</v>
      </c>
      <c r="AS582">
        <v>0.84</v>
      </c>
      <c r="AT582">
        <v>0.93485714285714305</v>
      </c>
      <c r="AU582">
        <v>0.93028571428571405</v>
      </c>
      <c r="AV582">
        <v>2.78742857142857</v>
      </c>
      <c r="AW582">
        <v>1.944</v>
      </c>
      <c r="AX582">
        <v>1.74285714285714</v>
      </c>
      <c r="AY582">
        <v>3.9325714285714302</v>
      </c>
      <c r="AZ582">
        <v>10.406857142857101</v>
      </c>
      <c r="BA582">
        <v>0.81828571428571395</v>
      </c>
      <c r="BB582">
        <v>0.46857142857142903</v>
      </c>
      <c r="BC582">
        <v>0.89942857142857102</v>
      </c>
      <c r="BD582">
        <v>0.97257142857142898</v>
      </c>
      <c r="BE582">
        <v>0.93600000000000005</v>
      </c>
      <c r="BF582" s="255" t="str">
        <f t="shared" si="9"/>
        <v>Most vulnerability</v>
      </c>
    </row>
    <row r="583" spans="1:58" x14ac:dyDescent="0.25">
      <c r="A583">
        <v>56260</v>
      </c>
      <c r="B583">
        <v>937</v>
      </c>
      <c r="C583">
        <v>64</v>
      </c>
      <c r="D583">
        <v>16</v>
      </c>
      <c r="E583">
        <v>39935</v>
      </c>
      <c r="F583">
        <v>37</v>
      </c>
      <c r="G583">
        <v>206</v>
      </c>
      <c r="H583">
        <v>151</v>
      </c>
      <c r="I583">
        <v>109</v>
      </c>
      <c r="J583">
        <v>13</v>
      </c>
      <c r="K583">
        <v>21</v>
      </c>
      <c r="L583">
        <v>2</v>
      </c>
      <c r="M583">
        <v>0</v>
      </c>
      <c r="N583">
        <v>14</v>
      </c>
      <c r="O583">
        <v>1</v>
      </c>
      <c r="P583">
        <v>9</v>
      </c>
      <c r="Q583">
        <v>0</v>
      </c>
      <c r="R583">
        <v>6.8303094983991494E-2</v>
      </c>
      <c r="S583">
        <v>1.7075773745997901E-2</v>
      </c>
      <c r="T583">
        <v>39935</v>
      </c>
      <c r="U583">
        <v>3.9487726787620102E-2</v>
      </c>
      <c r="V583">
        <v>0.21985058697972301</v>
      </c>
      <c r="W583">
        <v>0.161152614727855</v>
      </c>
      <c r="X583">
        <v>0.11632870864460999</v>
      </c>
      <c r="Y583">
        <v>1.38740661686233E-2</v>
      </c>
      <c r="Z583">
        <v>2.2411953041622201E-2</v>
      </c>
      <c r="AA583">
        <v>2.1344717182497299E-3</v>
      </c>
      <c r="AB583">
        <v>0</v>
      </c>
      <c r="AC583">
        <v>1.4941302027748101E-2</v>
      </c>
      <c r="AD583">
        <v>1.0672358591248699E-3</v>
      </c>
      <c r="AE583">
        <v>9.6051227321237997E-3</v>
      </c>
      <c r="AF583">
        <v>0</v>
      </c>
      <c r="AG583">
        <v>0.38742857142857101</v>
      </c>
      <c r="AH583">
        <v>0.502857142857143</v>
      </c>
      <c r="AI583">
        <v>0.42171428571428599</v>
      </c>
      <c r="AJ583">
        <v>0.48685714285714299</v>
      </c>
      <c r="AK583">
        <v>0.619428571428571</v>
      </c>
      <c r="AL583">
        <v>0.13142857142857101</v>
      </c>
      <c r="AM583">
        <v>0.47771428571428598</v>
      </c>
      <c r="AN583">
        <v>0.16</v>
      </c>
      <c r="AO583">
        <v>6.0571428571428602E-2</v>
      </c>
      <c r="AP583">
        <v>0.499428571428571</v>
      </c>
      <c r="AQ583">
        <v>0</v>
      </c>
      <c r="AR583">
        <v>0.48342857142857099</v>
      </c>
      <c r="AS583">
        <v>0.26057142857142901</v>
      </c>
      <c r="AT583">
        <v>0.35428571428571398</v>
      </c>
      <c r="AU583">
        <v>0</v>
      </c>
      <c r="AV583">
        <v>1.79885714285714</v>
      </c>
      <c r="AW583">
        <v>1.3885714285714299</v>
      </c>
      <c r="AX583">
        <v>0.56000000000000005</v>
      </c>
      <c r="AY583">
        <v>1.0982857142857101</v>
      </c>
      <c r="AZ583">
        <v>4.8457142857142896</v>
      </c>
      <c r="BA583">
        <v>0.42514285714285699</v>
      </c>
      <c r="BB583">
        <v>0.17599999999999999</v>
      </c>
      <c r="BC583">
        <v>0.27657142857142902</v>
      </c>
      <c r="BD583">
        <v>0.126857142857143</v>
      </c>
      <c r="BE583">
        <v>0.114285714285714</v>
      </c>
      <c r="BF583" s="255" t="str">
        <f t="shared" si="9"/>
        <v>Least vulnerability</v>
      </c>
    </row>
    <row r="584" spans="1:58" x14ac:dyDescent="0.25">
      <c r="A584">
        <v>56262</v>
      </c>
      <c r="B584">
        <v>799</v>
      </c>
      <c r="C584">
        <v>170</v>
      </c>
      <c r="D584">
        <v>38</v>
      </c>
      <c r="E584">
        <v>35559</v>
      </c>
      <c r="F584">
        <v>82</v>
      </c>
      <c r="G584">
        <v>150</v>
      </c>
      <c r="H584">
        <v>226</v>
      </c>
      <c r="I584">
        <v>100</v>
      </c>
      <c r="J584">
        <v>38</v>
      </c>
      <c r="K584">
        <v>339</v>
      </c>
      <c r="L584">
        <v>76</v>
      </c>
      <c r="M584">
        <v>0</v>
      </c>
      <c r="N584">
        <v>5</v>
      </c>
      <c r="O584">
        <v>21</v>
      </c>
      <c r="P584">
        <v>6</v>
      </c>
      <c r="Q584">
        <v>0</v>
      </c>
      <c r="R584">
        <v>0.21276595744680901</v>
      </c>
      <c r="S584">
        <v>4.75594493116396E-2</v>
      </c>
      <c r="T584">
        <v>35559</v>
      </c>
      <c r="U584">
        <v>0.10262828535669601</v>
      </c>
      <c r="V584">
        <v>0.18773466833541899</v>
      </c>
      <c r="W584">
        <v>0.28285356695869801</v>
      </c>
      <c r="X584">
        <v>0.12515644555694599</v>
      </c>
      <c r="Y584">
        <v>4.75594493116396E-2</v>
      </c>
      <c r="Z584">
        <v>0.42428035043804802</v>
      </c>
      <c r="AA584">
        <v>9.5118898623279102E-2</v>
      </c>
      <c r="AB584">
        <v>0</v>
      </c>
      <c r="AC584">
        <v>6.25782227784731E-3</v>
      </c>
      <c r="AD584">
        <v>2.6282853566958701E-2</v>
      </c>
      <c r="AE584">
        <v>7.5093867334167699E-3</v>
      </c>
      <c r="AF584">
        <v>0</v>
      </c>
      <c r="AG584">
        <v>0.95542857142857096</v>
      </c>
      <c r="AH584">
        <v>0.95314285714285696</v>
      </c>
      <c r="AI584">
        <v>0.70057142857142896</v>
      </c>
      <c r="AJ584">
        <v>0.96457142857142897</v>
      </c>
      <c r="AK584">
        <v>0.43085714285714299</v>
      </c>
      <c r="AL584">
        <v>0.85828571428571399</v>
      </c>
      <c r="AM584">
        <v>0.57942857142857096</v>
      </c>
      <c r="AN584">
        <v>0.88914285714285701</v>
      </c>
      <c r="AO584">
        <v>0.94628571428571395</v>
      </c>
      <c r="AP584">
        <v>0.99199999999999999</v>
      </c>
      <c r="AQ584">
        <v>0</v>
      </c>
      <c r="AR584">
        <v>0.308571428571429</v>
      </c>
      <c r="AS584">
        <v>0.97142857142857097</v>
      </c>
      <c r="AT584">
        <v>0.27542857142857102</v>
      </c>
      <c r="AU584">
        <v>0</v>
      </c>
      <c r="AV584">
        <v>3.5737142857142898</v>
      </c>
      <c r="AW584">
        <v>2.75771428571429</v>
      </c>
      <c r="AX584">
        <v>1.9382857142857099</v>
      </c>
      <c r="AY584">
        <v>1.5554285714285701</v>
      </c>
      <c r="AZ584">
        <v>9.8251428571428594</v>
      </c>
      <c r="BA584">
        <v>0.97257142857142898</v>
      </c>
      <c r="BB584">
        <v>0.88</v>
      </c>
      <c r="BC584">
        <v>0.98514285714285699</v>
      </c>
      <c r="BD584">
        <v>0.24457142857142899</v>
      </c>
      <c r="BE584">
        <v>0.88914285714285701</v>
      </c>
      <c r="BF584" s="255" t="str">
        <f t="shared" si="9"/>
        <v>Most vulnerability</v>
      </c>
    </row>
    <row r="585" spans="1:58" x14ac:dyDescent="0.25">
      <c r="A585">
        <v>56263</v>
      </c>
      <c r="B585">
        <v>452</v>
      </c>
      <c r="C585">
        <v>47</v>
      </c>
      <c r="D585">
        <v>15</v>
      </c>
      <c r="E585">
        <v>38852</v>
      </c>
      <c r="F585">
        <v>6</v>
      </c>
      <c r="G585">
        <v>97</v>
      </c>
      <c r="H585">
        <v>116</v>
      </c>
      <c r="I585">
        <v>33</v>
      </c>
      <c r="J585">
        <v>6</v>
      </c>
      <c r="K585">
        <v>34</v>
      </c>
      <c r="L585">
        <v>3</v>
      </c>
      <c r="M585">
        <v>4</v>
      </c>
      <c r="N585">
        <v>6</v>
      </c>
      <c r="O585">
        <v>1</v>
      </c>
      <c r="P585">
        <v>0</v>
      </c>
      <c r="Q585">
        <v>0</v>
      </c>
      <c r="R585">
        <v>0.103982300884956</v>
      </c>
      <c r="S585">
        <v>3.3185840707964598E-2</v>
      </c>
      <c r="T585">
        <v>38852</v>
      </c>
      <c r="U585">
        <v>1.3274336283185801E-2</v>
      </c>
      <c r="V585">
        <v>0.21460176991150401</v>
      </c>
      <c r="W585">
        <v>0.25663716814159299</v>
      </c>
      <c r="X585">
        <v>7.3008849557522099E-2</v>
      </c>
      <c r="Y585">
        <v>1.3274336283185801E-2</v>
      </c>
      <c r="Z585">
        <v>7.5221238938053103E-2</v>
      </c>
      <c r="AA585">
        <v>6.6371681415929203E-3</v>
      </c>
      <c r="AB585">
        <v>8.8495575221238902E-3</v>
      </c>
      <c r="AC585">
        <v>1.3274336283185801E-2</v>
      </c>
      <c r="AD585">
        <v>2.21238938053097E-3</v>
      </c>
      <c r="AE585">
        <v>0</v>
      </c>
      <c r="AF585">
        <v>0</v>
      </c>
      <c r="AG585">
        <v>0.66057142857142903</v>
      </c>
      <c r="AH585">
        <v>0.877714285714286</v>
      </c>
      <c r="AI585">
        <v>0.47657142857142898</v>
      </c>
      <c r="AJ585">
        <v>7.7714285714285694E-2</v>
      </c>
      <c r="AK585">
        <v>0.59199999999999997</v>
      </c>
      <c r="AL585">
        <v>0.72228571428571398</v>
      </c>
      <c r="AM585">
        <v>8.7999999999999995E-2</v>
      </c>
      <c r="AN585">
        <v>0.14285714285714299</v>
      </c>
      <c r="AO585">
        <v>0.39428571428571402</v>
      </c>
      <c r="AP585">
        <v>0.66400000000000003</v>
      </c>
      <c r="AQ585">
        <v>0.432</v>
      </c>
      <c r="AR585">
        <v>0.46171428571428602</v>
      </c>
      <c r="AS585">
        <v>0.33942857142857102</v>
      </c>
      <c r="AT585">
        <v>0</v>
      </c>
      <c r="AU585">
        <v>0</v>
      </c>
      <c r="AV585">
        <v>2.0925714285714299</v>
      </c>
      <c r="AW585">
        <v>1.54514285714286</v>
      </c>
      <c r="AX585">
        <v>1.0582857142857101</v>
      </c>
      <c r="AY585">
        <v>1.23314285714286</v>
      </c>
      <c r="AZ585">
        <v>5.9291428571428604</v>
      </c>
      <c r="BA585">
        <v>0.55657142857142905</v>
      </c>
      <c r="BB585">
        <v>0.24342857142857099</v>
      </c>
      <c r="BC585">
        <v>0.58742857142857097</v>
      </c>
      <c r="BD585">
        <v>0.158857142857143</v>
      </c>
      <c r="BE585">
        <v>0.27771428571428602</v>
      </c>
      <c r="BF585" s="255" t="str">
        <f t="shared" si="9"/>
        <v>Some vulnerability</v>
      </c>
    </row>
    <row r="586" spans="1:58" x14ac:dyDescent="0.25">
      <c r="A586">
        <v>56264</v>
      </c>
      <c r="B586">
        <v>2185</v>
      </c>
      <c r="C586">
        <v>119</v>
      </c>
      <c r="D586">
        <v>27</v>
      </c>
      <c r="E586">
        <v>35905</v>
      </c>
      <c r="F586">
        <v>102</v>
      </c>
      <c r="G586">
        <v>454</v>
      </c>
      <c r="H586">
        <v>599</v>
      </c>
      <c r="I586">
        <v>241</v>
      </c>
      <c r="J586">
        <v>39</v>
      </c>
      <c r="K586">
        <v>329</v>
      </c>
      <c r="L586">
        <v>52</v>
      </c>
      <c r="M586">
        <v>73</v>
      </c>
      <c r="N586">
        <v>12</v>
      </c>
      <c r="O586">
        <v>10</v>
      </c>
      <c r="P586">
        <v>52</v>
      </c>
      <c r="Q586">
        <v>55</v>
      </c>
      <c r="R586">
        <v>5.44622425629291E-2</v>
      </c>
      <c r="S586">
        <v>1.23569794050343E-2</v>
      </c>
      <c r="T586">
        <v>35905</v>
      </c>
      <c r="U586">
        <v>4.6681922196796302E-2</v>
      </c>
      <c r="V586">
        <v>0.207780320366133</v>
      </c>
      <c r="W586">
        <v>0.27414187643020599</v>
      </c>
      <c r="X586">
        <v>0.11029748283752901</v>
      </c>
      <c r="Y586">
        <v>1.7848970251716199E-2</v>
      </c>
      <c r="Z586">
        <v>0.150572082379863</v>
      </c>
      <c r="AA586">
        <v>2.3798627002288301E-2</v>
      </c>
      <c r="AB586">
        <v>3.3409610983981701E-2</v>
      </c>
      <c r="AC586">
        <v>5.4919908466819203E-3</v>
      </c>
      <c r="AD586">
        <v>4.5766590389016001E-3</v>
      </c>
      <c r="AE586">
        <v>2.3798627002288301E-2</v>
      </c>
      <c r="AF586">
        <v>2.5171624713958798E-2</v>
      </c>
      <c r="AG586">
        <v>0.26400000000000001</v>
      </c>
      <c r="AH586">
        <v>0.34285714285714303</v>
      </c>
      <c r="AI586">
        <v>0.67314285714285704</v>
      </c>
      <c r="AJ586">
        <v>0.60685714285714298</v>
      </c>
      <c r="AK586">
        <v>0.55885714285714305</v>
      </c>
      <c r="AL586">
        <v>0.82514285714285696</v>
      </c>
      <c r="AM586">
        <v>0.41942857142857098</v>
      </c>
      <c r="AN586">
        <v>0.27542857142857102</v>
      </c>
      <c r="AO586">
        <v>0.70857142857142896</v>
      </c>
      <c r="AP586">
        <v>0.89714285714285702</v>
      </c>
      <c r="AQ586">
        <v>0.69714285714285695</v>
      </c>
      <c r="AR586">
        <v>0.28114285714285697</v>
      </c>
      <c r="AS586">
        <v>0.502857142857143</v>
      </c>
      <c r="AT586">
        <v>0.73142857142857098</v>
      </c>
      <c r="AU586">
        <v>0.79314285714285704</v>
      </c>
      <c r="AV586">
        <v>1.8868571428571399</v>
      </c>
      <c r="AW586">
        <v>2.0788571428571401</v>
      </c>
      <c r="AX586">
        <v>1.6057142857142901</v>
      </c>
      <c r="AY586">
        <v>3.0057142857142898</v>
      </c>
      <c r="AZ586">
        <v>8.5771428571428601</v>
      </c>
      <c r="BA586">
        <v>0.46971428571428597</v>
      </c>
      <c r="BB586">
        <v>0.54285714285714304</v>
      </c>
      <c r="BC586">
        <v>0.85028571428571398</v>
      </c>
      <c r="BD586">
        <v>0.69942857142857096</v>
      </c>
      <c r="BE586">
        <v>0.71199999999999997</v>
      </c>
      <c r="BF586" s="255" t="str">
        <f t="shared" si="9"/>
        <v>Significant vulnerability</v>
      </c>
    </row>
    <row r="587" spans="1:58" x14ac:dyDescent="0.25">
      <c r="A587">
        <v>56265</v>
      </c>
      <c r="B587">
        <v>7433</v>
      </c>
      <c r="C587">
        <v>1094</v>
      </c>
      <c r="D587">
        <v>100</v>
      </c>
      <c r="E587">
        <v>35616</v>
      </c>
      <c r="F587">
        <v>470</v>
      </c>
      <c r="G587">
        <v>1713</v>
      </c>
      <c r="H587">
        <v>1723</v>
      </c>
      <c r="I587">
        <v>988</v>
      </c>
      <c r="J587">
        <v>209</v>
      </c>
      <c r="K587">
        <v>1103</v>
      </c>
      <c r="L587">
        <v>142</v>
      </c>
      <c r="M587">
        <v>510</v>
      </c>
      <c r="N587">
        <v>40</v>
      </c>
      <c r="O587">
        <v>11</v>
      </c>
      <c r="P587">
        <v>269</v>
      </c>
      <c r="Q587">
        <v>206</v>
      </c>
      <c r="R587">
        <v>0.14718148795910099</v>
      </c>
      <c r="S587">
        <v>1.34535180949818E-2</v>
      </c>
      <c r="T587">
        <v>35616</v>
      </c>
      <c r="U587">
        <v>6.32315350464146E-2</v>
      </c>
      <c r="V587">
        <v>0.23045876496703899</v>
      </c>
      <c r="W587">
        <v>0.23180411677653701</v>
      </c>
      <c r="X587">
        <v>0.13292075877842099</v>
      </c>
      <c r="Y587">
        <v>2.8117852818512E-2</v>
      </c>
      <c r="Z587">
        <v>0.14839230458764999</v>
      </c>
      <c r="AA587">
        <v>1.9103995694874198E-2</v>
      </c>
      <c r="AB587">
        <v>6.8612942284407397E-2</v>
      </c>
      <c r="AC587">
        <v>5.3814072379927396E-3</v>
      </c>
      <c r="AD587">
        <v>1.479886990448E-3</v>
      </c>
      <c r="AE587">
        <v>3.6189963675501098E-2</v>
      </c>
      <c r="AF587">
        <v>2.7714247275662601E-2</v>
      </c>
      <c r="AG587">
        <v>0.86742857142857099</v>
      </c>
      <c r="AH587">
        <v>0.373714285714286</v>
      </c>
      <c r="AI587">
        <v>0.69371428571428595</v>
      </c>
      <c r="AJ587">
        <v>0.81371428571428595</v>
      </c>
      <c r="AK587">
        <v>0.69142857142857095</v>
      </c>
      <c r="AL587">
        <v>0.54971428571428604</v>
      </c>
      <c r="AM587">
        <v>0.64228571428571402</v>
      </c>
      <c r="AN587">
        <v>0.57257142857142895</v>
      </c>
      <c r="AO587">
        <v>0.70057142857142896</v>
      </c>
      <c r="AP587">
        <v>0.86399999999999999</v>
      </c>
      <c r="AQ587">
        <v>0.873142857142857</v>
      </c>
      <c r="AR587">
        <v>0.27885714285714303</v>
      </c>
      <c r="AS587">
        <v>0.29257142857142898</v>
      </c>
      <c r="AT587">
        <v>0.88685714285714301</v>
      </c>
      <c r="AU587">
        <v>0.82742857142857096</v>
      </c>
      <c r="AV587">
        <v>2.74857142857143</v>
      </c>
      <c r="AW587">
        <v>2.456</v>
      </c>
      <c r="AX587">
        <v>1.5645714285714301</v>
      </c>
      <c r="AY587">
        <v>3.1588571428571401</v>
      </c>
      <c r="AZ587">
        <v>9.9280000000000008</v>
      </c>
      <c r="BA587">
        <v>0.8</v>
      </c>
      <c r="BB587">
        <v>0.73599999999999999</v>
      </c>
      <c r="BC587">
        <v>0.82857142857142896</v>
      </c>
      <c r="BD587">
        <v>0.747428571428571</v>
      </c>
      <c r="BE587">
        <v>0.89371428571428602</v>
      </c>
      <c r="BF587" s="255" t="str">
        <f t="shared" si="9"/>
        <v>Most vulnerability</v>
      </c>
    </row>
    <row r="588" spans="1:58" x14ac:dyDescent="0.25">
      <c r="A588">
        <v>56266</v>
      </c>
      <c r="B588">
        <v>1516</v>
      </c>
      <c r="C588">
        <v>126</v>
      </c>
      <c r="D588">
        <v>12</v>
      </c>
      <c r="E588">
        <v>35257</v>
      </c>
      <c r="F588">
        <v>76</v>
      </c>
      <c r="G588">
        <v>334</v>
      </c>
      <c r="H588">
        <v>368</v>
      </c>
      <c r="I588">
        <v>166</v>
      </c>
      <c r="J588">
        <v>38</v>
      </c>
      <c r="K588">
        <v>151</v>
      </c>
      <c r="L588">
        <v>1</v>
      </c>
      <c r="M588">
        <v>48</v>
      </c>
      <c r="N588">
        <v>18</v>
      </c>
      <c r="O588">
        <v>5</v>
      </c>
      <c r="P588">
        <v>10</v>
      </c>
      <c r="Q588">
        <v>42</v>
      </c>
      <c r="R588">
        <v>8.3113456464379995E-2</v>
      </c>
      <c r="S588">
        <v>7.9155672823219003E-3</v>
      </c>
      <c r="T588">
        <v>35257</v>
      </c>
      <c r="U588">
        <v>5.0131926121372003E-2</v>
      </c>
      <c r="V588">
        <v>0.22031662269129301</v>
      </c>
      <c r="W588">
        <v>0.24274406332453799</v>
      </c>
      <c r="X588">
        <v>0.10949868073878601</v>
      </c>
      <c r="Y588">
        <v>2.5065963060686001E-2</v>
      </c>
      <c r="Z588">
        <v>9.9604221635883894E-2</v>
      </c>
      <c r="AA588">
        <v>6.5963060686015796E-4</v>
      </c>
      <c r="AB588">
        <v>3.1662269129287601E-2</v>
      </c>
      <c r="AC588">
        <v>1.18733509234828E-2</v>
      </c>
      <c r="AD588">
        <v>3.2981530343007899E-3</v>
      </c>
      <c r="AE588">
        <v>6.5963060686015798E-3</v>
      </c>
      <c r="AF588">
        <v>2.7704485488126599E-2</v>
      </c>
      <c r="AG588">
        <v>0.497142857142857</v>
      </c>
      <c r="AH588">
        <v>0.192</v>
      </c>
      <c r="AI588">
        <v>0.71199999999999997</v>
      </c>
      <c r="AJ588">
        <v>0.66742857142857104</v>
      </c>
      <c r="AK588">
        <v>0.620571428571429</v>
      </c>
      <c r="AL588">
        <v>0.629714285714286</v>
      </c>
      <c r="AM588">
        <v>0.41485714285714298</v>
      </c>
      <c r="AN588">
        <v>0.499428571428571</v>
      </c>
      <c r="AO588">
        <v>0.51314285714285701</v>
      </c>
      <c r="AP588">
        <v>0.38285714285714301</v>
      </c>
      <c r="AQ588">
        <v>0.68342857142857105</v>
      </c>
      <c r="AR588">
        <v>0.43085714285714299</v>
      </c>
      <c r="AS588">
        <v>0.41257142857142898</v>
      </c>
      <c r="AT588">
        <v>0.24457142857142899</v>
      </c>
      <c r="AU588">
        <v>0.82628571428571396</v>
      </c>
      <c r="AV588">
        <v>2.0685714285714298</v>
      </c>
      <c r="AW588">
        <v>2.1645714285714299</v>
      </c>
      <c r="AX588">
        <v>0.89600000000000002</v>
      </c>
      <c r="AY588">
        <v>2.5977142857142899</v>
      </c>
      <c r="AZ588">
        <v>7.7268571428571402</v>
      </c>
      <c r="BA588">
        <v>0.54285714285714304</v>
      </c>
      <c r="BB588">
        <v>0.58514285714285696</v>
      </c>
      <c r="BC588">
        <v>0.48571428571428599</v>
      </c>
      <c r="BD588">
        <v>0.57371428571428595</v>
      </c>
      <c r="BE588">
        <v>0.57828571428571396</v>
      </c>
      <c r="BF588" s="255" t="str">
        <f t="shared" si="9"/>
        <v>Significant vulnerability</v>
      </c>
    </row>
    <row r="589" spans="1:58" x14ac:dyDescent="0.25">
      <c r="A589">
        <v>56267</v>
      </c>
      <c r="B589">
        <v>6766</v>
      </c>
      <c r="C589">
        <v>811</v>
      </c>
      <c r="D589">
        <v>53</v>
      </c>
      <c r="E589">
        <v>40992</v>
      </c>
      <c r="F589">
        <v>329</v>
      </c>
      <c r="G589">
        <v>1064</v>
      </c>
      <c r="H589">
        <v>1506</v>
      </c>
      <c r="I589">
        <v>856</v>
      </c>
      <c r="J589">
        <v>94</v>
      </c>
      <c r="K589">
        <v>1532</v>
      </c>
      <c r="L589">
        <v>396</v>
      </c>
      <c r="M589">
        <v>467</v>
      </c>
      <c r="N589">
        <v>55</v>
      </c>
      <c r="O589">
        <v>56</v>
      </c>
      <c r="P589">
        <v>152</v>
      </c>
      <c r="Q589">
        <v>481</v>
      </c>
      <c r="R589">
        <v>0.119864026012415</v>
      </c>
      <c r="S589">
        <v>7.8332840673958001E-3</v>
      </c>
      <c r="T589">
        <v>40992</v>
      </c>
      <c r="U589">
        <v>4.8625480342890902E-2</v>
      </c>
      <c r="V589">
        <v>0.157256872598286</v>
      </c>
      <c r="W589">
        <v>0.22258350576411501</v>
      </c>
      <c r="X589">
        <v>0.12651492757907201</v>
      </c>
      <c r="Y589">
        <v>1.38929943836831E-2</v>
      </c>
      <c r="Z589">
        <v>0.226426248891516</v>
      </c>
      <c r="AA589">
        <v>5.852793378658E-2</v>
      </c>
      <c r="AB589">
        <v>6.9021578480638501E-2</v>
      </c>
      <c r="AC589">
        <v>8.1288796925805505E-3</v>
      </c>
      <c r="AD589">
        <v>8.2766775051729205E-3</v>
      </c>
      <c r="AE589">
        <v>2.24652675140408E-2</v>
      </c>
      <c r="AF589">
        <v>7.1090747856931702E-2</v>
      </c>
      <c r="AG589">
        <v>0.753142857142857</v>
      </c>
      <c r="AH589">
        <v>0.189714285714286</v>
      </c>
      <c r="AI589">
        <v>0.378285714285714</v>
      </c>
      <c r="AJ589">
        <v>0.64114285714285701</v>
      </c>
      <c r="AK589">
        <v>0.25828571428571401</v>
      </c>
      <c r="AL589">
        <v>0.46971428571428597</v>
      </c>
      <c r="AM589">
        <v>0.59199999999999997</v>
      </c>
      <c r="AN589">
        <v>0.16457142857142901</v>
      </c>
      <c r="AO589">
        <v>0.83199999999999996</v>
      </c>
      <c r="AP589">
        <v>0.97028571428571397</v>
      </c>
      <c r="AQ589">
        <v>0.875428571428571</v>
      </c>
      <c r="AR589">
        <v>0.35085714285714298</v>
      </c>
      <c r="AS589">
        <v>0.69714285714285695</v>
      </c>
      <c r="AT589">
        <v>0.70171428571428596</v>
      </c>
      <c r="AU589">
        <v>0.95428571428571396</v>
      </c>
      <c r="AV589">
        <v>1.96228571428571</v>
      </c>
      <c r="AW589">
        <v>1.48457142857143</v>
      </c>
      <c r="AX589">
        <v>1.80228571428571</v>
      </c>
      <c r="AY589">
        <v>3.5794285714285698</v>
      </c>
      <c r="AZ589">
        <v>8.8285714285714292</v>
      </c>
      <c r="BA589">
        <v>0.500571428571429</v>
      </c>
      <c r="BB589">
        <v>0.220571428571429</v>
      </c>
      <c r="BC589">
        <v>0.93142857142857105</v>
      </c>
      <c r="BD589">
        <v>0.88228571428571401</v>
      </c>
      <c r="BE589">
        <v>0.75542857142857101</v>
      </c>
      <c r="BF589" s="255" t="str">
        <f t="shared" si="9"/>
        <v>Most vulnerability</v>
      </c>
    </row>
    <row r="590" spans="1:58" x14ac:dyDescent="0.25">
      <c r="A590">
        <v>56270</v>
      </c>
      <c r="B590">
        <v>1208</v>
      </c>
      <c r="C590">
        <v>162</v>
      </c>
      <c r="D590">
        <v>13</v>
      </c>
      <c r="E590">
        <v>27991</v>
      </c>
      <c r="F590">
        <v>64</v>
      </c>
      <c r="G590">
        <v>232</v>
      </c>
      <c r="H590">
        <v>346</v>
      </c>
      <c r="I590">
        <v>123</v>
      </c>
      <c r="J590">
        <v>43</v>
      </c>
      <c r="K590">
        <v>555</v>
      </c>
      <c r="L590">
        <v>5</v>
      </c>
      <c r="M590">
        <v>0</v>
      </c>
      <c r="N590">
        <v>46</v>
      </c>
      <c r="O590">
        <v>14</v>
      </c>
      <c r="P590">
        <v>21</v>
      </c>
      <c r="Q590">
        <v>0</v>
      </c>
      <c r="R590">
        <v>0.13410596026490099</v>
      </c>
      <c r="S590">
        <v>1.0761589403973501E-2</v>
      </c>
      <c r="T590">
        <v>27991</v>
      </c>
      <c r="U590">
        <v>5.2980132450331098E-2</v>
      </c>
      <c r="V590">
        <v>0.19205298013245001</v>
      </c>
      <c r="W590">
        <v>0.286423841059603</v>
      </c>
      <c r="X590">
        <v>0.10182119205298</v>
      </c>
      <c r="Y590">
        <v>3.5596026490066199E-2</v>
      </c>
      <c r="Z590">
        <v>0.459437086092715</v>
      </c>
      <c r="AA590">
        <v>4.1390728476821204E-3</v>
      </c>
      <c r="AB590">
        <v>0</v>
      </c>
      <c r="AC590">
        <v>3.8079470198675497E-2</v>
      </c>
      <c r="AD590">
        <v>1.1589403973509899E-2</v>
      </c>
      <c r="AE590">
        <v>1.7384105960264899E-2</v>
      </c>
      <c r="AF590">
        <v>0</v>
      </c>
      <c r="AG590">
        <v>0.82285714285714295</v>
      </c>
      <c r="AH590">
        <v>0.28571428571428598</v>
      </c>
      <c r="AI590">
        <v>0.94514285714285695</v>
      </c>
      <c r="AJ590">
        <v>0.70857142857142896</v>
      </c>
      <c r="AK590">
        <v>0.46400000000000002</v>
      </c>
      <c r="AL590">
        <v>0.869714285714286</v>
      </c>
      <c r="AM590">
        <v>0.33257142857142902</v>
      </c>
      <c r="AN590">
        <v>0.745142857142857</v>
      </c>
      <c r="AO590">
        <v>0.95085714285714296</v>
      </c>
      <c r="AP590">
        <v>0.58857142857142897</v>
      </c>
      <c r="AQ590">
        <v>0</v>
      </c>
      <c r="AR590">
        <v>0.72685714285714298</v>
      </c>
      <c r="AS590">
        <v>0.82285714285714295</v>
      </c>
      <c r="AT590">
        <v>0.58857142857142897</v>
      </c>
      <c r="AU590">
        <v>0</v>
      </c>
      <c r="AV590">
        <v>2.76228571428571</v>
      </c>
      <c r="AW590">
        <v>2.4114285714285701</v>
      </c>
      <c r="AX590">
        <v>1.53942857142857</v>
      </c>
      <c r="AY590">
        <v>2.1382857142857099</v>
      </c>
      <c r="AZ590">
        <v>8.8514285714285705</v>
      </c>
      <c r="BA590">
        <v>0.80800000000000005</v>
      </c>
      <c r="BB590">
        <v>0.71428571428571397</v>
      </c>
      <c r="BC590">
        <v>0.81142857142857105</v>
      </c>
      <c r="BD590">
        <v>0.41485714285714298</v>
      </c>
      <c r="BE590">
        <v>0.76</v>
      </c>
      <c r="BF590" s="255" t="str">
        <f t="shared" si="9"/>
        <v>Most vulnerability</v>
      </c>
    </row>
    <row r="591" spans="1:58" x14ac:dyDescent="0.25">
      <c r="A591">
        <v>56271</v>
      </c>
      <c r="B591">
        <v>1309</v>
      </c>
      <c r="C591">
        <v>177</v>
      </c>
      <c r="D591">
        <v>38</v>
      </c>
      <c r="E591">
        <v>34559</v>
      </c>
      <c r="F591">
        <v>53</v>
      </c>
      <c r="G591">
        <v>224</v>
      </c>
      <c r="H591">
        <v>302</v>
      </c>
      <c r="I591">
        <v>191</v>
      </c>
      <c r="J591">
        <v>38</v>
      </c>
      <c r="K591">
        <v>338</v>
      </c>
      <c r="L591">
        <v>67</v>
      </c>
      <c r="M591">
        <v>7</v>
      </c>
      <c r="N591">
        <v>3</v>
      </c>
      <c r="O591">
        <v>17</v>
      </c>
      <c r="P591">
        <v>54</v>
      </c>
      <c r="Q591">
        <v>39</v>
      </c>
      <c r="R591">
        <v>0.135217723453018</v>
      </c>
      <c r="S591">
        <v>2.9029793735676102E-2</v>
      </c>
      <c r="T591">
        <v>34559</v>
      </c>
      <c r="U591">
        <v>4.0488922841863999E-2</v>
      </c>
      <c r="V591">
        <v>0.17112299465240599</v>
      </c>
      <c r="W591">
        <v>0.230710466004584</v>
      </c>
      <c r="X591">
        <v>0.145912910618793</v>
      </c>
      <c r="Y591">
        <v>2.9029793735676102E-2</v>
      </c>
      <c r="Z591">
        <v>0.25821237585943502</v>
      </c>
      <c r="AA591">
        <v>5.1184110007639401E-2</v>
      </c>
      <c r="AB591">
        <v>5.3475935828877002E-3</v>
      </c>
      <c r="AC591">
        <v>2.29182582123759E-3</v>
      </c>
      <c r="AD591">
        <v>1.2987012987013E-2</v>
      </c>
      <c r="AE591">
        <v>4.1252864782276501E-2</v>
      </c>
      <c r="AF591">
        <v>2.97937356760886E-2</v>
      </c>
      <c r="AG591">
        <v>0.82971428571428596</v>
      </c>
      <c r="AH591">
        <v>0.81942857142857095</v>
      </c>
      <c r="AI591">
        <v>0.74057142857142899</v>
      </c>
      <c r="AJ591">
        <v>0.499428571428571</v>
      </c>
      <c r="AK591">
        <v>0.32571428571428601</v>
      </c>
      <c r="AL591">
        <v>0.53828571428571403</v>
      </c>
      <c r="AM591">
        <v>0.73714285714285699</v>
      </c>
      <c r="AN591">
        <v>0.59657142857142897</v>
      </c>
      <c r="AO591">
        <v>0.872</v>
      </c>
      <c r="AP591">
        <v>0.96457142857142897</v>
      </c>
      <c r="AQ591">
        <v>0.38285714285714301</v>
      </c>
      <c r="AR591">
        <v>0.20228571428571401</v>
      </c>
      <c r="AS591">
        <v>0.85714285714285698</v>
      </c>
      <c r="AT591">
        <v>0.91885714285714304</v>
      </c>
      <c r="AU591">
        <v>0.84457142857142897</v>
      </c>
      <c r="AV591">
        <v>2.8891428571428599</v>
      </c>
      <c r="AW591">
        <v>2.19771428571429</v>
      </c>
      <c r="AX591">
        <v>1.8365714285714301</v>
      </c>
      <c r="AY591">
        <v>3.20571428571429</v>
      </c>
      <c r="AZ591">
        <v>10.129142857142901</v>
      </c>
      <c r="BA591">
        <v>0.85714285714285698</v>
      </c>
      <c r="BB591">
        <v>0.60114285714285698</v>
      </c>
      <c r="BC591">
        <v>0.94285714285714295</v>
      </c>
      <c r="BD591">
        <v>0.76457142857142901</v>
      </c>
      <c r="BE591">
        <v>0.91542857142857104</v>
      </c>
      <c r="BF591" s="255" t="str">
        <f t="shared" si="9"/>
        <v>Most vulnerability</v>
      </c>
    </row>
    <row r="592" spans="1:58" x14ac:dyDescent="0.25">
      <c r="A592">
        <v>56273</v>
      </c>
      <c r="B592">
        <v>5050</v>
      </c>
      <c r="C592">
        <v>223</v>
      </c>
      <c r="D592">
        <v>51</v>
      </c>
      <c r="E592">
        <v>42216</v>
      </c>
      <c r="F592">
        <v>162</v>
      </c>
      <c r="G592">
        <v>1202</v>
      </c>
      <c r="H592">
        <v>1171</v>
      </c>
      <c r="I592">
        <v>632</v>
      </c>
      <c r="J592">
        <v>111</v>
      </c>
      <c r="K592">
        <v>207</v>
      </c>
      <c r="L592">
        <v>27</v>
      </c>
      <c r="M592">
        <v>105</v>
      </c>
      <c r="N592">
        <v>83</v>
      </c>
      <c r="O592">
        <v>8</v>
      </c>
      <c r="P592">
        <v>54</v>
      </c>
      <c r="Q592">
        <v>57</v>
      </c>
      <c r="R592">
        <v>4.4158415841584198E-2</v>
      </c>
      <c r="S592">
        <v>1.0099009900990099E-2</v>
      </c>
      <c r="T592">
        <v>42216</v>
      </c>
      <c r="U592">
        <v>3.2079207920792101E-2</v>
      </c>
      <c r="V592">
        <v>0.23801980198019801</v>
      </c>
      <c r="W592">
        <v>0.231881188118812</v>
      </c>
      <c r="X592">
        <v>0.12514851485148501</v>
      </c>
      <c r="Y592">
        <v>2.1980198019802E-2</v>
      </c>
      <c r="Z592">
        <v>4.0990099009900999E-2</v>
      </c>
      <c r="AA592">
        <v>5.3465346534653504E-3</v>
      </c>
      <c r="AB592">
        <v>2.07920792079208E-2</v>
      </c>
      <c r="AC592">
        <v>1.6435643564356402E-2</v>
      </c>
      <c r="AD592">
        <v>1.5841584158415799E-3</v>
      </c>
      <c r="AE592">
        <v>1.0693069306930701E-2</v>
      </c>
      <c r="AF592">
        <v>1.1287128712871301E-2</v>
      </c>
      <c r="AG592">
        <v>0.17942857142857099</v>
      </c>
      <c r="AH592">
        <v>0.26285714285714301</v>
      </c>
      <c r="AI592">
        <v>0.32914285714285701</v>
      </c>
      <c r="AJ592">
        <v>0.34628571428571397</v>
      </c>
      <c r="AK592">
        <v>0.72685714285714298</v>
      </c>
      <c r="AL592">
        <v>0.55085714285714305</v>
      </c>
      <c r="AM592">
        <v>0.57828571428571396</v>
      </c>
      <c r="AN592">
        <v>0.39428571428571402</v>
      </c>
      <c r="AO592">
        <v>0.161142857142857</v>
      </c>
      <c r="AP592">
        <v>0.63428571428571401</v>
      </c>
      <c r="AQ592">
        <v>0.57942857142857096</v>
      </c>
      <c r="AR592">
        <v>0.51771428571428602</v>
      </c>
      <c r="AS592">
        <v>0.30171428571428599</v>
      </c>
      <c r="AT592">
        <v>0.38742857142857101</v>
      </c>
      <c r="AU592">
        <v>0.625142857142857</v>
      </c>
      <c r="AV592">
        <v>1.1177142857142901</v>
      </c>
      <c r="AW592">
        <v>2.25028571428571</v>
      </c>
      <c r="AX592">
        <v>0.79542857142857104</v>
      </c>
      <c r="AY592">
        <v>2.4114285714285701</v>
      </c>
      <c r="AZ592">
        <v>6.5748571428571401</v>
      </c>
      <c r="BA592">
        <v>0.13942857142857101</v>
      </c>
      <c r="BB592">
        <v>0.63200000000000001</v>
      </c>
      <c r="BC592">
        <v>0.433142857142857</v>
      </c>
      <c r="BD592">
        <v>0.504</v>
      </c>
      <c r="BE592">
        <v>0.38514285714285701</v>
      </c>
      <c r="BF592" s="255" t="str">
        <f t="shared" si="9"/>
        <v>Some vulnerability</v>
      </c>
    </row>
    <row r="593" spans="1:58" x14ac:dyDescent="0.25">
      <c r="A593">
        <v>56274</v>
      </c>
      <c r="B593">
        <v>252</v>
      </c>
      <c r="C593">
        <v>3</v>
      </c>
      <c r="D593">
        <v>0</v>
      </c>
      <c r="E593">
        <v>42643</v>
      </c>
      <c r="F593">
        <v>8</v>
      </c>
      <c r="G593">
        <v>32</v>
      </c>
      <c r="H593">
        <v>97</v>
      </c>
      <c r="I593">
        <v>26</v>
      </c>
      <c r="J593">
        <v>3</v>
      </c>
      <c r="K593">
        <v>1</v>
      </c>
      <c r="L593">
        <v>0</v>
      </c>
      <c r="M593">
        <v>0</v>
      </c>
      <c r="N593">
        <v>9</v>
      </c>
      <c r="O593">
        <v>0</v>
      </c>
      <c r="P593">
        <v>0</v>
      </c>
      <c r="Q593">
        <v>0</v>
      </c>
      <c r="R593">
        <v>1.1904761904761901E-2</v>
      </c>
      <c r="S593">
        <v>0</v>
      </c>
      <c r="T593">
        <v>42643</v>
      </c>
      <c r="U593">
        <v>3.1746031746031703E-2</v>
      </c>
      <c r="V593">
        <v>0.126984126984127</v>
      </c>
      <c r="W593">
        <v>0.384920634920635</v>
      </c>
      <c r="X593">
        <v>0.103174603174603</v>
      </c>
      <c r="Y593">
        <v>1.1904761904761901E-2</v>
      </c>
      <c r="Z593">
        <v>3.9682539682539698E-3</v>
      </c>
      <c r="AA593">
        <v>0</v>
      </c>
      <c r="AB593">
        <v>0</v>
      </c>
      <c r="AC593">
        <v>3.5714285714285698E-2</v>
      </c>
      <c r="AD593">
        <v>0</v>
      </c>
      <c r="AE593">
        <v>0</v>
      </c>
      <c r="AF593">
        <v>0</v>
      </c>
      <c r="AG593">
        <v>2.17142857142857E-2</v>
      </c>
      <c r="AH593">
        <v>0</v>
      </c>
      <c r="AI593">
        <v>0.313142857142857</v>
      </c>
      <c r="AJ593">
        <v>0.33942857142857102</v>
      </c>
      <c r="AK593">
        <v>0.106285714285714</v>
      </c>
      <c r="AL593">
        <v>0.98971428571428599</v>
      </c>
      <c r="AM593">
        <v>0.34971428571428598</v>
      </c>
      <c r="AN593">
        <v>0.108571428571429</v>
      </c>
      <c r="AO593">
        <v>2.8571428571428598E-2</v>
      </c>
      <c r="AP593">
        <v>0</v>
      </c>
      <c r="AQ593">
        <v>0</v>
      </c>
      <c r="AR593">
        <v>0.71771428571428597</v>
      </c>
      <c r="AS593">
        <v>0</v>
      </c>
      <c r="AT593">
        <v>0</v>
      </c>
      <c r="AU593">
        <v>0</v>
      </c>
      <c r="AV593">
        <v>0.67428571428571404</v>
      </c>
      <c r="AW593">
        <v>1.5542857142857101</v>
      </c>
      <c r="AX593">
        <v>2.8571428571428598E-2</v>
      </c>
      <c r="AY593">
        <v>0.71771428571428597</v>
      </c>
      <c r="AZ593">
        <v>2.97485714285714</v>
      </c>
      <c r="BA593">
        <v>4.34285714285714E-2</v>
      </c>
      <c r="BB593">
        <v>0.245714285714286</v>
      </c>
      <c r="BC593">
        <v>2.7428571428571399E-2</v>
      </c>
      <c r="BD593">
        <v>5.7142857142857099E-2</v>
      </c>
      <c r="BE593">
        <v>5.7142857142857099E-3</v>
      </c>
      <c r="BF593" s="255" t="str">
        <f t="shared" si="9"/>
        <v>Least vulnerability</v>
      </c>
    </row>
    <row r="594" spans="1:58" x14ac:dyDescent="0.25">
      <c r="A594">
        <v>56276</v>
      </c>
      <c r="B594">
        <v>251</v>
      </c>
      <c r="C594">
        <v>28</v>
      </c>
      <c r="D594">
        <v>2</v>
      </c>
      <c r="E594">
        <v>36345</v>
      </c>
      <c r="F594">
        <v>9</v>
      </c>
      <c r="G594">
        <v>37</v>
      </c>
      <c r="H594">
        <v>45</v>
      </c>
      <c r="I594">
        <v>28</v>
      </c>
      <c r="J594">
        <v>5</v>
      </c>
      <c r="K594">
        <v>16</v>
      </c>
      <c r="L594">
        <v>0</v>
      </c>
      <c r="M594">
        <v>0</v>
      </c>
      <c r="N594">
        <v>3</v>
      </c>
      <c r="O594">
        <v>0</v>
      </c>
      <c r="P594">
        <v>0</v>
      </c>
      <c r="Q594">
        <v>0</v>
      </c>
      <c r="R594">
        <v>0.111553784860558</v>
      </c>
      <c r="S594">
        <v>7.9681274900398405E-3</v>
      </c>
      <c r="T594">
        <v>36345</v>
      </c>
      <c r="U594">
        <v>3.58565737051793E-2</v>
      </c>
      <c r="V594">
        <v>0.147410358565737</v>
      </c>
      <c r="W594">
        <v>0.17928286852589601</v>
      </c>
      <c r="X594">
        <v>0.111553784860558</v>
      </c>
      <c r="Y594">
        <v>1.9920318725099601E-2</v>
      </c>
      <c r="Z594">
        <v>6.3745019920318696E-2</v>
      </c>
      <c r="AA594">
        <v>0</v>
      </c>
      <c r="AB594">
        <v>0</v>
      </c>
      <c r="AC594">
        <v>1.1952191235059801E-2</v>
      </c>
      <c r="AD594">
        <v>0</v>
      </c>
      <c r="AE594">
        <v>0</v>
      </c>
      <c r="AF594">
        <v>0</v>
      </c>
      <c r="AG594">
        <v>0.70057142857142896</v>
      </c>
      <c r="AH594">
        <v>0.19314285714285701</v>
      </c>
      <c r="AI594">
        <v>0.64685714285714302</v>
      </c>
      <c r="AJ594">
        <v>0.42399999999999999</v>
      </c>
      <c r="AK594">
        <v>0.20914285714285699</v>
      </c>
      <c r="AL594">
        <v>0.185142857142857</v>
      </c>
      <c r="AM594">
        <v>0.434285714285714</v>
      </c>
      <c r="AN594">
        <v>0.34057142857142902</v>
      </c>
      <c r="AO594">
        <v>0.30171428571428599</v>
      </c>
      <c r="AP594">
        <v>0</v>
      </c>
      <c r="AQ594">
        <v>0</v>
      </c>
      <c r="AR594">
        <v>0.433142857142857</v>
      </c>
      <c r="AS594">
        <v>0</v>
      </c>
      <c r="AT594">
        <v>0</v>
      </c>
      <c r="AU594">
        <v>0</v>
      </c>
      <c r="AV594">
        <v>1.96457142857143</v>
      </c>
      <c r="AW594">
        <v>1.1691428571428599</v>
      </c>
      <c r="AX594">
        <v>0.30171428571428599</v>
      </c>
      <c r="AY594">
        <v>0.433142857142857</v>
      </c>
      <c r="AZ594">
        <v>3.8685714285714301</v>
      </c>
      <c r="BA594">
        <v>0.504</v>
      </c>
      <c r="BB594">
        <v>9.0285714285714302E-2</v>
      </c>
      <c r="BC594">
        <v>0.17257142857142899</v>
      </c>
      <c r="BD594">
        <v>3.4285714285714301E-2</v>
      </c>
      <c r="BE594">
        <v>4.4571428571428602E-2</v>
      </c>
      <c r="BF594" s="255" t="str">
        <f t="shared" si="9"/>
        <v>Least vulnerability</v>
      </c>
    </row>
    <row r="595" spans="1:58" x14ac:dyDescent="0.25">
      <c r="A595">
        <v>56277</v>
      </c>
      <c r="B595">
        <v>2962</v>
      </c>
      <c r="C595">
        <v>407</v>
      </c>
      <c r="D595">
        <v>46</v>
      </c>
      <c r="E595">
        <v>34559</v>
      </c>
      <c r="F595">
        <v>150</v>
      </c>
      <c r="G595">
        <v>642</v>
      </c>
      <c r="H595">
        <v>678</v>
      </c>
      <c r="I595">
        <v>407</v>
      </c>
      <c r="J595">
        <v>85</v>
      </c>
      <c r="K595">
        <v>481</v>
      </c>
      <c r="L595">
        <v>2</v>
      </c>
      <c r="M595">
        <v>230</v>
      </c>
      <c r="N595">
        <v>78</v>
      </c>
      <c r="O595">
        <v>4</v>
      </c>
      <c r="P595">
        <v>125</v>
      </c>
      <c r="Q595">
        <v>106</v>
      </c>
      <c r="R595">
        <v>0.13740715732613101</v>
      </c>
      <c r="S595">
        <v>1.55300472653612E-2</v>
      </c>
      <c r="T595">
        <v>34559</v>
      </c>
      <c r="U595">
        <v>5.06414584740041E-2</v>
      </c>
      <c r="V595">
        <v>0.21674544226873699</v>
      </c>
      <c r="W595">
        <v>0.22889939230249801</v>
      </c>
      <c r="X595">
        <v>0.13740715732613101</v>
      </c>
      <c r="Y595">
        <v>2.8696826468602301E-2</v>
      </c>
      <c r="Z595">
        <v>0.16239027683997301</v>
      </c>
      <c r="AA595">
        <v>6.7521944632005395E-4</v>
      </c>
      <c r="AB595">
        <v>7.7650236326806205E-2</v>
      </c>
      <c r="AC595">
        <v>2.6333558406482101E-2</v>
      </c>
      <c r="AD595">
        <v>1.3504388926401101E-3</v>
      </c>
      <c r="AE595">
        <v>4.2201215395003398E-2</v>
      </c>
      <c r="AF595">
        <v>3.5786630654962903E-2</v>
      </c>
      <c r="AG595">
        <v>0.84</v>
      </c>
      <c r="AH595">
        <v>0.45600000000000002</v>
      </c>
      <c r="AI595">
        <v>0.74057142857142899</v>
      </c>
      <c r="AJ595">
        <v>0.67771428571428605</v>
      </c>
      <c r="AK595">
        <v>0.60342857142857098</v>
      </c>
      <c r="AL595">
        <v>0.52228571428571402</v>
      </c>
      <c r="AM595">
        <v>0.66971428571428604</v>
      </c>
      <c r="AN595">
        <v>0.58514285714285696</v>
      </c>
      <c r="AO595">
        <v>0.73257142857142898</v>
      </c>
      <c r="AP595">
        <v>0.38514285714285701</v>
      </c>
      <c r="AQ595">
        <v>0.89714285714285702</v>
      </c>
      <c r="AR595">
        <v>0.64114285714285701</v>
      </c>
      <c r="AS595">
        <v>0.27885714285714303</v>
      </c>
      <c r="AT595">
        <v>0.92800000000000005</v>
      </c>
      <c r="AU595">
        <v>0.88114285714285701</v>
      </c>
      <c r="AV595">
        <v>2.71428571428571</v>
      </c>
      <c r="AW595">
        <v>2.3805714285714301</v>
      </c>
      <c r="AX595">
        <v>1.1177142857142901</v>
      </c>
      <c r="AY595">
        <v>3.6262857142857099</v>
      </c>
      <c r="AZ595">
        <v>9.8388571428571403</v>
      </c>
      <c r="BA595">
        <v>0.79085714285714304</v>
      </c>
      <c r="BB595">
        <v>0.69599999999999995</v>
      </c>
      <c r="BC595">
        <v>0.61714285714285699</v>
      </c>
      <c r="BD595">
        <v>0.89485714285714302</v>
      </c>
      <c r="BE595">
        <v>0.89028571428571401</v>
      </c>
      <c r="BF595" s="255" t="str">
        <f t="shared" si="9"/>
        <v>Most vulnerability</v>
      </c>
    </row>
    <row r="596" spans="1:58" x14ac:dyDescent="0.25">
      <c r="A596">
        <v>56278</v>
      </c>
      <c r="B596">
        <v>2685</v>
      </c>
      <c r="C596">
        <v>225</v>
      </c>
      <c r="D596">
        <v>45</v>
      </c>
      <c r="E596">
        <v>36665</v>
      </c>
      <c r="F596">
        <v>136</v>
      </c>
      <c r="G596">
        <v>810</v>
      </c>
      <c r="H596">
        <v>555</v>
      </c>
      <c r="I596">
        <v>373</v>
      </c>
      <c r="J596">
        <v>90</v>
      </c>
      <c r="K596">
        <v>108</v>
      </c>
      <c r="L596">
        <v>1</v>
      </c>
      <c r="M596">
        <v>120</v>
      </c>
      <c r="N596">
        <v>63</v>
      </c>
      <c r="O596">
        <v>5</v>
      </c>
      <c r="P596">
        <v>30</v>
      </c>
      <c r="Q596">
        <v>109</v>
      </c>
      <c r="R596">
        <v>8.3798882681564199E-2</v>
      </c>
      <c r="S596">
        <v>1.67597765363128E-2</v>
      </c>
      <c r="T596">
        <v>36665</v>
      </c>
      <c r="U596">
        <v>5.06517690875233E-2</v>
      </c>
      <c r="V596">
        <v>0.30167597765363102</v>
      </c>
      <c r="W596">
        <v>0.206703910614525</v>
      </c>
      <c r="X596">
        <v>0.138919925512104</v>
      </c>
      <c r="Y596">
        <v>3.3519553072625698E-2</v>
      </c>
      <c r="Z596">
        <v>4.0223463687150803E-2</v>
      </c>
      <c r="AA596">
        <v>3.7243947858473002E-4</v>
      </c>
      <c r="AB596">
        <v>4.4692737430167599E-2</v>
      </c>
      <c r="AC596">
        <v>2.3463687150837999E-2</v>
      </c>
      <c r="AD596">
        <v>1.8621973929236499E-3</v>
      </c>
      <c r="AE596">
        <v>1.11731843575419E-2</v>
      </c>
      <c r="AF596">
        <v>4.0595903165735601E-2</v>
      </c>
      <c r="AG596">
        <v>0.50857142857142901</v>
      </c>
      <c r="AH596">
        <v>0.49371428571428599</v>
      </c>
      <c r="AI596">
        <v>0.619428571428571</v>
      </c>
      <c r="AJ596">
        <v>0.68114285714285705</v>
      </c>
      <c r="AK596">
        <v>0.89142857142857101</v>
      </c>
      <c r="AL596">
        <v>0.35085714285714298</v>
      </c>
      <c r="AM596">
        <v>0.67885714285714305</v>
      </c>
      <c r="AN596">
        <v>0.70628571428571396</v>
      </c>
      <c r="AO596">
        <v>0.154285714285714</v>
      </c>
      <c r="AP596">
        <v>0.36342857142857099</v>
      </c>
      <c r="AQ596">
        <v>0.78742857142857103</v>
      </c>
      <c r="AR596">
        <v>0.61485714285714299</v>
      </c>
      <c r="AS596">
        <v>0.31885714285714301</v>
      </c>
      <c r="AT596">
        <v>0.40571428571428603</v>
      </c>
      <c r="AU596">
        <v>0.90514285714285703</v>
      </c>
      <c r="AV596">
        <v>2.3028571428571398</v>
      </c>
      <c r="AW596">
        <v>2.6274285714285699</v>
      </c>
      <c r="AX596">
        <v>0.51771428571428602</v>
      </c>
      <c r="AY596">
        <v>3.032</v>
      </c>
      <c r="AZ596">
        <v>8.48</v>
      </c>
      <c r="BA596">
        <v>0.64914285714285702</v>
      </c>
      <c r="BB596">
        <v>0.82285714285714295</v>
      </c>
      <c r="BC596">
        <v>0.252571428571429</v>
      </c>
      <c r="BD596">
        <v>0.70742857142857096</v>
      </c>
      <c r="BE596">
        <v>0.69714285714285695</v>
      </c>
      <c r="BF596" s="255" t="str">
        <f t="shared" si="9"/>
        <v>Significant vulnerability</v>
      </c>
    </row>
    <row r="597" spans="1:58" x14ac:dyDescent="0.25">
      <c r="A597">
        <v>56279</v>
      </c>
      <c r="B597">
        <v>1122</v>
      </c>
      <c r="C597">
        <v>77</v>
      </c>
      <c r="D597">
        <v>11</v>
      </c>
      <c r="E597">
        <v>36806</v>
      </c>
      <c r="F597">
        <v>65</v>
      </c>
      <c r="G597">
        <v>210</v>
      </c>
      <c r="H597">
        <v>302</v>
      </c>
      <c r="I597">
        <v>158</v>
      </c>
      <c r="J597">
        <v>26</v>
      </c>
      <c r="K597">
        <v>139</v>
      </c>
      <c r="L597">
        <v>8</v>
      </c>
      <c r="M597">
        <v>0</v>
      </c>
      <c r="N597">
        <v>12</v>
      </c>
      <c r="O597">
        <v>1</v>
      </c>
      <c r="P597">
        <v>19</v>
      </c>
      <c r="Q597">
        <v>0</v>
      </c>
      <c r="R597">
        <v>6.8627450980392204E-2</v>
      </c>
      <c r="S597">
        <v>9.8039215686274508E-3</v>
      </c>
      <c r="T597">
        <v>36806</v>
      </c>
      <c r="U597">
        <v>5.7932263814616802E-2</v>
      </c>
      <c r="V597">
        <v>0.18716577540106999</v>
      </c>
      <c r="W597">
        <v>0.26916221033868099</v>
      </c>
      <c r="X597">
        <v>0.14081996434937599</v>
      </c>
      <c r="Y597">
        <v>2.31729055258467E-2</v>
      </c>
      <c r="Z597">
        <v>0.12388591800356499</v>
      </c>
      <c r="AA597">
        <v>7.1301247771836003E-3</v>
      </c>
      <c r="AB597">
        <v>0</v>
      </c>
      <c r="AC597">
        <v>1.06951871657754E-2</v>
      </c>
      <c r="AD597">
        <v>8.9126559714795004E-4</v>
      </c>
      <c r="AE597">
        <v>1.69340463458111E-2</v>
      </c>
      <c r="AF597">
        <v>0</v>
      </c>
      <c r="AG597">
        <v>0.38971428571428601</v>
      </c>
      <c r="AH597">
        <v>0.249142857142857</v>
      </c>
      <c r="AI597">
        <v>0.60914285714285699</v>
      </c>
      <c r="AJ597">
        <v>0.76800000000000002</v>
      </c>
      <c r="AK597">
        <v>0.42628571428571399</v>
      </c>
      <c r="AL597">
        <v>0.8</v>
      </c>
      <c r="AM597">
        <v>0.69142857142857095</v>
      </c>
      <c r="AN597">
        <v>0.437714285714286</v>
      </c>
      <c r="AO597">
        <v>0.628571428571429</v>
      </c>
      <c r="AP597">
        <v>0.68228571428571405</v>
      </c>
      <c r="AQ597">
        <v>0</v>
      </c>
      <c r="AR597">
        <v>0.40914285714285697</v>
      </c>
      <c r="AS597">
        <v>0.24342857142857099</v>
      </c>
      <c r="AT597">
        <v>0.57028571428571395</v>
      </c>
      <c r="AU597">
        <v>0</v>
      </c>
      <c r="AV597">
        <v>2.016</v>
      </c>
      <c r="AW597">
        <v>2.3554285714285701</v>
      </c>
      <c r="AX597">
        <v>1.3108571428571401</v>
      </c>
      <c r="AY597">
        <v>1.22285714285714</v>
      </c>
      <c r="AZ597">
        <v>6.9051428571428604</v>
      </c>
      <c r="BA597">
        <v>0.52457142857142902</v>
      </c>
      <c r="BB597">
        <v>0.68114285714285705</v>
      </c>
      <c r="BC597">
        <v>0.70742857142857096</v>
      </c>
      <c r="BD597">
        <v>0.154285714285714</v>
      </c>
      <c r="BE597">
        <v>0.44914285714285701</v>
      </c>
      <c r="BF597" s="255" t="str">
        <f t="shared" si="9"/>
        <v>Some vulnerability</v>
      </c>
    </row>
    <row r="598" spans="1:58" x14ac:dyDescent="0.25">
      <c r="A598">
        <v>56280</v>
      </c>
      <c r="B598">
        <v>492</v>
      </c>
      <c r="C598">
        <v>77</v>
      </c>
      <c r="D598">
        <v>7</v>
      </c>
      <c r="E598">
        <v>36448</v>
      </c>
      <c r="F598">
        <v>10</v>
      </c>
      <c r="G598">
        <v>103</v>
      </c>
      <c r="H598">
        <v>107</v>
      </c>
      <c r="I598">
        <v>46</v>
      </c>
      <c r="J598">
        <v>11</v>
      </c>
      <c r="K598">
        <v>25</v>
      </c>
      <c r="L598">
        <v>3</v>
      </c>
      <c r="M598">
        <v>4</v>
      </c>
      <c r="N598">
        <v>0</v>
      </c>
      <c r="O598">
        <v>0</v>
      </c>
      <c r="P598">
        <v>7</v>
      </c>
      <c r="Q598">
        <v>0</v>
      </c>
      <c r="R598">
        <v>0.15650406504065001</v>
      </c>
      <c r="S598">
        <v>1.42276422764228E-2</v>
      </c>
      <c r="T598">
        <v>36448</v>
      </c>
      <c r="U598">
        <v>2.0325203252032499E-2</v>
      </c>
      <c r="V598">
        <v>0.20934959349593499</v>
      </c>
      <c r="W598">
        <v>0.21747967479674801</v>
      </c>
      <c r="X598">
        <v>9.3495934959349603E-2</v>
      </c>
      <c r="Y598">
        <v>2.23577235772358E-2</v>
      </c>
      <c r="Z598">
        <v>5.08130081300813E-2</v>
      </c>
      <c r="AA598">
        <v>6.0975609756097598E-3</v>
      </c>
      <c r="AB598">
        <v>8.1300813008130107E-3</v>
      </c>
      <c r="AC598">
        <v>0</v>
      </c>
      <c r="AD598">
        <v>0</v>
      </c>
      <c r="AE598">
        <v>1.42276422764228E-2</v>
      </c>
      <c r="AF598">
        <v>0</v>
      </c>
      <c r="AG598">
        <v>0.88228571428571401</v>
      </c>
      <c r="AH598">
        <v>0.41028571428571398</v>
      </c>
      <c r="AI598">
        <v>0.63657142857142901</v>
      </c>
      <c r="AJ598">
        <v>0.17142857142857101</v>
      </c>
      <c r="AK598">
        <v>0.56342857142857095</v>
      </c>
      <c r="AL598">
        <v>0.42857142857142899</v>
      </c>
      <c r="AM598">
        <v>0.24114285714285699</v>
      </c>
      <c r="AN598">
        <v>0.40799999999999997</v>
      </c>
      <c r="AO598">
        <v>0.219428571428571</v>
      </c>
      <c r="AP598">
        <v>0.65371428571428603</v>
      </c>
      <c r="AQ598">
        <v>0.42514285714285699</v>
      </c>
      <c r="AR598">
        <v>0</v>
      </c>
      <c r="AS598">
        <v>0</v>
      </c>
      <c r="AT598">
        <v>0.494857142857143</v>
      </c>
      <c r="AU598">
        <v>0</v>
      </c>
      <c r="AV598">
        <v>2.1005714285714299</v>
      </c>
      <c r="AW598">
        <v>1.6411428571428599</v>
      </c>
      <c r="AX598">
        <v>0.873142857142857</v>
      </c>
      <c r="AY598">
        <v>0.92</v>
      </c>
      <c r="AZ598">
        <v>5.53485714285714</v>
      </c>
      <c r="BA598">
        <v>0.56228571428571394</v>
      </c>
      <c r="BB598">
        <v>0.28342857142857097</v>
      </c>
      <c r="BC598">
        <v>0.46971428571428597</v>
      </c>
      <c r="BD598">
        <v>8.6857142857142897E-2</v>
      </c>
      <c r="BE598">
        <v>0.214857142857143</v>
      </c>
      <c r="BF598" s="255" t="str">
        <f t="shared" si="9"/>
        <v>Least vulnerability</v>
      </c>
    </row>
    <row r="599" spans="1:58" x14ac:dyDescent="0.25">
      <c r="A599">
        <v>56281</v>
      </c>
      <c r="B599">
        <v>742</v>
      </c>
      <c r="C599">
        <v>43</v>
      </c>
      <c r="D599">
        <v>0</v>
      </c>
      <c r="E599">
        <v>42142</v>
      </c>
      <c r="F599">
        <v>26</v>
      </c>
      <c r="G599">
        <v>139</v>
      </c>
      <c r="H599">
        <v>218</v>
      </c>
      <c r="I599">
        <v>55</v>
      </c>
      <c r="J599">
        <v>9</v>
      </c>
      <c r="K599">
        <v>84</v>
      </c>
      <c r="L599">
        <v>8</v>
      </c>
      <c r="M599">
        <v>11</v>
      </c>
      <c r="N599">
        <v>0</v>
      </c>
      <c r="O599">
        <v>0</v>
      </c>
      <c r="P599">
        <v>0</v>
      </c>
      <c r="Q599">
        <v>15</v>
      </c>
      <c r="R599">
        <v>5.7951482479784398E-2</v>
      </c>
      <c r="S599">
        <v>0</v>
      </c>
      <c r="T599">
        <v>42142</v>
      </c>
      <c r="U599">
        <v>3.5040431266846403E-2</v>
      </c>
      <c r="V599">
        <v>0.18733153638814001</v>
      </c>
      <c r="W599">
        <v>0.29380053908355802</v>
      </c>
      <c r="X599">
        <v>7.4123989218328801E-2</v>
      </c>
      <c r="Y599">
        <v>1.2129380053908401E-2</v>
      </c>
      <c r="Z599">
        <v>0.113207547169811</v>
      </c>
      <c r="AA599">
        <v>1.07816711590297E-2</v>
      </c>
      <c r="AB599">
        <v>1.4824797843665799E-2</v>
      </c>
      <c r="AC599">
        <v>0</v>
      </c>
      <c r="AD599">
        <v>0</v>
      </c>
      <c r="AE599">
        <v>0</v>
      </c>
      <c r="AF599">
        <v>2.0215633423180598E-2</v>
      </c>
      <c r="AG599">
        <v>0.29142857142857098</v>
      </c>
      <c r="AH599">
        <v>0</v>
      </c>
      <c r="AI599">
        <v>0.33485714285714302</v>
      </c>
      <c r="AJ599">
        <v>0.40457142857142903</v>
      </c>
      <c r="AK599">
        <v>0.42742857142857099</v>
      </c>
      <c r="AL599">
        <v>0.90171428571428602</v>
      </c>
      <c r="AM599">
        <v>8.9142857142857093E-2</v>
      </c>
      <c r="AN599">
        <v>0.11885714285714299</v>
      </c>
      <c r="AO599">
        <v>0.58857142857142897</v>
      </c>
      <c r="AP599">
        <v>0.77485714285714302</v>
      </c>
      <c r="AQ599">
        <v>0.51200000000000001</v>
      </c>
      <c r="AR599">
        <v>0</v>
      </c>
      <c r="AS599">
        <v>0</v>
      </c>
      <c r="AT599">
        <v>0</v>
      </c>
      <c r="AU599">
        <v>0.746285714285714</v>
      </c>
      <c r="AV599">
        <v>1.03085714285714</v>
      </c>
      <c r="AW599">
        <v>1.53714285714286</v>
      </c>
      <c r="AX599">
        <v>1.3634285714285701</v>
      </c>
      <c r="AY599">
        <v>1.25828571428571</v>
      </c>
      <c r="AZ599">
        <v>5.1897142857142899</v>
      </c>
      <c r="BA599">
        <v>0.121142857142857</v>
      </c>
      <c r="BB599">
        <v>0.24</v>
      </c>
      <c r="BC599">
        <v>0.72799999999999998</v>
      </c>
      <c r="BD599">
        <v>0.16457142857142901</v>
      </c>
      <c r="BE599">
        <v>0.16800000000000001</v>
      </c>
      <c r="BF599" s="255" t="str">
        <f t="shared" si="9"/>
        <v>Least vulnerability</v>
      </c>
    </row>
    <row r="600" spans="1:58" x14ac:dyDescent="0.25">
      <c r="A600">
        <v>56282</v>
      </c>
      <c r="B600">
        <v>1443</v>
      </c>
      <c r="C600">
        <v>184</v>
      </c>
      <c r="D600">
        <v>24</v>
      </c>
      <c r="E600">
        <v>33833</v>
      </c>
      <c r="F600">
        <v>110</v>
      </c>
      <c r="G600">
        <v>268</v>
      </c>
      <c r="H600">
        <v>358</v>
      </c>
      <c r="I600">
        <v>197</v>
      </c>
      <c r="J600">
        <v>27</v>
      </c>
      <c r="K600">
        <v>229</v>
      </c>
      <c r="L600">
        <v>11</v>
      </c>
      <c r="M600">
        <v>29</v>
      </c>
      <c r="N600">
        <v>24</v>
      </c>
      <c r="O600">
        <v>1</v>
      </c>
      <c r="P600">
        <v>24</v>
      </c>
      <c r="Q600">
        <v>10</v>
      </c>
      <c r="R600">
        <v>0.12751212751212801</v>
      </c>
      <c r="S600">
        <v>1.6632016632016602E-2</v>
      </c>
      <c r="T600">
        <v>33833</v>
      </c>
      <c r="U600">
        <v>7.6230076230076202E-2</v>
      </c>
      <c r="V600">
        <v>0.185724185724186</v>
      </c>
      <c r="W600">
        <v>0.24809424809424799</v>
      </c>
      <c r="X600">
        <v>0.13652113652113701</v>
      </c>
      <c r="Y600">
        <v>1.8711018711018702E-2</v>
      </c>
      <c r="Z600">
        <v>0.158697158697159</v>
      </c>
      <c r="AA600">
        <v>7.6230076230076197E-3</v>
      </c>
      <c r="AB600">
        <v>2.00970200970201E-2</v>
      </c>
      <c r="AC600">
        <v>1.6632016632016602E-2</v>
      </c>
      <c r="AD600">
        <v>6.93000693000693E-4</v>
      </c>
      <c r="AE600">
        <v>1.6632016632016602E-2</v>
      </c>
      <c r="AF600">
        <v>6.9300069300069298E-3</v>
      </c>
      <c r="AG600">
        <v>0.8</v>
      </c>
      <c r="AH600">
        <v>0.48914285714285699</v>
      </c>
      <c r="AI600">
        <v>0.77828571428571403</v>
      </c>
      <c r="AJ600">
        <v>0.88685714285714301</v>
      </c>
      <c r="AK600">
        <v>0.41942857142857098</v>
      </c>
      <c r="AL600">
        <v>0.66971428571428604</v>
      </c>
      <c r="AM600">
        <v>0.65942857142857103</v>
      </c>
      <c r="AN600">
        <v>0.30057142857142899</v>
      </c>
      <c r="AO600">
        <v>0.72685714285714298</v>
      </c>
      <c r="AP600">
        <v>0.70514285714285696</v>
      </c>
      <c r="AQ600">
        <v>0.57371428571428595</v>
      </c>
      <c r="AR600">
        <v>0.52342857142857102</v>
      </c>
      <c r="AS600">
        <v>0.23428571428571399</v>
      </c>
      <c r="AT600">
        <v>0.56114285714285705</v>
      </c>
      <c r="AU600">
        <v>0.54400000000000004</v>
      </c>
      <c r="AV600">
        <v>2.9542857142857102</v>
      </c>
      <c r="AW600">
        <v>2.04914285714286</v>
      </c>
      <c r="AX600">
        <v>1.4319999999999999</v>
      </c>
      <c r="AY600">
        <v>2.4365714285714302</v>
      </c>
      <c r="AZ600">
        <v>8.8719999999999999</v>
      </c>
      <c r="BA600">
        <v>0.872</v>
      </c>
      <c r="BB600">
        <v>0.53257142857142903</v>
      </c>
      <c r="BC600">
        <v>0.76</v>
      </c>
      <c r="BD600">
        <v>0.51542857142857101</v>
      </c>
      <c r="BE600">
        <v>0.76228571428571401</v>
      </c>
      <c r="BF600" s="255" t="str">
        <f t="shared" si="9"/>
        <v>Most vulnerability</v>
      </c>
    </row>
    <row r="601" spans="1:58" x14ac:dyDescent="0.25">
      <c r="A601">
        <v>56283</v>
      </c>
      <c r="B601">
        <v>6469</v>
      </c>
      <c r="C601">
        <v>805</v>
      </c>
      <c r="D601">
        <v>31</v>
      </c>
      <c r="E601">
        <v>34953</v>
      </c>
      <c r="F601">
        <v>324</v>
      </c>
      <c r="G601">
        <v>1550</v>
      </c>
      <c r="H601">
        <v>1476</v>
      </c>
      <c r="I601">
        <v>964</v>
      </c>
      <c r="J601">
        <v>109</v>
      </c>
      <c r="K601">
        <v>678</v>
      </c>
      <c r="L601">
        <v>2</v>
      </c>
      <c r="M601">
        <v>268</v>
      </c>
      <c r="N601">
        <v>223</v>
      </c>
      <c r="O601">
        <v>0</v>
      </c>
      <c r="P601">
        <v>166</v>
      </c>
      <c r="Q601">
        <v>203</v>
      </c>
      <c r="R601">
        <v>0.124439635183181</v>
      </c>
      <c r="S601">
        <v>4.7920853300355499E-3</v>
      </c>
      <c r="T601">
        <v>34953</v>
      </c>
      <c r="U601">
        <v>5.0085020868758698E-2</v>
      </c>
      <c r="V601">
        <v>0.23960426650177799</v>
      </c>
      <c r="W601">
        <v>0.22816509506879001</v>
      </c>
      <c r="X601">
        <v>0.14901839542433101</v>
      </c>
      <c r="Y601">
        <v>1.6849590353996E-2</v>
      </c>
      <c r="Z601">
        <v>0.10480754366981</v>
      </c>
      <c r="AA601">
        <v>3.0916679548616499E-4</v>
      </c>
      <c r="AB601">
        <v>4.1428350595146102E-2</v>
      </c>
      <c r="AC601">
        <v>3.44720976967074E-2</v>
      </c>
      <c r="AD601">
        <v>0</v>
      </c>
      <c r="AE601">
        <v>2.5660844025351699E-2</v>
      </c>
      <c r="AF601">
        <v>3.1380429741845697E-2</v>
      </c>
      <c r="AG601">
        <v>0.77942857142857103</v>
      </c>
      <c r="AH601">
        <v>0.106285714285714</v>
      </c>
      <c r="AI601">
        <v>0.72799999999999998</v>
      </c>
      <c r="AJ601">
        <v>0.66514285714285704</v>
      </c>
      <c r="AK601">
        <v>0.73142857142857098</v>
      </c>
      <c r="AL601">
        <v>0.51771428571428602</v>
      </c>
      <c r="AM601">
        <v>0.75542857142857101</v>
      </c>
      <c r="AN601">
        <v>0.245714285714286</v>
      </c>
      <c r="AO601">
        <v>0.54857142857142904</v>
      </c>
      <c r="AP601">
        <v>0.35771428571428598</v>
      </c>
      <c r="AQ601">
        <v>0.76</v>
      </c>
      <c r="AR601">
        <v>0.70742857142857096</v>
      </c>
      <c r="AS601">
        <v>0</v>
      </c>
      <c r="AT601">
        <v>0.77257142857142902</v>
      </c>
      <c r="AU601">
        <v>0.85485714285714298</v>
      </c>
      <c r="AV601">
        <v>2.2788571428571398</v>
      </c>
      <c r="AW601">
        <v>2.25028571428571</v>
      </c>
      <c r="AX601">
        <v>0.90628571428571403</v>
      </c>
      <c r="AY601">
        <v>3.0948571428571401</v>
      </c>
      <c r="AZ601">
        <v>8.5302857142857107</v>
      </c>
      <c r="BA601">
        <v>0.63885714285714301</v>
      </c>
      <c r="BB601">
        <v>0.63200000000000001</v>
      </c>
      <c r="BC601">
        <v>0.496</v>
      </c>
      <c r="BD601">
        <v>0.73028571428571398</v>
      </c>
      <c r="BE601">
        <v>0.70742857142857096</v>
      </c>
      <c r="BF601" s="255" t="str">
        <f t="shared" si="9"/>
        <v>Significant vulnerability</v>
      </c>
    </row>
    <row r="602" spans="1:58" x14ac:dyDescent="0.25">
      <c r="A602">
        <v>56284</v>
      </c>
      <c r="B602">
        <v>2099</v>
      </c>
      <c r="C602">
        <v>214</v>
      </c>
      <c r="D602">
        <v>36</v>
      </c>
      <c r="E602">
        <v>32377</v>
      </c>
      <c r="F602">
        <v>157</v>
      </c>
      <c r="G602">
        <v>374</v>
      </c>
      <c r="H602">
        <v>601</v>
      </c>
      <c r="I602">
        <v>182</v>
      </c>
      <c r="J602">
        <v>66</v>
      </c>
      <c r="K602">
        <v>440</v>
      </c>
      <c r="L602">
        <v>8</v>
      </c>
      <c r="M602">
        <v>84</v>
      </c>
      <c r="N602">
        <v>12</v>
      </c>
      <c r="O602">
        <v>10</v>
      </c>
      <c r="P602">
        <v>44</v>
      </c>
      <c r="Q602">
        <v>58</v>
      </c>
      <c r="R602">
        <v>0.101953311100524</v>
      </c>
      <c r="S602">
        <v>1.7151024297284399E-2</v>
      </c>
      <c r="T602">
        <v>32377</v>
      </c>
      <c r="U602">
        <v>7.4797522629823698E-2</v>
      </c>
      <c r="V602">
        <v>0.17818008575512101</v>
      </c>
      <c r="W602">
        <v>0.286326822296332</v>
      </c>
      <c r="X602">
        <v>8.6707956169604597E-2</v>
      </c>
      <c r="Y602">
        <v>3.14435445450214E-2</v>
      </c>
      <c r="Z602">
        <v>0.209623630300143</v>
      </c>
      <c r="AA602">
        <v>3.8113387327298699E-3</v>
      </c>
      <c r="AB602">
        <v>4.00190566936637E-2</v>
      </c>
      <c r="AC602">
        <v>5.7170080990948096E-3</v>
      </c>
      <c r="AD602">
        <v>4.7641734159123402E-3</v>
      </c>
      <c r="AE602">
        <v>2.0962363030014301E-2</v>
      </c>
      <c r="AF602">
        <v>2.7632205812291599E-2</v>
      </c>
      <c r="AG602">
        <v>0.65028571428571402</v>
      </c>
      <c r="AH602">
        <v>0.50628571428571401</v>
      </c>
      <c r="AI602">
        <v>0.84799999999999998</v>
      </c>
      <c r="AJ602">
        <v>0.877714285714286</v>
      </c>
      <c r="AK602">
        <v>0.370285714285714</v>
      </c>
      <c r="AL602">
        <v>0.86857142857142899</v>
      </c>
      <c r="AM602">
        <v>0.17828571428571399</v>
      </c>
      <c r="AN602">
        <v>0.67085714285714304</v>
      </c>
      <c r="AO602">
        <v>0.81142857142857105</v>
      </c>
      <c r="AP602">
        <v>0.57028571428571395</v>
      </c>
      <c r="AQ602">
        <v>0.753142857142857</v>
      </c>
      <c r="AR602">
        <v>0.28914285714285698</v>
      </c>
      <c r="AS602">
        <v>0.52571428571428602</v>
      </c>
      <c r="AT602">
        <v>0.67200000000000004</v>
      </c>
      <c r="AU602">
        <v>0.82514285714285696</v>
      </c>
      <c r="AV602">
        <v>2.8822857142857101</v>
      </c>
      <c r="AW602">
        <v>2.0880000000000001</v>
      </c>
      <c r="AX602">
        <v>1.3817142857142899</v>
      </c>
      <c r="AY602">
        <v>3.0651428571428601</v>
      </c>
      <c r="AZ602">
        <v>9.4171428571428599</v>
      </c>
      <c r="BA602">
        <v>0.85599999999999998</v>
      </c>
      <c r="BB602">
        <v>0.54742857142857104</v>
      </c>
      <c r="BC602">
        <v>0.73942857142857099</v>
      </c>
      <c r="BD602">
        <v>0.72228571428571398</v>
      </c>
      <c r="BE602">
        <v>0.84799999999999998</v>
      </c>
      <c r="BF602" s="255" t="str">
        <f t="shared" si="9"/>
        <v>Most vulnerability</v>
      </c>
    </row>
    <row r="603" spans="1:58" x14ac:dyDescent="0.25">
      <c r="A603">
        <v>56285</v>
      </c>
      <c r="B603">
        <v>1047</v>
      </c>
      <c r="C603">
        <v>109</v>
      </c>
      <c r="D603">
        <v>3</v>
      </c>
      <c r="E603">
        <v>40226</v>
      </c>
      <c r="F603">
        <v>66</v>
      </c>
      <c r="G603">
        <v>230</v>
      </c>
      <c r="H603">
        <v>199</v>
      </c>
      <c r="I603">
        <v>223</v>
      </c>
      <c r="J603">
        <v>41</v>
      </c>
      <c r="K603">
        <v>71</v>
      </c>
      <c r="L603">
        <v>17</v>
      </c>
      <c r="M603">
        <v>32</v>
      </c>
      <c r="N603">
        <v>7</v>
      </c>
      <c r="O603">
        <v>9</v>
      </c>
      <c r="P603">
        <v>6</v>
      </c>
      <c r="Q603">
        <v>0</v>
      </c>
      <c r="R603">
        <v>0.104106972301815</v>
      </c>
      <c r="S603">
        <v>2.8653295128939801E-3</v>
      </c>
      <c r="T603">
        <v>40226</v>
      </c>
      <c r="U603">
        <v>6.3037249283667607E-2</v>
      </c>
      <c r="V603">
        <v>0.21967526265520501</v>
      </c>
      <c r="W603">
        <v>0.19006685768863399</v>
      </c>
      <c r="X603">
        <v>0.212989493791786</v>
      </c>
      <c r="Y603">
        <v>3.91595033428844E-2</v>
      </c>
      <c r="Z603">
        <v>6.7812798471824295E-2</v>
      </c>
      <c r="AA603">
        <v>1.62368672397326E-2</v>
      </c>
      <c r="AB603">
        <v>3.05635148042025E-2</v>
      </c>
      <c r="AC603">
        <v>6.68576886341929E-3</v>
      </c>
      <c r="AD603">
        <v>8.5959885386819503E-3</v>
      </c>
      <c r="AE603">
        <v>5.7306590257879698E-3</v>
      </c>
      <c r="AF603">
        <v>0</v>
      </c>
      <c r="AG603">
        <v>0.66171428571428603</v>
      </c>
      <c r="AH603">
        <v>7.3142857142857107E-2</v>
      </c>
      <c r="AI603">
        <v>0.41371428571428598</v>
      </c>
      <c r="AJ603">
        <v>0.81028571428571405</v>
      </c>
      <c r="AK603">
        <v>0.61714285714285699</v>
      </c>
      <c r="AL603">
        <v>0.24457142857142899</v>
      </c>
      <c r="AM603">
        <v>0.95771428571428596</v>
      </c>
      <c r="AN603">
        <v>0.81257142857142906</v>
      </c>
      <c r="AO603">
        <v>0.33028571428571402</v>
      </c>
      <c r="AP603">
        <v>0.83314285714285696</v>
      </c>
      <c r="AQ603">
        <v>0.66971428571428604</v>
      </c>
      <c r="AR603">
        <v>0.315428571428571</v>
      </c>
      <c r="AS603">
        <v>0.70742857142857096</v>
      </c>
      <c r="AT603">
        <v>0.214857142857143</v>
      </c>
      <c r="AU603">
        <v>0</v>
      </c>
      <c r="AV603">
        <v>1.95885714285714</v>
      </c>
      <c r="AW603">
        <v>2.6320000000000001</v>
      </c>
      <c r="AX603">
        <v>1.1634285714285699</v>
      </c>
      <c r="AY603">
        <v>1.9074285714285699</v>
      </c>
      <c r="AZ603">
        <v>7.6617142857142904</v>
      </c>
      <c r="BA603">
        <v>0.499428571428571</v>
      </c>
      <c r="BB603">
        <v>0.82514285714285696</v>
      </c>
      <c r="BC603">
        <v>0.64228571428571402</v>
      </c>
      <c r="BD603">
        <v>0.33828571428571402</v>
      </c>
      <c r="BE603">
        <v>0.56914285714285695</v>
      </c>
      <c r="BF603" s="255" t="str">
        <f t="shared" si="9"/>
        <v>Significant vulnerability</v>
      </c>
    </row>
    <row r="604" spans="1:58" x14ac:dyDescent="0.25">
      <c r="A604">
        <v>56287</v>
      </c>
      <c r="B604">
        <v>103</v>
      </c>
      <c r="C604">
        <v>2</v>
      </c>
      <c r="D604">
        <v>1</v>
      </c>
      <c r="E604">
        <v>26229</v>
      </c>
      <c r="F604">
        <v>9</v>
      </c>
      <c r="G604">
        <v>11</v>
      </c>
      <c r="H604">
        <v>37</v>
      </c>
      <c r="I604">
        <v>4</v>
      </c>
      <c r="J604">
        <v>0</v>
      </c>
      <c r="K604">
        <v>51</v>
      </c>
      <c r="L604">
        <v>0</v>
      </c>
      <c r="M604">
        <v>0</v>
      </c>
      <c r="N604">
        <v>0</v>
      </c>
      <c r="O604">
        <v>0</v>
      </c>
      <c r="P604">
        <v>0</v>
      </c>
      <c r="Q604">
        <v>0</v>
      </c>
      <c r="R604">
        <v>1.94174757281553E-2</v>
      </c>
      <c r="S604">
        <v>9.7087378640776708E-3</v>
      </c>
      <c r="T604">
        <v>26229</v>
      </c>
      <c r="U604">
        <v>8.7378640776699004E-2</v>
      </c>
      <c r="V604">
        <v>0.106796116504854</v>
      </c>
      <c r="W604">
        <v>0.35922330097087402</v>
      </c>
      <c r="X604">
        <v>3.8834951456310697E-2</v>
      </c>
      <c r="Y604">
        <v>0</v>
      </c>
      <c r="Z604">
        <v>0.495145631067961</v>
      </c>
      <c r="AA604">
        <v>0</v>
      </c>
      <c r="AB604">
        <v>0</v>
      </c>
      <c r="AC604">
        <v>0</v>
      </c>
      <c r="AD604">
        <v>0</v>
      </c>
      <c r="AE604">
        <v>0</v>
      </c>
      <c r="AF604">
        <v>0</v>
      </c>
      <c r="AG604">
        <v>2.8571428571428598E-2</v>
      </c>
      <c r="AH604">
        <v>0.245714285714286</v>
      </c>
      <c r="AI604">
        <v>0.96228571428571397</v>
      </c>
      <c r="AJ604">
        <v>0.92571428571428604</v>
      </c>
      <c r="AK604">
        <v>5.94285714285714E-2</v>
      </c>
      <c r="AL604">
        <v>0.98514285714285699</v>
      </c>
      <c r="AM604">
        <v>6.8571428571428603E-3</v>
      </c>
      <c r="AN604">
        <v>0</v>
      </c>
      <c r="AO604">
        <v>0.96114285714285697</v>
      </c>
      <c r="AP604">
        <v>0</v>
      </c>
      <c r="AQ604">
        <v>0</v>
      </c>
      <c r="AR604">
        <v>0</v>
      </c>
      <c r="AS604">
        <v>0</v>
      </c>
      <c r="AT604">
        <v>0</v>
      </c>
      <c r="AU604">
        <v>0</v>
      </c>
      <c r="AV604">
        <v>2.1622857142857099</v>
      </c>
      <c r="AW604">
        <v>1.05142857142857</v>
      </c>
      <c r="AX604">
        <v>0.96114285714285697</v>
      </c>
      <c r="AY604">
        <v>0</v>
      </c>
      <c r="AZ604">
        <v>4.1748571428571397</v>
      </c>
      <c r="BA604">
        <v>0.58971428571428597</v>
      </c>
      <c r="BB604">
        <v>4.6857142857142903E-2</v>
      </c>
      <c r="BC604">
        <v>0.53028571428571403</v>
      </c>
      <c r="BD604">
        <v>0</v>
      </c>
      <c r="BE604">
        <v>5.94285714285714E-2</v>
      </c>
      <c r="BF604" s="255" t="str">
        <f t="shared" si="9"/>
        <v>Least vulnerability</v>
      </c>
    </row>
    <row r="605" spans="1:58" x14ac:dyDescent="0.25">
      <c r="A605">
        <v>56288</v>
      </c>
      <c r="B605">
        <v>4655</v>
      </c>
      <c r="C605">
        <v>179</v>
      </c>
      <c r="D605">
        <v>61</v>
      </c>
      <c r="E605">
        <v>57342</v>
      </c>
      <c r="F605">
        <v>93</v>
      </c>
      <c r="G605">
        <v>1116</v>
      </c>
      <c r="H605">
        <v>896</v>
      </c>
      <c r="I605">
        <v>541</v>
      </c>
      <c r="J605">
        <v>170</v>
      </c>
      <c r="K605">
        <v>333</v>
      </c>
      <c r="L605">
        <v>43</v>
      </c>
      <c r="M605">
        <v>99</v>
      </c>
      <c r="N605">
        <v>126</v>
      </c>
      <c r="O605">
        <v>7</v>
      </c>
      <c r="P605">
        <v>48</v>
      </c>
      <c r="Q605">
        <v>48</v>
      </c>
      <c r="R605">
        <v>3.8453276047261002E-2</v>
      </c>
      <c r="S605">
        <v>1.31041890440387E-2</v>
      </c>
      <c r="T605">
        <v>57342</v>
      </c>
      <c r="U605">
        <v>1.9978517722878598E-2</v>
      </c>
      <c r="V605">
        <v>0.23974221267454399</v>
      </c>
      <c r="W605">
        <v>0.192481203007519</v>
      </c>
      <c r="X605">
        <v>0.116219119226638</v>
      </c>
      <c r="Y605">
        <v>3.6519871106337302E-2</v>
      </c>
      <c r="Z605">
        <v>7.1535982814178306E-2</v>
      </c>
      <c r="AA605">
        <v>9.2373791621911897E-3</v>
      </c>
      <c r="AB605">
        <v>2.12674543501611E-2</v>
      </c>
      <c r="AC605">
        <v>2.7067669172932299E-2</v>
      </c>
      <c r="AD605">
        <v>1.50375939849624E-3</v>
      </c>
      <c r="AE605">
        <v>1.03114930182599E-2</v>
      </c>
      <c r="AF605">
        <v>1.03114930182599E-2</v>
      </c>
      <c r="AG605">
        <v>0.128</v>
      </c>
      <c r="AH605">
        <v>0.36457142857142899</v>
      </c>
      <c r="AI605">
        <v>6.9714285714285701E-2</v>
      </c>
      <c r="AJ605">
        <v>0.16800000000000001</v>
      </c>
      <c r="AK605">
        <v>0.73257142857142898</v>
      </c>
      <c r="AL605">
        <v>0.26171428571428601</v>
      </c>
      <c r="AM605">
        <v>0.47657142857142898</v>
      </c>
      <c r="AN605">
        <v>0.75885714285714301</v>
      </c>
      <c r="AO605">
        <v>0.36571428571428599</v>
      </c>
      <c r="AP605">
        <v>0.73828571428571399</v>
      </c>
      <c r="AQ605">
        <v>0.58285714285714296</v>
      </c>
      <c r="AR605">
        <v>0.65142857142857102</v>
      </c>
      <c r="AS605">
        <v>0.29599999999999999</v>
      </c>
      <c r="AT605">
        <v>0.38285714285714301</v>
      </c>
      <c r="AU605">
        <v>0.61142857142857099</v>
      </c>
      <c r="AV605">
        <v>0.73028571428571398</v>
      </c>
      <c r="AW605">
        <v>2.22971428571429</v>
      </c>
      <c r="AX605">
        <v>1.1040000000000001</v>
      </c>
      <c r="AY605">
        <v>2.5245714285714298</v>
      </c>
      <c r="AZ605">
        <v>6.5885714285714299</v>
      </c>
      <c r="BA605">
        <v>5.4857142857142903E-2</v>
      </c>
      <c r="BB605">
        <v>0.620571428571429</v>
      </c>
      <c r="BC605">
        <v>0.61257142857142899</v>
      </c>
      <c r="BD605">
        <v>0.54514285714285704</v>
      </c>
      <c r="BE605">
        <v>0.38971428571428601</v>
      </c>
      <c r="BF605" s="255" t="str">
        <f t="shared" si="9"/>
        <v>Some vulnerability</v>
      </c>
    </row>
    <row r="606" spans="1:58" x14ac:dyDescent="0.25">
      <c r="A606">
        <v>56289</v>
      </c>
      <c r="B606">
        <v>597</v>
      </c>
      <c r="C606">
        <v>39</v>
      </c>
      <c r="D606">
        <v>6</v>
      </c>
      <c r="E606">
        <v>42464</v>
      </c>
      <c r="F606">
        <v>35</v>
      </c>
      <c r="G606">
        <v>196</v>
      </c>
      <c r="H606">
        <v>113</v>
      </c>
      <c r="I606">
        <v>83</v>
      </c>
      <c r="J606">
        <v>19</v>
      </c>
      <c r="K606">
        <v>11</v>
      </c>
      <c r="L606">
        <v>0</v>
      </c>
      <c r="M606">
        <v>0</v>
      </c>
      <c r="N606">
        <v>12</v>
      </c>
      <c r="O606">
        <v>2</v>
      </c>
      <c r="P606">
        <v>17</v>
      </c>
      <c r="Q606">
        <v>4</v>
      </c>
      <c r="R606">
        <v>6.5326633165829207E-2</v>
      </c>
      <c r="S606">
        <v>1.00502512562814E-2</v>
      </c>
      <c r="T606">
        <v>42464</v>
      </c>
      <c r="U606">
        <v>5.8626465661641501E-2</v>
      </c>
      <c r="V606">
        <v>0.32830820770519298</v>
      </c>
      <c r="W606">
        <v>0.1892797319933</v>
      </c>
      <c r="X606">
        <v>0.139028475711893</v>
      </c>
      <c r="Y606">
        <v>3.1825795644891103E-2</v>
      </c>
      <c r="Z606">
        <v>1.84254606365159E-2</v>
      </c>
      <c r="AA606">
        <v>0</v>
      </c>
      <c r="AB606">
        <v>0</v>
      </c>
      <c r="AC606">
        <v>2.01005025125628E-2</v>
      </c>
      <c r="AD606">
        <v>3.3500837520937998E-3</v>
      </c>
      <c r="AE606">
        <v>2.8475711892797299E-2</v>
      </c>
      <c r="AF606">
        <v>6.7001675041875996E-3</v>
      </c>
      <c r="AG606">
        <v>0.35771428571428598</v>
      </c>
      <c r="AH606">
        <v>0.25828571428571401</v>
      </c>
      <c r="AI606">
        <v>0.317714285714286</v>
      </c>
      <c r="AJ606">
        <v>0.77828571428571403</v>
      </c>
      <c r="AK606">
        <v>0.93028571428571405</v>
      </c>
      <c r="AL606">
        <v>0.23885714285714299</v>
      </c>
      <c r="AM606">
        <v>0.68</v>
      </c>
      <c r="AN606">
        <v>0.67771428571428605</v>
      </c>
      <c r="AO606">
        <v>5.0285714285714302E-2</v>
      </c>
      <c r="AP606">
        <v>0</v>
      </c>
      <c r="AQ606">
        <v>0</v>
      </c>
      <c r="AR606">
        <v>0.57485714285714296</v>
      </c>
      <c r="AS606">
        <v>0.41371428571428598</v>
      </c>
      <c r="AT606">
        <v>0.81714285714285695</v>
      </c>
      <c r="AU606">
        <v>0.53942857142857104</v>
      </c>
      <c r="AV606">
        <v>1.712</v>
      </c>
      <c r="AW606">
        <v>2.52685714285714</v>
      </c>
      <c r="AX606">
        <v>5.0285714285714302E-2</v>
      </c>
      <c r="AY606">
        <v>2.3451428571428599</v>
      </c>
      <c r="AZ606">
        <v>6.6342857142857099</v>
      </c>
      <c r="BA606">
        <v>0.38285714285714301</v>
      </c>
      <c r="BB606">
        <v>0.76914285714285702</v>
      </c>
      <c r="BC606">
        <v>4.4571428571428602E-2</v>
      </c>
      <c r="BD606">
        <v>0.48228571428571398</v>
      </c>
      <c r="BE606">
        <v>0.39771428571428602</v>
      </c>
      <c r="BF606" s="255" t="str">
        <f t="shared" si="9"/>
        <v>Some vulnerability</v>
      </c>
    </row>
    <row r="607" spans="1:58" x14ac:dyDescent="0.25">
      <c r="A607">
        <v>56291</v>
      </c>
      <c r="B607">
        <v>395</v>
      </c>
      <c r="C607">
        <v>39</v>
      </c>
      <c r="D607">
        <v>6</v>
      </c>
      <c r="E607">
        <v>38750</v>
      </c>
      <c r="F607">
        <v>10</v>
      </c>
      <c r="G607">
        <v>74</v>
      </c>
      <c r="H607">
        <v>107</v>
      </c>
      <c r="I607">
        <v>74</v>
      </c>
      <c r="J607">
        <v>9</v>
      </c>
      <c r="K607">
        <v>4</v>
      </c>
      <c r="L607">
        <v>0</v>
      </c>
      <c r="M607">
        <v>0</v>
      </c>
      <c r="N607">
        <v>7</v>
      </c>
      <c r="O607">
        <v>3</v>
      </c>
      <c r="P607">
        <v>9</v>
      </c>
      <c r="Q607">
        <v>0</v>
      </c>
      <c r="R607">
        <v>9.87341772151899E-2</v>
      </c>
      <c r="S607">
        <v>1.5189873417721499E-2</v>
      </c>
      <c r="T607">
        <v>38750</v>
      </c>
      <c r="U607">
        <v>2.53164556962025E-2</v>
      </c>
      <c r="V607">
        <v>0.18734177215189901</v>
      </c>
      <c r="W607">
        <v>0.27088607594936698</v>
      </c>
      <c r="X607">
        <v>0.18734177215189901</v>
      </c>
      <c r="Y607">
        <v>2.2784810126582299E-2</v>
      </c>
      <c r="Z607">
        <v>1.0126582278481001E-2</v>
      </c>
      <c r="AA607">
        <v>0</v>
      </c>
      <c r="AB607">
        <v>0</v>
      </c>
      <c r="AC607">
        <v>1.7721518987341801E-2</v>
      </c>
      <c r="AD607">
        <v>7.5949367088607601E-3</v>
      </c>
      <c r="AE607">
        <v>2.2784810126582299E-2</v>
      </c>
      <c r="AF607">
        <v>0</v>
      </c>
      <c r="AG607">
        <v>0.628571428571429</v>
      </c>
      <c r="AH607">
        <v>0.442285714285714</v>
      </c>
      <c r="AI607">
        <v>0.48457142857142899</v>
      </c>
      <c r="AJ607">
        <v>0.22514285714285701</v>
      </c>
      <c r="AK607">
        <v>0.42857142857142899</v>
      </c>
      <c r="AL607">
        <v>0.80914285714285705</v>
      </c>
      <c r="AM607">
        <v>0.90628571428571403</v>
      </c>
      <c r="AN607">
        <v>0.42514285714285699</v>
      </c>
      <c r="AO607">
        <v>3.54285714285714E-2</v>
      </c>
      <c r="AP607">
        <v>0</v>
      </c>
      <c r="AQ607">
        <v>0</v>
      </c>
      <c r="AR607">
        <v>0.54171428571428604</v>
      </c>
      <c r="AS607">
        <v>0.66057142857142903</v>
      </c>
      <c r="AT607">
        <v>0.70628571428571396</v>
      </c>
      <c r="AU607">
        <v>0</v>
      </c>
      <c r="AV607">
        <v>1.78057142857143</v>
      </c>
      <c r="AW607">
        <v>2.5691428571428601</v>
      </c>
      <c r="AX607">
        <v>3.54285714285714E-2</v>
      </c>
      <c r="AY607">
        <v>1.9085714285714299</v>
      </c>
      <c r="AZ607">
        <v>6.29371428571429</v>
      </c>
      <c r="BA607">
        <v>0.41371428571428598</v>
      </c>
      <c r="BB607">
        <v>0.79314285714285704</v>
      </c>
      <c r="BC607">
        <v>3.0857142857142899E-2</v>
      </c>
      <c r="BD607">
        <v>0.33942857142857102</v>
      </c>
      <c r="BE607">
        <v>0.33371428571428602</v>
      </c>
      <c r="BF607" s="255" t="str">
        <f t="shared" si="9"/>
        <v>Some vulnerability</v>
      </c>
    </row>
    <row r="608" spans="1:58" x14ac:dyDescent="0.25">
      <c r="A608">
        <v>56292</v>
      </c>
      <c r="B608">
        <v>582</v>
      </c>
      <c r="C608">
        <v>45</v>
      </c>
      <c r="D608">
        <v>16</v>
      </c>
      <c r="E608">
        <v>32808</v>
      </c>
      <c r="F608">
        <v>29</v>
      </c>
      <c r="G608">
        <v>71</v>
      </c>
      <c r="H608">
        <v>182</v>
      </c>
      <c r="I608">
        <v>68</v>
      </c>
      <c r="J608">
        <v>17</v>
      </c>
      <c r="K608">
        <v>23</v>
      </c>
      <c r="L608">
        <v>2</v>
      </c>
      <c r="M608">
        <v>0</v>
      </c>
      <c r="N608">
        <v>9</v>
      </c>
      <c r="O608">
        <v>0</v>
      </c>
      <c r="P608">
        <v>2</v>
      </c>
      <c r="Q608">
        <v>0</v>
      </c>
      <c r="R608">
        <v>7.7319587628865996E-2</v>
      </c>
      <c r="S608">
        <v>2.74914089347079E-2</v>
      </c>
      <c r="T608">
        <v>32808</v>
      </c>
      <c r="U608">
        <v>4.98281786941581E-2</v>
      </c>
      <c r="V608">
        <v>0.121993127147766</v>
      </c>
      <c r="W608">
        <v>0.31271477663230202</v>
      </c>
      <c r="X608">
        <v>0.11683848797250899</v>
      </c>
      <c r="Y608">
        <v>2.92096219931271E-2</v>
      </c>
      <c r="Z608">
        <v>3.9518900343642603E-2</v>
      </c>
      <c r="AA608">
        <v>3.4364261168384901E-3</v>
      </c>
      <c r="AB608">
        <v>0</v>
      </c>
      <c r="AC608">
        <v>1.54639175257732E-2</v>
      </c>
      <c r="AD608">
        <v>0</v>
      </c>
      <c r="AE608">
        <v>3.4364261168384901E-3</v>
      </c>
      <c r="AF608">
        <v>0</v>
      </c>
      <c r="AG608">
        <v>0.45371428571428601</v>
      </c>
      <c r="AH608">
        <v>0.79885714285714304</v>
      </c>
      <c r="AI608">
        <v>0.82514285714285696</v>
      </c>
      <c r="AJ608">
        <v>0.65942857142857103</v>
      </c>
      <c r="AK608">
        <v>9.4857142857142904E-2</v>
      </c>
      <c r="AL608">
        <v>0.95085714285714296</v>
      </c>
      <c r="AM608">
        <v>0.48457142857142899</v>
      </c>
      <c r="AN608">
        <v>0.60457142857142898</v>
      </c>
      <c r="AO608">
        <v>0.14971428571428599</v>
      </c>
      <c r="AP608">
        <v>0.55428571428571405</v>
      </c>
      <c r="AQ608">
        <v>0</v>
      </c>
      <c r="AR608">
        <v>0.498285714285714</v>
      </c>
      <c r="AS608">
        <v>0</v>
      </c>
      <c r="AT608">
        <v>0.156571428571429</v>
      </c>
      <c r="AU608">
        <v>0</v>
      </c>
      <c r="AV608">
        <v>2.7371428571428602</v>
      </c>
      <c r="AW608">
        <v>2.1348571428571401</v>
      </c>
      <c r="AX608">
        <v>0.70399999999999996</v>
      </c>
      <c r="AY608">
        <v>0.65485714285714303</v>
      </c>
      <c r="AZ608">
        <v>6.2308571428571398</v>
      </c>
      <c r="BA608">
        <v>0.79771428571428604</v>
      </c>
      <c r="BB608">
        <v>0.57257142857142895</v>
      </c>
      <c r="BC608">
        <v>0.36571428571428599</v>
      </c>
      <c r="BD608">
        <v>4.8000000000000001E-2</v>
      </c>
      <c r="BE608">
        <v>0.32342857142857101</v>
      </c>
      <c r="BF608" s="255" t="str">
        <f t="shared" si="9"/>
        <v>Some vulnerability</v>
      </c>
    </row>
    <row r="609" spans="1:58" x14ac:dyDescent="0.25">
      <c r="A609">
        <v>56293</v>
      </c>
      <c r="B609">
        <v>1143</v>
      </c>
      <c r="C609">
        <v>76</v>
      </c>
      <c r="D609">
        <v>9</v>
      </c>
      <c r="E609">
        <v>34114</v>
      </c>
      <c r="F609">
        <v>44</v>
      </c>
      <c r="G609">
        <v>288</v>
      </c>
      <c r="H609">
        <v>272</v>
      </c>
      <c r="I609">
        <v>165</v>
      </c>
      <c r="J609">
        <v>26</v>
      </c>
      <c r="K609">
        <v>38</v>
      </c>
      <c r="L609">
        <v>10</v>
      </c>
      <c r="M609">
        <v>48</v>
      </c>
      <c r="N609">
        <v>1</v>
      </c>
      <c r="O609">
        <v>3</v>
      </c>
      <c r="P609">
        <v>22</v>
      </c>
      <c r="Q609">
        <v>46</v>
      </c>
      <c r="R609">
        <v>6.64916885389326E-2</v>
      </c>
      <c r="S609">
        <v>7.8740157480314994E-3</v>
      </c>
      <c r="T609">
        <v>34114</v>
      </c>
      <c r="U609">
        <v>3.8495188101487297E-2</v>
      </c>
      <c r="V609">
        <v>0.25196850393700798</v>
      </c>
      <c r="W609">
        <v>0.23797025371828501</v>
      </c>
      <c r="X609">
        <v>0.144356955380577</v>
      </c>
      <c r="Y609">
        <v>2.2747156605424299E-2</v>
      </c>
      <c r="Z609">
        <v>3.32458442694663E-2</v>
      </c>
      <c r="AA609">
        <v>8.7489063867016593E-3</v>
      </c>
      <c r="AB609">
        <v>4.1994750656167999E-2</v>
      </c>
      <c r="AC609">
        <v>8.7489063867016604E-4</v>
      </c>
      <c r="AD609">
        <v>2.6246719160105E-3</v>
      </c>
      <c r="AE609">
        <v>1.9247594050743701E-2</v>
      </c>
      <c r="AF609">
        <v>4.02449693788276E-2</v>
      </c>
      <c r="AG609">
        <v>0.36457142857142899</v>
      </c>
      <c r="AH609">
        <v>0.190857142857143</v>
      </c>
      <c r="AI609">
        <v>0.76342857142857101</v>
      </c>
      <c r="AJ609">
        <v>0.46742857142857103</v>
      </c>
      <c r="AK609">
        <v>0.78057142857142903</v>
      </c>
      <c r="AL609">
        <v>0.59657142857142897</v>
      </c>
      <c r="AM609">
        <v>0.72457142857142898</v>
      </c>
      <c r="AN609">
        <v>0.42057142857142898</v>
      </c>
      <c r="AO609">
        <v>0.11657142857142901</v>
      </c>
      <c r="AP609">
        <v>0.72799999999999998</v>
      </c>
      <c r="AQ609">
        <v>0.76571428571428601</v>
      </c>
      <c r="AR609">
        <v>0.14971428571428599</v>
      </c>
      <c r="AS609">
        <v>0.36571428571428599</v>
      </c>
      <c r="AT609">
        <v>0.624</v>
      </c>
      <c r="AU609">
        <v>0.90171428571428602</v>
      </c>
      <c r="AV609">
        <v>1.78628571428571</v>
      </c>
      <c r="AW609">
        <v>2.5222857142857098</v>
      </c>
      <c r="AX609">
        <v>0.84457142857142897</v>
      </c>
      <c r="AY609">
        <v>2.8068571428571398</v>
      </c>
      <c r="AZ609">
        <v>7.96</v>
      </c>
      <c r="BA609">
        <v>0.41485714285714298</v>
      </c>
      <c r="BB609">
        <v>0.76685714285714301</v>
      </c>
      <c r="BC609">
        <v>0.45028571428571401</v>
      </c>
      <c r="BD609">
        <v>0.63542857142857101</v>
      </c>
      <c r="BE609">
        <v>0.61599999999999999</v>
      </c>
      <c r="BF609" s="255" t="str">
        <f t="shared" si="9"/>
        <v>Significant vulnerability</v>
      </c>
    </row>
    <row r="610" spans="1:58" x14ac:dyDescent="0.25">
      <c r="A610">
        <v>56294</v>
      </c>
      <c r="B610">
        <v>79</v>
      </c>
      <c r="C610">
        <v>1</v>
      </c>
      <c r="D610">
        <v>0</v>
      </c>
      <c r="E610">
        <v>68268</v>
      </c>
      <c r="F610">
        <v>0</v>
      </c>
      <c r="G610">
        <v>30</v>
      </c>
      <c r="H610">
        <v>3</v>
      </c>
      <c r="I610">
        <v>5</v>
      </c>
      <c r="J610">
        <v>1</v>
      </c>
      <c r="K610">
        <v>1</v>
      </c>
      <c r="L610">
        <v>0</v>
      </c>
      <c r="M610">
        <v>0</v>
      </c>
      <c r="N610">
        <v>0</v>
      </c>
      <c r="O610">
        <v>0</v>
      </c>
      <c r="P610">
        <v>0</v>
      </c>
      <c r="Q610">
        <v>0</v>
      </c>
      <c r="R610">
        <v>1.26582278481013E-2</v>
      </c>
      <c r="S610">
        <v>0</v>
      </c>
      <c r="T610">
        <v>68268</v>
      </c>
      <c r="U610">
        <v>0</v>
      </c>
      <c r="V610">
        <v>0.379746835443038</v>
      </c>
      <c r="W610">
        <v>3.7974683544303799E-2</v>
      </c>
      <c r="X610">
        <v>6.3291139240506306E-2</v>
      </c>
      <c r="Y610">
        <v>1.26582278481013E-2</v>
      </c>
      <c r="Z610">
        <v>1.26582278481013E-2</v>
      </c>
      <c r="AA610">
        <v>0</v>
      </c>
      <c r="AB610">
        <v>0</v>
      </c>
      <c r="AC610">
        <v>0</v>
      </c>
      <c r="AD610">
        <v>0</v>
      </c>
      <c r="AE610">
        <v>0</v>
      </c>
      <c r="AF610">
        <v>0</v>
      </c>
      <c r="AG610">
        <v>2.2857142857142899E-2</v>
      </c>
      <c r="AH610">
        <v>0</v>
      </c>
      <c r="AI610">
        <v>3.4285714285714301E-2</v>
      </c>
      <c r="AJ610">
        <v>0</v>
      </c>
      <c r="AK610">
        <v>0.96685714285714297</v>
      </c>
      <c r="AL610">
        <v>1.7142857142857099E-2</v>
      </c>
      <c r="AM610">
        <v>5.0285714285714302E-2</v>
      </c>
      <c r="AN610">
        <v>0.128</v>
      </c>
      <c r="AO610">
        <v>0.04</v>
      </c>
      <c r="AP610">
        <v>0</v>
      </c>
      <c r="AQ610">
        <v>0</v>
      </c>
      <c r="AR610">
        <v>0</v>
      </c>
      <c r="AS610">
        <v>0</v>
      </c>
      <c r="AT610">
        <v>0</v>
      </c>
      <c r="AU610">
        <v>0</v>
      </c>
      <c r="AV610">
        <v>5.7142857142857099E-2</v>
      </c>
      <c r="AW610">
        <v>1.1622857142857099</v>
      </c>
      <c r="AX610">
        <v>0.04</v>
      </c>
      <c r="AY610">
        <v>0</v>
      </c>
      <c r="AZ610">
        <v>1.25942857142857</v>
      </c>
      <c r="BA610">
        <v>1.1428571428571399E-3</v>
      </c>
      <c r="BB610">
        <v>8.7999999999999995E-2</v>
      </c>
      <c r="BC610">
        <v>3.54285714285714E-2</v>
      </c>
      <c r="BD610">
        <v>0</v>
      </c>
      <c r="BE610">
        <v>0</v>
      </c>
      <c r="BF610" s="255" t="str">
        <f t="shared" si="9"/>
        <v>Least vulnerability</v>
      </c>
    </row>
    <row r="611" spans="1:58" x14ac:dyDescent="0.25">
      <c r="A611">
        <v>56295</v>
      </c>
      <c r="B611">
        <v>301</v>
      </c>
      <c r="C611">
        <v>41</v>
      </c>
      <c r="D611">
        <v>5</v>
      </c>
      <c r="E611">
        <v>35905</v>
      </c>
      <c r="F611">
        <v>31</v>
      </c>
      <c r="G611">
        <v>49</v>
      </c>
      <c r="H611">
        <v>70</v>
      </c>
      <c r="I611">
        <v>50</v>
      </c>
      <c r="J611">
        <v>18</v>
      </c>
      <c r="K611">
        <v>38</v>
      </c>
      <c r="L611">
        <v>9</v>
      </c>
      <c r="M611">
        <v>0</v>
      </c>
      <c r="N611">
        <v>0</v>
      </c>
      <c r="O611">
        <v>4</v>
      </c>
      <c r="P611">
        <v>11</v>
      </c>
      <c r="Q611">
        <v>0</v>
      </c>
      <c r="R611">
        <v>0.136212624584718</v>
      </c>
      <c r="S611">
        <v>1.66112956810631E-2</v>
      </c>
      <c r="T611">
        <v>35905</v>
      </c>
      <c r="U611">
        <v>0.102990033222591</v>
      </c>
      <c r="V611">
        <v>0.162790697674419</v>
      </c>
      <c r="W611">
        <v>0.232558139534884</v>
      </c>
      <c r="X611">
        <v>0.16611295681063101</v>
      </c>
      <c r="Y611">
        <v>5.9800664451827197E-2</v>
      </c>
      <c r="Z611">
        <v>0.12624584717608001</v>
      </c>
      <c r="AA611">
        <v>2.9900332225913599E-2</v>
      </c>
      <c r="AB611">
        <v>0</v>
      </c>
      <c r="AC611">
        <v>0</v>
      </c>
      <c r="AD611">
        <v>1.32890365448505E-2</v>
      </c>
      <c r="AE611">
        <v>3.6544850498338902E-2</v>
      </c>
      <c r="AF611">
        <v>0</v>
      </c>
      <c r="AG611">
        <v>0.83314285714285696</v>
      </c>
      <c r="AH611">
        <v>0.48799999999999999</v>
      </c>
      <c r="AI611">
        <v>0.67314285714285704</v>
      </c>
      <c r="AJ611">
        <v>0.96571428571428597</v>
      </c>
      <c r="AK611">
        <v>0.27657142857142902</v>
      </c>
      <c r="AL611">
        <v>0.55885714285714305</v>
      </c>
      <c r="AM611">
        <v>0.84457142857142897</v>
      </c>
      <c r="AN611">
        <v>0.94628571428571395</v>
      </c>
      <c r="AO611">
        <v>0.64342857142857102</v>
      </c>
      <c r="AP611">
        <v>0.91885714285714304</v>
      </c>
      <c r="AQ611">
        <v>0</v>
      </c>
      <c r="AR611">
        <v>0</v>
      </c>
      <c r="AS611">
        <v>0.86399999999999999</v>
      </c>
      <c r="AT611">
        <v>0.88914285714285701</v>
      </c>
      <c r="AU611">
        <v>0</v>
      </c>
      <c r="AV611">
        <v>2.96</v>
      </c>
      <c r="AW611">
        <v>2.6262857142857099</v>
      </c>
      <c r="AX611">
        <v>1.5622857142857101</v>
      </c>
      <c r="AY611">
        <v>1.75314285714286</v>
      </c>
      <c r="AZ611">
        <v>8.9017142857142897</v>
      </c>
      <c r="BA611">
        <v>0.874285714285714</v>
      </c>
      <c r="BB611">
        <v>0.82171428571428595</v>
      </c>
      <c r="BC611">
        <v>0.82628571428571396</v>
      </c>
      <c r="BD611">
        <v>0.29828571428571399</v>
      </c>
      <c r="BE611">
        <v>0.76571428571428601</v>
      </c>
      <c r="BF611" s="255" t="str">
        <f t="shared" si="9"/>
        <v>Most vulnerability</v>
      </c>
    </row>
    <row r="612" spans="1:58" x14ac:dyDescent="0.25">
      <c r="A612">
        <v>56296</v>
      </c>
      <c r="B612">
        <v>1861</v>
      </c>
      <c r="C612">
        <v>191</v>
      </c>
      <c r="D612">
        <v>51</v>
      </c>
      <c r="E612">
        <v>40287</v>
      </c>
      <c r="F612">
        <v>73</v>
      </c>
      <c r="G612">
        <v>537</v>
      </c>
      <c r="H612">
        <v>367</v>
      </c>
      <c r="I612">
        <v>294</v>
      </c>
      <c r="J612">
        <v>64</v>
      </c>
      <c r="K612">
        <v>271</v>
      </c>
      <c r="L612">
        <v>34</v>
      </c>
      <c r="M612">
        <v>104</v>
      </c>
      <c r="N612">
        <v>20</v>
      </c>
      <c r="O612">
        <v>12</v>
      </c>
      <c r="P612">
        <v>50</v>
      </c>
      <c r="Q612">
        <v>76</v>
      </c>
      <c r="R612">
        <v>0.102632993014508</v>
      </c>
      <c r="S612">
        <v>2.74046211714132E-2</v>
      </c>
      <c r="T612">
        <v>40287</v>
      </c>
      <c r="U612">
        <v>3.9226222461042501E-2</v>
      </c>
      <c r="V612">
        <v>0.28855454056958602</v>
      </c>
      <c r="W612">
        <v>0.197205803331542</v>
      </c>
      <c r="X612">
        <v>0.15797958087050001</v>
      </c>
      <c r="Y612">
        <v>3.4390112842557802E-2</v>
      </c>
      <c r="Z612">
        <v>0.14562063406770601</v>
      </c>
      <c r="AA612">
        <v>1.82697474476088E-2</v>
      </c>
      <c r="AB612">
        <v>5.5883933369156397E-2</v>
      </c>
      <c r="AC612">
        <v>1.0746910263299299E-2</v>
      </c>
      <c r="AD612">
        <v>6.44814615797958E-3</v>
      </c>
      <c r="AE612">
        <v>2.6867275658248299E-2</v>
      </c>
      <c r="AF612">
        <v>4.0838259000537301E-2</v>
      </c>
      <c r="AG612">
        <v>0.65371428571428603</v>
      </c>
      <c r="AH612">
        <v>0.79428571428571404</v>
      </c>
      <c r="AI612">
        <v>0.41028571428571398</v>
      </c>
      <c r="AJ612">
        <v>0.47771428571428598</v>
      </c>
      <c r="AK612">
        <v>0.86399999999999999</v>
      </c>
      <c r="AL612">
        <v>0.28114285714285697</v>
      </c>
      <c r="AM612">
        <v>0.80914285714285705</v>
      </c>
      <c r="AN612">
        <v>0.71885714285714297</v>
      </c>
      <c r="AO612">
        <v>0.69599999999999995</v>
      </c>
      <c r="AP612">
        <v>0.85485714285714298</v>
      </c>
      <c r="AQ612">
        <v>0.82857142857142896</v>
      </c>
      <c r="AR612">
        <v>0.41142857142857098</v>
      </c>
      <c r="AS612">
        <v>0.60799999999999998</v>
      </c>
      <c r="AT612">
        <v>0.80114285714285705</v>
      </c>
      <c r="AU612">
        <v>0.90628571428571403</v>
      </c>
      <c r="AV612">
        <v>2.3359999999999999</v>
      </c>
      <c r="AW612">
        <v>2.6731428571428602</v>
      </c>
      <c r="AX612">
        <v>1.55085714285714</v>
      </c>
      <c r="AY612">
        <v>3.5554285714285698</v>
      </c>
      <c r="AZ612">
        <v>10.1154285714286</v>
      </c>
      <c r="BA612">
        <v>0.66400000000000003</v>
      </c>
      <c r="BB612">
        <v>0.84457142857142897</v>
      </c>
      <c r="BC612">
        <v>0.81942857142857095</v>
      </c>
      <c r="BD612">
        <v>0.872</v>
      </c>
      <c r="BE612">
        <v>0.91314285714285703</v>
      </c>
      <c r="BF612" s="255" t="str">
        <f t="shared" si="9"/>
        <v>Most vulnerability</v>
      </c>
    </row>
    <row r="613" spans="1:58" x14ac:dyDescent="0.25">
      <c r="A613">
        <v>56297</v>
      </c>
      <c r="B613">
        <v>824</v>
      </c>
      <c r="C613">
        <v>38</v>
      </c>
      <c r="D613">
        <v>4</v>
      </c>
      <c r="E613">
        <v>39364</v>
      </c>
      <c r="F613">
        <v>36</v>
      </c>
      <c r="G613">
        <v>144</v>
      </c>
      <c r="H613">
        <v>169</v>
      </c>
      <c r="I613">
        <v>81</v>
      </c>
      <c r="J613">
        <v>19</v>
      </c>
      <c r="K613">
        <v>64</v>
      </c>
      <c r="L613">
        <v>4</v>
      </c>
      <c r="M613">
        <v>1</v>
      </c>
      <c r="N613">
        <v>5</v>
      </c>
      <c r="O613">
        <v>0</v>
      </c>
      <c r="P613">
        <v>3</v>
      </c>
      <c r="Q613">
        <v>0</v>
      </c>
      <c r="R613">
        <v>4.6116504854368898E-2</v>
      </c>
      <c r="S613">
        <v>4.8543689320388302E-3</v>
      </c>
      <c r="T613">
        <v>39364</v>
      </c>
      <c r="U613">
        <v>4.3689320388349502E-2</v>
      </c>
      <c r="V613">
        <v>0.17475728155339801</v>
      </c>
      <c r="W613">
        <v>0.20509708737864099</v>
      </c>
      <c r="X613">
        <v>9.8300970873786406E-2</v>
      </c>
      <c r="Y613">
        <v>2.3058252427184501E-2</v>
      </c>
      <c r="Z613">
        <v>7.7669902912621394E-2</v>
      </c>
      <c r="AA613">
        <v>4.8543689320388302E-3</v>
      </c>
      <c r="AB613">
        <v>1.2135922330097099E-3</v>
      </c>
      <c r="AC613">
        <v>6.0679611650485401E-3</v>
      </c>
      <c r="AD613">
        <v>0</v>
      </c>
      <c r="AE613">
        <v>3.6407766990291298E-3</v>
      </c>
      <c r="AF613">
        <v>0</v>
      </c>
      <c r="AG613">
        <v>0.189714285714286</v>
      </c>
      <c r="AH613">
        <v>0.109714285714286</v>
      </c>
      <c r="AI613">
        <v>0.45142857142857101</v>
      </c>
      <c r="AJ613">
        <v>0.55542857142857105</v>
      </c>
      <c r="AK613">
        <v>0.34971428571428598</v>
      </c>
      <c r="AL613">
        <v>0.33257142857142902</v>
      </c>
      <c r="AM613">
        <v>0.29142857142857098</v>
      </c>
      <c r="AN613">
        <v>0.433142857142857</v>
      </c>
      <c r="AO613">
        <v>0.41142857142857098</v>
      </c>
      <c r="AP613">
        <v>0.61257142857142899</v>
      </c>
      <c r="AQ613">
        <v>0.32571428571428601</v>
      </c>
      <c r="AR613">
        <v>0.30399999999999999</v>
      </c>
      <c r="AS613">
        <v>0</v>
      </c>
      <c r="AT613">
        <v>0.16</v>
      </c>
      <c r="AU613">
        <v>0</v>
      </c>
      <c r="AV613">
        <v>1.3062857142857101</v>
      </c>
      <c r="AW613">
        <v>1.4068571428571399</v>
      </c>
      <c r="AX613">
        <v>1.024</v>
      </c>
      <c r="AY613">
        <v>0.78971428571428604</v>
      </c>
      <c r="AZ613">
        <v>4.52685714285714</v>
      </c>
      <c r="BA613">
        <v>0.21142857142857099</v>
      </c>
      <c r="BB613">
        <v>0.182857142857143</v>
      </c>
      <c r="BC613">
        <v>0.57028571428571395</v>
      </c>
      <c r="BD613">
        <v>6.6285714285714295E-2</v>
      </c>
      <c r="BE613">
        <v>8.4571428571428603E-2</v>
      </c>
      <c r="BF613" s="255" t="str">
        <f t="shared" si="9"/>
        <v>Least vulnerability</v>
      </c>
    </row>
    <row r="614" spans="1:58" x14ac:dyDescent="0.25">
      <c r="A614">
        <v>56301</v>
      </c>
      <c r="B614">
        <v>34883</v>
      </c>
      <c r="C614">
        <v>6519</v>
      </c>
      <c r="D614">
        <v>1421</v>
      </c>
      <c r="E614">
        <v>34533</v>
      </c>
      <c r="F614">
        <v>1663</v>
      </c>
      <c r="G614">
        <v>3810</v>
      </c>
      <c r="H614">
        <v>7769</v>
      </c>
      <c r="I614">
        <v>3421</v>
      </c>
      <c r="J614">
        <v>486</v>
      </c>
      <c r="K614">
        <v>11905</v>
      </c>
      <c r="L614">
        <v>1110</v>
      </c>
      <c r="M614">
        <v>4585</v>
      </c>
      <c r="N614">
        <v>262</v>
      </c>
      <c r="O614">
        <v>898</v>
      </c>
      <c r="P614">
        <v>732</v>
      </c>
      <c r="Q614">
        <v>2417</v>
      </c>
      <c r="R614">
        <v>0.18688186222515299</v>
      </c>
      <c r="S614">
        <v>4.0736175214287802E-2</v>
      </c>
      <c r="T614">
        <v>34533</v>
      </c>
      <c r="U614">
        <v>4.7673651922139702E-2</v>
      </c>
      <c r="V614">
        <v>0.109222257259983</v>
      </c>
      <c r="W614">
        <v>0.22271593612934701</v>
      </c>
      <c r="X614">
        <v>9.8070693460998198E-2</v>
      </c>
      <c r="Y614">
        <v>1.3932287933950601E-2</v>
      </c>
      <c r="Z614">
        <v>0.341283719863544</v>
      </c>
      <c r="AA614">
        <v>3.1820657626924299E-2</v>
      </c>
      <c r="AB614">
        <v>0.131439383080584</v>
      </c>
      <c r="AC614">
        <v>7.5108218903190702E-3</v>
      </c>
      <c r="AD614">
        <v>2.5743198692773001E-2</v>
      </c>
      <c r="AE614">
        <v>2.0984433678295999E-2</v>
      </c>
      <c r="AF614">
        <v>6.9288765301149594E-2</v>
      </c>
      <c r="AG614">
        <v>0.92914285714285705</v>
      </c>
      <c r="AH614">
        <v>0.93371428571428605</v>
      </c>
      <c r="AI614">
        <v>0.74171428571428599</v>
      </c>
      <c r="AJ614">
        <v>0.626285714285714</v>
      </c>
      <c r="AK614">
        <v>6.4000000000000001E-2</v>
      </c>
      <c r="AL614">
        <v>0.47199999999999998</v>
      </c>
      <c r="AM614">
        <v>0.28914285714285698</v>
      </c>
      <c r="AN614">
        <v>0.16685714285714301</v>
      </c>
      <c r="AO614">
        <v>0.92571428571428604</v>
      </c>
      <c r="AP614">
        <v>0.92457142857142904</v>
      </c>
      <c r="AQ614">
        <v>0.95885714285714296</v>
      </c>
      <c r="AR614">
        <v>0.33828571428571402</v>
      </c>
      <c r="AS614">
        <v>0.96799999999999997</v>
      </c>
      <c r="AT614">
        <v>0.67314285714285704</v>
      </c>
      <c r="AU614">
        <v>0.95314285714285696</v>
      </c>
      <c r="AV614">
        <v>3.2308571428571402</v>
      </c>
      <c r="AW614">
        <v>0.99199999999999999</v>
      </c>
      <c r="AX614">
        <v>1.8502857142857101</v>
      </c>
      <c r="AY614">
        <v>3.8914285714285701</v>
      </c>
      <c r="AZ614">
        <v>9.9645714285714302</v>
      </c>
      <c r="BA614">
        <v>0.93257142857142905</v>
      </c>
      <c r="BB614">
        <v>3.3142857142857099E-2</v>
      </c>
      <c r="BC614">
        <v>0.95085714285714296</v>
      </c>
      <c r="BD614">
        <v>0.96685714285714297</v>
      </c>
      <c r="BE614">
        <v>0.89714285714285702</v>
      </c>
      <c r="BF614" s="255" t="str">
        <f t="shared" si="9"/>
        <v>Most vulnerability</v>
      </c>
    </row>
    <row r="615" spans="1:58" x14ac:dyDescent="0.25">
      <c r="A615">
        <v>56303</v>
      </c>
      <c r="B615">
        <v>26031</v>
      </c>
      <c r="C615">
        <v>3357</v>
      </c>
      <c r="D615">
        <v>410</v>
      </c>
      <c r="E615">
        <v>35559</v>
      </c>
      <c r="F615">
        <v>1249</v>
      </c>
      <c r="G615">
        <v>4869</v>
      </c>
      <c r="H615">
        <v>5315</v>
      </c>
      <c r="I615">
        <v>4019</v>
      </c>
      <c r="J615">
        <v>603</v>
      </c>
      <c r="K615">
        <v>5967</v>
      </c>
      <c r="L615">
        <v>260</v>
      </c>
      <c r="M615">
        <v>2823</v>
      </c>
      <c r="N615">
        <v>61</v>
      </c>
      <c r="O615">
        <v>221</v>
      </c>
      <c r="P615">
        <v>1031</v>
      </c>
      <c r="Q615">
        <v>1188</v>
      </c>
      <c r="R615">
        <v>0.12896162268065001</v>
      </c>
      <c r="S615">
        <v>1.5750451384887201E-2</v>
      </c>
      <c r="T615">
        <v>35559</v>
      </c>
      <c r="U615">
        <v>4.7981253121278503E-2</v>
      </c>
      <c r="V615">
        <v>0.187046214129307</v>
      </c>
      <c r="W615">
        <v>0.204179631977258</v>
      </c>
      <c r="X615">
        <v>0.15439283930698</v>
      </c>
      <c r="Y615">
        <v>2.3164688256309799E-2</v>
      </c>
      <c r="Z615">
        <v>0.22922669125273701</v>
      </c>
      <c r="AA615">
        <v>9.9880911221236195E-3</v>
      </c>
      <c r="AB615">
        <v>0.108447620145211</v>
      </c>
      <c r="AC615">
        <v>2.3433598401905401E-3</v>
      </c>
      <c r="AD615">
        <v>8.4898774538050802E-3</v>
      </c>
      <c r="AE615">
        <v>3.9606622872728703E-2</v>
      </c>
      <c r="AF615">
        <v>4.5637893281087902E-2</v>
      </c>
      <c r="AG615">
        <v>0.80228571428571405</v>
      </c>
      <c r="AH615">
        <v>0.45942857142857102</v>
      </c>
      <c r="AI615">
        <v>0.70057142857142896</v>
      </c>
      <c r="AJ615">
        <v>0.629714285714286</v>
      </c>
      <c r="AK615">
        <v>0.42514285714285699</v>
      </c>
      <c r="AL615">
        <v>0.33028571428571402</v>
      </c>
      <c r="AM615">
        <v>0.79200000000000004</v>
      </c>
      <c r="AN615">
        <v>0.436571428571429</v>
      </c>
      <c r="AO615">
        <v>0.83428571428571396</v>
      </c>
      <c r="AP615">
        <v>0.76114285714285701</v>
      </c>
      <c r="AQ615">
        <v>0.94171428571428595</v>
      </c>
      <c r="AR615">
        <v>0.20457142857142899</v>
      </c>
      <c r="AS615">
        <v>0.70285714285714296</v>
      </c>
      <c r="AT615">
        <v>0.90857142857142903</v>
      </c>
      <c r="AU615">
        <v>0.91885714285714304</v>
      </c>
      <c r="AV615">
        <v>2.5920000000000001</v>
      </c>
      <c r="AW615">
        <v>1.984</v>
      </c>
      <c r="AX615">
        <v>1.5954285714285701</v>
      </c>
      <c r="AY615">
        <v>3.6765714285714299</v>
      </c>
      <c r="AZ615">
        <v>9.8480000000000008</v>
      </c>
      <c r="BA615">
        <v>0.752</v>
      </c>
      <c r="BB615">
        <v>0.496</v>
      </c>
      <c r="BC615">
        <v>0.84228571428571397</v>
      </c>
      <c r="BD615">
        <v>0.91428571428571404</v>
      </c>
      <c r="BE615">
        <v>0.89142857142857101</v>
      </c>
      <c r="BF615" s="255" t="str">
        <f t="shared" si="9"/>
        <v>Most vulnerability</v>
      </c>
    </row>
    <row r="616" spans="1:58" x14ac:dyDescent="0.25">
      <c r="A616">
        <v>56304</v>
      </c>
      <c r="B616">
        <v>17281</v>
      </c>
      <c r="C616">
        <v>2806</v>
      </c>
      <c r="D616">
        <v>780</v>
      </c>
      <c r="E616">
        <v>30841</v>
      </c>
      <c r="F616">
        <v>1396</v>
      </c>
      <c r="G616">
        <v>2384</v>
      </c>
      <c r="H616">
        <v>3960</v>
      </c>
      <c r="I616">
        <v>2584</v>
      </c>
      <c r="J616">
        <v>398</v>
      </c>
      <c r="K616">
        <v>5979</v>
      </c>
      <c r="L616">
        <v>776</v>
      </c>
      <c r="M616">
        <v>2934</v>
      </c>
      <c r="N616">
        <v>343</v>
      </c>
      <c r="O616">
        <v>262</v>
      </c>
      <c r="P616">
        <v>930</v>
      </c>
      <c r="Q616">
        <v>1255</v>
      </c>
      <c r="R616">
        <v>0.16237486256582401</v>
      </c>
      <c r="S616">
        <v>4.5136276835831303E-2</v>
      </c>
      <c r="T616">
        <v>30841</v>
      </c>
      <c r="U616">
        <v>8.0782362131821106E-2</v>
      </c>
      <c r="V616">
        <v>0.137954979457207</v>
      </c>
      <c r="W616">
        <v>0.22915340547422</v>
      </c>
      <c r="X616">
        <v>0.149528383774087</v>
      </c>
      <c r="Y616">
        <v>2.3031074590590801E-2</v>
      </c>
      <c r="Z616">
        <v>0.34598692205312198</v>
      </c>
      <c r="AA616">
        <v>4.4904808749493701E-2</v>
      </c>
      <c r="AB616">
        <v>0.169781841328627</v>
      </c>
      <c r="AC616">
        <v>1.9848388403448901E-2</v>
      </c>
      <c r="AD616">
        <v>1.51611596551126E-2</v>
      </c>
      <c r="AE616">
        <v>5.3816330073491098E-2</v>
      </c>
      <c r="AF616">
        <v>7.2623112088420802E-2</v>
      </c>
      <c r="AG616">
        <v>0.89942857142857102</v>
      </c>
      <c r="AH616">
        <v>0.94628571428571395</v>
      </c>
      <c r="AI616">
        <v>0.88457142857142901</v>
      </c>
      <c r="AJ616">
        <v>0.90057142857142902</v>
      </c>
      <c r="AK616">
        <v>0.156571428571429</v>
      </c>
      <c r="AL616">
        <v>0.52571428571428602</v>
      </c>
      <c r="AM616">
        <v>0.75771428571428601</v>
      </c>
      <c r="AN616">
        <v>0.432</v>
      </c>
      <c r="AO616">
        <v>0.92914285714285705</v>
      </c>
      <c r="AP616">
        <v>0.95199999999999996</v>
      </c>
      <c r="AQ616">
        <v>0.97142857142857097</v>
      </c>
      <c r="AR616">
        <v>0.56457142857142895</v>
      </c>
      <c r="AS616">
        <v>0.89257142857142902</v>
      </c>
      <c r="AT616">
        <v>0.95542857142857096</v>
      </c>
      <c r="AU616">
        <v>0.95657142857142896</v>
      </c>
      <c r="AV616">
        <v>3.6308571428571401</v>
      </c>
      <c r="AW616">
        <v>1.8720000000000001</v>
      </c>
      <c r="AX616">
        <v>1.8811428571428599</v>
      </c>
      <c r="AY616">
        <v>4.3405714285714296</v>
      </c>
      <c r="AZ616">
        <v>11.7245714285714</v>
      </c>
      <c r="BA616">
        <v>0.97714285714285698</v>
      </c>
      <c r="BB616">
        <v>0.41942857142857098</v>
      </c>
      <c r="BC616">
        <v>0.95885714285714296</v>
      </c>
      <c r="BD616">
        <v>1</v>
      </c>
      <c r="BE616">
        <v>0.99314285714285699</v>
      </c>
      <c r="BF616" s="255" t="str">
        <f t="shared" si="9"/>
        <v>Most vulnerability</v>
      </c>
    </row>
    <row r="617" spans="1:58" x14ac:dyDescent="0.25">
      <c r="A617">
        <v>56307</v>
      </c>
      <c r="B617">
        <v>5227</v>
      </c>
      <c r="C617">
        <v>223</v>
      </c>
      <c r="D617">
        <v>113</v>
      </c>
      <c r="E617">
        <v>38212</v>
      </c>
      <c r="F617">
        <v>183</v>
      </c>
      <c r="G617">
        <v>914</v>
      </c>
      <c r="H617">
        <v>1495</v>
      </c>
      <c r="I617">
        <v>510</v>
      </c>
      <c r="J617">
        <v>77</v>
      </c>
      <c r="K617">
        <v>291</v>
      </c>
      <c r="L617">
        <v>3</v>
      </c>
      <c r="M617">
        <v>202</v>
      </c>
      <c r="N617">
        <v>49</v>
      </c>
      <c r="O617">
        <v>37</v>
      </c>
      <c r="P617">
        <v>87</v>
      </c>
      <c r="Q617">
        <v>64</v>
      </c>
      <c r="R617">
        <v>4.2663095465850398E-2</v>
      </c>
      <c r="S617">
        <v>2.1618519227090099E-2</v>
      </c>
      <c r="T617">
        <v>38212</v>
      </c>
      <c r="U617">
        <v>3.5010522288119399E-2</v>
      </c>
      <c r="V617">
        <v>0.174861297111154</v>
      </c>
      <c r="W617">
        <v>0.286014922517697</v>
      </c>
      <c r="X617">
        <v>9.7570308016070403E-2</v>
      </c>
      <c r="Y617">
        <v>1.47312033671322E-2</v>
      </c>
      <c r="Z617">
        <v>5.5672469867993103E-2</v>
      </c>
      <c r="AA617">
        <v>5.7394298832982599E-4</v>
      </c>
      <c r="AB617">
        <v>3.8645494547541598E-2</v>
      </c>
      <c r="AC617">
        <v>9.3744021427204904E-3</v>
      </c>
      <c r="AD617">
        <v>7.0786301894011899E-3</v>
      </c>
      <c r="AE617">
        <v>1.6644346661564901E-2</v>
      </c>
      <c r="AF617">
        <v>1.22441170843696E-2</v>
      </c>
      <c r="AG617">
        <v>0.17028571428571401</v>
      </c>
      <c r="AH617">
        <v>0.65028571428571402</v>
      </c>
      <c r="AI617">
        <v>0.52</v>
      </c>
      <c r="AJ617">
        <v>0.40342857142857103</v>
      </c>
      <c r="AK617">
        <v>0.35428571428571398</v>
      </c>
      <c r="AL617">
        <v>0.86742857142857099</v>
      </c>
      <c r="AM617">
        <v>0.28114285714285697</v>
      </c>
      <c r="AN617">
        <v>0.189714285714286</v>
      </c>
      <c r="AO617">
        <v>0.249142857142857</v>
      </c>
      <c r="AP617">
        <v>0.379428571428571</v>
      </c>
      <c r="AQ617">
        <v>0.74057142857142899</v>
      </c>
      <c r="AR617">
        <v>0.38400000000000001</v>
      </c>
      <c r="AS617">
        <v>0.63200000000000001</v>
      </c>
      <c r="AT617">
        <v>0.56228571428571394</v>
      </c>
      <c r="AU617">
        <v>0.64114285714285701</v>
      </c>
      <c r="AV617">
        <v>1.744</v>
      </c>
      <c r="AW617">
        <v>1.6925714285714299</v>
      </c>
      <c r="AX617">
        <v>0.628571428571429</v>
      </c>
      <c r="AY617">
        <v>2.96</v>
      </c>
      <c r="AZ617">
        <v>7.0251428571428596</v>
      </c>
      <c r="BA617">
        <v>0.39200000000000002</v>
      </c>
      <c r="BB617">
        <v>0.307428571428571</v>
      </c>
      <c r="BC617">
        <v>0.32800000000000001</v>
      </c>
      <c r="BD617">
        <v>0.68114285714285705</v>
      </c>
      <c r="BE617">
        <v>0.46514285714285702</v>
      </c>
      <c r="BF617" s="255" t="str">
        <f t="shared" si="9"/>
        <v>Some vulnerability</v>
      </c>
    </row>
    <row r="618" spans="1:58" x14ac:dyDescent="0.25">
      <c r="A618">
        <v>56308</v>
      </c>
      <c r="B618">
        <v>26695</v>
      </c>
      <c r="C618">
        <v>2053</v>
      </c>
      <c r="D618">
        <v>347</v>
      </c>
      <c r="E618">
        <v>44206</v>
      </c>
      <c r="F618">
        <v>702</v>
      </c>
      <c r="G618">
        <v>6392</v>
      </c>
      <c r="H618">
        <v>5743</v>
      </c>
      <c r="I618">
        <v>3059</v>
      </c>
      <c r="J618">
        <v>598</v>
      </c>
      <c r="K618">
        <v>1840</v>
      </c>
      <c r="L618">
        <v>121</v>
      </c>
      <c r="M618">
        <v>2436</v>
      </c>
      <c r="N618">
        <v>489</v>
      </c>
      <c r="O618">
        <v>164</v>
      </c>
      <c r="P618">
        <v>648</v>
      </c>
      <c r="Q618">
        <v>623</v>
      </c>
      <c r="R618">
        <v>7.6905787600674305E-2</v>
      </c>
      <c r="S618">
        <v>1.29986888930511E-2</v>
      </c>
      <c r="T618">
        <v>44206</v>
      </c>
      <c r="U618">
        <v>2.6297059374414702E-2</v>
      </c>
      <c r="V618">
        <v>0.239445589061622</v>
      </c>
      <c r="W618">
        <v>0.21513392020977701</v>
      </c>
      <c r="X618">
        <v>0.114590747330961</v>
      </c>
      <c r="Y618">
        <v>2.24011987263532E-2</v>
      </c>
      <c r="Z618">
        <v>6.8926765311856195E-2</v>
      </c>
      <c r="AA618">
        <v>4.5326840232253196E-3</v>
      </c>
      <c r="AB618">
        <v>9.1253043641131307E-2</v>
      </c>
      <c r="AC618">
        <v>1.8318037085596602E-2</v>
      </c>
      <c r="AD618">
        <v>6.1434725604045696E-3</v>
      </c>
      <c r="AE618">
        <v>2.4274208653305901E-2</v>
      </c>
      <c r="AF618">
        <v>2.3337703689829601E-2</v>
      </c>
      <c r="AG618">
        <v>0.45142857142857101</v>
      </c>
      <c r="AH618">
        <v>0.36</v>
      </c>
      <c r="AI618">
        <v>0.27200000000000002</v>
      </c>
      <c r="AJ618">
        <v>0.23542857142857099</v>
      </c>
      <c r="AK618">
        <v>0.73028571428571398</v>
      </c>
      <c r="AL618">
        <v>0.41142857142857098</v>
      </c>
      <c r="AM618">
        <v>0.45714285714285702</v>
      </c>
      <c r="AN618">
        <v>0.40914285714285697</v>
      </c>
      <c r="AO618">
        <v>0.33600000000000002</v>
      </c>
      <c r="AP618">
        <v>0.60114285714285698</v>
      </c>
      <c r="AQ618">
        <v>0.91885714285714304</v>
      </c>
      <c r="AR618">
        <v>0.54628571428571404</v>
      </c>
      <c r="AS618">
        <v>0.59199999999999997</v>
      </c>
      <c r="AT618">
        <v>0.74171428571428599</v>
      </c>
      <c r="AU618">
        <v>0.77485714285714302</v>
      </c>
      <c r="AV618">
        <v>1.3188571428571401</v>
      </c>
      <c r="AW618">
        <v>2.008</v>
      </c>
      <c r="AX618">
        <v>0.93714285714285706</v>
      </c>
      <c r="AY618">
        <v>3.5737142857142898</v>
      </c>
      <c r="AZ618">
        <v>7.8377142857142896</v>
      </c>
      <c r="BA618">
        <v>0.217142857142857</v>
      </c>
      <c r="BB618">
        <v>0.50628571428571401</v>
      </c>
      <c r="BC618">
        <v>0.51200000000000001</v>
      </c>
      <c r="BD618">
        <v>0.876571428571429</v>
      </c>
      <c r="BE618">
        <v>0.59885714285714298</v>
      </c>
      <c r="BF618" s="255" t="str">
        <f t="shared" si="9"/>
        <v>Significant vulnerability</v>
      </c>
    </row>
    <row r="619" spans="1:58" x14ac:dyDescent="0.25">
      <c r="A619">
        <v>56309</v>
      </c>
      <c r="B619">
        <v>1456</v>
      </c>
      <c r="C619">
        <v>115</v>
      </c>
      <c r="D619">
        <v>28</v>
      </c>
      <c r="E619">
        <v>39541</v>
      </c>
      <c r="F619">
        <v>57</v>
      </c>
      <c r="G619">
        <v>316</v>
      </c>
      <c r="H619">
        <v>368</v>
      </c>
      <c r="I619">
        <v>148</v>
      </c>
      <c r="J619">
        <v>25</v>
      </c>
      <c r="K619">
        <v>55</v>
      </c>
      <c r="L619">
        <v>18</v>
      </c>
      <c r="M619">
        <v>10</v>
      </c>
      <c r="N619">
        <v>32</v>
      </c>
      <c r="O619">
        <v>19</v>
      </c>
      <c r="P619">
        <v>24</v>
      </c>
      <c r="Q619">
        <v>4</v>
      </c>
      <c r="R619">
        <v>7.8983516483516494E-2</v>
      </c>
      <c r="S619">
        <v>1.9230769230769201E-2</v>
      </c>
      <c r="T619">
        <v>39541</v>
      </c>
      <c r="U619">
        <v>3.9148351648351599E-2</v>
      </c>
      <c r="V619">
        <v>0.21703296703296701</v>
      </c>
      <c r="W619">
        <v>0.25274725274725302</v>
      </c>
      <c r="X619">
        <v>0.10164835164835199</v>
      </c>
      <c r="Y619">
        <v>1.71703296703297E-2</v>
      </c>
      <c r="Z619">
        <v>3.77747252747253E-2</v>
      </c>
      <c r="AA619">
        <v>1.23626373626374E-2</v>
      </c>
      <c r="AB619">
        <v>6.8681318681318698E-3</v>
      </c>
      <c r="AC619">
        <v>2.1978021978022001E-2</v>
      </c>
      <c r="AD619">
        <v>1.30494505494505E-2</v>
      </c>
      <c r="AE619">
        <v>1.6483516483516501E-2</v>
      </c>
      <c r="AF619">
        <v>2.7472527472527501E-3</v>
      </c>
      <c r="AG619">
        <v>0.46400000000000002</v>
      </c>
      <c r="AH619">
        <v>0.56457142857142895</v>
      </c>
      <c r="AI619">
        <v>0.44685714285714301</v>
      </c>
      <c r="AJ619">
        <v>0.47657142857142898</v>
      </c>
      <c r="AK619">
        <v>0.60457142857142898</v>
      </c>
      <c r="AL619">
        <v>0.70057142857142896</v>
      </c>
      <c r="AM619">
        <v>0.33142857142857102</v>
      </c>
      <c r="AN619">
        <v>0.25600000000000001</v>
      </c>
      <c r="AO619">
        <v>0.14514285714285699</v>
      </c>
      <c r="AP619">
        <v>0.79771428571428604</v>
      </c>
      <c r="AQ619">
        <v>0.40342857142857103</v>
      </c>
      <c r="AR619">
        <v>0.59428571428571397</v>
      </c>
      <c r="AS619">
        <v>0.85828571428571399</v>
      </c>
      <c r="AT619">
        <v>0.55771428571428605</v>
      </c>
      <c r="AU619">
        <v>0.45714285714285702</v>
      </c>
      <c r="AV619">
        <v>1.952</v>
      </c>
      <c r="AW619">
        <v>1.8925714285714299</v>
      </c>
      <c r="AX619">
        <v>0.94285714285714295</v>
      </c>
      <c r="AY619">
        <v>2.8708571428571399</v>
      </c>
      <c r="AZ619">
        <v>7.6582857142857099</v>
      </c>
      <c r="BA619">
        <v>0.494857142857143</v>
      </c>
      <c r="BB619">
        <v>0.44</v>
      </c>
      <c r="BC619">
        <v>0.51771428571428602</v>
      </c>
      <c r="BD619">
        <v>0.65028571428571402</v>
      </c>
      <c r="BE619">
        <v>0.56799999999999995</v>
      </c>
      <c r="BF619" s="255" t="str">
        <f t="shared" si="9"/>
        <v>Significant vulnerability</v>
      </c>
    </row>
    <row r="620" spans="1:58" x14ac:dyDescent="0.25">
      <c r="A620">
        <v>56310</v>
      </c>
      <c r="B620">
        <v>5361</v>
      </c>
      <c r="C620">
        <v>257</v>
      </c>
      <c r="D620">
        <v>79</v>
      </c>
      <c r="E620">
        <v>41852</v>
      </c>
      <c r="F620">
        <v>92</v>
      </c>
      <c r="G620">
        <v>803</v>
      </c>
      <c r="H620">
        <v>1252</v>
      </c>
      <c r="I620">
        <v>519</v>
      </c>
      <c r="J620">
        <v>63</v>
      </c>
      <c r="K620">
        <v>132</v>
      </c>
      <c r="L620">
        <v>4</v>
      </c>
      <c r="M620">
        <v>93</v>
      </c>
      <c r="N620">
        <v>68</v>
      </c>
      <c r="O620">
        <v>26</v>
      </c>
      <c r="P620">
        <v>41</v>
      </c>
      <c r="Q620">
        <v>29</v>
      </c>
      <c r="R620">
        <v>4.7938817384816299E-2</v>
      </c>
      <c r="S620">
        <v>1.47360567058385E-2</v>
      </c>
      <c r="T620">
        <v>41852</v>
      </c>
      <c r="U620">
        <v>1.7160977429584001E-2</v>
      </c>
      <c r="V620">
        <v>0.14978548778212999</v>
      </c>
      <c r="W620">
        <v>0.23353851893303501</v>
      </c>
      <c r="X620">
        <v>9.6810296586457706E-2</v>
      </c>
      <c r="Y620">
        <v>1.1751538891997799E-2</v>
      </c>
      <c r="Z620">
        <v>2.4622271964185798E-2</v>
      </c>
      <c r="AA620">
        <v>7.4612945346017501E-4</v>
      </c>
      <c r="AB620">
        <v>1.7347509792949099E-2</v>
      </c>
      <c r="AC620">
        <v>1.2684200708823E-2</v>
      </c>
      <c r="AD620">
        <v>4.8498414474911402E-3</v>
      </c>
      <c r="AE620">
        <v>7.6478268979667998E-3</v>
      </c>
      <c r="AF620">
        <v>5.4094385375862697E-3</v>
      </c>
      <c r="AG620">
        <v>0.20799999999999999</v>
      </c>
      <c r="AH620">
        <v>0.42742857142857099</v>
      </c>
      <c r="AI620">
        <v>0.35314285714285698</v>
      </c>
      <c r="AJ620">
        <v>0.121142857142857</v>
      </c>
      <c r="AK620">
        <v>0.22857142857142901</v>
      </c>
      <c r="AL620">
        <v>0.57142857142857095</v>
      </c>
      <c r="AM620">
        <v>0.27657142857142902</v>
      </c>
      <c r="AN620">
        <v>0.10285714285714299</v>
      </c>
      <c r="AO620">
        <v>7.3142857142857107E-2</v>
      </c>
      <c r="AP620">
        <v>0.39314285714285702</v>
      </c>
      <c r="AQ620">
        <v>0.54285714285714304</v>
      </c>
      <c r="AR620">
        <v>0.45142857142857101</v>
      </c>
      <c r="AS620">
        <v>0.53257142857142903</v>
      </c>
      <c r="AT620">
        <v>0.28228571428571397</v>
      </c>
      <c r="AU620">
        <v>0.52114285714285702</v>
      </c>
      <c r="AV620">
        <v>1.1097142857142901</v>
      </c>
      <c r="AW620">
        <v>1.1794285714285699</v>
      </c>
      <c r="AX620">
        <v>0.46628571428571403</v>
      </c>
      <c r="AY620">
        <v>2.3302857142857101</v>
      </c>
      <c r="AZ620">
        <v>5.0857142857142899</v>
      </c>
      <c r="BA620">
        <v>0.13485714285714301</v>
      </c>
      <c r="BB620">
        <v>9.4857142857142904E-2</v>
      </c>
      <c r="BC620">
        <v>0.23657142857142899</v>
      </c>
      <c r="BD620">
        <v>0.47428571428571398</v>
      </c>
      <c r="BE620">
        <v>0.14971428571428599</v>
      </c>
      <c r="BF620" s="255" t="str">
        <f t="shared" si="9"/>
        <v>Least vulnerability</v>
      </c>
    </row>
    <row r="621" spans="1:58" x14ac:dyDescent="0.25">
      <c r="A621">
        <v>56311</v>
      </c>
      <c r="B621">
        <v>645</v>
      </c>
      <c r="C621">
        <v>43</v>
      </c>
      <c r="D621">
        <v>9</v>
      </c>
      <c r="E621">
        <v>33040</v>
      </c>
      <c r="F621">
        <v>11</v>
      </c>
      <c r="G621">
        <v>242</v>
      </c>
      <c r="H621">
        <v>103</v>
      </c>
      <c r="I621">
        <v>137</v>
      </c>
      <c r="J621">
        <v>39</v>
      </c>
      <c r="K621">
        <v>46</v>
      </c>
      <c r="L621">
        <v>0</v>
      </c>
      <c r="M621">
        <v>27</v>
      </c>
      <c r="N621">
        <v>18</v>
      </c>
      <c r="O621">
        <v>0</v>
      </c>
      <c r="P621">
        <v>9</v>
      </c>
      <c r="Q621">
        <v>56</v>
      </c>
      <c r="R621">
        <v>6.6666666666666693E-2</v>
      </c>
      <c r="S621">
        <v>1.3953488372093001E-2</v>
      </c>
      <c r="T621">
        <v>33040</v>
      </c>
      <c r="U621">
        <v>1.70542635658915E-2</v>
      </c>
      <c r="V621">
        <v>0.37519379844961198</v>
      </c>
      <c r="W621">
        <v>0.15968992248062</v>
      </c>
      <c r="X621">
        <v>0.212403100775194</v>
      </c>
      <c r="Y621">
        <v>6.0465116279069801E-2</v>
      </c>
      <c r="Z621">
        <v>7.1317829457364298E-2</v>
      </c>
      <c r="AA621">
        <v>0</v>
      </c>
      <c r="AB621">
        <v>4.1860465116279097E-2</v>
      </c>
      <c r="AC621">
        <v>2.7906976744186001E-2</v>
      </c>
      <c r="AD621">
        <v>0</v>
      </c>
      <c r="AE621">
        <v>1.3953488372093001E-2</v>
      </c>
      <c r="AF621">
        <v>8.6821705426356602E-2</v>
      </c>
      <c r="AG621">
        <v>0.36799999999999999</v>
      </c>
      <c r="AH621">
        <v>0.39657142857142902</v>
      </c>
      <c r="AI621">
        <v>0.80914285714285705</v>
      </c>
      <c r="AJ621">
        <v>0.12</v>
      </c>
      <c r="AK621">
        <v>0.96342857142857097</v>
      </c>
      <c r="AL621">
        <v>0.125714285714286</v>
      </c>
      <c r="AM621">
        <v>0.95657142857142896</v>
      </c>
      <c r="AN621">
        <v>0.94742857142857095</v>
      </c>
      <c r="AO621">
        <v>0.36228571428571399</v>
      </c>
      <c r="AP621">
        <v>0</v>
      </c>
      <c r="AQ621">
        <v>0.76457142857142901</v>
      </c>
      <c r="AR621">
        <v>0.65714285714285703</v>
      </c>
      <c r="AS621">
        <v>0</v>
      </c>
      <c r="AT621">
        <v>0.48342857142857099</v>
      </c>
      <c r="AU621">
        <v>0.96571428571428597</v>
      </c>
      <c r="AV621">
        <v>1.6937142857142899</v>
      </c>
      <c r="AW621">
        <v>2.99314285714286</v>
      </c>
      <c r="AX621">
        <v>0.36228571428571399</v>
      </c>
      <c r="AY621">
        <v>2.8708571428571399</v>
      </c>
      <c r="AZ621">
        <v>7.92</v>
      </c>
      <c r="BA621">
        <v>0.374857142857143</v>
      </c>
      <c r="BB621">
        <v>0.96799999999999997</v>
      </c>
      <c r="BC621">
        <v>0.19657142857142901</v>
      </c>
      <c r="BD621">
        <v>0.65028571428571402</v>
      </c>
      <c r="BE621">
        <v>0.61028571428571399</v>
      </c>
      <c r="BF621" s="255" t="str">
        <f t="shared" si="9"/>
        <v>Significant vulnerability</v>
      </c>
    </row>
    <row r="622" spans="1:58" x14ac:dyDescent="0.25">
      <c r="A622">
        <v>56312</v>
      </c>
      <c r="B622">
        <v>2224</v>
      </c>
      <c r="C622">
        <v>185</v>
      </c>
      <c r="D622">
        <v>26</v>
      </c>
      <c r="E622">
        <v>34801</v>
      </c>
      <c r="F622">
        <v>93</v>
      </c>
      <c r="G622">
        <v>363</v>
      </c>
      <c r="H622">
        <v>605</v>
      </c>
      <c r="I622">
        <v>190</v>
      </c>
      <c r="J622">
        <v>35</v>
      </c>
      <c r="K622">
        <v>63</v>
      </c>
      <c r="L622">
        <v>5</v>
      </c>
      <c r="M622">
        <v>17</v>
      </c>
      <c r="N622">
        <v>67</v>
      </c>
      <c r="O622">
        <v>15</v>
      </c>
      <c r="P622">
        <v>22</v>
      </c>
      <c r="Q622">
        <v>38</v>
      </c>
      <c r="R622">
        <v>8.3183453237410096E-2</v>
      </c>
      <c r="S622">
        <v>1.1690647482014401E-2</v>
      </c>
      <c r="T622">
        <v>34801</v>
      </c>
      <c r="U622">
        <v>4.1816546762589897E-2</v>
      </c>
      <c r="V622">
        <v>0.163219424460432</v>
      </c>
      <c r="W622">
        <v>0.27203237410071901</v>
      </c>
      <c r="X622">
        <v>8.5431654676259003E-2</v>
      </c>
      <c r="Y622">
        <v>1.57374100719424E-2</v>
      </c>
      <c r="Z622">
        <v>2.83273381294964E-2</v>
      </c>
      <c r="AA622">
        <v>2.2482014388489199E-3</v>
      </c>
      <c r="AB622">
        <v>7.6438848920863302E-3</v>
      </c>
      <c r="AC622">
        <v>3.0125899280575501E-2</v>
      </c>
      <c r="AD622">
        <v>6.7446043165467597E-3</v>
      </c>
      <c r="AE622">
        <v>9.8920863309352493E-3</v>
      </c>
      <c r="AF622">
        <v>1.70863309352518E-2</v>
      </c>
      <c r="AG622">
        <v>0.499428571428571</v>
      </c>
      <c r="AH622">
        <v>0.314285714285714</v>
      </c>
      <c r="AI622">
        <v>0.73371428571428599</v>
      </c>
      <c r="AJ622">
        <v>0.52342857142857102</v>
      </c>
      <c r="AK622">
        <v>0.27885714285714303</v>
      </c>
      <c r="AL622">
        <v>0.81485714285714295</v>
      </c>
      <c r="AM622">
        <v>0.16228571428571401</v>
      </c>
      <c r="AN622">
        <v>0.216</v>
      </c>
      <c r="AO622">
        <v>9.1428571428571401E-2</v>
      </c>
      <c r="AP622">
        <v>0.50857142857142901</v>
      </c>
      <c r="AQ622">
        <v>0.41371428571428598</v>
      </c>
      <c r="AR622">
        <v>0.67657142857142905</v>
      </c>
      <c r="AS622">
        <v>0.621714285714286</v>
      </c>
      <c r="AT622">
        <v>0.36571428571428599</v>
      </c>
      <c r="AU622">
        <v>0.70628571428571396</v>
      </c>
      <c r="AV622">
        <v>2.0708571428571401</v>
      </c>
      <c r="AW622">
        <v>1.472</v>
      </c>
      <c r="AX622">
        <v>0.6</v>
      </c>
      <c r="AY622">
        <v>2.7839999999999998</v>
      </c>
      <c r="AZ622">
        <v>6.9268571428571404</v>
      </c>
      <c r="BA622">
        <v>0.54628571428571404</v>
      </c>
      <c r="BB622">
        <v>0.213714285714286</v>
      </c>
      <c r="BC622">
        <v>0.308571428571429</v>
      </c>
      <c r="BD622">
        <v>0.627428571428571</v>
      </c>
      <c r="BE622">
        <v>0.45371428571428601</v>
      </c>
      <c r="BF622" s="255" t="str">
        <f t="shared" si="9"/>
        <v>Some vulnerability</v>
      </c>
    </row>
    <row r="623" spans="1:58" x14ac:dyDescent="0.25">
      <c r="A623">
        <v>56313</v>
      </c>
      <c r="B623">
        <v>57</v>
      </c>
      <c r="C623">
        <v>5</v>
      </c>
      <c r="D623">
        <v>4</v>
      </c>
      <c r="E623">
        <v>34991</v>
      </c>
      <c r="F623">
        <v>7</v>
      </c>
      <c r="G623">
        <v>18</v>
      </c>
      <c r="H623">
        <v>8</v>
      </c>
      <c r="I623">
        <v>11</v>
      </c>
      <c r="J623">
        <v>3</v>
      </c>
      <c r="K623">
        <v>0</v>
      </c>
      <c r="L623">
        <v>0</v>
      </c>
      <c r="M623">
        <v>0</v>
      </c>
      <c r="N623">
        <v>5</v>
      </c>
      <c r="O623">
        <v>0</v>
      </c>
      <c r="P623">
        <v>0</v>
      </c>
      <c r="Q623">
        <v>0</v>
      </c>
      <c r="R623">
        <v>8.7719298245614002E-2</v>
      </c>
      <c r="S623">
        <v>7.0175438596491196E-2</v>
      </c>
      <c r="T623">
        <v>34991</v>
      </c>
      <c r="U623">
        <v>0.12280701754386</v>
      </c>
      <c r="V623">
        <v>0.31578947368421101</v>
      </c>
      <c r="W623">
        <v>0.140350877192982</v>
      </c>
      <c r="X623">
        <v>0.19298245614035101</v>
      </c>
      <c r="Y623">
        <v>5.2631578947368397E-2</v>
      </c>
      <c r="Z623">
        <v>0</v>
      </c>
      <c r="AA623">
        <v>0</v>
      </c>
      <c r="AB623">
        <v>0</v>
      </c>
      <c r="AC623">
        <v>8.7719298245614002E-2</v>
      </c>
      <c r="AD623">
        <v>0</v>
      </c>
      <c r="AE623">
        <v>0</v>
      </c>
      <c r="AF623">
        <v>0</v>
      </c>
      <c r="AG623">
        <v>0.54514285714285704</v>
      </c>
      <c r="AH623">
        <v>0.98399999999999999</v>
      </c>
      <c r="AI623">
        <v>0.72228571428571398</v>
      </c>
      <c r="AJ623">
        <v>0.98399999999999999</v>
      </c>
      <c r="AK623">
        <v>0.90857142857142903</v>
      </c>
      <c r="AL623">
        <v>8.4571428571428603E-2</v>
      </c>
      <c r="AM623">
        <v>0.92342857142857104</v>
      </c>
      <c r="AN623">
        <v>0.91771428571428604</v>
      </c>
      <c r="AO623">
        <v>0</v>
      </c>
      <c r="AP623">
        <v>0</v>
      </c>
      <c r="AQ623">
        <v>0</v>
      </c>
      <c r="AR623">
        <v>0.91314285714285703</v>
      </c>
      <c r="AS623">
        <v>0</v>
      </c>
      <c r="AT623">
        <v>0</v>
      </c>
      <c r="AU623">
        <v>0</v>
      </c>
      <c r="AV623">
        <v>3.23542857142857</v>
      </c>
      <c r="AW623">
        <v>2.8342857142857101</v>
      </c>
      <c r="AX623">
        <v>0</v>
      </c>
      <c r="AY623">
        <v>0.91314285714285703</v>
      </c>
      <c r="AZ623">
        <v>6.9828571428571404</v>
      </c>
      <c r="BA623">
        <v>0.93371428571428605</v>
      </c>
      <c r="BB623">
        <v>0.91657142857142904</v>
      </c>
      <c r="BC623">
        <v>0</v>
      </c>
      <c r="BD623">
        <v>8.4571428571428603E-2</v>
      </c>
      <c r="BE623">
        <v>0.45942857142857102</v>
      </c>
      <c r="BF623" s="255" t="str">
        <f t="shared" si="9"/>
        <v>Some vulnerability</v>
      </c>
    </row>
    <row r="624" spans="1:58" x14ac:dyDescent="0.25">
      <c r="A624">
        <v>56314</v>
      </c>
      <c r="B624">
        <v>1355</v>
      </c>
      <c r="C624">
        <v>57</v>
      </c>
      <c r="D624">
        <v>15</v>
      </c>
      <c r="E624">
        <v>41904</v>
      </c>
      <c r="F624">
        <v>68</v>
      </c>
      <c r="G624">
        <v>201</v>
      </c>
      <c r="H624">
        <v>333</v>
      </c>
      <c r="I624">
        <v>124</v>
      </c>
      <c r="J624">
        <v>33</v>
      </c>
      <c r="K624">
        <v>11</v>
      </c>
      <c r="L624">
        <v>1</v>
      </c>
      <c r="M624">
        <v>0</v>
      </c>
      <c r="N624">
        <v>45</v>
      </c>
      <c r="O624">
        <v>8</v>
      </c>
      <c r="P624">
        <v>5</v>
      </c>
      <c r="Q624">
        <v>0</v>
      </c>
      <c r="R624">
        <v>4.20664206642066E-2</v>
      </c>
      <c r="S624">
        <v>1.1070110701107E-2</v>
      </c>
      <c r="T624">
        <v>41904</v>
      </c>
      <c r="U624">
        <v>5.0184501845018499E-2</v>
      </c>
      <c r="V624">
        <v>0.14833948339483399</v>
      </c>
      <c r="W624">
        <v>0.24575645756457601</v>
      </c>
      <c r="X624">
        <v>9.1512915129151301E-2</v>
      </c>
      <c r="Y624">
        <v>2.43542435424354E-2</v>
      </c>
      <c r="Z624">
        <v>8.1180811808118092E-3</v>
      </c>
      <c r="AA624">
        <v>7.3800738007380104E-4</v>
      </c>
      <c r="AB624">
        <v>0</v>
      </c>
      <c r="AC624">
        <v>3.3210332103321E-2</v>
      </c>
      <c r="AD624">
        <v>5.9040590405904101E-3</v>
      </c>
      <c r="AE624">
        <v>3.6900369003690001E-3</v>
      </c>
      <c r="AF624">
        <v>0</v>
      </c>
      <c r="AG624">
        <v>0.158857142857143</v>
      </c>
      <c r="AH624">
        <v>0.29257142857142898</v>
      </c>
      <c r="AI624">
        <v>0.34857142857142898</v>
      </c>
      <c r="AJ624">
        <v>0.66971428571428604</v>
      </c>
      <c r="AK624">
        <v>0.214857142857143</v>
      </c>
      <c r="AL624">
        <v>0.65257142857142902</v>
      </c>
      <c r="AM624">
        <v>0.23314285714285701</v>
      </c>
      <c r="AN624">
        <v>0.47199999999999998</v>
      </c>
      <c r="AO624">
        <v>3.3142857142857099E-2</v>
      </c>
      <c r="AP624">
        <v>0.39200000000000002</v>
      </c>
      <c r="AQ624">
        <v>0</v>
      </c>
      <c r="AR624">
        <v>0.70057142857142896</v>
      </c>
      <c r="AS624">
        <v>0.57828571428571396</v>
      </c>
      <c r="AT624">
        <v>0.161142857142857</v>
      </c>
      <c r="AU624">
        <v>0</v>
      </c>
      <c r="AV624">
        <v>1.46971428571429</v>
      </c>
      <c r="AW624">
        <v>1.5725714285714301</v>
      </c>
      <c r="AX624">
        <v>0.42514285714285699</v>
      </c>
      <c r="AY624">
        <v>1.44</v>
      </c>
      <c r="AZ624">
        <v>4.9074285714285697</v>
      </c>
      <c r="BA624">
        <v>0.28114285714285697</v>
      </c>
      <c r="BB624">
        <v>0.25600000000000001</v>
      </c>
      <c r="BC624">
        <v>0.222857142857143</v>
      </c>
      <c r="BD624">
        <v>0.217142857142857</v>
      </c>
      <c r="BE624">
        <v>0.123428571428571</v>
      </c>
      <c r="BF624" s="255" t="str">
        <f t="shared" si="9"/>
        <v>Least vulnerability</v>
      </c>
    </row>
    <row r="625" spans="1:58" x14ac:dyDescent="0.25">
      <c r="A625">
        <v>56315</v>
      </c>
      <c r="B625">
        <v>1731</v>
      </c>
      <c r="C625">
        <v>145</v>
      </c>
      <c r="D625">
        <v>38</v>
      </c>
      <c r="E625">
        <v>37554</v>
      </c>
      <c r="F625">
        <v>25</v>
      </c>
      <c r="G625">
        <v>353</v>
      </c>
      <c r="H625">
        <v>427</v>
      </c>
      <c r="I625">
        <v>156</v>
      </c>
      <c r="J625">
        <v>51</v>
      </c>
      <c r="K625">
        <v>47</v>
      </c>
      <c r="L625">
        <v>0</v>
      </c>
      <c r="M625">
        <v>19</v>
      </c>
      <c r="N625">
        <v>62</v>
      </c>
      <c r="O625">
        <v>4</v>
      </c>
      <c r="P625">
        <v>16</v>
      </c>
      <c r="Q625">
        <v>0</v>
      </c>
      <c r="R625">
        <v>8.3766608896591599E-2</v>
      </c>
      <c r="S625">
        <v>2.1952628538417101E-2</v>
      </c>
      <c r="T625">
        <v>37554</v>
      </c>
      <c r="U625">
        <v>1.44425187752744E-2</v>
      </c>
      <c r="V625">
        <v>0.20392836510687501</v>
      </c>
      <c r="W625">
        <v>0.24667822068168699</v>
      </c>
      <c r="X625">
        <v>9.0121317157712294E-2</v>
      </c>
      <c r="Y625">
        <v>2.94627383015598E-2</v>
      </c>
      <c r="Z625">
        <v>2.7151935297515899E-2</v>
      </c>
      <c r="AA625">
        <v>0</v>
      </c>
      <c r="AB625">
        <v>1.0976314269208601E-2</v>
      </c>
      <c r="AC625">
        <v>3.5817446562680502E-2</v>
      </c>
      <c r="AD625">
        <v>2.3108030040439099E-3</v>
      </c>
      <c r="AE625">
        <v>9.2432120161756205E-3</v>
      </c>
      <c r="AF625">
        <v>0</v>
      </c>
      <c r="AG625">
        <v>0.50628571428571401</v>
      </c>
      <c r="AH625">
        <v>0.66400000000000003</v>
      </c>
      <c r="AI625">
        <v>0.55771428571428605</v>
      </c>
      <c r="AJ625">
        <v>9.4857142857142904E-2</v>
      </c>
      <c r="AK625">
        <v>0.54057142857142904</v>
      </c>
      <c r="AL625">
        <v>0.66285714285714303</v>
      </c>
      <c r="AM625">
        <v>0.21257142857142899</v>
      </c>
      <c r="AN625">
        <v>0.61714285714285699</v>
      </c>
      <c r="AO625">
        <v>8.3428571428571394E-2</v>
      </c>
      <c r="AP625">
        <v>0</v>
      </c>
      <c r="AQ625">
        <v>0.45942857142857102</v>
      </c>
      <c r="AR625">
        <v>0.71885714285714297</v>
      </c>
      <c r="AS625">
        <v>0.35428571428571398</v>
      </c>
      <c r="AT625">
        <v>0.34971428571428598</v>
      </c>
      <c r="AU625">
        <v>0</v>
      </c>
      <c r="AV625">
        <v>1.8228571428571401</v>
      </c>
      <c r="AW625">
        <v>2.03314285714286</v>
      </c>
      <c r="AX625">
        <v>8.3428571428571394E-2</v>
      </c>
      <c r="AY625">
        <v>1.8822857142857099</v>
      </c>
      <c r="AZ625">
        <v>5.8217142857142896</v>
      </c>
      <c r="BA625">
        <v>0.434285714285714</v>
      </c>
      <c r="BB625">
        <v>0.52457142857142902</v>
      </c>
      <c r="BC625">
        <v>6.6285714285714295E-2</v>
      </c>
      <c r="BD625">
        <v>0.33371428571428602</v>
      </c>
      <c r="BE625">
        <v>0.26628571428571401</v>
      </c>
      <c r="BF625" s="255" t="str">
        <f t="shared" si="9"/>
        <v>Some vulnerability</v>
      </c>
    </row>
    <row r="626" spans="1:58" x14ac:dyDescent="0.25">
      <c r="A626">
        <v>56316</v>
      </c>
      <c r="B626">
        <v>1521</v>
      </c>
      <c r="C626">
        <v>215</v>
      </c>
      <c r="D626">
        <v>24</v>
      </c>
      <c r="E626">
        <v>39726</v>
      </c>
      <c r="F626">
        <v>110</v>
      </c>
      <c r="G626">
        <v>290</v>
      </c>
      <c r="H626">
        <v>342</v>
      </c>
      <c r="I626">
        <v>157</v>
      </c>
      <c r="J626">
        <v>75</v>
      </c>
      <c r="K626">
        <v>186</v>
      </c>
      <c r="L626">
        <v>17</v>
      </c>
      <c r="M626">
        <v>8</v>
      </c>
      <c r="N626">
        <v>22</v>
      </c>
      <c r="O626">
        <v>17</v>
      </c>
      <c r="P626">
        <v>42</v>
      </c>
      <c r="Q626">
        <v>115</v>
      </c>
      <c r="R626">
        <v>0.14135437212360299</v>
      </c>
      <c r="S626">
        <v>1.5779092702169598E-2</v>
      </c>
      <c r="T626">
        <v>39726</v>
      </c>
      <c r="U626">
        <v>7.2320841551610796E-2</v>
      </c>
      <c r="V626">
        <v>0.19066403681788299</v>
      </c>
      <c r="W626">
        <v>0.224852071005917</v>
      </c>
      <c r="X626">
        <v>0.103221564760026</v>
      </c>
      <c r="Y626">
        <v>4.9309664694280102E-2</v>
      </c>
      <c r="Z626">
        <v>0.122287968441815</v>
      </c>
      <c r="AA626">
        <v>1.1176857330703499E-2</v>
      </c>
      <c r="AB626">
        <v>5.2596975673898797E-3</v>
      </c>
      <c r="AC626">
        <v>1.44641683103222E-2</v>
      </c>
      <c r="AD626">
        <v>1.1176857330703499E-2</v>
      </c>
      <c r="AE626">
        <v>2.7613412228796801E-2</v>
      </c>
      <c r="AF626">
        <v>7.5608152531229503E-2</v>
      </c>
      <c r="AG626">
        <v>0.84342857142857097</v>
      </c>
      <c r="AH626">
        <v>0.46057142857142902</v>
      </c>
      <c r="AI626">
        <v>0.433142857142857</v>
      </c>
      <c r="AJ626">
        <v>0.86857142857142899</v>
      </c>
      <c r="AK626">
        <v>0.45371428571428601</v>
      </c>
      <c r="AL626">
        <v>0.48914285714285699</v>
      </c>
      <c r="AM626">
        <v>0.35085714285714298</v>
      </c>
      <c r="AN626">
        <v>0.90171428571428602</v>
      </c>
      <c r="AO626">
        <v>0.621714285714286</v>
      </c>
      <c r="AP626">
        <v>0.77828571428571403</v>
      </c>
      <c r="AQ626">
        <v>0.380571428571429</v>
      </c>
      <c r="AR626">
        <v>0.47771428571428598</v>
      </c>
      <c r="AS626">
        <v>0.80914285714285705</v>
      </c>
      <c r="AT626">
        <v>0.81257142857142906</v>
      </c>
      <c r="AU626">
        <v>0.95885714285714296</v>
      </c>
      <c r="AV626">
        <v>2.6057142857142899</v>
      </c>
      <c r="AW626">
        <v>2.19542857142857</v>
      </c>
      <c r="AX626">
        <v>1.4</v>
      </c>
      <c r="AY626">
        <v>3.4388571428571399</v>
      </c>
      <c r="AZ626">
        <v>9.64</v>
      </c>
      <c r="BA626">
        <v>0.76114285714285701</v>
      </c>
      <c r="BB626">
        <v>0.59885714285714298</v>
      </c>
      <c r="BC626">
        <v>0.746285714285714</v>
      </c>
      <c r="BD626">
        <v>0.84457142857142897</v>
      </c>
      <c r="BE626">
        <v>0.876571428571429</v>
      </c>
      <c r="BF626" s="255" t="str">
        <f t="shared" si="9"/>
        <v>Most vulnerability</v>
      </c>
    </row>
    <row r="627" spans="1:58" x14ac:dyDescent="0.25">
      <c r="A627">
        <v>56318</v>
      </c>
      <c r="B627">
        <v>1130</v>
      </c>
      <c r="C627">
        <v>44</v>
      </c>
      <c r="D627">
        <v>13</v>
      </c>
      <c r="E627">
        <v>39554</v>
      </c>
      <c r="F627">
        <v>32</v>
      </c>
      <c r="G627">
        <v>220</v>
      </c>
      <c r="H627">
        <v>257</v>
      </c>
      <c r="I627">
        <v>108</v>
      </c>
      <c r="J627">
        <v>11</v>
      </c>
      <c r="K627">
        <v>27</v>
      </c>
      <c r="L627">
        <v>0</v>
      </c>
      <c r="M627">
        <v>0</v>
      </c>
      <c r="N627">
        <v>86</v>
      </c>
      <c r="O627">
        <v>3</v>
      </c>
      <c r="P627">
        <v>6</v>
      </c>
      <c r="Q627">
        <v>0</v>
      </c>
      <c r="R627">
        <v>3.8938053097345098E-2</v>
      </c>
      <c r="S627">
        <v>1.15044247787611E-2</v>
      </c>
      <c r="T627">
        <v>39554</v>
      </c>
      <c r="U627">
        <v>2.8318584070796501E-2</v>
      </c>
      <c r="V627">
        <v>0.19469026548672599</v>
      </c>
      <c r="W627">
        <v>0.22743362831858399</v>
      </c>
      <c r="X627">
        <v>9.5575221238938093E-2</v>
      </c>
      <c r="Y627">
        <v>9.7345132743362796E-3</v>
      </c>
      <c r="Z627">
        <v>2.3893805309734499E-2</v>
      </c>
      <c r="AA627">
        <v>0</v>
      </c>
      <c r="AB627">
        <v>0</v>
      </c>
      <c r="AC627">
        <v>7.61061946902655E-2</v>
      </c>
      <c r="AD627">
        <v>2.6548672566371698E-3</v>
      </c>
      <c r="AE627">
        <v>5.3097345132743397E-3</v>
      </c>
      <c r="AF627">
        <v>0</v>
      </c>
      <c r="AG627">
        <v>0.13371428571428601</v>
      </c>
      <c r="AH627">
        <v>0.308571428571429</v>
      </c>
      <c r="AI627">
        <v>0.44457142857142901</v>
      </c>
      <c r="AJ627">
        <v>0.26971428571428602</v>
      </c>
      <c r="AK627">
        <v>0.48914285714285699</v>
      </c>
      <c r="AL627">
        <v>0.50971428571428601</v>
      </c>
      <c r="AM627">
        <v>0.26171428571428601</v>
      </c>
      <c r="AN627">
        <v>7.3142857142857107E-2</v>
      </c>
      <c r="AO627">
        <v>6.51428571428571E-2</v>
      </c>
      <c r="AP627">
        <v>0</v>
      </c>
      <c r="AQ627">
        <v>0</v>
      </c>
      <c r="AR627">
        <v>0.878857142857143</v>
      </c>
      <c r="AS627">
        <v>0.36685714285714299</v>
      </c>
      <c r="AT627">
        <v>0.20571428571428599</v>
      </c>
      <c r="AU627">
        <v>0</v>
      </c>
      <c r="AV627">
        <v>1.1565714285714299</v>
      </c>
      <c r="AW627">
        <v>1.3337142857142901</v>
      </c>
      <c r="AX627">
        <v>6.51428571428571E-2</v>
      </c>
      <c r="AY627">
        <v>1.45142857142857</v>
      </c>
      <c r="AZ627">
        <v>4.0068571428571396</v>
      </c>
      <c r="BA627">
        <v>0.154285714285714</v>
      </c>
      <c r="BB627">
        <v>0.150857142857143</v>
      </c>
      <c r="BC627">
        <v>5.6000000000000001E-2</v>
      </c>
      <c r="BD627">
        <v>0.219428571428571</v>
      </c>
      <c r="BE627">
        <v>5.0285714285714302E-2</v>
      </c>
      <c r="BF627" s="255" t="str">
        <f t="shared" si="9"/>
        <v>Least vulnerability</v>
      </c>
    </row>
    <row r="628" spans="1:58" x14ac:dyDescent="0.25">
      <c r="A628">
        <v>56319</v>
      </c>
      <c r="B628">
        <v>1336</v>
      </c>
      <c r="C628">
        <v>79</v>
      </c>
      <c r="D628">
        <v>31</v>
      </c>
      <c r="E628">
        <v>62051</v>
      </c>
      <c r="F628">
        <v>42</v>
      </c>
      <c r="G628">
        <v>319</v>
      </c>
      <c r="H628">
        <v>296</v>
      </c>
      <c r="I628">
        <v>185</v>
      </c>
      <c r="J628">
        <v>52</v>
      </c>
      <c r="K628">
        <v>77</v>
      </c>
      <c r="L628">
        <v>0</v>
      </c>
      <c r="M628">
        <v>0</v>
      </c>
      <c r="N628">
        <v>23</v>
      </c>
      <c r="O628">
        <v>1</v>
      </c>
      <c r="P628">
        <v>0</v>
      </c>
      <c r="Q628">
        <v>0</v>
      </c>
      <c r="R628">
        <v>5.9131736526946102E-2</v>
      </c>
      <c r="S628">
        <v>2.3203592814371302E-2</v>
      </c>
      <c r="T628">
        <v>62051</v>
      </c>
      <c r="U628">
        <v>3.1437125748502999E-2</v>
      </c>
      <c r="V628">
        <v>0.23877245508982001</v>
      </c>
      <c r="W628">
        <v>0.22155688622754499</v>
      </c>
      <c r="X628">
        <v>0.13847305389221601</v>
      </c>
      <c r="Y628">
        <v>3.8922155688622798E-2</v>
      </c>
      <c r="Z628">
        <v>5.7634730538922201E-2</v>
      </c>
      <c r="AA628">
        <v>0</v>
      </c>
      <c r="AB628">
        <v>0</v>
      </c>
      <c r="AC628">
        <v>1.7215568862275401E-2</v>
      </c>
      <c r="AD628">
        <v>7.4850299401197598E-4</v>
      </c>
      <c r="AE628">
        <v>0</v>
      </c>
      <c r="AF628">
        <v>0</v>
      </c>
      <c r="AG628">
        <v>0.30171428571428599</v>
      </c>
      <c r="AH628">
        <v>0.70057142857142896</v>
      </c>
      <c r="AI628">
        <v>5.2571428571428602E-2</v>
      </c>
      <c r="AJ628">
        <v>0.33371428571428602</v>
      </c>
      <c r="AK628">
        <v>0.72914285714285698</v>
      </c>
      <c r="AL628">
        <v>0.45942857142857102</v>
      </c>
      <c r="AM628">
        <v>0.67657142857142905</v>
      </c>
      <c r="AN628">
        <v>0.80914285714285705</v>
      </c>
      <c r="AO628">
        <v>0.25942857142857101</v>
      </c>
      <c r="AP628">
        <v>0</v>
      </c>
      <c r="AQ628">
        <v>0</v>
      </c>
      <c r="AR628">
        <v>0.53257142857142903</v>
      </c>
      <c r="AS628">
        <v>0.23657142857142899</v>
      </c>
      <c r="AT628">
        <v>0</v>
      </c>
      <c r="AU628">
        <v>0</v>
      </c>
      <c r="AV628">
        <v>1.3885714285714299</v>
      </c>
      <c r="AW628">
        <v>2.6742857142857099</v>
      </c>
      <c r="AX628">
        <v>0.25942857142857101</v>
      </c>
      <c r="AY628">
        <v>0.76914285714285702</v>
      </c>
      <c r="AZ628">
        <v>5.0914285714285699</v>
      </c>
      <c r="BA628">
        <v>0.24114285714285699</v>
      </c>
      <c r="BB628">
        <v>0.84571428571428597</v>
      </c>
      <c r="BC628">
        <v>0.150857142857143</v>
      </c>
      <c r="BD628">
        <v>6.1714285714285701E-2</v>
      </c>
      <c r="BE628">
        <v>0.150857142857143</v>
      </c>
      <c r="BF628" s="255" t="str">
        <f t="shared" si="9"/>
        <v>Least vulnerability</v>
      </c>
    </row>
    <row r="629" spans="1:58" x14ac:dyDescent="0.25">
      <c r="A629">
        <v>56320</v>
      </c>
      <c r="B629">
        <v>8553</v>
      </c>
      <c r="C629">
        <v>512</v>
      </c>
      <c r="D629">
        <v>195</v>
      </c>
      <c r="E629">
        <v>43448</v>
      </c>
      <c r="F629">
        <v>381</v>
      </c>
      <c r="G629">
        <v>1655</v>
      </c>
      <c r="H629">
        <v>2081</v>
      </c>
      <c r="I629">
        <v>747</v>
      </c>
      <c r="J629">
        <v>138</v>
      </c>
      <c r="K629">
        <v>364</v>
      </c>
      <c r="L629">
        <v>6</v>
      </c>
      <c r="M629">
        <v>303</v>
      </c>
      <c r="N629">
        <v>98</v>
      </c>
      <c r="O629">
        <v>18</v>
      </c>
      <c r="P629">
        <v>208</v>
      </c>
      <c r="Q629">
        <v>99</v>
      </c>
      <c r="R629">
        <v>5.9862036712264699E-2</v>
      </c>
      <c r="S629">
        <v>2.2799017888460199E-2</v>
      </c>
      <c r="T629">
        <v>43448</v>
      </c>
      <c r="U629">
        <v>4.4545773412837601E-2</v>
      </c>
      <c r="V629">
        <v>0.193499356950777</v>
      </c>
      <c r="W629">
        <v>0.243306442184029</v>
      </c>
      <c r="X629">
        <v>8.7337776218870594E-2</v>
      </c>
      <c r="Y629">
        <v>1.6134689582602599E-2</v>
      </c>
      <c r="Z629">
        <v>4.2558166725125697E-2</v>
      </c>
      <c r="AA629">
        <v>7.0150824272185205E-4</v>
      </c>
      <c r="AB629">
        <v>3.5426166257453498E-2</v>
      </c>
      <c r="AC629">
        <v>1.1457967964456899E-2</v>
      </c>
      <c r="AD629">
        <v>2.1045247281655599E-3</v>
      </c>
      <c r="AE629">
        <v>2.4318952414357501E-2</v>
      </c>
      <c r="AF629">
        <v>1.1574886004910599E-2</v>
      </c>
      <c r="AG629">
        <v>0.30628571428571399</v>
      </c>
      <c r="AH629">
        <v>0.68799999999999994</v>
      </c>
      <c r="AI629">
        <v>0.29599999999999999</v>
      </c>
      <c r="AJ629">
        <v>0.57142857142857095</v>
      </c>
      <c r="AK629">
        <v>0.48</v>
      </c>
      <c r="AL629">
        <v>0.63542857142857101</v>
      </c>
      <c r="AM629">
        <v>0.185142857142857</v>
      </c>
      <c r="AN629">
        <v>0.22514285714285701</v>
      </c>
      <c r="AO629">
        <v>0.16685714285714301</v>
      </c>
      <c r="AP629">
        <v>0.38857142857142901</v>
      </c>
      <c r="AQ629">
        <v>0.71314285714285697</v>
      </c>
      <c r="AR629">
        <v>0.42399999999999999</v>
      </c>
      <c r="AS629">
        <v>0.33028571428571402</v>
      </c>
      <c r="AT629">
        <v>0.74285714285714299</v>
      </c>
      <c r="AU629">
        <v>0.626285714285714</v>
      </c>
      <c r="AV629">
        <v>1.8617142857142901</v>
      </c>
      <c r="AW629">
        <v>1.52571428571429</v>
      </c>
      <c r="AX629">
        <v>0.55542857142857105</v>
      </c>
      <c r="AY629">
        <v>2.8365714285714301</v>
      </c>
      <c r="AZ629">
        <v>6.7794285714285696</v>
      </c>
      <c r="BA629">
        <v>0.45600000000000002</v>
      </c>
      <c r="BB629">
        <v>0.23657142857142899</v>
      </c>
      <c r="BC629">
        <v>0.27428571428571402</v>
      </c>
      <c r="BD629">
        <v>0.64571428571428602</v>
      </c>
      <c r="BE629">
        <v>0.42514285714285699</v>
      </c>
      <c r="BF629" s="255" t="str">
        <f t="shared" si="9"/>
        <v>Some vulnerability</v>
      </c>
    </row>
    <row r="630" spans="1:58" x14ac:dyDescent="0.25">
      <c r="A630">
        <v>56321</v>
      </c>
      <c r="B630">
        <v>1572</v>
      </c>
      <c r="C630">
        <v>67</v>
      </c>
      <c r="D630">
        <v>42</v>
      </c>
      <c r="E630">
        <v>13771</v>
      </c>
      <c r="F630">
        <v>9</v>
      </c>
      <c r="G630">
        <v>91</v>
      </c>
      <c r="H630">
        <v>7</v>
      </c>
      <c r="I630">
        <v>137</v>
      </c>
      <c r="J630">
        <v>0</v>
      </c>
      <c r="K630">
        <v>282</v>
      </c>
      <c r="L630">
        <v>5</v>
      </c>
      <c r="M630">
        <v>0</v>
      </c>
      <c r="N630">
        <v>0</v>
      </c>
      <c r="O630">
        <v>0</v>
      </c>
      <c r="P630">
        <v>0</v>
      </c>
      <c r="Q630">
        <v>1572</v>
      </c>
      <c r="R630">
        <v>4.2620865139949102E-2</v>
      </c>
      <c r="S630">
        <v>2.67175572519084E-2</v>
      </c>
      <c r="T630">
        <v>13771</v>
      </c>
      <c r="U630">
        <v>5.72519083969466E-3</v>
      </c>
      <c r="V630">
        <v>5.7888040712468197E-2</v>
      </c>
      <c r="W630">
        <v>4.4529262086514003E-3</v>
      </c>
      <c r="X630">
        <v>8.7150127226463106E-2</v>
      </c>
      <c r="Y630">
        <v>0</v>
      </c>
      <c r="Z630">
        <v>0.17938931297709901</v>
      </c>
      <c r="AA630">
        <v>3.1806615776081401E-3</v>
      </c>
      <c r="AB630">
        <v>0</v>
      </c>
      <c r="AC630">
        <v>0</v>
      </c>
      <c r="AD630">
        <v>0</v>
      </c>
      <c r="AE630">
        <v>0</v>
      </c>
      <c r="AF630">
        <v>1</v>
      </c>
      <c r="AG630">
        <v>0.16800000000000001</v>
      </c>
      <c r="AH630">
        <v>0.78628571428571403</v>
      </c>
      <c r="AI630">
        <v>0.99314285714285699</v>
      </c>
      <c r="AJ630">
        <v>3.4285714285714301E-2</v>
      </c>
      <c r="AK630">
        <v>1.0285714285714301E-2</v>
      </c>
      <c r="AL630">
        <v>1.0285714285714301E-2</v>
      </c>
      <c r="AM630">
        <v>0.182857142857143</v>
      </c>
      <c r="AN630">
        <v>0</v>
      </c>
      <c r="AO630">
        <v>0.76457142857142901</v>
      </c>
      <c r="AP630">
        <v>0.54171428571428604</v>
      </c>
      <c r="AQ630">
        <v>0</v>
      </c>
      <c r="AR630">
        <v>0</v>
      </c>
      <c r="AS630">
        <v>0</v>
      </c>
      <c r="AT630">
        <v>0</v>
      </c>
      <c r="AU630">
        <v>0.997714285714286</v>
      </c>
      <c r="AV630">
        <v>1.98171428571429</v>
      </c>
      <c r="AW630">
        <v>0.20342857142857099</v>
      </c>
      <c r="AX630">
        <v>1.3062857142857101</v>
      </c>
      <c r="AY630">
        <v>0.997714285714286</v>
      </c>
      <c r="AZ630">
        <v>4.48914285714286</v>
      </c>
      <c r="BA630">
        <v>0.50971428571428601</v>
      </c>
      <c r="BB630">
        <v>4.57142857142857E-3</v>
      </c>
      <c r="BC630">
        <v>0.70171428571428596</v>
      </c>
      <c r="BD630">
        <v>0.106285714285714</v>
      </c>
      <c r="BE630">
        <v>8.2285714285714295E-2</v>
      </c>
      <c r="BF630" s="255" t="str">
        <f t="shared" si="9"/>
        <v>Least vulnerability</v>
      </c>
    </row>
    <row r="631" spans="1:58" x14ac:dyDescent="0.25">
      <c r="A631">
        <v>56323</v>
      </c>
      <c r="B631">
        <v>579</v>
      </c>
      <c r="C631">
        <v>29</v>
      </c>
      <c r="D631">
        <v>8</v>
      </c>
      <c r="E631">
        <v>39583</v>
      </c>
      <c r="F631">
        <v>30</v>
      </c>
      <c r="G631">
        <v>148</v>
      </c>
      <c r="H631">
        <v>109</v>
      </c>
      <c r="I631">
        <v>55</v>
      </c>
      <c r="J631">
        <v>8</v>
      </c>
      <c r="K631">
        <v>39</v>
      </c>
      <c r="L631">
        <v>0</v>
      </c>
      <c r="M631">
        <v>7</v>
      </c>
      <c r="N631">
        <v>9</v>
      </c>
      <c r="O631">
        <v>0</v>
      </c>
      <c r="P631">
        <v>12</v>
      </c>
      <c r="Q631">
        <v>0</v>
      </c>
      <c r="R631">
        <v>5.00863557858377E-2</v>
      </c>
      <c r="S631">
        <v>1.38169257340242E-2</v>
      </c>
      <c r="T631">
        <v>39583</v>
      </c>
      <c r="U631">
        <v>5.1813471502590698E-2</v>
      </c>
      <c r="V631">
        <v>0.25561312607944697</v>
      </c>
      <c r="W631">
        <v>0.188255613126079</v>
      </c>
      <c r="X631">
        <v>9.4991364421416202E-2</v>
      </c>
      <c r="Y631">
        <v>1.38169257340242E-2</v>
      </c>
      <c r="Z631">
        <v>6.7357512953367907E-2</v>
      </c>
      <c r="AA631">
        <v>0</v>
      </c>
      <c r="AB631">
        <v>1.20898100172712E-2</v>
      </c>
      <c r="AC631">
        <v>1.55440414507772E-2</v>
      </c>
      <c r="AD631">
        <v>0</v>
      </c>
      <c r="AE631">
        <v>2.0725388601036301E-2</v>
      </c>
      <c r="AF631">
        <v>0</v>
      </c>
      <c r="AG631">
        <v>0.23200000000000001</v>
      </c>
      <c r="AH631">
        <v>0.38857142857142901</v>
      </c>
      <c r="AI631">
        <v>0.442285714285714</v>
      </c>
      <c r="AJ631">
        <v>0.69485714285714295</v>
      </c>
      <c r="AK631">
        <v>0.79085714285714304</v>
      </c>
      <c r="AL631">
        <v>0.23314285714285701</v>
      </c>
      <c r="AM631">
        <v>0.25600000000000001</v>
      </c>
      <c r="AN631">
        <v>0.155428571428571</v>
      </c>
      <c r="AO631">
        <v>0.32457142857142901</v>
      </c>
      <c r="AP631">
        <v>0</v>
      </c>
      <c r="AQ631">
        <v>0.47314285714285698</v>
      </c>
      <c r="AR631">
        <v>0.501714285714286</v>
      </c>
      <c r="AS631">
        <v>0</v>
      </c>
      <c r="AT631">
        <v>0.66971428571428604</v>
      </c>
      <c r="AU631">
        <v>0</v>
      </c>
      <c r="AV631">
        <v>1.75771428571429</v>
      </c>
      <c r="AW631">
        <v>1.4354285714285699</v>
      </c>
      <c r="AX631">
        <v>0.32457142857142901</v>
      </c>
      <c r="AY631">
        <v>1.6445714285714299</v>
      </c>
      <c r="AZ631">
        <v>5.1622857142857104</v>
      </c>
      <c r="BA631">
        <v>0.4</v>
      </c>
      <c r="BB631">
        <v>0.19657142857142901</v>
      </c>
      <c r="BC631">
        <v>0.18171428571428599</v>
      </c>
      <c r="BD631">
        <v>0.27200000000000002</v>
      </c>
      <c r="BE631">
        <v>0.16457142857142901</v>
      </c>
      <c r="BF631" s="255" t="str">
        <f t="shared" si="9"/>
        <v>Least vulnerability</v>
      </c>
    </row>
    <row r="632" spans="1:58" x14ac:dyDescent="0.25">
      <c r="A632">
        <v>56324</v>
      </c>
      <c r="B632">
        <v>1116</v>
      </c>
      <c r="C632">
        <v>31</v>
      </c>
      <c r="D632">
        <v>17</v>
      </c>
      <c r="E632">
        <v>42042</v>
      </c>
      <c r="F632">
        <v>25</v>
      </c>
      <c r="G632">
        <v>226</v>
      </c>
      <c r="H632">
        <v>231</v>
      </c>
      <c r="I632">
        <v>111</v>
      </c>
      <c r="J632">
        <v>31</v>
      </c>
      <c r="K632">
        <v>45</v>
      </c>
      <c r="L632">
        <v>0</v>
      </c>
      <c r="M632">
        <v>0</v>
      </c>
      <c r="N632">
        <v>41</v>
      </c>
      <c r="O632">
        <v>5</v>
      </c>
      <c r="P632">
        <v>3</v>
      </c>
      <c r="Q632">
        <v>0</v>
      </c>
      <c r="R632">
        <v>2.7777777777777801E-2</v>
      </c>
      <c r="S632">
        <v>1.52329749103943E-2</v>
      </c>
      <c r="T632">
        <v>42042</v>
      </c>
      <c r="U632">
        <v>2.24014336917563E-2</v>
      </c>
      <c r="V632">
        <v>0.202508960573477</v>
      </c>
      <c r="W632">
        <v>0.206989247311828</v>
      </c>
      <c r="X632">
        <v>9.9462365591397803E-2</v>
      </c>
      <c r="Y632">
        <v>2.7777777777777801E-2</v>
      </c>
      <c r="Z632">
        <v>4.0322580645161303E-2</v>
      </c>
      <c r="AA632">
        <v>0</v>
      </c>
      <c r="AB632">
        <v>0</v>
      </c>
      <c r="AC632">
        <v>3.67383512544803E-2</v>
      </c>
      <c r="AD632">
        <v>4.4802867383512499E-3</v>
      </c>
      <c r="AE632">
        <v>2.6881720430107499E-3</v>
      </c>
      <c r="AF632">
        <v>0</v>
      </c>
      <c r="AG632">
        <v>6.2857142857142903E-2</v>
      </c>
      <c r="AH632">
        <v>0.44342857142857101</v>
      </c>
      <c r="AI632">
        <v>0.34399999999999997</v>
      </c>
      <c r="AJ632">
        <v>0.19428571428571401</v>
      </c>
      <c r="AK632">
        <v>0.53142857142857103</v>
      </c>
      <c r="AL632">
        <v>0.35199999999999998</v>
      </c>
      <c r="AM632">
        <v>0.30514285714285699</v>
      </c>
      <c r="AN632">
        <v>0.56228571428571394</v>
      </c>
      <c r="AO632">
        <v>0.156571428571429</v>
      </c>
      <c r="AP632">
        <v>0</v>
      </c>
      <c r="AQ632">
        <v>0</v>
      </c>
      <c r="AR632">
        <v>0.72114285714285697</v>
      </c>
      <c r="AS632">
        <v>0.49257142857142899</v>
      </c>
      <c r="AT632">
        <v>0.13485714285714301</v>
      </c>
      <c r="AU632">
        <v>0</v>
      </c>
      <c r="AV632">
        <v>1.04457142857143</v>
      </c>
      <c r="AW632">
        <v>1.75085714285714</v>
      </c>
      <c r="AX632">
        <v>0.156571428571429</v>
      </c>
      <c r="AY632">
        <v>1.3485714285714301</v>
      </c>
      <c r="AZ632">
        <v>4.3005714285714296</v>
      </c>
      <c r="BA632">
        <v>0.125714285714286</v>
      </c>
      <c r="BB632">
        <v>0.34971428571428598</v>
      </c>
      <c r="BC632">
        <v>0.106285714285714</v>
      </c>
      <c r="BD632">
        <v>0.185142857142857</v>
      </c>
      <c r="BE632">
        <v>6.8571428571428603E-2</v>
      </c>
      <c r="BF632" s="255" t="str">
        <f t="shared" si="9"/>
        <v>Least vulnerability</v>
      </c>
    </row>
    <row r="633" spans="1:58" x14ac:dyDescent="0.25">
      <c r="A633">
        <v>56325</v>
      </c>
      <c r="B633">
        <v>194</v>
      </c>
      <c r="C633">
        <v>17</v>
      </c>
      <c r="D633">
        <v>0</v>
      </c>
      <c r="E633">
        <v>40964</v>
      </c>
      <c r="F633">
        <v>14</v>
      </c>
      <c r="G633">
        <v>68</v>
      </c>
      <c r="H633">
        <v>33</v>
      </c>
      <c r="I633">
        <v>16</v>
      </c>
      <c r="J633">
        <v>2</v>
      </c>
      <c r="K633">
        <v>4</v>
      </c>
      <c r="L633">
        <v>0</v>
      </c>
      <c r="M633">
        <v>0</v>
      </c>
      <c r="N633">
        <v>0</v>
      </c>
      <c r="O633">
        <v>0</v>
      </c>
      <c r="P633">
        <v>4</v>
      </c>
      <c r="Q633">
        <v>2</v>
      </c>
      <c r="R633">
        <v>8.7628865979381396E-2</v>
      </c>
      <c r="S633">
        <v>0</v>
      </c>
      <c r="T633">
        <v>40964</v>
      </c>
      <c r="U633">
        <v>7.2164948453608199E-2</v>
      </c>
      <c r="V633">
        <v>0.35051546391752603</v>
      </c>
      <c r="W633">
        <v>0.17010309278350499</v>
      </c>
      <c r="X633">
        <v>8.2474226804123696E-2</v>
      </c>
      <c r="Y633">
        <v>1.03092783505155E-2</v>
      </c>
      <c r="Z633">
        <v>2.06185567010309E-2</v>
      </c>
      <c r="AA633">
        <v>0</v>
      </c>
      <c r="AB633">
        <v>0</v>
      </c>
      <c r="AC633">
        <v>0</v>
      </c>
      <c r="AD633">
        <v>0</v>
      </c>
      <c r="AE633">
        <v>2.06185567010309E-2</v>
      </c>
      <c r="AF633">
        <v>1.03092783505155E-2</v>
      </c>
      <c r="AG633">
        <v>0.54400000000000004</v>
      </c>
      <c r="AH633">
        <v>0</v>
      </c>
      <c r="AI633">
        <v>0.380571428571429</v>
      </c>
      <c r="AJ633">
        <v>0.86628571428571399</v>
      </c>
      <c r="AK633">
        <v>0.94971428571428596</v>
      </c>
      <c r="AL633">
        <v>0.155428571428571</v>
      </c>
      <c r="AM633">
        <v>0.13371428571428601</v>
      </c>
      <c r="AN633">
        <v>8.11428571428571E-2</v>
      </c>
      <c r="AO633">
        <v>5.7142857142857099E-2</v>
      </c>
      <c r="AP633">
        <v>0</v>
      </c>
      <c r="AQ633">
        <v>0</v>
      </c>
      <c r="AR633">
        <v>0</v>
      </c>
      <c r="AS633">
        <v>0</v>
      </c>
      <c r="AT633">
        <v>0.66514285714285704</v>
      </c>
      <c r="AU633">
        <v>0.61028571428571399</v>
      </c>
      <c r="AV633">
        <v>1.79085714285714</v>
      </c>
      <c r="AW633">
        <v>1.32</v>
      </c>
      <c r="AX633">
        <v>5.7142857142857099E-2</v>
      </c>
      <c r="AY633">
        <v>1.27542857142857</v>
      </c>
      <c r="AZ633">
        <v>4.4434285714285702</v>
      </c>
      <c r="BA633">
        <v>0.41828571428571398</v>
      </c>
      <c r="BB633">
        <v>0.14628571428571399</v>
      </c>
      <c r="BC633">
        <v>5.0285714285714302E-2</v>
      </c>
      <c r="BD633">
        <v>0.16800000000000001</v>
      </c>
      <c r="BE633">
        <v>7.8857142857142903E-2</v>
      </c>
      <c r="BF633" s="255" t="str">
        <f t="shared" si="9"/>
        <v>Least vulnerability</v>
      </c>
    </row>
    <row r="634" spans="1:58" x14ac:dyDescent="0.25">
      <c r="A634">
        <v>56326</v>
      </c>
      <c r="B634">
        <v>1838</v>
      </c>
      <c r="C634">
        <v>200</v>
      </c>
      <c r="D634">
        <v>15</v>
      </c>
      <c r="E634">
        <v>38921</v>
      </c>
      <c r="F634">
        <v>84</v>
      </c>
      <c r="G634">
        <v>398</v>
      </c>
      <c r="H634">
        <v>473</v>
      </c>
      <c r="I634">
        <v>219</v>
      </c>
      <c r="J634">
        <v>55</v>
      </c>
      <c r="K634">
        <v>57</v>
      </c>
      <c r="L634">
        <v>0</v>
      </c>
      <c r="M634">
        <v>23</v>
      </c>
      <c r="N634">
        <v>29</v>
      </c>
      <c r="O634">
        <v>14</v>
      </c>
      <c r="P634">
        <v>24</v>
      </c>
      <c r="Q634">
        <v>33</v>
      </c>
      <c r="R634">
        <v>0.108813928182807</v>
      </c>
      <c r="S634">
        <v>8.1610446137105608E-3</v>
      </c>
      <c r="T634">
        <v>38921</v>
      </c>
      <c r="U634">
        <v>4.57018498367791E-2</v>
      </c>
      <c r="V634">
        <v>0.216539717083787</v>
      </c>
      <c r="W634">
        <v>0.257344940152339</v>
      </c>
      <c r="X634">
        <v>0.119151251360174</v>
      </c>
      <c r="Y634">
        <v>2.9923830250272E-2</v>
      </c>
      <c r="Z634">
        <v>3.10119695321001E-2</v>
      </c>
      <c r="AA634">
        <v>0</v>
      </c>
      <c r="AB634">
        <v>1.25136017410229E-2</v>
      </c>
      <c r="AC634">
        <v>1.5778019586507101E-2</v>
      </c>
      <c r="AD634">
        <v>7.6169749727965199E-3</v>
      </c>
      <c r="AE634">
        <v>1.30576713819369E-2</v>
      </c>
      <c r="AF634">
        <v>1.7954298150163198E-2</v>
      </c>
      <c r="AG634">
        <v>0.68799999999999994</v>
      </c>
      <c r="AH634">
        <v>0.20342857142857099</v>
      </c>
      <c r="AI634">
        <v>0.47199999999999998</v>
      </c>
      <c r="AJ634">
        <v>0.59428571428571397</v>
      </c>
      <c r="AK634">
        <v>0.6</v>
      </c>
      <c r="AL634">
        <v>0.72914285714285698</v>
      </c>
      <c r="AM634">
        <v>0.52114285714285702</v>
      </c>
      <c r="AN634">
        <v>0.629714285714286</v>
      </c>
      <c r="AO634">
        <v>0.106285714285714</v>
      </c>
      <c r="AP634">
        <v>0</v>
      </c>
      <c r="AQ634">
        <v>0.48</v>
      </c>
      <c r="AR634">
        <v>0.505142857142857</v>
      </c>
      <c r="AS634">
        <v>0.66171428571428603</v>
      </c>
      <c r="AT634">
        <v>0.46171428571428602</v>
      </c>
      <c r="AU634">
        <v>0.72114285714285697</v>
      </c>
      <c r="AV634">
        <v>1.95771428571429</v>
      </c>
      <c r="AW634">
        <v>2.48</v>
      </c>
      <c r="AX634">
        <v>0.106285714285714</v>
      </c>
      <c r="AY634">
        <v>2.8297142857142901</v>
      </c>
      <c r="AZ634">
        <v>7.3737142857142901</v>
      </c>
      <c r="BA634">
        <v>0.498285714285714</v>
      </c>
      <c r="BB634">
        <v>0.749714285714286</v>
      </c>
      <c r="BC634">
        <v>7.6571428571428596E-2</v>
      </c>
      <c r="BD634">
        <v>0.64457142857142902</v>
      </c>
      <c r="BE634">
        <v>0.52457142857142902</v>
      </c>
      <c r="BF634" s="255" t="str">
        <f t="shared" si="9"/>
        <v>Significant vulnerability</v>
      </c>
    </row>
    <row r="635" spans="1:58" x14ac:dyDescent="0.25">
      <c r="A635">
        <v>56327</v>
      </c>
      <c r="B635">
        <v>771</v>
      </c>
      <c r="C635">
        <v>39</v>
      </c>
      <c r="D635">
        <v>10</v>
      </c>
      <c r="E635">
        <v>46864</v>
      </c>
      <c r="F635">
        <v>9</v>
      </c>
      <c r="G635">
        <v>225</v>
      </c>
      <c r="H635">
        <v>142</v>
      </c>
      <c r="I635">
        <v>78</v>
      </c>
      <c r="J635">
        <v>31</v>
      </c>
      <c r="K635">
        <v>26</v>
      </c>
      <c r="L635">
        <v>0</v>
      </c>
      <c r="M635">
        <v>0</v>
      </c>
      <c r="N635">
        <v>35</v>
      </c>
      <c r="O635">
        <v>3</v>
      </c>
      <c r="P635">
        <v>4</v>
      </c>
      <c r="Q635">
        <v>0</v>
      </c>
      <c r="R635">
        <v>5.0583657587548597E-2</v>
      </c>
      <c r="S635">
        <v>1.2970168612191999E-2</v>
      </c>
      <c r="T635">
        <v>46864</v>
      </c>
      <c r="U635">
        <v>1.1673151750972799E-2</v>
      </c>
      <c r="V635">
        <v>0.29182879377431897</v>
      </c>
      <c r="W635">
        <v>0.18417639429312599</v>
      </c>
      <c r="X635">
        <v>0.101167315175097</v>
      </c>
      <c r="Y635">
        <v>4.0207522697795102E-2</v>
      </c>
      <c r="Z635">
        <v>3.3722438391699097E-2</v>
      </c>
      <c r="AA635">
        <v>0</v>
      </c>
      <c r="AB635">
        <v>0</v>
      </c>
      <c r="AC635">
        <v>4.5395590142671902E-2</v>
      </c>
      <c r="AD635">
        <v>3.8910505836575902E-3</v>
      </c>
      <c r="AE635">
        <v>5.1880674448767797E-3</v>
      </c>
      <c r="AF635">
        <v>0</v>
      </c>
      <c r="AG635">
        <v>0.23885714285714299</v>
      </c>
      <c r="AH635">
        <v>0.35771428571428598</v>
      </c>
      <c r="AI635">
        <v>0.19657142857142901</v>
      </c>
      <c r="AJ635">
        <v>6.6285714285714295E-2</v>
      </c>
      <c r="AK635">
        <v>0.870857142857143</v>
      </c>
      <c r="AL635">
        <v>0.21028571428571399</v>
      </c>
      <c r="AM635">
        <v>0.32342857142857101</v>
      </c>
      <c r="AN635">
        <v>0.82857142857142896</v>
      </c>
      <c r="AO635">
        <v>0.11885714285714299</v>
      </c>
      <c r="AP635">
        <v>0</v>
      </c>
      <c r="AQ635">
        <v>0</v>
      </c>
      <c r="AR635">
        <v>0.77371428571428602</v>
      </c>
      <c r="AS635">
        <v>0.45142857142857101</v>
      </c>
      <c r="AT635">
        <v>0.20228571428571401</v>
      </c>
      <c r="AU635">
        <v>0</v>
      </c>
      <c r="AV635">
        <v>0.85942857142857099</v>
      </c>
      <c r="AW635">
        <v>2.2331428571428602</v>
      </c>
      <c r="AX635">
        <v>0.11885714285714299</v>
      </c>
      <c r="AY635">
        <v>1.4274285714285699</v>
      </c>
      <c r="AZ635">
        <v>4.6388571428571401</v>
      </c>
      <c r="BA635">
        <v>7.54285714285714E-2</v>
      </c>
      <c r="BB635">
        <v>0.622857142857143</v>
      </c>
      <c r="BC635">
        <v>8.5714285714285701E-2</v>
      </c>
      <c r="BD635">
        <v>0.20799999999999999</v>
      </c>
      <c r="BE635">
        <v>9.3714285714285694E-2</v>
      </c>
      <c r="BF635" s="255" t="str">
        <f t="shared" si="9"/>
        <v>Least vulnerability</v>
      </c>
    </row>
    <row r="636" spans="1:58" x14ac:dyDescent="0.25">
      <c r="A636">
        <v>56328</v>
      </c>
      <c r="B636">
        <v>161</v>
      </c>
      <c r="C636">
        <v>8</v>
      </c>
      <c r="D636">
        <v>1</v>
      </c>
      <c r="E636">
        <v>45606</v>
      </c>
      <c r="F636">
        <v>7</v>
      </c>
      <c r="G636">
        <v>43</v>
      </c>
      <c r="H636">
        <v>25</v>
      </c>
      <c r="I636">
        <v>7</v>
      </c>
      <c r="J636">
        <v>0</v>
      </c>
      <c r="K636">
        <v>18</v>
      </c>
      <c r="L636">
        <v>0</v>
      </c>
      <c r="M636">
        <v>0</v>
      </c>
      <c r="N636">
        <v>4</v>
      </c>
      <c r="O636">
        <v>0</v>
      </c>
      <c r="P636">
        <v>1</v>
      </c>
      <c r="Q636">
        <v>0</v>
      </c>
      <c r="R636">
        <v>4.9689440993788803E-2</v>
      </c>
      <c r="S636">
        <v>6.2111801242236003E-3</v>
      </c>
      <c r="T636">
        <v>45606</v>
      </c>
      <c r="U636">
        <v>4.3478260869565202E-2</v>
      </c>
      <c r="V636">
        <v>0.26708074534161502</v>
      </c>
      <c r="W636">
        <v>0.15527950310558999</v>
      </c>
      <c r="X636">
        <v>4.3478260869565202E-2</v>
      </c>
      <c r="Y636">
        <v>0</v>
      </c>
      <c r="Z636">
        <v>0.111801242236025</v>
      </c>
      <c r="AA636">
        <v>0</v>
      </c>
      <c r="AB636">
        <v>0</v>
      </c>
      <c r="AC636">
        <v>2.4844720496894401E-2</v>
      </c>
      <c r="AD636">
        <v>0</v>
      </c>
      <c r="AE636">
        <v>6.2111801242236003E-3</v>
      </c>
      <c r="AF636">
        <v>0</v>
      </c>
      <c r="AG636">
        <v>0.224</v>
      </c>
      <c r="AH636">
        <v>0.13942857142857101</v>
      </c>
      <c r="AI636">
        <v>0.22628571428571401</v>
      </c>
      <c r="AJ636">
        <v>0.54971428571428604</v>
      </c>
      <c r="AK636">
        <v>0.82628571428571396</v>
      </c>
      <c r="AL636">
        <v>0.11657142857142901</v>
      </c>
      <c r="AM636">
        <v>1.25714285714286E-2</v>
      </c>
      <c r="AN636">
        <v>0</v>
      </c>
      <c r="AO636">
        <v>0.58285714285714296</v>
      </c>
      <c r="AP636">
        <v>0</v>
      </c>
      <c r="AQ636">
        <v>0</v>
      </c>
      <c r="AR636">
        <v>0.63085714285714301</v>
      </c>
      <c r="AS636">
        <v>0</v>
      </c>
      <c r="AT636">
        <v>0.22857142857142901</v>
      </c>
      <c r="AU636">
        <v>0</v>
      </c>
      <c r="AV636">
        <v>1.1394285714285699</v>
      </c>
      <c r="AW636">
        <v>0.95542857142857096</v>
      </c>
      <c r="AX636">
        <v>0.58285714285714296</v>
      </c>
      <c r="AY636">
        <v>0.85942857142857099</v>
      </c>
      <c r="AZ636">
        <v>3.53714285714286</v>
      </c>
      <c r="BA636">
        <v>0.14628571428571399</v>
      </c>
      <c r="BB636">
        <v>2.7428571428571399E-2</v>
      </c>
      <c r="BC636">
        <v>0.29257142857142898</v>
      </c>
      <c r="BD636">
        <v>7.4285714285714302E-2</v>
      </c>
      <c r="BE636">
        <v>2.97142857142857E-2</v>
      </c>
      <c r="BF636" s="255" t="str">
        <f t="shared" si="9"/>
        <v>Least vulnerability</v>
      </c>
    </row>
    <row r="637" spans="1:58" x14ac:dyDescent="0.25">
      <c r="A637">
        <v>56329</v>
      </c>
      <c r="B637">
        <v>7700</v>
      </c>
      <c r="C637">
        <v>600</v>
      </c>
      <c r="D637">
        <v>153</v>
      </c>
      <c r="E637">
        <v>39082</v>
      </c>
      <c r="F637">
        <v>419</v>
      </c>
      <c r="G637">
        <v>1091</v>
      </c>
      <c r="H637">
        <v>2175</v>
      </c>
      <c r="I637">
        <v>826</v>
      </c>
      <c r="J637">
        <v>118</v>
      </c>
      <c r="K637">
        <v>485</v>
      </c>
      <c r="L637">
        <v>2</v>
      </c>
      <c r="M637">
        <v>188</v>
      </c>
      <c r="N637">
        <v>221</v>
      </c>
      <c r="O637">
        <v>48</v>
      </c>
      <c r="P637">
        <v>130</v>
      </c>
      <c r="Q637">
        <v>158</v>
      </c>
      <c r="R637">
        <v>7.7922077922077906E-2</v>
      </c>
      <c r="S637">
        <v>1.9870129870129899E-2</v>
      </c>
      <c r="T637">
        <v>39082</v>
      </c>
      <c r="U637">
        <v>5.4415584415584403E-2</v>
      </c>
      <c r="V637">
        <v>0.141688311688312</v>
      </c>
      <c r="W637">
        <v>0.28246753246753198</v>
      </c>
      <c r="X637">
        <v>0.10727272727272701</v>
      </c>
      <c r="Y637">
        <v>1.53246753246753E-2</v>
      </c>
      <c r="Z637">
        <v>6.2987012987012994E-2</v>
      </c>
      <c r="AA637">
        <v>2.5974025974026001E-4</v>
      </c>
      <c r="AB637">
        <v>2.4415584415584401E-2</v>
      </c>
      <c r="AC637">
        <v>2.87012987012987E-2</v>
      </c>
      <c r="AD637">
        <v>6.2337662337662303E-3</v>
      </c>
      <c r="AE637">
        <v>1.6883116883116899E-2</v>
      </c>
      <c r="AF637">
        <v>2.05194805194805E-2</v>
      </c>
      <c r="AG637">
        <v>0.46057142857142902</v>
      </c>
      <c r="AH637">
        <v>0.59428571428571397</v>
      </c>
      <c r="AI637">
        <v>0.46171428571428602</v>
      </c>
      <c r="AJ637">
        <v>0.72342857142857098</v>
      </c>
      <c r="AK637">
        <v>0.18057142857142899</v>
      </c>
      <c r="AL637">
        <v>0.85599999999999998</v>
      </c>
      <c r="AM637">
        <v>0.39657142857142902</v>
      </c>
      <c r="AN637">
        <v>0.20457142857142899</v>
      </c>
      <c r="AO637">
        <v>0.29371428571428598</v>
      </c>
      <c r="AP637">
        <v>0.35542857142857098</v>
      </c>
      <c r="AQ637">
        <v>0.61828571428571399</v>
      </c>
      <c r="AR637">
        <v>0.66514285714285704</v>
      </c>
      <c r="AS637">
        <v>0.59885714285714298</v>
      </c>
      <c r="AT637">
        <v>0.56799999999999995</v>
      </c>
      <c r="AU637">
        <v>0.750857142857143</v>
      </c>
      <c r="AV637">
        <v>2.2400000000000002</v>
      </c>
      <c r="AW637">
        <v>1.6377142857142899</v>
      </c>
      <c r="AX637">
        <v>0.64914285714285702</v>
      </c>
      <c r="AY637">
        <v>3.2011428571428602</v>
      </c>
      <c r="AZ637">
        <v>7.7279999999999998</v>
      </c>
      <c r="BA637">
        <v>0.624</v>
      </c>
      <c r="BB637">
        <v>0.28114285714285697</v>
      </c>
      <c r="BC637">
        <v>0.33942857142857102</v>
      </c>
      <c r="BD637">
        <v>0.76</v>
      </c>
      <c r="BE637">
        <v>0.57942857142857096</v>
      </c>
      <c r="BF637" s="255" t="str">
        <f t="shared" si="9"/>
        <v>Significant vulnerability</v>
      </c>
    </row>
    <row r="638" spans="1:58" x14ac:dyDescent="0.25">
      <c r="A638">
        <v>56330</v>
      </c>
      <c r="B638">
        <v>2063</v>
      </c>
      <c r="C638">
        <v>97</v>
      </c>
      <c r="D638">
        <v>26</v>
      </c>
      <c r="E638">
        <v>33931</v>
      </c>
      <c r="F638">
        <v>83</v>
      </c>
      <c r="G638">
        <v>256</v>
      </c>
      <c r="H638">
        <v>643</v>
      </c>
      <c r="I638">
        <v>250</v>
      </c>
      <c r="J638">
        <v>43</v>
      </c>
      <c r="K638">
        <v>104</v>
      </c>
      <c r="L638">
        <v>4</v>
      </c>
      <c r="M638">
        <v>3</v>
      </c>
      <c r="N638">
        <v>95</v>
      </c>
      <c r="O638">
        <v>16</v>
      </c>
      <c r="P638">
        <v>6</v>
      </c>
      <c r="Q638">
        <v>0</v>
      </c>
      <c r="R638">
        <v>4.7018904507998102E-2</v>
      </c>
      <c r="S638">
        <v>1.2603005332040699E-2</v>
      </c>
      <c r="T638">
        <v>33931</v>
      </c>
      <c r="U638">
        <v>4.0232670867668401E-2</v>
      </c>
      <c r="V638">
        <v>0.12409112942316999</v>
      </c>
      <c r="W638">
        <v>0.31168201648085297</v>
      </c>
      <c r="X638">
        <v>0.121182743577315</v>
      </c>
      <c r="Y638">
        <v>2.0843431895298099E-2</v>
      </c>
      <c r="Z638">
        <v>5.0412021328162901E-2</v>
      </c>
      <c r="AA638">
        <v>1.9389238972370301E-3</v>
      </c>
      <c r="AB638">
        <v>1.45419292292777E-3</v>
      </c>
      <c r="AC638">
        <v>4.6049442559379497E-2</v>
      </c>
      <c r="AD638">
        <v>7.7556955889481298E-3</v>
      </c>
      <c r="AE638">
        <v>2.90838584585555E-3</v>
      </c>
      <c r="AF638">
        <v>0</v>
      </c>
      <c r="AG638">
        <v>0.19657142857142901</v>
      </c>
      <c r="AH638">
        <v>0.34857142857142898</v>
      </c>
      <c r="AI638">
        <v>0.77028571428571402</v>
      </c>
      <c r="AJ638">
        <v>0.494857142857143</v>
      </c>
      <c r="AK638">
        <v>0.10285714285714299</v>
      </c>
      <c r="AL638">
        <v>0.94628571428571395</v>
      </c>
      <c r="AM638">
        <v>0.54057142857142904</v>
      </c>
      <c r="AN638">
        <v>0.36114285714285699</v>
      </c>
      <c r="AO638">
        <v>0.217142857142857</v>
      </c>
      <c r="AP638">
        <v>0.47657142857142898</v>
      </c>
      <c r="AQ638">
        <v>0.33028571428571402</v>
      </c>
      <c r="AR638">
        <v>0.77714285714285702</v>
      </c>
      <c r="AS638">
        <v>0.66514285714285704</v>
      </c>
      <c r="AT638">
        <v>0.14514285714285699</v>
      </c>
      <c r="AU638">
        <v>0</v>
      </c>
      <c r="AV638">
        <v>1.8102857142857101</v>
      </c>
      <c r="AW638">
        <v>1.95085714285714</v>
      </c>
      <c r="AX638">
        <v>0.69371428571428595</v>
      </c>
      <c r="AY638">
        <v>1.9177142857142899</v>
      </c>
      <c r="AZ638">
        <v>6.3725714285714297</v>
      </c>
      <c r="BA638">
        <v>0.42971428571428599</v>
      </c>
      <c r="BB638">
        <v>0.47314285714285698</v>
      </c>
      <c r="BC638">
        <v>0.36</v>
      </c>
      <c r="BD638">
        <v>0.34171428571428603</v>
      </c>
      <c r="BE638">
        <v>0.34628571428571397</v>
      </c>
      <c r="BF638" s="255" t="str">
        <f t="shared" si="9"/>
        <v>Some vulnerability</v>
      </c>
    </row>
    <row r="639" spans="1:58" x14ac:dyDescent="0.25">
      <c r="A639">
        <v>56331</v>
      </c>
      <c r="B639">
        <v>2176</v>
      </c>
      <c r="C639">
        <v>72</v>
      </c>
      <c r="D639">
        <v>15</v>
      </c>
      <c r="E639">
        <v>46522</v>
      </c>
      <c r="F639">
        <v>96</v>
      </c>
      <c r="G639">
        <v>362</v>
      </c>
      <c r="H639">
        <v>619</v>
      </c>
      <c r="I639">
        <v>186</v>
      </c>
      <c r="J639">
        <v>24</v>
      </c>
      <c r="K639">
        <v>145</v>
      </c>
      <c r="L639">
        <v>38</v>
      </c>
      <c r="M639">
        <v>17</v>
      </c>
      <c r="N639">
        <v>18</v>
      </c>
      <c r="O639">
        <v>15</v>
      </c>
      <c r="P639">
        <v>11</v>
      </c>
      <c r="Q639">
        <v>0</v>
      </c>
      <c r="R639">
        <v>3.3088235294117599E-2</v>
      </c>
      <c r="S639">
        <v>6.8933823529411797E-3</v>
      </c>
      <c r="T639">
        <v>46522</v>
      </c>
      <c r="U639">
        <v>4.4117647058823498E-2</v>
      </c>
      <c r="V639">
        <v>0.166360294117647</v>
      </c>
      <c r="W639">
        <v>0.28446691176470601</v>
      </c>
      <c r="X639">
        <v>8.5477941176470604E-2</v>
      </c>
      <c r="Y639">
        <v>1.10294117647059E-2</v>
      </c>
      <c r="Z639">
        <v>6.6636029411764705E-2</v>
      </c>
      <c r="AA639">
        <v>1.7463235294117599E-2</v>
      </c>
      <c r="AB639">
        <v>7.8125E-3</v>
      </c>
      <c r="AC639">
        <v>8.2720588235294101E-3</v>
      </c>
      <c r="AD639">
        <v>6.8933823529411797E-3</v>
      </c>
      <c r="AE639">
        <v>5.0551470588235297E-3</v>
      </c>
      <c r="AF639">
        <v>0</v>
      </c>
      <c r="AG639">
        <v>9.4857142857142904E-2</v>
      </c>
      <c r="AH639">
        <v>0.156571428571429</v>
      </c>
      <c r="AI639">
        <v>0.20457142857142899</v>
      </c>
      <c r="AJ639">
        <v>0.56571428571428595</v>
      </c>
      <c r="AK639">
        <v>0.29942857142857099</v>
      </c>
      <c r="AL639">
        <v>0.86057142857142899</v>
      </c>
      <c r="AM639">
        <v>0.16342857142857101</v>
      </c>
      <c r="AN639">
        <v>8.7999999999999995E-2</v>
      </c>
      <c r="AO639">
        <v>0.32114285714285701</v>
      </c>
      <c r="AP639">
        <v>0.84799999999999998</v>
      </c>
      <c r="AQ639">
        <v>0.41942857142857098</v>
      </c>
      <c r="AR639">
        <v>0.35314285714285698</v>
      </c>
      <c r="AS639">
        <v>0.627428571428571</v>
      </c>
      <c r="AT639">
        <v>0.19657142857142901</v>
      </c>
      <c r="AU639">
        <v>0</v>
      </c>
      <c r="AV639">
        <v>1.02171428571429</v>
      </c>
      <c r="AW639">
        <v>1.4114285714285699</v>
      </c>
      <c r="AX639">
        <v>1.1691428571428599</v>
      </c>
      <c r="AY639">
        <v>1.5965714285714301</v>
      </c>
      <c r="AZ639">
        <v>5.1988571428571397</v>
      </c>
      <c r="BA639">
        <v>0.11542857142857101</v>
      </c>
      <c r="BB639">
        <v>0.185142857142857</v>
      </c>
      <c r="BC639">
        <v>0.64457142857142902</v>
      </c>
      <c r="BD639">
        <v>0.25600000000000001</v>
      </c>
      <c r="BE639">
        <v>0.17028571428571401</v>
      </c>
      <c r="BF639" s="255" t="str">
        <f t="shared" si="9"/>
        <v>Least vulnerability</v>
      </c>
    </row>
    <row r="640" spans="1:58" x14ac:dyDescent="0.25">
      <c r="A640">
        <v>56332</v>
      </c>
      <c r="B640">
        <v>1658</v>
      </c>
      <c r="C640">
        <v>183</v>
      </c>
      <c r="D640">
        <v>46</v>
      </c>
      <c r="E640">
        <v>43870</v>
      </c>
      <c r="F640">
        <v>52</v>
      </c>
      <c r="G640">
        <v>302</v>
      </c>
      <c r="H640">
        <v>368</v>
      </c>
      <c r="I640">
        <v>125</v>
      </c>
      <c r="J640">
        <v>23</v>
      </c>
      <c r="K640">
        <v>108</v>
      </c>
      <c r="L640">
        <v>2</v>
      </c>
      <c r="M640">
        <v>5</v>
      </c>
      <c r="N640">
        <v>50</v>
      </c>
      <c r="O640">
        <v>9</v>
      </c>
      <c r="P640">
        <v>10</v>
      </c>
      <c r="Q640">
        <v>0</v>
      </c>
      <c r="R640">
        <v>0.11037394451146</v>
      </c>
      <c r="S640">
        <v>2.7744270205066299E-2</v>
      </c>
      <c r="T640">
        <v>43870</v>
      </c>
      <c r="U640">
        <v>3.1363088057901098E-2</v>
      </c>
      <c r="V640">
        <v>0.18214716525934899</v>
      </c>
      <c r="W640">
        <v>0.221954161640531</v>
      </c>
      <c r="X640">
        <v>7.5392038600723799E-2</v>
      </c>
      <c r="Y640">
        <v>1.38721351025332E-2</v>
      </c>
      <c r="Z640">
        <v>6.5138721351025303E-2</v>
      </c>
      <c r="AA640">
        <v>1.2062726176115799E-3</v>
      </c>
      <c r="AB640">
        <v>3.01568154402895E-3</v>
      </c>
      <c r="AC640">
        <v>3.0156815440289499E-2</v>
      </c>
      <c r="AD640">
        <v>5.4282267792521103E-3</v>
      </c>
      <c r="AE640">
        <v>6.0313630880579E-3</v>
      </c>
      <c r="AF640">
        <v>0</v>
      </c>
      <c r="AG640">
        <v>0.69485714285714295</v>
      </c>
      <c r="AH640">
        <v>0.80342857142857105</v>
      </c>
      <c r="AI640">
        <v>0.28342857142857097</v>
      </c>
      <c r="AJ640">
        <v>0.33142857142857102</v>
      </c>
      <c r="AK640">
        <v>0.38628571428571401</v>
      </c>
      <c r="AL640">
        <v>0.46514285714285702</v>
      </c>
      <c r="AM640">
        <v>9.71428571428571E-2</v>
      </c>
      <c r="AN640">
        <v>0.158857142857143</v>
      </c>
      <c r="AO640">
        <v>0.310857142857143</v>
      </c>
      <c r="AP640">
        <v>0.432</v>
      </c>
      <c r="AQ640">
        <v>0.34628571428571397</v>
      </c>
      <c r="AR640">
        <v>0.67771428571428605</v>
      </c>
      <c r="AS640">
        <v>0.55314285714285705</v>
      </c>
      <c r="AT640">
        <v>0.224</v>
      </c>
      <c r="AU640">
        <v>0</v>
      </c>
      <c r="AV640">
        <v>2.1131428571428601</v>
      </c>
      <c r="AW640">
        <v>1.1074285714285701</v>
      </c>
      <c r="AX640">
        <v>0.74285714285714299</v>
      </c>
      <c r="AY640">
        <v>1.80114285714286</v>
      </c>
      <c r="AZ640">
        <v>5.76457142857143</v>
      </c>
      <c r="BA640">
        <v>0.57485714285714296</v>
      </c>
      <c r="BB640">
        <v>6.7428571428571393E-2</v>
      </c>
      <c r="BC640">
        <v>0.39085714285714301</v>
      </c>
      <c r="BD640">
        <v>0.312</v>
      </c>
      <c r="BE640">
        <v>0.25600000000000001</v>
      </c>
      <c r="BF640" s="255" t="str">
        <f t="shared" si="9"/>
        <v>Some vulnerability</v>
      </c>
    </row>
    <row r="641" spans="1:58" x14ac:dyDescent="0.25">
      <c r="A641">
        <v>56334</v>
      </c>
      <c r="B641">
        <v>5791</v>
      </c>
      <c r="C641">
        <v>626</v>
      </c>
      <c r="D641">
        <v>14</v>
      </c>
      <c r="E641">
        <v>39425</v>
      </c>
      <c r="F641">
        <v>190</v>
      </c>
      <c r="G641">
        <v>1496</v>
      </c>
      <c r="H641">
        <v>1294</v>
      </c>
      <c r="I641">
        <v>724</v>
      </c>
      <c r="J641">
        <v>236</v>
      </c>
      <c r="K641">
        <v>340</v>
      </c>
      <c r="L641">
        <v>5</v>
      </c>
      <c r="M641">
        <v>282</v>
      </c>
      <c r="N641">
        <v>73</v>
      </c>
      <c r="O641">
        <v>20</v>
      </c>
      <c r="P641">
        <v>193</v>
      </c>
      <c r="Q641">
        <v>119</v>
      </c>
      <c r="R641">
        <v>0.108098773959592</v>
      </c>
      <c r="S641">
        <v>2.4175444655499898E-3</v>
      </c>
      <c r="T641">
        <v>39425</v>
      </c>
      <c r="U641">
        <v>3.28095320324642E-2</v>
      </c>
      <c r="V641">
        <v>0.25833189431877102</v>
      </c>
      <c r="W641">
        <v>0.22345018131583499</v>
      </c>
      <c r="X641">
        <v>0.12502158521844201</v>
      </c>
      <c r="Y641">
        <v>4.0752892419271297E-2</v>
      </c>
      <c r="Z641">
        <v>5.8711794163356902E-2</v>
      </c>
      <c r="AA641">
        <v>8.6340873769642605E-4</v>
      </c>
      <c r="AB641">
        <v>4.8696252806078401E-2</v>
      </c>
      <c r="AC641">
        <v>1.26057675703678E-2</v>
      </c>
      <c r="AD641">
        <v>3.4536349507856999E-3</v>
      </c>
      <c r="AE641">
        <v>3.3327577275082003E-2</v>
      </c>
      <c r="AF641">
        <v>2.0549127957174899E-2</v>
      </c>
      <c r="AG641">
        <v>0.68457142857142905</v>
      </c>
      <c r="AH641">
        <v>6.7428571428571393E-2</v>
      </c>
      <c r="AI641">
        <v>0.45028571428571401</v>
      </c>
      <c r="AJ641">
        <v>0.36342857142857099</v>
      </c>
      <c r="AK641">
        <v>0.79771428571428604</v>
      </c>
      <c r="AL641">
        <v>0.48114285714285698</v>
      </c>
      <c r="AM641">
        <v>0.57599999999999996</v>
      </c>
      <c r="AN641">
        <v>0.83542857142857097</v>
      </c>
      <c r="AO641">
        <v>0.27200000000000002</v>
      </c>
      <c r="AP641">
        <v>0.40114285714285702</v>
      </c>
      <c r="AQ641">
        <v>0.8</v>
      </c>
      <c r="AR641">
        <v>0.44800000000000001</v>
      </c>
      <c r="AS641">
        <v>0.42057142857142898</v>
      </c>
      <c r="AT641">
        <v>0.85828571428571399</v>
      </c>
      <c r="AU641">
        <v>0.752</v>
      </c>
      <c r="AV641">
        <v>1.5657142857142901</v>
      </c>
      <c r="AW641">
        <v>2.69028571428571</v>
      </c>
      <c r="AX641">
        <v>0.67314285714285704</v>
      </c>
      <c r="AY641">
        <v>3.2788571428571398</v>
      </c>
      <c r="AZ641">
        <v>8.2080000000000002</v>
      </c>
      <c r="BA641">
        <v>0.315428571428571</v>
      </c>
      <c r="BB641">
        <v>0.85028571428571398</v>
      </c>
      <c r="BC641">
        <v>0.35314285714285698</v>
      </c>
      <c r="BD641">
        <v>0.79428571428571404</v>
      </c>
      <c r="BE641">
        <v>0.65828571428571403</v>
      </c>
      <c r="BF641" s="255" t="str">
        <f t="shared" si="9"/>
        <v>Significant vulnerability</v>
      </c>
    </row>
    <row r="642" spans="1:58" x14ac:dyDescent="0.25">
      <c r="A642">
        <v>56335</v>
      </c>
      <c r="B642">
        <v>221</v>
      </c>
      <c r="C642">
        <v>11</v>
      </c>
      <c r="D642">
        <v>1</v>
      </c>
      <c r="E642">
        <v>30896</v>
      </c>
      <c r="F642">
        <v>4</v>
      </c>
      <c r="G642">
        <v>60</v>
      </c>
      <c r="H642">
        <v>49</v>
      </c>
      <c r="I642">
        <v>9</v>
      </c>
      <c r="J642">
        <v>6</v>
      </c>
      <c r="K642">
        <v>0</v>
      </c>
      <c r="L642">
        <v>0</v>
      </c>
      <c r="M642">
        <v>0</v>
      </c>
      <c r="N642">
        <v>0</v>
      </c>
      <c r="O642">
        <v>0</v>
      </c>
      <c r="P642">
        <v>1</v>
      </c>
      <c r="Q642">
        <v>0</v>
      </c>
      <c r="R642">
        <v>4.9773755656108601E-2</v>
      </c>
      <c r="S642">
        <v>4.5248868778280504E-3</v>
      </c>
      <c r="T642">
        <v>30896</v>
      </c>
      <c r="U642">
        <v>1.8099547511312201E-2</v>
      </c>
      <c r="V642">
        <v>0.27149321266968302</v>
      </c>
      <c r="W642">
        <v>0.22171945701357501</v>
      </c>
      <c r="X642">
        <v>4.0723981900452497E-2</v>
      </c>
      <c r="Y642">
        <v>2.7149321266968299E-2</v>
      </c>
      <c r="Z642">
        <v>0</v>
      </c>
      <c r="AA642">
        <v>0</v>
      </c>
      <c r="AB642">
        <v>0</v>
      </c>
      <c r="AC642">
        <v>0</v>
      </c>
      <c r="AD642">
        <v>0</v>
      </c>
      <c r="AE642">
        <v>4.5248868778280504E-3</v>
      </c>
      <c r="AF642">
        <v>0</v>
      </c>
      <c r="AG642">
        <v>0.22628571428571401</v>
      </c>
      <c r="AH642">
        <v>9.9428571428571394E-2</v>
      </c>
      <c r="AI642">
        <v>0.88114285714285701</v>
      </c>
      <c r="AJ642">
        <v>0.13942857142857101</v>
      </c>
      <c r="AK642">
        <v>0.84</v>
      </c>
      <c r="AL642">
        <v>0.46171428571428602</v>
      </c>
      <c r="AM642">
        <v>1.0285714285714301E-2</v>
      </c>
      <c r="AN642">
        <v>0.54628571428571404</v>
      </c>
      <c r="AO642">
        <v>0</v>
      </c>
      <c r="AP642">
        <v>0</v>
      </c>
      <c r="AQ642">
        <v>0</v>
      </c>
      <c r="AR642">
        <v>0</v>
      </c>
      <c r="AS642">
        <v>0</v>
      </c>
      <c r="AT642">
        <v>0.184</v>
      </c>
      <c r="AU642">
        <v>0</v>
      </c>
      <c r="AV642">
        <v>1.3462857142857101</v>
      </c>
      <c r="AW642">
        <v>1.8582857142857101</v>
      </c>
      <c r="AX642">
        <v>0</v>
      </c>
      <c r="AY642">
        <v>0.184</v>
      </c>
      <c r="AZ642">
        <v>3.3885714285714301</v>
      </c>
      <c r="BA642">
        <v>0.22514285714285701</v>
      </c>
      <c r="BB642">
        <v>0.41142857142857098</v>
      </c>
      <c r="BC642">
        <v>0</v>
      </c>
      <c r="BD642">
        <v>2.2857142857142899E-2</v>
      </c>
      <c r="BE642">
        <v>1.7142857142857099E-2</v>
      </c>
      <c r="BF642" s="255" t="str">
        <f t="shared" si="9"/>
        <v>Least vulnerability</v>
      </c>
    </row>
    <row r="643" spans="1:58" x14ac:dyDescent="0.25">
      <c r="A643">
        <v>56336</v>
      </c>
      <c r="B643">
        <v>1530</v>
      </c>
      <c r="C643">
        <v>153</v>
      </c>
      <c r="D643">
        <v>21</v>
      </c>
      <c r="E643">
        <v>45165</v>
      </c>
      <c r="F643">
        <v>65</v>
      </c>
      <c r="G643">
        <v>444</v>
      </c>
      <c r="H643">
        <v>242</v>
      </c>
      <c r="I643">
        <v>177</v>
      </c>
      <c r="J643">
        <v>61</v>
      </c>
      <c r="K643">
        <v>62</v>
      </c>
      <c r="L643">
        <v>14</v>
      </c>
      <c r="M643">
        <v>30</v>
      </c>
      <c r="N643">
        <v>79</v>
      </c>
      <c r="O643">
        <v>14</v>
      </c>
      <c r="P643">
        <v>10</v>
      </c>
      <c r="Q643">
        <v>1</v>
      </c>
      <c r="R643">
        <v>0.1</v>
      </c>
      <c r="S643">
        <v>1.37254901960784E-2</v>
      </c>
      <c r="T643">
        <v>45165</v>
      </c>
      <c r="U643">
        <v>4.2483660130718998E-2</v>
      </c>
      <c r="V643">
        <v>0.29019607843137302</v>
      </c>
      <c r="W643">
        <v>0.15816993464052301</v>
      </c>
      <c r="X643">
        <v>0.115686274509804</v>
      </c>
      <c r="Y643">
        <v>3.9869281045751603E-2</v>
      </c>
      <c r="Z643">
        <v>4.05228758169935E-2</v>
      </c>
      <c r="AA643">
        <v>9.1503267973856196E-3</v>
      </c>
      <c r="AB643">
        <v>1.9607843137254902E-2</v>
      </c>
      <c r="AC643">
        <v>5.16339869281046E-2</v>
      </c>
      <c r="AD643">
        <v>9.1503267973856196E-3</v>
      </c>
      <c r="AE643">
        <v>6.5359477124183E-3</v>
      </c>
      <c r="AF643">
        <v>6.5359477124183002E-4</v>
      </c>
      <c r="AG643">
        <v>0.63428571428571401</v>
      </c>
      <c r="AH643">
        <v>0.38514285714285701</v>
      </c>
      <c r="AI643">
        <v>0.24457142857142899</v>
      </c>
      <c r="AJ643">
        <v>0.53485714285714303</v>
      </c>
      <c r="AK643">
        <v>0.86628571428571399</v>
      </c>
      <c r="AL643">
        <v>0.123428571428571</v>
      </c>
      <c r="AM643">
        <v>0.47199999999999998</v>
      </c>
      <c r="AN643">
        <v>0.82514285714285696</v>
      </c>
      <c r="AO643">
        <v>0.157714285714286</v>
      </c>
      <c r="AP643">
        <v>0.73599999999999999</v>
      </c>
      <c r="AQ643">
        <v>0.56685714285714295</v>
      </c>
      <c r="AR643">
        <v>0.79200000000000004</v>
      </c>
      <c r="AS643">
        <v>0.73257142857142898</v>
      </c>
      <c r="AT643">
        <v>0.24228571428571399</v>
      </c>
      <c r="AU643">
        <v>0.40571428571428603</v>
      </c>
      <c r="AV643">
        <v>1.79885714285714</v>
      </c>
      <c r="AW643">
        <v>2.2868571428571398</v>
      </c>
      <c r="AX643">
        <v>0.89371428571428602</v>
      </c>
      <c r="AY643">
        <v>2.73942857142857</v>
      </c>
      <c r="AZ643">
        <v>7.7188571428571402</v>
      </c>
      <c r="BA643">
        <v>0.42399999999999999</v>
      </c>
      <c r="BB643">
        <v>0.65257142857142902</v>
      </c>
      <c r="BC643">
        <v>0.48457142857142899</v>
      </c>
      <c r="BD643">
        <v>0.61028571428571399</v>
      </c>
      <c r="BE643">
        <v>0.57599999999999996</v>
      </c>
      <c r="BF643" s="255" t="str">
        <f t="shared" si="9"/>
        <v>Significant vulnerability</v>
      </c>
    </row>
    <row r="644" spans="1:58" x14ac:dyDescent="0.25">
      <c r="A644">
        <v>56338</v>
      </c>
      <c r="B644">
        <v>1579</v>
      </c>
      <c r="C644">
        <v>169</v>
      </c>
      <c r="D644">
        <v>34</v>
      </c>
      <c r="E644">
        <v>35472</v>
      </c>
      <c r="F644">
        <v>138</v>
      </c>
      <c r="G644">
        <v>394</v>
      </c>
      <c r="H644">
        <v>297</v>
      </c>
      <c r="I644">
        <v>225</v>
      </c>
      <c r="J644">
        <v>68</v>
      </c>
      <c r="K644">
        <v>116</v>
      </c>
      <c r="L644">
        <v>0</v>
      </c>
      <c r="M644">
        <v>0</v>
      </c>
      <c r="N644">
        <v>93</v>
      </c>
      <c r="O644">
        <v>7</v>
      </c>
      <c r="P644">
        <v>11</v>
      </c>
      <c r="Q644">
        <v>0</v>
      </c>
      <c r="R644">
        <v>0.107029765674478</v>
      </c>
      <c r="S644">
        <v>2.1532615579480701E-2</v>
      </c>
      <c r="T644">
        <v>35472</v>
      </c>
      <c r="U644">
        <v>8.7397086763774501E-2</v>
      </c>
      <c r="V644">
        <v>0.24952501583280601</v>
      </c>
      <c r="W644">
        <v>0.188093730208993</v>
      </c>
      <c r="X644">
        <v>0.14249525015832801</v>
      </c>
      <c r="Y644">
        <v>4.3065231158961402E-2</v>
      </c>
      <c r="Z644">
        <v>7.3464217859404699E-2</v>
      </c>
      <c r="AA644">
        <v>0</v>
      </c>
      <c r="AB644">
        <v>0</v>
      </c>
      <c r="AC644">
        <v>5.8898036732108902E-2</v>
      </c>
      <c r="AD644">
        <v>4.4331855604813203E-3</v>
      </c>
      <c r="AE644">
        <v>6.9664344521849298E-3</v>
      </c>
      <c r="AF644">
        <v>0</v>
      </c>
      <c r="AG644">
        <v>0.67771428571428605</v>
      </c>
      <c r="AH644">
        <v>0.64800000000000002</v>
      </c>
      <c r="AI644">
        <v>0.70399999999999996</v>
      </c>
      <c r="AJ644">
        <v>0.92685714285714305</v>
      </c>
      <c r="AK644">
        <v>0.76685714285714301</v>
      </c>
      <c r="AL644">
        <v>0.23085714285714301</v>
      </c>
      <c r="AM644">
        <v>0.70742857142857096</v>
      </c>
      <c r="AN644">
        <v>0.85599999999999998</v>
      </c>
      <c r="AO644">
        <v>0.38171428571428601</v>
      </c>
      <c r="AP644">
        <v>0</v>
      </c>
      <c r="AQ644">
        <v>0</v>
      </c>
      <c r="AR644">
        <v>0.82628571428571396</v>
      </c>
      <c r="AS644">
        <v>0.48914285714285699</v>
      </c>
      <c r="AT644">
        <v>0.25714285714285701</v>
      </c>
      <c r="AU644">
        <v>0</v>
      </c>
      <c r="AV644">
        <v>2.9565714285714302</v>
      </c>
      <c r="AW644">
        <v>2.5611428571428601</v>
      </c>
      <c r="AX644">
        <v>0.38171428571428601</v>
      </c>
      <c r="AY644">
        <v>1.5725714285714301</v>
      </c>
      <c r="AZ644">
        <v>7.4720000000000004</v>
      </c>
      <c r="BA644">
        <v>0.873142857142857</v>
      </c>
      <c r="BB644">
        <v>0.78971428571428604</v>
      </c>
      <c r="BC644">
        <v>0.20342857142857099</v>
      </c>
      <c r="BD644">
        <v>0.248</v>
      </c>
      <c r="BE644">
        <v>0.54057142857142904</v>
      </c>
      <c r="BF644" s="255" t="str">
        <f t="shared" ref="BF644:BF707" si="10">IF(BE644&lt;=0.25,"Least vulnerability",IF(BE644&lt;=0.5,"Some vulnerability",IF(BE644&lt;=0.75,"Significant vulnerability",IF(BE644&lt;=1,"Most vulnerability",""))))</f>
        <v>Significant vulnerability</v>
      </c>
    </row>
    <row r="645" spans="1:58" x14ac:dyDescent="0.25">
      <c r="A645">
        <v>56339</v>
      </c>
      <c r="B645">
        <v>1068</v>
      </c>
      <c r="C645">
        <v>156</v>
      </c>
      <c r="D645">
        <v>16</v>
      </c>
      <c r="E645">
        <v>30371</v>
      </c>
      <c r="F645">
        <v>48</v>
      </c>
      <c r="G645">
        <v>190</v>
      </c>
      <c r="H645">
        <v>279</v>
      </c>
      <c r="I645">
        <v>147</v>
      </c>
      <c r="J645">
        <v>39</v>
      </c>
      <c r="K645">
        <v>147</v>
      </c>
      <c r="L645">
        <v>14</v>
      </c>
      <c r="M645">
        <v>33</v>
      </c>
      <c r="N645">
        <v>17</v>
      </c>
      <c r="O645">
        <v>2</v>
      </c>
      <c r="P645">
        <v>15</v>
      </c>
      <c r="Q645">
        <v>8</v>
      </c>
      <c r="R645">
        <v>0.14606741573033699</v>
      </c>
      <c r="S645">
        <v>1.4981273408239701E-2</v>
      </c>
      <c r="T645">
        <v>30371</v>
      </c>
      <c r="U645">
        <v>4.49438202247191E-2</v>
      </c>
      <c r="V645">
        <v>0.17790262172284599</v>
      </c>
      <c r="W645">
        <v>0.26123595505618002</v>
      </c>
      <c r="X645">
        <v>0.137640449438202</v>
      </c>
      <c r="Y645">
        <v>3.6516853932584303E-2</v>
      </c>
      <c r="Z645">
        <v>0.137640449438202</v>
      </c>
      <c r="AA645">
        <v>1.31086142322097E-2</v>
      </c>
      <c r="AB645">
        <v>3.0898876404494399E-2</v>
      </c>
      <c r="AC645">
        <v>1.59176029962547E-2</v>
      </c>
      <c r="AD645">
        <v>1.87265917602996E-3</v>
      </c>
      <c r="AE645">
        <v>1.40449438202247E-2</v>
      </c>
      <c r="AF645">
        <v>7.4906367041198503E-3</v>
      </c>
      <c r="AG645">
        <v>0.86514285714285699</v>
      </c>
      <c r="AH645">
        <v>0.433142857142857</v>
      </c>
      <c r="AI645">
        <v>0.90285714285714302</v>
      </c>
      <c r="AJ645">
        <v>0.57599999999999996</v>
      </c>
      <c r="AK645">
        <v>0.36799999999999999</v>
      </c>
      <c r="AL645">
        <v>0.75771428571428601</v>
      </c>
      <c r="AM645">
        <v>0.67200000000000004</v>
      </c>
      <c r="AN645">
        <v>0.75657142857142901</v>
      </c>
      <c r="AO645">
        <v>0.67428571428571404</v>
      </c>
      <c r="AP645">
        <v>0.80342857142857105</v>
      </c>
      <c r="AQ645">
        <v>0.67542857142857105</v>
      </c>
      <c r="AR645">
        <v>0.50628571428571401</v>
      </c>
      <c r="AS645">
        <v>0.32</v>
      </c>
      <c r="AT645">
        <v>0.48914285714285699</v>
      </c>
      <c r="AU645">
        <v>0.55771428571428605</v>
      </c>
      <c r="AV645">
        <v>2.7771428571428598</v>
      </c>
      <c r="AW645">
        <v>2.5542857142857098</v>
      </c>
      <c r="AX645">
        <v>1.47771428571429</v>
      </c>
      <c r="AY645">
        <v>2.5485714285714298</v>
      </c>
      <c r="AZ645">
        <v>9.3577142857142892</v>
      </c>
      <c r="BA645">
        <v>0.81485714285714295</v>
      </c>
      <c r="BB645">
        <v>0.78514285714285703</v>
      </c>
      <c r="BC645">
        <v>0.78400000000000003</v>
      </c>
      <c r="BD645">
        <v>0.55085714285714305</v>
      </c>
      <c r="BE645">
        <v>0.83542857142857097</v>
      </c>
      <c r="BF645" s="255" t="str">
        <f t="shared" si="10"/>
        <v>Most vulnerability</v>
      </c>
    </row>
    <row r="646" spans="1:58" x14ac:dyDescent="0.25">
      <c r="A646">
        <v>56340</v>
      </c>
      <c r="B646">
        <v>2433</v>
      </c>
      <c r="C646">
        <v>99</v>
      </c>
      <c r="D646">
        <v>13</v>
      </c>
      <c r="E646">
        <v>37961</v>
      </c>
      <c r="F646">
        <v>36</v>
      </c>
      <c r="G646">
        <v>356</v>
      </c>
      <c r="H646">
        <v>631</v>
      </c>
      <c r="I646">
        <v>208</v>
      </c>
      <c r="J646">
        <v>29</v>
      </c>
      <c r="K646">
        <v>56</v>
      </c>
      <c r="L646">
        <v>0</v>
      </c>
      <c r="M646">
        <v>37</v>
      </c>
      <c r="N646">
        <v>40</v>
      </c>
      <c r="O646">
        <v>9</v>
      </c>
      <c r="P646">
        <v>8</v>
      </c>
      <c r="Q646">
        <v>0</v>
      </c>
      <c r="R646">
        <v>4.0690505548705298E-2</v>
      </c>
      <c r="S646">
        <v>5.34319769831484E-3</v>
      </c>
      <c r="T646">
        <v>37961</v>
      </c>
      <c r="U646">
        <v>1.47965474722565E-2</v>
      </c>
      <c r="V646">
        <v>0.14632141389231401</v>
      </c>
      <c r="W646">
        <v>0.25935059597205101</v>
      </c>
      <c r="X646">
        <v>8.5491163173037399E-2</v>
      </c>
      <c r="Y646">
        <v>1.19194410193177E-2</v>
      </c>
      <c r="Z646">
        <v>2.3016851623510099E-2</v>
      </c>
      <c r="AA646">
        <v>0</v>
      </c>
      <c r="AB646">
        <v>1.52075626798192E-2</v>
      </c>
      <c r="AC646">
        <v>1.6440608302507199E-2</v>
      </c>
      <c r="AD646">
        <v>3.6991368680641202E-3</v>
      </c>
      <c r="AE646">
        <v>3.2881216605014402E-3</v>
      </c>
      <c r="AF646">
        <v>0</v>
      </c>
      <c r="AG646">
        <v>0.14514285714285699</v>
      </c>
      <c r="AH646">
        <v>0.123428571428571</v>
      </c>
      <c r="AI646">
        <v>0.53600000000000003</v>
      </c>
      <c r="AJ646">
        <v>9.9428571428571394E-2</v>
      </c>
      <c r="AK646">
        <v>0.2</v>
      </c>
      <c r="AL646">
        <v>0.74171428571428599</v>
      </c>
      <c r="AM646">
        <v>0.16457142857142901</v>
      </c>
      <c r="AN646">
        <v>0.109714285714286</v>
      </c>
      <c r="AO646">
        <v>6.2857142857142903E-2</v>
      </c>
      <c r="AP646">
        <v>0</v>
      </c>
      <c r="AQ646">
        <v>0.51771428571428602</v>
      </c>
      <c r="AR646">
        <v>0.51885714285714302</v>
      </c>
      <c r="AS646">
        <v>0.435428571428571</v>
      </c>
      <c r="AT646">
        <v>0.154285714285714</v>
      </c>
      <c r="AU646">
        <v>0</v>
      </c>
      <c r="AV646">
        <v>0.90400000000000003</v>
      </c>
      <c r="AW646">
        <v>1.216</v>
      </c>
      <c r="AX646">
        <v>6.2857142857142903E-2</v>
      </c>
      <c r="AY646">
        <v>1.6262857142857099</v>
      </c>
      <c r="AZ646">
        <v>3.8091428571428598</v>
      </c>
      <c r="BA646">
        <v>8.5714285714285701E-2</v>
      </c>
      <c r="BB646">
        <v>0.108571428571429</v>
      </c>
      <c r="BC646">
        <v>5.4857142857142903E-2</v>
      </c>
      <c r="BD646">
        <v>0.26628571428571401</v>
      </c>
      <c r="BE646">
        <v>4.1142857142857099E-2</v>
      </c>
      <c r="BF646" s="255" t="str">
        <f t="shared" si="10"/>
        <v>Least vulnerability</v>
      </c>
    </row>
    <row r="647" spans="1:58" x14ac:dyDescent="0.25">
      <c r="A647">
        <v>56342</v>
      </c>
      <c r="B647">
        <v>2805</v>
      </c>
      <c r="C647">
        <v>342</v>
      </c>
      <c r="D647">
        <v>109</v>
      </c>
      <c r="E647">
        <v>41977</v>
      </c>
      <c r="F647">
        <v>163</v>
      </c>
      <c r="G647">
        <v>836</v>
      </c>
      <c r="H647">
        <v>466</v>
      </c>
      <c r="I647">
        <v>641</v>
      </c>
      <c r="J647">
        <v>139</v>
      </c>
      <c r="K647">
        <v>297</v>
      </c>
      <c r="L647">
        <v>8</v>
      </c>
      <c r="M647">
        <v>37</v>
      </c>
      <c r="N647">
        <v>443</v>
      </c>
      <c r="O647">
        <v>25</v>
      </c>
      <c r="P647">
        <v>55</v>
      </c>
      <c r="Q647">
        <v>12</v>
      </c>
      <c r="R647">
        <v>0.12192513368984</v>
      </c>
      <c r="S647">
        <v>3.8859180035650601E-2</v>
      </c>
      <c r="T647">
        <v>41977</v>
      </c>
      <c r="U647">
        <v>5.81105169340463E-2</v>
      </c>
      <c r="V647">
        <v>0.29803921568627501</v>
      </c>
      <c r="W647">
        <v>0.16613190730837801</v>
      </c>
      <c r="X647">
        <v>0.22852049910873401</v>
      </c>
      <c r="Y647">
        <v>4.9554367201426003E-2</v>
      </c>
      <c r="Z647">
        <v>0.105882352941176</v>
      </c>
      <c r="AA647">
        <v>2.8520499108734402E-3</v>
      </c>
      <c r="AB647">
        <v>1.31907308377897E-2</v>
      </c>
      <c r="AC647">
        <v>0.157932263814617</v>
      </c>
      <c r="AD647">
        <v>8.9126559714794995E-3</v>
      </c>
      <c r="AE647">
        <v>1.9607843137254902E-2</v>
      </c>
      <c r="AF647">
        <v>4.2780748663101597E-3</v>
      </c>
      <c r="AG647">
        <v>0.76342857142857101</v>
      </c>
      <c r="AH647">
        <v>0.91885714285714304</v>
      </c>
      <c r="AI647">
        <v>0.34628571428571397</v>
      </c>
      <c r="AJ647">
        <v>0.77600000000000002</v>
      </c>
      <c r="AK647">
        <v>0.88114285714285701</v>
      </c>
      <c r="AL647">
        <v>0.14057142857142901</v>
      </c>
      <c r="AM647">
        <v>0.96799999999999997</v>
      </c>
      <c r="AN647">
        <v>0.90628571428571403</v>
      </c>
      <c r="AO647">
        <v>0.55771428571428605</v>
      </c>
      <c r="AP647">
        <v>0.53142857142857103</v>
      </c>
      <c r="AQ647">
        <v>0.49028571428571399</v>
      </c>
      <c r="AR647">
        <v>0.97828571428571398</v>
      </c>
      <c r="AS647">
        <v>0.72114285714285697</v>
      </c>
      <c r="AT647">
        <v>0.63542857142857101</v>
      </c>
      <c r="AU647">
        <v>0.500571428571429</v>
      </c>
      <c r="AV647">
        <v>2.80457142857143</v>
      </c>
      <c r="AW647">
        <v>2.8959999999999999</v>
      </c>
      <c r="AX647">
        <v>1.0891428571428601</v>
      </c>
      <c r="AY647">
        <v>3.3257142857142901</v>
      </c>
      <c r="AZ647">
        <v>10.1154285714286</v>
      </c>
      <c r="BA647">
        <v>0.82971428571428596</v>
      </c>
      <c r="BB647">
        <v>0.93828571428571395</v>
      </c>
      <c r="BC647">
        <v>0.60571428571428598</v>
      </c>
      <c r="BD647">
        <v>0.81142857142857105</v>
      </c>
      <c r="BE647">
        <v>0.91314285714285703</v>
      </c>
      <c r="BF647" s="255" t="str">
        <f t="shared" si="10"/>
        <v>Most vulnerability</v>
      </c>
    </row>
    <row r="648" spans="1:58" x14ac:dyDescent="0.25">
      <c r="A648">
        <v>56343</v>
      </c>
      <c r="B648">
        <v>805</v>
      </c>
      <c r="C648">
        <v>57</v>
      </c>
      <c r="D648">
        <v>16</v>
      </c>
      <c r="E648">
        <v>46222</v>
      </c>
      <c r="F648">
        <v>17</v>
      </c>
      <c r="G648">
        <v>203</v>
      </c>
      <c r="H648">
        <v>147</v>
      </c>
      <c r="I648">
        <v>118</v>
      </c>
      <c r="J648">
        <v>39</v>
      </c>
      <c r="K648">
        <v>22</v>
      </c>
      <c r="L648">
        <v>2</v>
      </c>
      <c r="M648">
        <v>0</v>
      </c>
      <c r="N648">
        <v>27</v>
      </c>
      <c r="O648">
        <v>5</v>
      </c>
      <c r="P648">
        <v>2</v>
      </c>
      <c r="Q648">
        <v>0</v>
      </c>
      <c r="R648">
        <v>7.0807453416149094E-2</v>
      </c>
      <c r="S648">
        <v>1.9875776397515501E-2</v>
      </c>
      <c r="T648">
        <v>46222</v>
      </c>
      <c r="U648">
        <v>2.1118012422360201E-2</v>
      </c>
      <c r="V648">
        <v>0.25217391304347803</v>
      </c>
      <c r="W648">
        <v>0.182608695652174</v>
      </c>
      <c r="X648">
        <v>0.146583850931677</v>
      </c>
      <c r="Y648">
        <v>4.8447204968944099E-2</v>
      </c>
      <c r="Z648">
        <v>2.7329192546583801E-2</v>
      </c>
      <c r="AA648">
        <v>2.4844720496894398E-3</v>
      </c>
      <c r="AB648">
        <v>0</v>
      </c>
      <c r="AC648">
        <v>3.3540372670807499E-2</v>
      </c>
      <c r="AD648">
        <v>6.2111801242236003E-3</v>
      </c>
      <c r="AE648">
        <v>2.4844720496894398E-3</v>
      </c>
      <c r="AF648">
        <v>0</v>
      </c>
      <c r="AG648">
        <v>0.40799999999999997</v>
      </c>
      <c r="AH648">
        <v>0.59542857142857097</v>
      </c>
      <c r="AI648">
        <v>0.20914285714285699</v>
      </c>
      <c r="AJ648">
        <v>0.17714285714285699</v>
      </c>
      <c r="AK648">
        <v>0.78285714285714303</v>
      </c>
      <c r="AL648">
        <v>0.20228571428571401</v>
      </c>
      <c r="AM648">
        <v>0.74171428571428599</v>
      </c>
      <c r="AN648">
        <v>0.89714285714285702</v>
      </c>
      <c r="AO648">
        <v>8.4571428571428603E-2</v>
      </c>
      <c r="AP648">
        <v>0.52</v>
      </c>
      <c r="AQ648">
        <v>0</v>
      </c>
      <c r="AR648">
        <v>0.70399999999999996</v>
      </c>
      <c r="AS648">
        <v>0.59657142857142897</v>
      </c>
      <c r="AT648">
        <v>0.128</v>
      </c>
      <c r="AU648">
        <v>0</v>
      </c>
      <c r="AV648">
        <v>1.3897142857142899</v>
      </c>
      <c r="AW648">
        <v>2.6240000000000001</v>
      </c>
      <c r="AX648">
        <v>0.60457142857142898</v>
      </c>
      <c r="AY648">
        <v>1.4285714285714299</v>
      </c>
      <c r="AZ648">
        <v>6.0468571428571396</v>
      </c>
      <c r="BA648">
        <v>0.24228571428571399</v>
      </c>
      <c r="BB648">
        <v>0.82057142857142895</v>
      </c>
      <c r="BC648">
        <v>0.309714285714286</v>
      </c>
      <c r="BD648">
        <v>0.20914285714285699</v>
      </c>
      <c r="BE648">
        <v>0.29028571428571398</v>
      </c>
      <c r="BF648" s="255" t="str">
        <f t="shared" si="10"/>
        <v>Some vulnerability</v>
      </c>
    </row>
    <row r="649" spans="1:58" x14ac:dyDescent="0.25">
      <c r="A649">
        <v>56345</v>
      </c>
      <c r="B649">
        <v>15105</v>
      </c>
      <c r="C649">
        <v>1815</v>
      </c>
      <c r="D649">
        <v>306</v>
      </c>
      <c r="E649">
        <v>35253</v>
      </c>
      <c r="F649">
        <v>825</v>
      </c>
      <c r="G649">
        <v>3461</v>
      </c>
      <c r="H649">
        <v>3290</v>
      </c>
      <c r="I649">
        <v>2305</v>
      </c>
      <c r="J649">
        <v>319</v>
      </c>
      <c r="K649">
        <v>905</v>
      </c>
      <c r="L649">
        <v>7</v>
      </c>
      <c r="M649">
        <v>401</v>
      </c>
      <c r="N649">
        <v>213</v>
      </c>
      <c r="O649">
        <v>34</v>
      </c>
      <c r="P649">
        <v>373</v>
      </c>
      <c r="Q649">
        <v>440</v>
      </c>
      <c r="R649">
        <v>0.120158887785501</v>
      </c>
      <c r="S649">
        <v>2.02581926514399E-2</v>
      </c>
      <c r="T649">
        <v>35253</v>
      </c>
      <c r="U649">
        <v>5.4617676266136998E-2</v>
      </c>
      <c r="V649">
        <v>0.22912942734194</v>
      </c>
      <c r="W649">
        <v>0.21780867262495901</v>
      </c>
      <c r="X649">
        <v>0.152598477325389</v>
      </c>
      <c r="Y649">
        <v>2.1118834822906302E-2</v>
      </c>
      <c r="Z649">
        <v>5.9913935782853402E-2</v>
      </c>
      <c r="AA649">
        <v>4.6342270771267802E-4</v>
      </c>
      <c r="AB649">
        <v>2.65475008275405E-2</v>
      </c>
      <c r="AC649">
        <v>1.41012909632572E-2</v>
      </c>
      <c r="AD649">
        <v>2.2509102946044399E-3</v>
      </c>
      <c r="AE649">
        <v>2.4693809996689801E-2</v>
      </c>
      <c r="AF649">
        <v>2.9129427341939799E-2</v>
      </c>
      <c r="AG649">
        <v>0.754285714285714</v>
      </c>
      <c r="AH649">
        <v>0.60799999999999998</v>
      </c>
      <c r="AI649">
        <v>0.71314285714285697</v>
      </c>
      <c r="AJ649">
        <v>0.72799999999999998</v>
      </c>
      <c r="AK649">
        <v>0.68228571428571405</v>
      </c>
      <c r="AL649">
        <v>0.43085714285714299</v>
      </c>
      <c r="AM649">
        <v>0.77942857142857103</v>
      </c>
      <c r="AN649">
        <v>0.370285714285714</v>
      </c>
      <c r="AO649">
        <v>0.27885714285714303</v>
      </c>
      <c r="AP649">
        <v>0.371428571428571</v>
      </c>
      <c r="AQ649">
        <v>0.64228571428571402</v>
      </c>
      <c r="AR649">
        <v>0.47199999999999998</v>
      </c>
      <c r="AS649">
        <v>0.34399999999999997</v>
      </c>
      <c r="AT649">
        <v>0.754285714285714</v>
      </c>
      <c r="AU649">
        <v>0.83771428571428597</v>
      </c>
      <c r="AV649">
        <v>2.80342857142857</v>
      </c>
      <c r="AW649">
        <v>2.2628571428571398</v>
      </c>
      <c r="AX649">
        <v>0.65028571428571402</v>
      </c>
      <c r="AY649">
        <v>3.0502857142857098</v>
      </c>
      <c r="AZ649">
        <v>8.7668571428571394</v>
      </c>
      <c r="BA649">
        <v>0.82857142857142896</v>
      </c>
      <c r="BB649">
        <v>0.64114285714285701</v>
      </c>
      <c r="BC649">
        <v>0.34171428571428603</v>
      </c>
      <c r="BD649">
        <v>0.71657142857142897</v>
      </c>
      <c r="BE649">
        <v>0.74057142857142899</v>
      </c>
      <c r="BF649" s="255" t="str">
        <f t="shared" si="10"/>
        <v>Significant vulnerability</v>
      </c>
    </row>
    <row r="650" spans="1:58" x14ac:dyDescent="0.25">
      <c r="A650">
        <v>56347</v>
      </c>
      <c r="B650">
        <v>8067</v>
      </c>
      <c r="C650">
        <v>931</v>
      </c>
      <c r="D650">
        <v>183</v>
      </c>
      <c r="E650">
        <v>29367</v>
      </c>
      <c r="F650">
        <v>968</v>
      </c>
      <c r="G650">
        <v>1577</v>
      </c>
      <c r="H650">
        <v>2142</v>
      </c>
      <c r="I650">
        <v>816</v>
      </c>
      <c r="J650">
        <v>100</v>
      </c>
      <c r="K650">
        <v>2024</v>
      </c>
      <c r="L650">
        <v>559</v>
      </c>
      <c r="M650">
        <v>330</v>
      </c>
      <c r="N650">
        <v>200</v>
      </c>
      <c r="O650">
        <v>192</v>
      </c>
      <c r="P650">
        <v>275</v>
      </c>
      <c r="Q650">
        <v>213</v>
      </c>
      <c r="R650">
        <v>0.115408454196108</v>
      </c>
      <c r="S650">
        <v>2.2685013015991101E-2</v>
      </c>
      <c r="T650">
        <v>29367</v>
      </c>
      <c r="U650">
        <v>0.11999504152720999</v>
      </c>
      <c r="V650">
        <v>0.19548778976075401</v>
      </c>
      <c r="W650">
        <v>0.26552621792487902</v>
      </c>
      <c r="X650">
        <v>0.101152844923763</v>
      </c>
      <c r="Y650">
        <v>1.23961819759514E-2</v>
      </c>
      <c r="Z650">
        <v>0.25089872319325601</v>
      </c>
      <c r="AA650">
        <v>6.9294657245568395E-2</v>
      </c>
      <c r="AB650">
        <v>4.0907400520639597E-2</v>
      </c>
      <c r="AC650">
        <v>2.4792363951902801E-2</v>
      </c>
      <c r="AD650">
        <v>2.38006693938267E-2</v>
      </c>
      <c r="AE650">
        <v>3.4089500433866403E-2</v>
      </c>
      <c r="AF650">
        <v>2.6403867608776499E-2</v>
      </c>
      <c r="AG650">
        <v>0.73142857142857098</v>
      </c>
      <c r="AH650">
        <v>0.68571428571428605</v>
      </c>
      <c r="AI650">
        <v>0.92114285714285704</v>
      </c>
      <c r="AJ650">
        <v>0.98285714285714298</v>
      </c>
      <c r="AK650">
        <v>0.496</v>
      </c>
      <c r="AL650">
        <v>0.77942857142857103</v>
      </c>
      <c r="AM650">
        <v>0.32228571428571401</v>
      </c>
      <c r="AN650">
        <v>0.124571428571429</v>
      </c>
      <c r="AO650">
        <v>0.85942857142857099</v>
      </c>
      <c r="AP650">
        <v>0.97942857142857098</v>
      </c>
      <c r="AQ650">
        <v>0.75542857142857101</v>
      </c>
      <c r="AR650">
        <v>0.628571428571429</v>
      </c>
      <c r="AS650">
        <v>0.95657142857142896</v>
      </c>
      <c r="AT650">
        <v>0.86514285714285699</v>
      </c>
      <c r="AU650">
        <v>0.81028571428571405</v>
      </c>
      <c r="AV650">
        <v>3.3211428571428598</v>
      </c>
      <c r="AW650">
        <v>1.72228571428571</v>
      </c>
      <c r="AX650">
        <v>1.8388571428571401</v>
      </c>
      <c r="AY650">
        <v>4.016</v>
      </c>
      <c r="AZ650">
        <v>10.8982857142857</v>
      </c>
      <c r="BA650">
        <v>0.94628571428571395</v>
      </c>
      <c r="BB650">
        <v>0.33028571428571402</v>
      </c>
      <c r="BC650">
        <v>0.94399999999999995</v>
      </c>
      <c r="BD650">
        <v>0.98628571428571399</v>
      </c>
      <c r="BE650">
        <v>0.96685714285714297</v>
      </c>
      <c r="BF650" s="255" t="str">
        <f t="shared" si="10"/>
        <v>Most vulnerability</v>
      </c>
    </row>
    <row r="651" spans="1:58" x14ac:dyDescent="0.25">
      <c r="A651">
        <v>56349</v>
      </c>
      <c r="B651">
        <v>804</v>
      </c>
      <c r="C651">
        <v>48</v>
      </c>
      <c r="D651">
        <v>3</v>
      </c>
      <c r="E651">
        <v>40885</v>
      </c>
      <c r="F651">
        <v>21</v>
      </c>
      <c r="G651">
        <v>142</v>
      </c>
      <c r="H651">
        <v>183</v>
      </c>
      <c r="I651">
        <v>62</v>
      </c>
      <c r="J651">
        <v>17</v>
      </c>
      <c r="K651">
        <v>28</v>
      </c>
      <c r="L651">
        <v>0</v>
      </c>
      <c r="M651">
        <v>0</v>
      </c>
      <c r="N651">
        <v>13</v>
      </c>
      <c r="O651">
        <v>1</v>
      </c>
      <c r="P651">
        <v>2</v>
      </c>
      <c r="Q651">
        <v>0</v>
      </c>
      <c r="R651">
        <v>5.9701492537313397E-2</v>
      </c>
      <c r="S651">
        <v>3.7313432835820899E-3</v>
      </c>
      <c r="T651">
        <v>40885</v>
      </c>
      <c r="U651">
        <v>2.6119402985074602E-2</v>
      </c>
      <c r="V651">
        <v>0.17661691542288599</v>
      </c>
      <c r="W651">
        <v>0.22761194029850701</v>
      </c>
      <c r="X651">
        <v>7.7114427860696499E-2</v>
      </c>
      <c r="Y651">
        <v>2.1144278606965199E-2</v>
      </c>
      <c r="Z651">
        <v>3.4825870646766198E-2</v>
      </c>
      <c r="AA651">
        <v>0</v>
      </c>
      <c r="AB651">
        <v>0</v>
      </c>
      <c r="AC651">
        <v>1.61691542288557E-2</v>
      </c>
      <c r="AD651">
        <v>1.2437810945273599E-3</v>
      </c>
      <c r="AE651">
        <v>2.4875621890547298E-3</v>
      </c>
      <c r="AF651">
        <v>0</v>
      </c>
      <c r="AG651">
        <v>0.30514285714285699</v>
      </c>
      <c r="AH651">
        <v>8.2285714285714295E-2</v>
      </c>
      <c r="AI651">
        <v>0.38400000000000001</v>
      </c>
      <c r="AJ651">
        <v>0.23428571428571399</v>
      </c>
      <c r="AK651">
        <v>0.36114285714285699</v>
      </c>
      <c r="AL651">
        <v>0.51314285714285701</v>
      </c>
      <c r="AM651">
        <v>0.104</v>
      </c>
      <c r="AN651">
        <v>0.373714285714286</v>
      </c>
      <c r="AO651">
        <v>0.129142857142857</v>
      </c>
      <c r="AP651">
        <v>0</v>
      </c>
      <c r="AQ651">
        <v>0</v>
      </c>
      <c r="AR651">
        <v>0.51085714285714301</v>
      </c>
      <c r="AS651">
        <v>0.27314285714285702</v>
      </c>
      <c r="AT651">
        <v>0.129142857142857</v>
      </c>
      <c r="AU651">
        <v>0</v>
      </c>
      <c r="AV651">
        <v>1.00571428571429</v>
      </c>
      <c r="AW651">
        <v>1.3520000000000001</v>
      </c>
      <c r="AX651">
        <v>0.129142857142857</v>
      </c>
      <c r="AY651">
        <v>0.91314285714285703</v>
      </c>
      <c r="AZ651">
        <v>3.4</v>
      </c>
      <c r="BA651">
        <v>0.110857142857143</v>
      </c>
      <c r="BB651">
        <v>0.155428571428571</v>
      </c>
      <c r="BC651">
        <v>9.1428571428571401E-2</v>
      </c>
      <c r="BD651">
        <v>8.4571428571428603E-2</v>
      </c>
      <c r="BE651">
        <v>1.8285714285714301E-2</v>
      </c>
      <c r="BF651" s="255" t="str">
        <f t="shared" si="10"/>
        <v>Least vulnerability</v>
      </c>
    </row>
    <row r="652" spans="1:58" x14ac:dyDescent="0.25">
      <c r="A652">
        <v>56350</v>
      </c>
      <c r="B652">
        <v>468</v>
      </c>
      <c r="C652">
        <v>100</v>
      </c>
      <c r="D652">
        <v>11</v>
      </c>
      <c r="E652">
        <v>27050</v>
      </c>
      <c r="F652">
        <v>36</v>
      </c>
      <c r="G652">
        <v>165</v>
      </c>
      <c r="H652">
        <v>67</v>
      </c>
      <c r="I652">
        <v>112</v>
      </c>
      <c r="J652">
        <v>47</v>
      </c>
      <c r="K652">
        <v>47</v>
      </c>
      <c r="L652">
        <v>0</v>
      </c>
      <c r="M652">
        <v>0</v>
      </c>
      <c r="N652">
        <v>66</v>
      </c>
      <c r="O652">
        <v>0</v>
      </c>
      <c r="P652">
        <v>7</v>
      </c>
      <c r="Q652">
        <v>0</v>
      </c>
      <c r="R652">
        <v>0.213675213675214</v>
      </c>
      <c r="S652">
        <v>2.3504273504273501E-2</v>
      </c>
      <c r="T652">
        <v>27050</v>
      </c>
      <c r="U652">
        <v>7.69230769230769E-2</v>
      </c>
      <c r="V652">
        <v>0.35256410256410298</v>
      </c>
      <c r="W652">
        <v>0.14316239316239299</v>
      </c>
      <c r="X652">
        <v>0.23931623931623899</v>
      </c>
      <c r="Y652">
        <v>0.10042735042735</v>
      </c>
      <c r="Z652">
        <v>0.10042735042735</v>
      </c>
      <c r="AA652">
        <v>0</v>
      </c>
      <c r="AB652">
        <v>0</v>
      </c>
      <c r="AC652">
        <v>0.141025641025641</v>
      </c>
      <c r="AD652">
        <v>0</v>
      </c>
      <c r="AE652">
        <v>1.4957264957265E-2</v>
      </c>
      <c r="AF652">
        <v>0</v>
      </c>
      <c r="AG652">
        <v>0.95771428571428596</v>
      </c>
      <c r="AH652">
        <v>0.70742857142857096</v>
      </c>
      <c r="AI652">
        <v>0.95314285714285696</v>
      </c>
      <c r="AJ652">
        <v>0.89257142857142902</v>
      </c>
      <c r="AK652">
        <v>0.95085714285714296</v>
      </c>
      <c r="AL652">
        <v>8.7999999999999995E-2</v>
      </c>
      <c r="AM652">
        <v>0.97257142857142898</v>
      </c>
      <c r="AN652">
        <v>0.98857142857142899</v>
      </c>
      <c r="AO652">
        <v>0.52114285714285702</v>
      </c>
      <c r="AP652">
        <v>0</v>
      </c>
      <c r="AQ652">
        <v>0</v>
      </c>
      <c r="AR652">
        <v>0.97371428571428598</v>
      </c>
      <c r="AS652">
        <v>0</v>
      </c>
      <c r="AT652">
        <v>0.52342857142857102</v>
      </c>
      <c r="AU652">
        <v>0</v>
      </c>
      <c r="AV652">
        <v>3.51085714285714</v>
      </c>
      <c r="AW652">
        <v>3</v>
      </c>
      <c r="AX652">
        <v>0.52114285714285702</v>
      </c>
      <c r="AY652">
        <v>1.49714285714286</v>
      </c>
      <c r="AZ652">
        <v>8.52914285714286</v>
      </c>
      <c r="BA652">
        <v>0.96457142857142897</v>
      </c>
      <c r="BB652">
        <v>0.97028571428571397</v>
      </c>
      <c r="BC652">
        <v>0.254857142857143</v>
      </c>
      <c r="BD652">
        <v>0.23314285714285701</v>
      </c>
      <c r="BE652">
        <v>0.70514285714285696</v>
      </c>
      <c r="BF652" s="255" t="str">
        <f t="shared" si="10"/>
        <v>Significant vulnerability</v>
      </c>
    </row>
    <row r="653" spans="1:58" x14ac:dyDescent="0.25">
      <c r="A653">
        <v>56352</v>
      </c>
      <c r="B653">
        <v>5955</v>
      </c>
      <c r="C653">
        <v>379</v>
      </c>
      <c r="D653">
        <v>95</v>
      </c>
      <c r="E653">
        <v>35802</v>
      </c>
      <c r="F653">
        <v>290</v>
      </c>
      <c r="G653">
        <v>1160</v>
      </c>
      <c r="H653">
        <v>1436</v>
      </c>
      <c r="I653">
        <v>538</v>
      </c>
      <c r="J653">
        <v>211</v>
      </c>
      <c r="K653">
        <v>827</v>
      </c>
      <c r="L653">
        <v>88</v>
      </c>
      <c r="M653">
        <v>235</v>
      </c>
      <c r="N653">
        <v>125</v>
      </c>
      <c r="O653">
        <v>6</v>
      </c>
      <c r="P653">
        <v>129</v>
      </c>
      <c r="Q653">
        <v>85</v>
      </c>
      <c r="R653">
        <v>6.3643996641477796E-2</v>
      </c>
      <c r="S653">
        <v>1.5952980688497102E-2</v>
      </c>
      <c r="T653">
        <v>35802</v>
      </c>
      <c r="U653">
        <v>4.8698572628043703E-2</v>
      </c>
      <c r="V653">
        <v>0.19479429051217501</v>
      </c>
      <c r="W653">
        <v>0.24114189756507101</v>
      </c>
      <c r="X653">
        <v>9.0344248530646501E-2</v>
      </c>
      <c r="Y653">
        <v>3.5432409739714503E-2</v>
      </c>
      <c r="Z653">
        <v>0.13887489504618</v>
      </c>
      <c r="AA653">
        <v>1.47774979009236E-2</v>
      </c>
      <c r="AB653">
        <v>3.9462636439966399E-2</v>
      </c>
      <c r="AC653">
        <v>2.0990764063811899E-2</v>
      </c>
      <c r="AD653">
        <v>1.0075566750629701E-3</v>
      </c>
      <c r="AE653">
        <v>2.1662468513853901E-2</v>
      </c>
      <c r="AF653">
        <v>1.4273719563392099E-2</v>
      </c>
      <c r="AG653">
        <v>0.34171428571428603</v>
      </c>
      <c r="AH653">
        <v>0.46628571428571403</v>
      </c>
      <c r="AI653">
        <v>0.68</v>
      </c>
      <c r="AJ653">
        <v>0.64228571428571402</v>
      </c>
      <c r="AK653">
        <v>0.49028571428571399</v>
      </c>
      <c r="AL653">
        <v>0.61485714285714299</v>
      </c>
      <c r="AM653">
        <v>0.219428571428571</v>
      </c>
      <c r="AN653">
        <v>0.73828571428571399</v>
      </c>
      <c r="AO653">
        <v>0.68457142857142905</v>
      </c>
      <c r="AP653">
        <v>0.82285714285714295</v>
      </c>
      <c r="AQ653">
        <v>0.748571428571429</v>
      </c>
      <c r="AR653">
        <v>0.58742857142857097</v>
      </c>
      <c r="AS653">
        <v>0.25600000000000001</v>
      </c>
      <c r="AT653">
        <v>0.68342857142857105</v>
      </c>
      <c r="AU653">
        <v>0.67314285714285704</v>
      </c>
      <c r="AV653">
        <v>2.1302857142857099</v>
      </c>
      <c r="AW653">
        <v>2.0628571428571401</v>
      </c>
      <c r="AX653">
        <v>1.50742857142857</v>
      </c>
      <c r="AY653">
        <v>2.9485714285714302</v>
      </c>
      <c r="AZ653">
        <v>8.6491428571428592</v>
      </c>
      <c r="BA653">
        <v>0.58057142857142896</v>
      </c>
      <c r="BB653">
        <v>0.53371428571428603</v>
      </c>
      <c r="BC653">
        <v>0.79885714285714304</v>
      </c>
      <c r="BD653">
        <v>0.67771428571428605</v>
      </c>
      <c r="BE653">
        <v>0.72457142857142898</v>
      </c>
      <c r="BF653" s="255" t="str">
        <f t="shared" si="10"/>
        <v>Significant vulnerability</v>
      </c>
    </row>
    <row r="654" spans="1:58" x14ac:dyDescent="0.25">
      <c r="A654">
        <v>56353</v>
      </c>
      <c r="B654">
        <v>9489</v>
      </c>
      <c r="C654">
        <v>932</v>
      </c>
      <c r="D654">
        <v>227</v>
      </c>
      <c r="E654">
        <v>36922</v>
      </c>
      <c r="F654">
        <v>537</v>
      </c>
      <c r="G654">
        <v>1352</v>
      </c>
      <c r="H654">
        <v>2297</v>
      </c>
      <c r="I654">
        <v>1384</v>
      </c>
      <c r="J654">
        <v>186</v>
      </c>
      <c r="K654">
        <v>740</v>
      </c>
      <c r="L654">
        <v>31</v>
      </c>
      <c r="M654">
        <v>318</v>
      </c>
      <c r="N654">
        <v>416</v>
      </c>
      <c r="O654">
        <v>58</v>
      </c>
      <c r="P654">
        <v>241</v>
      </c>
      <c r="Q654">
        <v>168</v>
      </c>
      <c r="R654">
        <v>9.8218990409948401E-2</v>
      </c>
      <c r="S654">
        <v>2.3922436505427299E-2</v>
      </c>
      <c r="T654">
        <v>36922</v>
      </c>
      <c r="U654">
        <v>5.6591843186847901E-2</v>
      </c>
      <c r="V654">
        <v>0.142480767204131</v>
      </c>
      <c r="W654">
        <v>0.24206976499104199</v>
      </c>
      <c r="X654">
        <v>0.14585309305511601</v>
      </c>
      <c r="Y654">
        <v>1.9601644008852399E-2</v>
      </c>
      <c r="Z654">
        <v>7.7985035304036193E-2</v>
      </c>
      <c r="AA654">
        <v>3.2669406681420602E-3</v>
      </c>
      <c r="AB654">
        <v>3.3512488144166901E-2</v>
      </c>
      <c r="AC654">
        <v>4.3840236062809602E-2</v>
      </c>
      <c r="AD654">
        <v>6.1123406049109503E-3</v>
      </c>
      <c r="AE654">
        <v>2.5397829065233399E-2</v>
      </c>
      <c r="AF654">
        <v>1.77047107176731E-2</v>
      </c>
      <c r="AG654">
        <v>0.622857142857143</v>
      </c>
      <c r="AH654">
        <v>0.72571428571428598</v>
      </c>
      <c r="AI654">
        <v>0.59771428571428598</v>
      </c>
      <c r="AJ654">
        <v>0.748571428571429</v>
      </c>
      <c r="AK654">
        <v>0.185142857142857</v>
      </c>
      <c r="AL654">
        <v>0.621714285714286</v>
      </c>
      <c r="AM654">
        <v>0.73599999999999999</v>
      </c>
      <c r="AN654">
        <v>0.32800000000000001</v>
      </c>
      <c r="AO654">
        <v>0.41485714285714298</v>
      </c>
      <c r="AP654">
        <v>0.54514285714285704</v>
      </c>
      <c r="AQ654">
        <v>0.69828571428571395</v>
      </c>
      <c r="AR654">
        <v>0.76457142857142901</v>
      </c>
      <c r="AS654">
        <v>0.59085714285714297</v>
      </c>
      <c r="AT654">
        <v>0.76914285714285702</v>
      </c>
      <c r="AU654">
        <v>0.71657142857142897</v>
      </c>
      <c r="AV654">
        <v>2.6948571428571402</v>
      </c>
      <c r="AW654">
        <v>1.8708571428571401</v>
      </c>
      <c r="AX654">
        <v>0.96</v>
      </c>
      <c r="AY654">
        <v>3.5394285714285698</v>
      </c>
      <c r="AZ654">
        <v>9.0651428571428596</v>
      </c>
      <c r="BA654">
        <v>0.78628571428571403</v>
      </c>
      <c r="BB654">
        <v>0.41828571428571398</v>
      </c>
      <c r="BC654">
        <v>0.52685714285714302</v>
      </c>
      <c r="BD654">
        <v>0.86742857142857099</v>
      </c>
      <c r="BE654">
        <v>0.79085714285714304</v>
      </c>
      <c r="BF654" s="255" t="str">
        <f t="shared" si="10"/>
        <v>Most vulnerability</v>
      </c>
    </row>
    <row r="655" spans="1:58" x14ac:dyDescent="0.25">
      <c r="A655">
        <v>56354</v>
      </c>
      <c r="B655">
        <v>1372</v>
      </c>
      <c r="C655">
        <v>138</v>
      </c>
      <c r="D655">
        <v>13</v>
      </c>
      <c r="E655">
        <v>44586</v>
      </c>
      <c r="F655">
        <v>55</v>
      </c>
      <c r="G655">
        <v>338</v>
      </c>
      <c r="H655">
        <v>276</v>
      </c>
      <c r="I655">
        <v>149</v>
      </c>
      <c r="J655">
        <v>27</v>
      </c>
      <c r="K655">
        <v>38</v>
      </c>
      <c r="L655">
        <v>2</v>
      </c>
      <c r="M655">
        <v>0</v>
      </c>
      <c r="N655">
        <v>72</v>
      </c>
      <c r="O655">
        <v>0</v>
      </c>
      <c r="P655">
        <v>8</v>
      </c>
      <c r="Q655">
        <v>0</v>
      </c>
      <c r="R655">
        <v>0.100583090379009</v>
      </c>
      <c r="S655">
        <v>9.4752186588921306E-3</v>
      </c>
      <c r="T655">
        <v>44586</v>
      </c>
      <c r="U655">
        <v>4.0087463556851298E-2</v>
      </c>
      <c r="V655">
        <v>0.24635568513119499</v>
      </c>
      <c r="W655">
        <v>0.20116618075801701</v>
      </c>
      <c r="X655">
        <v>0.108600583090379</v>
      </c>
      <c r="Y655">
        <v>1.9679300291545201E-2</v>
      </c>
      <c r="Z655">
        <v>2.7696793002915499E-2</v>
      </c>
      <c r="AA655">
        <v>1.45772594752187E-3</v>
      </c>
      <c r="AB655">
        <v>0</v>
      </c>
      <c r="AC655">
        <v>5.2478134110787202E-2</v>
      </c>
      <c r="AD655">
        <v>0</v>
      </c>
      <c r="AE655">
        <v>5.83090379008746E-3</v>
      </c>
      <c r="AF655">
        <v>0</v>
      </c>
      <c r="AG655">
        <v>0.64457142857142902</v>
      </c>
      <c r="AH655">
        <v>0.24</v>
      </c>
      <c r="AI655">
        <v>0.25942857142857101</v>
      </c>
      <c r="AJ655">
        <v>0.49257142857142899</v>
      </c>
      <c r="AK655">
        <v>0.750857142857143</v>
      </c>
      <c r="AL655">
        <v>0.308571428571429</v>
      </c>
      <c r="AM655">
        <v>0.40571428571428603</v>
      </c>
      <c r="AN655">
        <v>0.33257142857142902</v>
      </c>
      <c r="AO655">
        <v>8.7999999999999995E-2</v>
      </c>
      <c r="AP655">
        <v>0.45028571428571401</v>
      </c>
      <c r="AQ655">
        <v>0</v>
      </c>
      <c r="AR655">
        <v>0.79542857142857104</v>
      </c>
      <c r="AS655">
        <v>0</v>
      </c>
      <c r="AT655">
        <v>0.218285714285714</v>
      </c>
      <c r="AU655">
        <v>0</v>
      </c>
      <c r="AV655">
        <v>1.6365714285714299</v>
      </c>
      <c r="AW655">
        <v>1.79771428571429</v>
      </c>
      <c r="AX655">
        <v>0.53828571428571403</v>
      </c>
      <c r="AY655">
        <v>1.01371428571429</v>
      </c>
      <c r="AZ655">
        <v>4.9862857142857102</v>
      </c>
      <c r="BA655">
        <v>0.34285714285714303</v>
      </c>
      <c r="BB655">
        <v>0.38171428571428601</v>
      </c>
      <c r="BC655">
        <v>0.26400000000000001</v>
      </c>
      <c r="BD655">
        <v>0.113142857142857</v>
      </c>
      <c r="BE655">
        <v>0.13257142857142901</v>
      </c>
      <c r="BF655" s="255" t="str">
        <f t="shared" si="10"/>
        <v>Least vulnerability</v>
      </c>
    </row>
    <row r="656" spans="1:58" x14ac:dyDescent="0.25">
      <c r="A656">
        <v>56355</v>
      </c>
      <c r="B656">
        <v>643</v>
      </c>
      <c r="C656">
        <v>45</v>
      </c>
      <c r="D656">
        <v>0</v>
      </c>
      <c r="E656">
        <v>38749</v>
      </c>
      <c r="F656">
        <v>7</v>
      </c>
      <c r="G656">
        <v>58</v>
      </c>
      <c r="H656">
        <v>210</v>
      </c>
      <c r="I656">
        <v>45</v>
      </c>
      <c r="J656">
        <v>4</v>
      </c>
      <c r="K656">
        <v>12</v>
      </c>
      <c r="L656">
        <v>0</v>
      </c>
      <c r="M656">
        <v>12</v>
      </c>
      <c r="N656">
        <v>12</v>
      </c>
      <c r="O656">
        <v>0</v>
      </c>
      <c r="P656">
        <v>4</v>
      </c>
      <c r="Q656">
        <v>0</v>
      </c>
      <c r="R656">
        <v>6.9984447900466595E-2</v>
      </c>
      <c r="S656">
        <v>0</v>
      </c>
      <c r="T656">
        <v>38749</v>
      </c>
      <c r="U656">
        <v>1.08864696734059E-2</v>
      </c>
      <c r="V656">
        <v>9.0202177293934704E-2</v>
      </c>
      <c r="W656">
        <v>0.326594090202177</v>
      </c>
      <c r="X656">
        <v>6.9984447900466595E-2</v>
      </c>
      <c r="Y656">
        <v>6.2208398133748099E-3</v>
      </c>
      <c r="Z656">
        <v>1.8662519440124401E-2</v>
      </c>
      <c r="AA656">
        <v>0</v>
      </c>
      <c r="AB656">
        <v>1.8662519440124401E-2</v>
      </c>
      <c r="AC656">
        <v>1.8662519440124401E-2</v>
      </c>
      <c r="AD656">
        <v>0</v>
      </c>
      <c r="AE656">
        <v>6.2208398133748099E-3</v>
      </c>
      <c r="AF656">
        <v>0</v>
      </c>
      <c r="AG656">
        <v>0.4</v>
      </c>
      <c r="AH656">
        <v>0</v>
      </c>
      <c r="AI656">
        <v>0.48571428571428599</v>
      </c>
      <c r="AJ656">
        <v>6.0571428571428602E-2</v>
      </c>
      <c r="AK656">
        <v>3.54285714285714E-2</v>
      </c>
      <c r="AL656">
        <v>0.96685714285714297</v>
      </c>
      <c r="AM656">
        <v>7.54285714285714E-2</v>
      </c>
      <c r="AN656">
        <v>4.34285714285714E-2</v>
      </c>
      <c r="AO656">
        <v>5.2571428571428602E-2</v>
      </c>
      <c r="AP656">
        <v>0</v>
      </c>
      <c r="AQ656">
        <v>0.55885714285714305</v>
      </c>
      <c r="AR656">
        <v>0.55542857142857105</v>
      </c>
      <c r="AS656">
        <v>0</v>
      </c>
      <c r="AT656">
        <v>0.22971428571428601</v>
      </c>
      <c r="AU656">
        <v>0</v>
      </c>
      <c r="AV656">
        <v>0.94628571428571395</v>
      </c>
      <c r="AW656">
        <v>1.1211428571428601</v>
      </c>
      <c r="AX656">
        <v>5.2571428571428602E-2</v>
      </c>
      <c r="AY656">
        <v>1.3440000000000001</v>
      </c>
      <c r="AZ656">
        <v>3.464</v>
      </c>
      <c r="BA656">
        <v>9.1428571428571401E-2</v>
      </c>
      <c r="BB656">
        <v>7.6571428571428596E-2</v>
      </c>
      <c r="BC656">
        <v>4.57142857142857E-2</v>
      </c>
      <c r="BD656">
        <v>0.184</v>
      </c>
      <c r="BE656">
        <v>2.2857142857142899E-2</v>
      </c>
      <c r="BF656" s="255" t="str">
        <f t="shared" si="10"/>
        <v>Least vulnerability</v>
      </c>
    </row>
    <row r="657" spans="1:58" x14ac:dyDescent="0.25">
      <c r="A657">
        <v>56356</v>
      </c>
      <c r="B657">
        <v>264</v>
      </c>
      <c r="C657">
        <v>1</v>
      </c>
      <c r="D657">
        <v>1</v>
      </c>
      <c r="E657">
        <v>33235</v>
      </c>
      <c r="F657">
        <v>11</v>
      </c>
      <c r="G657">
        <v>58</v>
      </c>
      <c r="H657">
        <v>70</v>
      </c>
      <c r="I657">
        <v>28</v>
      </c>
      <c r="J657">
        <v>1</v>
      </c>
      <c r="K657">
        <v>4</v>
      </c>
      <c r="L657">
        <v>0</v>
      </c>
      <c r="M657">
        <v>0</v>
      </c>
      <c r="N657">
        <v>1</v>
      </c>
      <c r="O657">
        <v>1</v>
      </c>
      <c r="P657">
        <v>0</v>
      </c>
      <c r="Q657">
        <v>21</v>
      </c>
      <c r="R657">
        <v>3.7878787878787902E-3</v>
      </c>
      <c r="S657">
        <v>3.7878787878787902E-3</v>
      </c>
      <c r="T657">
        <v>33235</v>
      </c>
      <c r="U657">
        <v>4.1666666666666699E-2</v>
      </c>
      <c r="V657">
        <v>0.21969696969697</v>
      </c>
      <c r="W657">
        <v>0.26515151515151503</v>
      </c>
      <c r="X657">
        <v>0.10606060606060599</v>
      </c>
      <c r="Y657">
        <v>3.7878787878787902E-3</v>
      </c>
      <c r="Z657">
        <v>1.5151515151515201E-2</v>
      </c>
      <c r="AA657">
        <v>0</v>
      </c>
      <c r="AB657">
        <v>0</v>
      </c>
      <c r="AC657">
        <v>3.7878787878787902E-3</v>
      </c>
      <c r="AD657">
        <v>3.7878787878787902E-3</v>
      </c>
      <c r="AE657">
        <v>0</v>
      </c>
      <c r="AF657">
        <v>7.9545454545454503E-2</v>
      </c>
      <c r="AG657">
        <v>1.25714285714286E-2</v>
      </c>
      <c r="AH657">
        <v>8.4571428571428603E-2</v>
      </c>
      <c r="AI657">
        <v>0.8</v>
      </c>
      <c r="AJ657">
        <v>0.52114285714285702</v>
      </c>
      <c r="AK657">
        <v>0.61828571428571399</v>
      </c>
      <c r="AL657">
        <v>0.77371428571428602</v>
      </c>
      <c r="AM657">
        <v>0.38171428571428601</v>
      </c>
      <c r="AN657">
        <v>3.4285714285714301E-2</v>
      </c>
      <c r="AO657">
        <v>4.8000000000000001E-2</v>
      </c>
      <c r="AP657">
        <v>0</v>
      </c>
      <c r="AQ657">
        <v>0</v>
      </c>
      <c r="AR657">
        <v>0.23885714285714299</v>
      </c>
      <c r="AS657">
        <v>0.44342857142857101</v>
      </c>
      <c r="AT657">
        <v>0</v>
      </c>
      <c r="AU657">
        <v>0.96228571428571397</v>
      </c>
      <c r="AV657">
        <v>1.4182857142857099</v>
      </c>
      <c r="AW657">
        <v>1.8080000000000001</v>
      </c>
      <c r="AX657">
        <v>4.8000000000000001E-2</v>
      </c>
      <c r="AY657">
        <v>1.6445714285714299</v>
      </c>
      <c r="AZ657">
        <v>4.9188571428571404</v>
      </c>
      <c r="BA657">
        <v>0.25714285714285701</v>
      </c>
      <c r="BB657">
        <v>0.39085714285714301</v>
      </c>
      <c r="BC657">
        <v>4.2285714285714301E-2</v>
      </c>
      <c r="BD657">
        <v>0.27200000000000002</v>
      </c>
      <c r="BE657">
        <v>0.125714285714286</v>
      </c>
      <c r="BF657" s="255" t="str">
        <f t="shared" si="10"/>
        <v>Least vulnerability</v>
      </c>
    </row>
    <row r="658" spans="1:58" x14ac:dyDescent="0.25">
      <c r="A658">
        <v>56357</v>
      </c>
      <c r="B658">
        <v>1192</v>
      </c>
      <c r="C658">
        <v>31</v>
      </c>
      <c r="D658">
        <v>18</v>
      </c>
      <c r="E658">
        <v>38413</v>
      </c>
      <c r="F658">
        <v>56</v>
      </c>
      <c r="G658">
        <v>125</v>
      </c>
      <c r="H658">
        <v>382</v>
      </c>
      <c r="I658">
        <v>99</v>
      </c>
      <c r="J658">
        <v>30</v>
      </c>
      <c r="K658">
        <v>29</v>
      </c>
      <c r="L658">
        <v>17</v>
      </c>
      <c r="M658">
        <v>0</v>
      </c>
      <c r="N658">
        <v>31</v>
      </c>
      <c r="O658">
        <v>0</v>
      </c>
      <c r="P658">
        <v>0</v>
      </c>
      <c r="Q658">
        <v>0</v>
      </c>
      <c r="R658">
        <v>2.6006711409396002E-2</v>
      </c>
      <c r="S658">
        <v>1.51006711409396E-2</v>
      </c>
      <c r="T658">
        <v>38413</v>
      </c>
      <c r="U658">
        <v>4.6979865771812103E-2</v>
      </c>
      <c r="V658">
        <v>0.104865771812081</v>
      </c>
      <c r="W658">
        <v>0.32046979865771802</v>
      </c>
      <c r="X658">
        <v>8.3053691275167804E-2</v>
      </c>
      <c r="Y658">
        <v>2.5167785234899299E-2</v>
      </c>
      <c r="Z658">
        <v>2.4328859060402701E-2</v>
      </c>
      <c r="AA658">
        <v>1.4261744966443E-2</v>
      </c>
      <c r="AB658">
        <v>0</v>
      </c>
      <c r="AC658">
        <v>2.6006711409396002E-2</v>
      </c>
      <c r="AD658">
        <v>0</v>
      </c>
      <c r="AE658">
        <v>0</v>
      </c>
      <c r="AF658">
        <v>0</v>
      </c>
      <c r="AG658">
        <v>5.6000000000000001E-2</v>
      </c>
      <c r="AH658">
        <v>0.438857142857143</v>
      </c>
      <c r="AI658">
        <v>0.51314285714285701</v>
      </c>
      <c r="AJ658">
        <v>0.61142857142857099</v>
      </c>
      <c r="AK658">
        <v>5.6000000000000001E-2</v>
      </c>
      <c r="AL658">
        <v>0.95885714285714296</v>
      </c>
      <c r="AM658">
        <v>0.13828571428571401</v>
      </c>
      <c r="AN658">
        <v>0.502857142857143</v>
      </c>
      <c r="AO658">
        <v>6.9714285714285701E-2</v>
      </c>
      <c r="AP658">
        <v>0.81942857142857095</v>
      </c>
      <c r="AQ658">
        <v>0</v>
      </c>
      <c r="AR658">
        <v>0.63885714285714301</v>
      </c>
      <c r="AS658">
        <v>0</v>
      </c>
      <c r="AT658">
        <v>0</v>
      </c>
      <c r="AU658">
        <v>0</v>
      </c>
      <c r="AV658">
        <v>1.6194285714285701</v>
      </c>
      <c r="AW658">
        <v>1.6559999999999999</v>
      </c>
      <c r="AX658">
        <v>0.88914285714285701</v>
      </c>
      <c r="AY658">
        <v>0.63885714285714301</v>
      </c>
      <c r="AZ658">
        <v>4.8034285714285696</v>
      </c>
      <c r="BA658">
        <v>0.33485714285714302</v>
      </c>
      <c r="BB658">
        <v>0.29485714285714298</v>
      </c>
      <c r="BC658">
        <v>0.48228571428571398</v>
      </c>
      <c r="BD658">
        <v>4.57142857142857E-2</v>
      </c>
      <c r="BE658">
        <v>0.109714285714286</v>
      </c>
      <c r="BF658" s="255" t="str">
        <f t="shared" si="10"/>
        <v>Least vulnerability</v>
      </c>
    </row>
    <row r="659" spans="1:58" x14ac:dyDescent="0.25">
      <c r="A659">
        <v>56358</v>
      </c>
      <c r="B659">
        <v>3172</v>
      </c>
      <c r="C659">
        <v>362</v>
      </c>
      <c r="D659">
        <v>80</v>
      </c>
      <c r="E659">
        <v>34393</v>
      </c>
      <c r="F659">
        <v>198</v>
      </c>
      <c r="G659">
        <v>584</v>
      </c>
      <c r="H659">
        <v>703</v>
      </c>
      <c r="I659">
        <v>539</v>
      </c>
      <c r="J659">
        <v>84</v>
      </c>
      <c r="K659">
        <v>182</v>
      </c>
      <c r="L659">
        <v>5</v>
      </c>
      <c r="M659">
        <v>8</v>
      </c>
      <c r="N659">
        <v>207</v>
      </c>
      <c r="O659">
        <v>35</v>
      </c>
      <c r="P659">
        <v>14</v>
      </c>
      <c r="Q659">
        <v>11</v>
      </c>
      <c r="R659">
        <v>0.11412358133669601</v>
      </c>
      <c r="S659">
        <v>2.5220680958385901E-2</v>
      </c>
      <c r="T659">
        <v>34393</v>
      </c>
      <c r="U659">
        <v>6.2421185372005E-2</v>
      </c>
      <c r="V659">
        <v>0.18411097099621701</v>
      </c>
      <c r="W659">
        <v>0.221626733921816</v>
      </c>
      <c r="X659">
        <v>0.169924337957125</v>
      </c>
      <c r="Y659">
        <v>2.6481715006305199E-2</v>
      </c>
      <c r="Z659">
        <v>5.7377049180327898E-2</v>
      </c>
      <c r="AA659">
        <v>1.5762925598991201E-3</v>
      </c>
      <c r="AB659">
        <v>2.5220680958385898E-3</v>
      </c>
      <c r="AC659">
        <v>6.5258511979823394E-2</v>
      </c>
      <c r="AD659">
        <v>1.1034047919293801E-2</v>
      </c>
      <c r="AE659">
        <v>4.4136191677175297E-3</v>
      </c>
      <c r="AF659">
        <v>3.46784363177806E-3</v>
      </c>
      <c r="AG659">
        <v>0.71885714285714297</v>
      </c>
      <c r="AH659">
        <v>0.752</v>
      </c>
      <c r="AI659">
        <v>0.748571428571429</v>
      </c>
      <c r="AJ659">
        <v>0.80342857142857105</v>
      </c>
      <c r="AK659">
        <v>0.40457142857142903</v>
      </c>
      <c r="AL659">
        <v>0.46057142857142902</v>
      </c>
      <c r="AM659">
        <v>0.85371428571428598</v>
      </c>
      <c r="AN659">
        <v>0.53371428571428603</v>
      </c>
      <c r="AO659">
        <v>0.25714285714285701</v>
      </c>
      <c r="AP659">
        <v>0.45600000000000002</v>
      </c>
      <c r="AQ659">
        <v>0.34399999999999997</v>
      </c>
      <c r="AR659">
        <v>0.84685714285714297</v>
      </c>
      <c r="AS659">
        <v>0.80114285714285705</v>
      </c>
      <c r="AT659">
        <v>0.17828571428571399</v>
      </c>
      <c r="AU659">
        <v>0.48342857142857099</v>
      </c>
      <c r="AV659">
        <v>3.02285714285714</v>
      </c>
      <c r="AW659">
        <v>2.25257142857143</v>
      </c>
      <c r="AX659">
        <v>0.71314285714285697</v>
      </c>
      <c r="AY659">
        <v>2.6537142857142899</v>
      </c>
      <c r="AZ659">
        <v>8.6422857142857108</v>
      </c>
      <c r="BA659">
        <v>0.88685714285714301</v>
      </c>
      <c r="BB659">
        <v>0.63428571428571401</v>
      </c>
      <c r="BC659">
        <v>0.370285714285714</v>
      </c>
      <c r="BD659">
        <v>0.58514285714285696</v>
      </c>
      <c r="BE659">
        <v>0.72342857142857098</v>
      </c>
      <c r="BF659" s="255" t="str">
        <f t="shared" si="10"/>
        <v>Significant vulnerability</v>
      </c>
    </row>
    <row r="660" spans="1:58" x14ac:dyDescent="0.25">
      <c r="A660">
        <v>56359</v>
      </c>
      <c r="B660">
        <v>3451</v>
      </c>
      <c r="C660">
        <v>673</v>
      </c>
      <c r="D660">
        <v>89</v>
      </c>
      <c r="E660">
        <v>31157</v>
      </c>
      <c r="F660">
        <v>262</v>
      </c>
      <c r="G660">
        <v>731</v>
      </c>
      <c r="H660">
        <v>919</v>
      </c>
      <c r="I660">
        <v>782</v>
      </c>
      <c r="J660">
        <v>116</v>
      </c>
      <c r="K660">
        <v>1199</v>
      </c>
      <c r="L660">
        <v>3</v>
      </c>
      <c r="M660">
        <v>143</v>
      </c>
      <c r="N660">
        <v>256</v>
      </c>
      <c r="O660">
        <v>44</v>
      </c>
      <c r="P660">
        <v>149</v>
      </c>
      <c r="Q660">
        <v>135</v>
      </c>
      <c r="R660">
        <v>0.195015937409447</v>
      </c>
      <c r="S660">
        <v>2.5789626195305702E-2</v>
      </c>
      <c r="T660">
        <v>31157</v>
      </c>
      <c r="U660">
        <v>7.5920023181686502E-2</v>
      </c>
      <c r="V660">
        <v>0.21182266009852199</v>
      </c>
      <c r="W660">
        <v>0.26629962329759499</v>
      </c>
      <c r="X660">
        <v>0.22660098522167499</v>
      </c>
      <c r="Y660">
        <v>3.3613445378151301E-2</v>
      </c>
      <c r="Z660">
        <v>0.34743552593451199</v>
      </c>
      <c r="AA660">
        <v>8.69313242538395E-4</v>
      </c>
      <c r="AB660">
        <v>4.1437264560996799E-2</v>
      </c>
      <c r="AC660">
        <v>7.4181396696609697E-2</v>
      </c>
      <c r="AD660">
        <v>1.27499275572298E-2</v>
      </c>
      <c r="AE660">
        <v>4.3175891046073597E-2</v>
      </c>
      <c r="AF660">
        <v>3.9119095914227797E-2</v>
      </c>
      <c r="AG660">
        <v>0.93828571428571395</v>
      </c>
      <c r="AH660">
        <v>0.76914285714285702</v>
      </c>
      <c r="AI660">
        <v>0.873142857142857</v>
      </c>
      <c r="AJ660">
        <v>0.88342857142857101</v>
      </c>
      <c r="AK660">
        <v>0.57828571428571396</v>
      </c>
      <c r="AL660">
        <v>0.78742857142857103</v>
      </c>
      <c r="AM660">
        <v>0.96457142857142897</v>
      </c>
      <c r="AN660">
        <v>0.70742857142857096</v>
      </c>
      <c r="AO660">
        <v>0.93028571428571405</v>
      </c>
      <c r="AP660">
        <v>0.40228571428571402</v>
      </c>
      <c r="AQ660">
        <v>0.76114285714285701</v>
      </c>
      <c r="AR660">
        <v>0.870857142857143</v>
      </c>
      <c r="AS660">
        <v>0.85142857142857098</v>
      </c>
      <c r="AT660">
        <v>0.93371428571428605</v>
      </c>
      <c r="AU660">
        <v>0.89485714285714302</v>
      </c>
      <c r="AV660">
        <v>3.464</v>
      </c>
      <c r="AW660">
        <v>3.0377142857142898</v>
      </c>
      <c r="AX660">
        <v>1.3325714285714301</v>
      </c>
      <c r="AY660">
        <v>4.3120000000000003</v>
      </c>
      <c r="AZ660">
        <v>12.1462857142857</v>
      </c>
      <c r="BA660">
        <v>0.96114285714285697</v>
      </c>
      <c r="BB660">
        <v>0.97828571428571398</v>
      </c>
      <c r="BC660">
        <v>0.71428571428571397</v>
      </c>
      <c r="BD660">
        <v>0.998857142857143</v>
      </c>
      <c r="BE660">
        <v>0.998857142857143</v>
      </c>
      <c r="BF660" s="255" t="str">
        <f t="shared" si="10"/>
        <v>Most vulnerability</v>
      </c>
    </row>
    <row r="661" spans="1:58" x14ac:dyDescent="0.25">
      <c r="A661">
        <v>56360</v>
      </c>
      <c r="B661">
        <v>3738</v>
      </c>
      <c r="C661">
        <v>344</v>
      </c>
      <c r="D661">
        <v>30</v>
      </c>
      <c r="E661">
        <v>36767</v>
      </c>
      <c r="F661">
        <v>160</v>
      </c>
      <c r="G661">
        <v>1111</v>
      </c>
      <c r="H661">
        <v>708</v>
      </c>
      <c r="I661">
        <v>594</v>
      </c>
      <c r="J661">
        <v>149</v>
      </c>
      <c r="K661">
        <v>115</v>
      </c>
      <c r="L661">
        <v>8</v>
      </c>
      <c r="M661">
        <v>144</v>
      </c>
      <c r="N661">
        <v>316</v>
      </c>
      <c r="O661">
        <v>10</v>
      </c>
      <c r="P661">
        <v>161</v>
      </c>
      <c r="Q661">
        <v>69</v>
      </c>
      <c r="R661">
        <v>9.2027822364900994E-2</v>
      </c>
      <c r="S661">
        <v>8.0256821829855496E-3</v>
      </c>
      <c r="T661">
        <v>36767</v>
      </c>
      <c r="U661">
        <v>4.2803638309256299E-2</v>
      </c>
      <c r="V661">
        <v>0.29721776350989798</v>
      </c>
      <c r="W661">
        <v>0.18940609951845899</v>
      </c>
      <c r="X661">
        <v>0.158908507223114</v>
      </c>
      <c r="Y661">
        <v>3.98608881754949E-2</v>
      </c>
      <c r="Z661">
        <v>3.0765115034777999E-2</v>
      </c>
      <c r="AA661">
        <v>2.1401819154628098E-3</v>
      </c>
      <c r="AB661">
        <v>3.8523274478330698E-2</v>
      </c>
      <c r="AC661">
        <v>8.4537185660781194E-2</v>
      </c>
      <c r="AD661">
        <v>2.67522739432852E-3</v>
      </c>
      <c r="AE661">
        <v>4.3071161048689098E-2</v>
      </c>
      <c r="AF661">
        <v>1.8459069020866799E-2</v>
      </c>
      <c r="AG661">
        <v>0.58514285714285696</v>
      </c>
      <c r="AH661">
        <v>0.19542857142857101</v>
      </c>
      <c r="AI661">
        <v>0.61257142857142899</v>
      </c>
      <c r="AJ661">
        <v>0.53828571428571403</v>
      </c>
      <c r="AK661">
        <v>0.877714285714286</v>
      </c>
      <c r="AL661">
        <v>0.24</v>
      </c>
      <c r="AM661">
        <v>0.81142857142857105</v>
      </c>
      <c r="AN661">
        <v>0.82399999999999995</v>
      </c>
      <c r="AO661">
        <v>0.104</v>
      </c>
      <c r="AP661">
        <v>0.500571428571429</v>
      </c>
      <c r="AQ661">
        <v>0.73828571428571399</v>
      </c>
      <c r="AR661">
        <v>0.90742857142857103</v>
      </c>
      <c r="AS661">
        <v>0.36914285714285699</v>
      </c>
      <c r="AT661">
        <v>0.93257142857142905</v>
      </c>
      <c r="AU661">
        <v>0.72799999999999998</v>
      </c>
      <c r="AV661">
        <v>1.9314285714285699</v>
      </c>
      <c r="AW661">
        <v>2.7531428571428598</v>
      </c>
      <c r="AX661">
        <v>0.60457142857142898</v>
      </c>
      <c r="AY661">
        <v>3.6754285714285699</v>
      </c>
      <c r="AZ661">
        <v>8.9645714285714302</v>
      </c>
      <c r="BA661">
        <v>0.48685714285714299</v>
      </c>
      <c r="BB661">
        <v>0.877714285714286</v>
      </c>
      <c r="BC661">
        <v>0.309714285714286</v>
      </c>
      <c r="BD661">
        <v>0.91314285714285703</v>
      </c>
      <c r="BE661">
        <v>0.77600000000000002</v>
      </c>
      <c r="BF661" s="255" t="str">
        <f t="shared" si="10"/>
        <v>Most vulnerability</v>
      </c>
    </row>
    <row r="662" spans="1:58" x14ac:dyDescent="0.25">
      <c r="A662">
        <v>56361</v>
      </c>
      <c r="B662">
        <v>2590</v>
      </c>
      <c r="C662">
        <v>228</v>
      </c>
      <c r="D662">
        <v>40</v>
      </c>
      <c r="E662">
        <v>32378</v>
      </c>
      <c r="F662">
        <v>129</v>
      </c>
      <c r="G662">
        <v>647</v>
      </c>
      <c r="H662">
        <v>619</v>
      </c>
      <c r="I662">
        <v>301</v>
      </c>
      <c r="J662">
        <v>81</v>
      </c>
      <c r="K662">
        <v>114</v>
      </c>
      <c r="L662">
        <v>3</v>
      </c>
      <c r="M662">
        <v>28</v>
      </c>
      <c r="N662">
        <v>65</v>
      </c>
      <c r="O662">
        <v>25</v>
      </c>
      <c r="P662">
        <v>30</v>
      </c>
      <c r="Q662">
        <v>72</v>
      </c>
      <c r="R662">
        <v>8.8030888030888002E-2</v>
      </c>
      <c r="S662">
        <v>1.5444015444015399E-2</v>
      </c>
      <c r="T662">
        <v>32378</v>
      </c>
      <c r="U662">
        <v>4.9806949806949802E-2</v>
      </c>
      <c r="V662">
        <v>0.24980694980695001</v>
      </c>
      <c r="W662">
        <v>0.238996138996139</v>
      </c>
      <c r="X662">
        <v>0.116216216216216</v>
      </c>
      <c r="Y662">
        <v>3.1274131274131298E-2</v>
      </c>
      <c r="Z662">
        <v>4.4015444015444001E-2</v>
      </c>
      <c r="AA662">
        <v>1.15830115830116E-3</v>
      </c>
      <c r="AB662">
        <v>1.0810810810810799E-2</v>
      </c>
      <c r="AC662">
        <v>2.5096525096525098E-2</v>
      </c>
      <c r="AD662">
        <v>9.6525096525096506E-3</v>
      </c>
      <c r="AE662">
        <v>1.15830115830116E-2</v>
      </c>
      <c r="AF662">
        <v>2.7799227799227801E-2</v>
      </c>
      <c r="AG662">
        <v>0.54971428571428604</v>
      </c>
      <c r="AH662">
        <v>0.45371428571428601</v>
      </c>
      <c r="AI662">
        <v>0.84685714285714297</v>
      </c>
      <c r="AJ662">
        <v>0.65828571428571403</v>
      </c>
      <c r="AK662">
        <v>0.76914285714285702</v>
      </c>
      <c r="AL662">
        <v>0.6</v>
      </c>
      <c r="AM662">
        <v>0.47542857142857098</v>
      </c>
      <c r="AN662">
        <v>0.66628571428571404</v>
      </c>
      <c r="AO662">
        <v>0.18057142857142899</v>
      </c>
      <c r="AP662">
        <v>0.42857142857142899</v>
      </c>
      <c r="AQ662">
        <v>0.45600000000000002</v>
      </c>
      <c r="AR662">
        <v>0.63428571428571401</v>
      </c>
      <c r="AS662">
        <v>0.754285714285714</v>
      </c>
      <c r="AT662">
        <v>0.41714285714285698</v>
      </c>
      <c r="AU662">
        <v>0.82971428571428596</v>
      </c>
      <c r="AV662">
        <v>2.5085714285714298</v>
      </c>
      <c r="AW662">
        <v>2.51085714285714</v>
      </c>
      <c r="AX662">
        <v>0.60914285714285699</v>
      </c>
      <c r="AY662">
        <v>3.0914285714285699</v>
      </c>
      <c r="AZ662">
        <v>8.7200000000000006</v>
      </c>
      <c r="BA662">
        <v>0.72685714285714298</v>
      </c>
      <c r="BB662">
        <v>0.76114285714285701</v>
      </c>
      <c r="BC662">
        <v>0.314285714285714</v>
      </c>
      <c r="BD662">
        <v>0.72914285714285698</v>
      </c>
      <c r="BE662">
        <v>0.73257142857142898</v>
      </c>
      <c r="BF662" s="255" t="str">
        <f t="shared" si="10"/>
        <v>Significant vulnerability</v>
      </c>
    </row>
    <row r="663" spans="1:58" x14ac:dyDescent="0.25">
      <c r="A663">
        <v>56362</v>
      </c>
      <c r="B663">
        <v>5560</v>
      </c>
      <c r="C663">
        <v>296</v>
      </c>
      <c r="D663">
        <v>45</v>
      </c>
      <c r="E663">
        <v>41866</v>
      </c>
      <c r="F663">
        <v>265</v>
      </c>
      <c r="G663">
        <v>1376</v>
      </c>
      <c r="H663">
        <v>1163</v>
      </c>
      <c r="I663">
        <v>565</v>
      </c>
      <c r="J663">
        <v>107</v>
      </c>
      <c r="K663">
        <v>401</v>
      </c>
      <c r="L663">
        <v>26</v>
      </c>
      <c r="M663">
        <v>272</v>
      </c>
      <c r="N663">
        <v>55</v>
      </c>
      <c r="O663">
        <v>28</v>
      </c>
      <c r="P663">
        <v>86</v>
      </c>
      <c r="Q663">
        <v>57</v>
      </c>
      <c r="R663">
        <v>5.3237410071942402E-2</v>
      </c>
      <c r="S663">
        <v>8.0935251798561203E-3</v>
      </c>
      <c r="T663">
        <v>41866</v>
      </c>
      <c r="U663">
        <v>4.7661870503597097E-2</v>
      </c>
      <c r="V663">
        <v>0.24748201438848899</v>
      </c>
      <c r="W663">
        <v>0.20917266187050401</v>
      </c>
      <c r="X663">
        <v>0.10161870503597099</v>
      </c>
      <c r="Y663">
        <v>1.9244604316546801E-2</v>
      </c>
      <c r="Z663">
        <v>7.2122302158273394E-2</v>
      </c>
      <c r="AA663">
        <v>4.6762589928057603E-3</v>
      </c>
      <c r="AB663">
        <v>4.8920863309352497E-2</v>
      </c>
      <c r="AC663">
        <v>9.8920863309352493E-3</v>
      </c>
      <c r="AD663">
        <v>5.0359712230215797E-3</v>
      </c>
      <c r="AE663">
        <v>1.54676258992806E-2</v>
      </c>
      <c r="AF663">
        <v>1.0251798561151101E-2</v>
      </c>
      <c r="AG663">
        <v>0.254857142857143</v>
      </c>
      <c r="AH663">
        <v>0.2</v>
      </c>
      <c r="AI663">
        <v>0.35199999999999998</v>
      </c>
      <c r="AJ663">
        <v>0.625142857142857</v>
      </c>
      <c r="AK663">
        <v>0.75771428571428601</v>
      </c>
      <c r="AL663">
        <v>0.36342857142857099</v>
      </c>
      <c r="AM663">
        <v>0.33028571428571402</v>
      </c>
      <c r="AN663">
        <v>0.315428571428571</v>
      </c>
      <c r="AO663">
        <v>0.372571428571429</v>
      </c>
      <c r="AP663">
        <v>0.60342857142857098</v>
      </c>
      <c r="AQ663">
        <v>0.80228571428571405</v>
      </c>
      <c r="AR663">
        <v>0.39542857142857102</v>
      </c>
      <c r="AS663">
        <v>0.53485714285714303</v>
      </c>
      <c r="AT663">
        <v>0.53028571428571403</v>
      </c>
      <c r="AU663">
        <v>0.60914285714285699</v>
      </c>
      <c r="AV663">
        <v>1.4319999999999999</v>
      </c>
      <c r="AW663">
        <v>1.76685714285714</v>
      </c>
      <c r="AX663">
        <v>0.97599999999999998</v>
      </c>
      <c r="AY663">
        <v>2.8719999999999999</v>
      </c>
      <c r="AZ663">
        <v>7.0468571428571396</v>
      </c>
      <c r="BA663">
        <v>0.26514285714285701</v>
      </c>
      <c r="BB663">
        <v>0.36114285714285699</v>
      </c>
      <c r="BC663">
        <v>0.54057142857142904</v>
      </c>
      <c r="BD663">
        <v>0.65257142857142902</v>
      </c>
      <c r="BE663">
        <v>0.46971428571428597</v>
      </c>
      <c r="BF663" s="255" t="str">
        <f t="shared" si="10"/>
        <v>Some vulnerability</v>
      </c>
    </row>
    <row r="664" spans="1:58" x14ac:dyDescent="0.25">
      <c r="A664">
        <v>56363</v>
      </c>
      <c r="B664">
        <v>227</v>
      </c>
      <c r="C664">
        <v>20</v>
      </c>
      <c r="D664">
        <v>7</v>
      </c>
      <c r="E664">
        <v>29712</v>
      </c>
      <c r="F664">
        <v>9</v>
      </c>
      <c r="G664">
        <v>32</v>
      </c>
      <c r="H664">
        <v>48</v>
      </c>
      <c r="I664">
        <v>43</v>
      </c>
      <c r="J664">
        <v>5</v>
      </c>
      <c r="K664">
        <v>7</v>
      </c>
      <c r="L664">
        <v>0</v>
      </c>
      <c r="M664">
        <v>0</v>
      </c>
      <c r="N664">
        <v>4</v>
      </c>
      <c r="O664">
        <v>0</v>
      </c>
      <c r="P664">
        <v>0</v>
      </c>
      <c r="Q664">
        <v>0</v>
      </c>
      <c r="R664">
        <v>8.8105726872246701E-2</v>
      </c>
      <c r="S664">
        <v>3.0837004405286299E-2</v>
      </c>
      <c r="T664">
        <v>29712</v>
      </c>
      <c r="U664">
        <v>3.9647577092511002E-2</v>
      </c>
      <c r="V664">
        <v>0.140969162995595</v>
      </c>
      <c r="W664">
        <v>0.21145374449339199</v>
      </c>
      <c r="X664">
        <v>0.18942731277533001</v>
      </c>
      <c r="Y664">
        <v>2.2026431718061699E-2</v>
      </c>
      <c r="Z664">
        <v>3.0837004405286299E-2</v>
      </c>
      <c r="AA664">
        <v>0</v>
      </c>
      <c r="AB664">
        <v>0</v>
      </c>
      <c r="AC664">
        <v>1.7621145374449299E-2</v>
      </c>
      <c r="AD664">
        <v>0</v>
      </c>
      <c r="AE664">
        <v>0</v>
      </c>
      <c r="AF664">
        <v>0</v>
      </c>
      <c r="AG664">
        <v>0.55085714285714305</v>
      </c>
      <c r="AH664">
        <v>0.84457142857142897</v>
      </c>
      <c r="AI664">
        <v>0.91542857142857104</v>
      </c>
      <c r="AJ664">
        <v>0.48799999999999999</v>
      </c>
      <c r="AK664">
        <v>0.17371428571428599</v>
      </c>
      <c r="AL664">
        <v>0.373714285714286</v>
      </c>
      <c r="AM664">
        <v>0.91428571428571404</v>
      </c>
      <c r="AN664">
        <v>0.39542857142857102</v>
      </c>
      <c r="AO664">
        <v>0.105142857142857</v>
      </c>
      <c r="AP664">
        <v>0</v>
      </c>
      <c r="AQ664">
        <v>0</v>
      </c>
      <c r="AR664">
        <v>0.53942857142857104</v>
      </c>
      <c r="AS664">
        <v>0</v>
      </c>
      <c r="AT664">
        <v>0</v>
      </c>
      <c r="AU664">
        <v>0</v>
      </c>
      <c r="AV664">
        <v>2.7988571428571398</v>
      </c>
      <c r="AW664">
        <v>1.8571428571428601</v>
      </c>
      <c r="AX664">
        <v>0.105142857142857</v>
      </c>
      <c r="AY664">
        <v>0.53942857142857104</v>
      </c>
      <c r="AZ664">
        <v>5.3005714285714296</v>
      </c>
      <c r="BA664">
        <v>0.82399999999999995</v>
      </c>
      <c r="BB664">
        <v>0.41028571428571398</v>
      </c>
      <c r="BC664">
        <v>7.54285714285714E-2</v>
      </c>
      <c r="BD664">
        <v>3.77142857142857E-2</v>
      </c>
      <c r="BE664">
        <v>0.18057142857142899</v>
      </c>
      <c r="BF664" s="255" t="str">
        <f t="shared" si="10"/>
        <v>Least vulnerability</v>
      </c>
    </row>
    <row r="665" spans="1:58" x14ac:dyDescent="0.25">
      <c r="A665">
        <v>56364</v>
      </c>
      <c r="B665">
        <v>5797</v>
      </c>
      <c r="C665">
        <v>492</v>
      </c>
      <c r="D665">
        <v>72</v>
      </c>
      <c r="E665">
        <v>34988</v>
      </c>
      <c r="F665">
        <v>235</v>
      </c>
      <c r="G665">
        <v>1035</v>
      </c>
      <c r="H665">
        <v>1555</v>
      </c>
      <c r="I665">
        <v>569</v>
      </c>
      <c r="J665">
        <v>122</v>
      </c>
      <c r="K665">
        <v>265</v>
      </c>
      <c r="L665">
        <v>6</v>
      </c>
      <c r="M665">
        <v>76</v>
      </c>
      <c r="N665">
        <v>137</v>
      </c>
      <c r="O665">
        <v>45</v>
      </c>
      <c r="P665">
        <v>63</v>
      </c>
      <c r="Q665">
        <v>128</v>
      </c>
      <c r="R665">
        <v>8.4871485250991904E-2</v>
      </c>
      <c r="S665">
        <v>1.2420217353803701E-2</v>
      </c>
      <c r="T665">
        <v>34988</v>
      </c>
      <c r="U665">
        <v>4.0538209418664803E-2</v>
      </c>
      <c r="V665">
        <v>0.178540624460928</v>
      </c>
      <c r="W665">
        <v>0.26824219423839901</v>
      </c>
      <c r="X665">
        <v>9.8154217698809706E-2</v>
      </c>
      <c r="Y665">
        <v>2.1045368293945099E-2</v>
      </c>
      <c r="Z665">
        <v>4.57132999827497E-2</v>
      </c>
      <c r="AA665">
        <v>1.0350181128169699E-3</v>
      </c>
      <c r="AB665">
        <v>1.3110229429015E-2</v>
      </c>
      <c r="AC665">
        <v>2.36329135759876E-2</v>
      </c>
      <c r="AD665">
        <v>7.7626358461273101E-3</v>
      </c>
      <c r="AE665">
        <v>1.0867690184578199E-2</v>
      </c>
      <c r="AF665">
        <v>2.20803864067621E-2</v>
      </c>
      <c r="AG665">
        <v>0.52228571428571402</v>
      </c>
      <c r="AH665">
        <v>0.34514285714285697</v>
      </c>
      <c r="AI665">
        <v>0.72342857142857098</v>
      </c>
      <c r="AJ665">
        <v>0.501714285714286</v>
      </c>
      <c r="AK665">
        <v>0.372571428571429</v>
      </c>
      <c r="AL665">
        <v>0.79885714285714304</v>
      </c>
      <c r="AM665">
        <v>0.29028571428571398</v>
      </c>
      <c r="AN665">
        <v>0.36799999999999999</v>
      </c>
      <c r="AO665">
        <v>0.19314285714285701</v>
      </c>
      <c r="AP665">
        <v>0.41485714285714298</v>
      </c>
      <c r="AQ665">
        <v>0.48914285714285699</v>
      </c>
      <c r="AR665">
        <v>0.61599999999999999</v>
      </c>
      <c r="AS665">
        <v>0.66742857142857104</v>
      </c>
      <c r="AT665">
        <v>0.39657142857142902</v>
      </c>
      <c r="AU665">
        <v>0.76914285714285702</v>
      </c>
      <c r="AV665">
        <v>2.0925714285714299</v>
      </c>
      <c r="AW665">
        <v>1.8297142857142901</v>
      </c>
      <c r="AX665">
        <v>0.60799999999999998</v>
      </c>
      <c r="AY665">
        <v>2.9382857142857102</v>
      </c>
      <c r="AZ665">
        <v>7.4685714285714297</v>
      </c>
      <c r="BA665">
        <v>0.55657142857142905</v>
      </c>
      <c r="BB665">
        <v>0.4</v>
      </c>
      <c r="BC665">
        <v>0.313142857142857</v>
      </c>
      <c r="BD665">
        <v>0.67314285714285704</v>
      </c>
      <c r="BE665">
        <v>0.53942857142857104</v>
      </c>
      <c r="BF665" s="255" t="str">
        <f t="shared" si="10"/>
        <v>Significant vulnerability</v>
      </c>
    </row>
    <row r="666" spans="1:58" x14ac:dyDescent="0.25">
      <c r="A666">
        <v>56367</v>
      </c>
      <c r="B666">
        <v>7226</v>
      </c>
      <c r="C666">
        <v>332</v>
      </c>
      <c r="D666">
        <v>75</v>
      </c>
      <c r="E666">
        <v>40659</v>
      </c>
      <c r="F666">
        <v>256</v>
      </c>
      <c r="G666">
        <v>1003</v>
      </c>
      <c r="H666">
        <v>1765</v>
      </c>
      <c r="I666">
        <v>568</v>
      </c>
      <c r="J666">
        <v>142</v>
      </c>
      <c r="K666">
        <v>462</v>
      </c>
      <c r="L666">
        <v>26</v>
      </c>
      <c r="M666">
        <v>33</v>
      </c>
      <c r="N666">
        <v>314</v>
      </c>
      <c r="O666">
        <v>66</v>
      </c>
      <c r="P666">
        <v>26</v>
      </c>
      <c r="Q666">
        <v>6</v>
      </c>
      <c r="R666">
        <v>4.59451978964849E-2</v>
      </c>
      <c r="S666">
        <v>1.0379186271796299E-2</v>
      </c>
      <c r="T666">
        <v>40659</v>
      </c>
      <c r="U666">
        <v>3.5427622474397999E-2</v>
      </c>
      <c r="V666">
        <v>0.13880431774148899</v>
      </c>
      <c r="W666">
        <v>0.244256850262939</v>
      </c>
      <c r="X666">
        <v>7.8605037365070601E-2</v>
      </c>
      <c r="Y666">
        <v>1.9651259341267598E-2</v>
      </c>
      <c r="Z666">
        <v>6.3935787434265201E-2</v>
      </c>
      <c r="AA666">
        <v>3.5981179075560499E-3</v>
      </c>
      <c r="AB666">
        <v>4.5668419595903701E-3</v>
      </c>
      <c r="AC666">
        <v>4.34541931912538E-2</v>
      </c>
      <c r="AD666">
        <v>9.1336839191807403E-3</v>
      </c>
      <c r="AE666">
        <v>3.5981179075560499E-3</v>
      </c>
      <c r="AF666">
        <v>8.3033490174370299E-4</v>
      </c>
      <c r="AG666">
        <v>0.186285714285714</v>
      </c>
      <c r="AH666">
        <v>0.27542857142857102</v>
      </c>
      <c r="AI666">
        <v>0.39314285714285702</v>
      </c>
      <c r="AJ666">
        <v>0.41942857142857098</v>
      </c>
      <c r="AK666">
        <v>0.16342857142857101</v>
      </c>
      <c r="AL666">
        <v>0.64228571428571402</v>
      </c>
      <c r="AM666">
        <v>0.107428571428571</v>
      </c>
      <c r="AN666">
        <v>0.32914285714285701</v>
      </c>
      <c r="AO666">
        <v>0.30285714285714299</v>
      </c>
      <c r="AP666">
        <v>0.56000000000000005</v>
      </c>
      <c r="AQ666">
        <v>0.36799999999999999</v>
      </c>
      <c r="AR666">
        <v>0.76342857142857101</v>
      </c>
      <c r="AS666">
        <v>0.73142857142857098</v>
      </c>
      <c r="AT666">
        <v>0.158857142857143</v>
      </c>
      <c r="AU666">
        <v>0.40914285714285697</v>
      </c>
      <c r="AV666">
        <v>1.27428571428571</v>
      </c>
      <c r="AW666">
        <v>1.24228571428571</v>
      </c>
      <c r="AX666">
        <v>0.86285714285714299</v>
      </c>
      <c r="AY666">
        <v>2.4308571428571399</v>
      </c>
      <c r="AZ666">
        <v>5.8102857142857101</v>
      </c>
      <c r="BA666">
        <v>0.20114285714285701</v>
      </c>
      <c r="BB666">
        <v>0.123428571428571</v>
      </c>
      <c r="BC666">
        <v>0.46285714285714302</v>
      </c>
      <c r="BD666">
        <v>0.51314285714285701</v>
      </c>
      <c r="BE666">
        <v>0.26171428571428601</v>
      </c>
      <c r="BF666" s="255" t="str">
        <f t="shared" si="10"/>
        <v>Some vulnerability</v>
      </c>
    </row>
    <row r="667" spans="1:58" x14ac:dyDescent="0.25">
      <c r="A667">
        <v>56368</v>
      </c>
      <c r="B667">
        <v>4162</v>
      </c>
      <c r="C667">
        <v>237</v>
      </c>
      <c r="D667">
        <v>71</v>
      </c>
      <c r="E667">
        <v>41612</v>
      </c>
      <c r="F667">
        <v>177</v>
      </c>
      <c r="G667">
        <v>874</v>
      </c>
      <c r="H667">
        <v>969</v>
      </c>
      <c r="I667">
        <v>430</v>
      </c>
      <c r="J667">
        <v>88</v>
      </c>
      <c r="K667">
        <v>325</v>
      </c>
      <c r="L667">
        <v>24</v>
      </c>
      <c r="M667">
        <v>25</v>
      </c>
      <c r="N667">
        <v>128</v>
      </c>
      <c r="O667">
        <v>27</v>
      </c>
      <c r="P667">
        <v>10</v>
      </c>
      <c r="Q667">
        <v>18</v>
      </c>
      <c r="R667">
        <v>5.6943777030273902E-2</v>
      </c>
      <c r="S667">
        <v>1.7059106198942801E-2</v>
      </c>
      <c r="T667">
        <v>41612</v>
      </c>
      <c r="U667">
        <v>4.2527630946660303E-2</v>
      </c>
      <c r="V667">
        <v>0.209995194617972</v>
      </c>
      <c r="W667">
        <v>0.23282075925036</v>
      </c>
      <c r="X667">
        <v>0.103315713599231</v>
      </c>
      <c r="Y667">
        <v>2.1143680922633301E-2</v>
      </c>
      <c r="Z667">
        <v>7.8087457952907294E-2</v>
      </c>
      <c r="AA667">
        <v>5.7664584334454604E-3</v>
      </c>
      <c r="AB667">
        <v>6.0067275348390202E-3</v>
      </c>
      <c r="AC667">
        <v>3.0754444978375799E-2</v>
      </c>
      <c r="AD667">
        <v>6.4872657376261397E-3</v>
      </c>
      <c r="AE667">
        <v>2.4026910139356098E-3</v>
      </c>
      <c r="AF667">
        <v>4.3248438250840897E-3</v>
      </c>
      <c r="AG667">
        <v>0.28571428571428598</v>
      </c>
      <c r="AH667">
        <v>0.500571428571429</v>
      </c>
      <c r="AI667">
        <v>0.36228571428571399</v>
      </c>
      <c r="AJ667">
        <v>0.53600000000000003</v>
      </c>
      <c r="AK667">
        <v>0.56571428571428595</v>
      </c>
      <c r="AL667">
        <v>0.56114285714285705</v>
      </c>
      <c r="AM667">
        <v>0.35314285714285698</v>
      </c>
      <c r="AN667">
        <v>0.372571428571429</v>
      </c>
      <c r="AO667">
        <v>0.41599999999999998</v>
      </c>
      <c r="AP667">
        <v>0.64571428571428602</v>
      </c>
      <c r="AQ667">
        <v>0.39200000000000002</v>
      </c>
      <c r="AR667">
        <v>0.68342857142857105</v>
      </c>
      <c r="AS667">
        <v>0.61028571428571399</v>
      </c>
      <c r="AT667">
        <v>0.125714285714286</v>
      </c>
      <c r="AU667">
        <v>0.502857142857143</v>
      </c>
      <c r="AV667">
        <v>1.6845714285714299</v>
      </c>
      <c r="AW667">
        <v>1.8525714285714301</v>
      </c>
      <c r="AX667">
        <v>1.0617142857142901</v>
      </c>
      <c r="AY667">
        <v>2.3142857142857101</v>
      </c>
      <c r="AZ667">
        <v>6.9131428571428604</v>
      </c>
      <c r="BA667">
        <v>0.36799999999999999</v>
      </c>
      <c r="BB667">
        <v>0.40685714285714297</v>
      </c>
      <c r="BC667">
        <v>0.58857142857142897</v>
      </c>
      <c r="BD667">
        <v>0.46971428571428597</v>
      </c>
      <c r="BE667">
        <v>0.45028571428571401</v>
      </c>
      <c r="BF667" s="255" t="str">
        <f t="shared" si="10"/>
        <v>Some vulnerability</v>
      </c>
    </row>
    <row r="668" spans="1:58" x14ac:dyDescent="0.25">
      <c r="A668">
        <v>56369</v>
      </c>
      <c r="B668">
        <v>575</v>
      </c>
      <c r="C668">
        <v>88</v>
      </c>
      <c r="D668">
        <v>0</v>
      </c>
      <c r="E668">
        <v>29685</v>
      </c>
      <c r="F668">
        <v>45</v>
      </c>
      <c r="G668">
        <v>64</v>
      </c>
      <c r="H668">
        <v>213</v>
      </c>
      <c r="I668">
        <v>28</v>
      </c>
      <c r="J668">
        <v>16</v>
      </c>
      <c r="K668">
        <v>42</v>
      </c>
      <c r="L668">
        <v>19</v>
      </c>
      <c r="M668">
        <v>57</v>
      </c>
      <c r="N668">
        <v>0</v>
      </c>
      <c r="O668">
        <v>0</v>
      </c>
      <c r="P668">
        <v>20</v>
      </c>
      <c r="Q668">
        <v>0</v>
      </c>
      <c r="R668">
        <v>0.15304347826087</v>
      </c>
      <c r="S668">
        <v>0</v>
      </c>
      <c r="T668">
        <v>29685</v>
      </c>
      <c r="U668">
        <v>7.8260869565217397E-2</v>
      </c>
      <c r="V668">
        <v>0.111304347826087</v>
      </c>
      <c r="W668">
        <v>0.370434782608696</v>
      </c>
      <c r="X668">
        <v>4.8695652173913001E-2</v>
      </c>
      <c r="Y668">
        <v>2.7826086956521699E-2</v>
      </c>
      <c r="Z668">
        <v>7.3043478260869599E-2</v>
      </c>
      <c r="AA668">
        <v>3.3043478260869598E-2</v>
      </c>
      <c r="AB668">
        <v>9.9130434782608703E-2</v>
      </c>
      <c r="AC668">
        <v>0</v>
      </c>
      <c r="AD668">
        <v>0</v>
      </c>
      <c r="AE668">
        <v>3.4782608695652202E-2</v>
      </c>
      <c r="AF668">
        <v>0</v>
      </c>
      <c r="AG668">
        <v>0.875428571428571</v>
      </c>
      <c r="AH668">
        <v>0</v>
      </c>
      <c r="AI668">
        <v>0.91657142857142904</v>
      </c>
      <c r="AJ668">
        <v>0.89600000000000002</v>
      </c>
      <c r="AK668">
        <v>7.1999999999999995E-2</v>
      </c>
      <c r="AL668">
        <v>0.98742857142857099</v>
      </c>
      <c r="AM668">
        <v>1.8285714285714301E-2</v>
      </c>
      <c r="AN668">
        <v>0.56342857142857095</v>
      </c>
      <c r="AO668">
        <v>0.379428571428571</v>
      </c>
      <c r="AP668">
        <v>0.92914285714285705</v>
      </c>
      <c r="AQ668">
        <v>0.93371428571428605</v>
      </c>
      <c r="AR668">
        <v>0</v>
      </c>
      <c r="AS668">
        <v>0</v>
      </c>
      <c r="AT668">
        <v>0.872</v>
      </c>
      <c r="AU668">
        <v>0</v>
      </c>
      <c r="AV668">
        <v>2.6880000000000002</v>
      </c>
      <c r="AW668">
        <v>1.6411428571428599</v>
      </c>
      <c r="AX668">
        <v>1.3085714285714301</v>
      </c>
      <c r="AY668">
        <v>1.80571428571429</v>
      </c>
      <c r="AZ668">
        <v>7.4434285714285702</v>
      </c>
      <c r="BA668">
        <v>0.78514285714285703</v>
      </c>
      <c r="BB668">
        <v>0.28342857142857097</v>
      </c>
      <c r="BC668">
        <v>0.70285714285714296</v>
      </c>
      <c r="BD668">
        <v>0.316571428571429</v>
      </c>
      <c r="BE668">
        <v>0.53600000000000003</v>
      </c>
      <c r="BF668" s="255" t="str">
        <f t="shared" si="10"/>
        <v>Significant vulnerability</v>
      </c>
    </row>
    <row r="669" spans="1:58" x14ac:dyDescent="0.25">
      <c r="A669">
        <v>56371</v>
      </c>
      <c r="B669">
        <v>95</v>
      </c>
      <c r="C669">
        <v>24</v>
      </c>
      <c r="D669">
        <v>1</v>
      </c>
      <c r="E669">
        <v>22903</v>
      </c>
      <c r="F669">
        <v>19</v>
      </c>
      <c r="G669">
        <v>20</v>
      </c>
      <c r="H669">
        <v>29</v>
      </c>
      <c r="I669">
        <v>5</v>
      </c>
      <c r="J669">
        <v>10</v>
      </c>
      <c r="K669">
        <v>7</v>
      </c>
      <c r="L669">
        <v>6</v>
      </c>
      <c r="M669">
        <v>0</v>
      </c>
      <c r="N669">
        <v>0</v>
      </c>
      <c r="O669">
        <v>0</v>
      </c>
      <c r="P669">
        <v>0</v>
      </c>
      <c r="Q669">
        <v>0</v>
      </c>
      <c r="R669">
        <v>0.25263157894736799</v>
      </c>
      <c r="S669">
        <v>1.05263157894737E-2</v>
      </c>
      <c r="T669">
        <v>22903</v>
      </c>
      <c r="U669">
        <v>0.2</v>
      </c>
      <c r="V669">
        <v>0.21052631578947401</v>
      </c>
      <c r="W669">
        <v>0.30526315789473701</v>
      </c>
      <c r="X669">
        <v>5.2631578947368397E-2</v>
      </c>
      <c r="Y669">
        <v>0.105263157894737</v>
      </c>
      <c r="Z669">
        <v>7.3684210526315796E-2</v>
      </c>
      <c r="AA669">
        <v>6.3157894736842093E-2</v>
      </c>
      <c r="AB669">
        <v>0</v>
      </c>
      <c r="AC669">
        <v>0</v>
      </c>
      <c r="AD669">
        <v>0</v>
      </c>
      <c r="AE669">
        <v>0</v>
      </c>
      <c r="AF669">
        <v>0</v>
      </c>
      <c r="AG669">
        <v>0.97257142857142898</v>
      </c>
      <c r="AH669">
        <v>0.27885714285714303</v>
      </c>
      <c r="AI669">
        <v>0.97828571428571398</v>
      </c>
      <c r="AJ669">
        <v>0.998857142857143</v>
      </c>
      <c r="AK669">
        <v>0.56914285714285695</v>
      </c>
      <c r="AL669">
        <v>0.93828571428571395</v>
      </c>
      <c r="AM669">
        <v>2.8571428571428598E-2</v>
      </c>
      <c r="AN669">
        <v>0.98971428571428599</v>
      </c>
      <c r="AO669">
        <v>0.38285714285714301</v>
      </c>
      <c r="AP669">
        <v>0.97371428571428598</v>
      </c>
      <c r="AQ669">
        <v>0</v>
      </c>
      <c r="AR669">
        <v>0</v>
      </c>
      <c r="AS669">
        <v>0</v>
      </c>
      <c r="AT669">
        <v>0</v>
      </c>
      <c r="AU669">
        <v>0</v>
      </c>
      <c r="AV669">
        <v>3.22857142857143</v>
      </c>
      <c r="AW669">
        <v>2.5257142857142898</v>
      </c>
      <c r="AX669">
        <v>1.3565714285714301</v>
      </c>
      <c r="AY669">
        <v>0</v>
      </c>
      <c r="AZ669">
        <v>7.1108571428571397</v>
      </c>
      <c r="BA669">
        <v>0.93142857142857105</v>
      </c>
      <c r="BB669">
        <v>0.76800000000000002</v>
      </c>
      <c r="BC669">
        <v>0.72457142857142898</v>
      </c>
      <c r="BD669">
        <v>0</v>
      </c>
      <c r="BE669">
        <v>0.48571428571428599</v>
      </c>
      <c r="BF669" s="255" t="str">
        <f t="shared" si="10"/>
        <v>Some vulnerability</v>
      </c>
    </row>
    <row r="670" spans="1:58" x14ac:dyDescent="0.25">
      <c r="A670">
        <v>56373</v>
      </c>
      <c r="B670">
        <v>3248</v>
      </c>
      <c r="C670">
        <v>287</v>
      </c>
      <c r="D670">
        <v>76</v>
      </c>
      <c r="E670">
        <v>43642</v>
      </c>
      <c r="F670">
        <v>95</v>
      </c>
      <c r="G670">
        <v>453</v>
      </c>
      <c r="H670">
        <v>861</v>
      </c>
      <c r="I670">
        <v>305</v>
      </c>
      <c r="J670">
        <v>85</v>
      </c>
      <c r="K670">
        <v>158</v>
      </c>
      <c r="L670">
        <v>4</v>
      </c>
      <c r="M670">
        <v>64</v>
      </c>
      <c r="N670">
        <v>48</v>
      </c>
      <c r="O670">
        <v>18</v>
      </c>
      <c r="P670">
        <v>41</v>
      </c>
      <c r="Q670">
        <v>23</v>
      </c>
      <c r="R670">
        <v>8.8362068965517196E-2</v>
      </c>
      <c r="S670">
        <v>2.3399014778325102E-2</v>
      </c>
      <c r="T670">
        <v>43642</v>
      </c>
      <c r="U670">
        <v>2.9248768472906399E-2</v>
      </c>
      <c r="V670">
        <v>0.139470443349754</v>
      </c>
      <c r="W670">
        <v>0.26508620689655199</v>
      </c>
      <c r="X670">
        <v>9.3903940886699497E-2</v>
      </c>
      <c r="Y670">
        <v>2.6169950738916301E-2</v>
      </c>
      <c r="Z670">
        <v>4.8645320197044303E-2</v>
      </c>
      <c r="AA670">
        <v>1.23152709359606E-3</v>
      </c>
      <c r="AB670">
        <v>1.9704433497536901E-2</v>
      </c>
      <c r="AC670">
        <v>1.47783251231527E-2</v>
      </c>
      <c r="AD670">
        <v>5.5418719211822697E-3</v>
      </c>
      <c r="AE670">
        <v>1.2623152709359599E-2</v>
      </c>
      <c r="AF670">
        <v>7.0812807881773399E-3</v>
      </c>
      <c r="AG670">
        <v>0.55314285714285705</v>
      </c>
      <c r="AH670">
        <v>0.70514285714285696</v>
      </c>
      <c r="AI670">
        <v>0.28799999999999998</v>
      </c>
      <c r="AJ670">
        <v>0.29028571428571398</v>
      </c>
      <c r="AK670">
        <v>0.16685714285714301</v>
      </c>
      <c r="AL670">
        <v>0.77257142857142902</v>
      </c>
      <c r="AM670">
        <v>0.24342857142857099</v>
      </c>
      <c r="AN670">
        <v>0.52457142857142902</v>
      </c>
      <c r="AO670">
        <v>0.20685714285714299</v>
      </c>
      <c r="AP670">
        <v>0.435428571428571</v>
      </c>
      <c r="AQ670">
        <v>0.56799999999999995</v>
      </c>
      <c r="AR670">
        <v>0.48228571428571398</v>
      </c>
      <c r="AS670">
        <v>0.56228571428571394</v>
      </c>
      <c r="AT670">
        <v>0.44914285714285701</v>
      </c>
      <c r="AU670">
        <v>0.54971428571428604</v>
      </c>
      <c r="AV670">
        <v>1.8365714285714301</v>
      </c>
      <c r="AW670">
        <v>1.70742857142857</v>
      </c>
      <c r="AX670">
        <v>0.64228571428571402</v>
      </c>
      <c r="AY670">
        <v>2.6114285714285699</v>
      </c>
      <c r="AZ670">
        <v>6.7977142857142896</v>
      </c>
      <c r="BA670">
        <v>0.442285714285714</v>
      </c>
      <c r="BB670">
        <v>0.317714285714286</v>
      </c>
      <c r="BC670">
        <v>0.33600000000000002</v>
      </c>
      <c r="BD670">
        <v>0.57599999999999996</v>
      </c>
      <c r="BE670">
        <v>0.42857142857142899</v>
      </c>
      <c r="BF670" s="255" t="str">
        <f t="shared" si="10"/>
        <v>Some vulnerability</v>
      </c>
    </row>
    <row r="671" spans="1:58" x14ac:dyDescent="0.25">
      <c r="A671">
        <v>56374</v>
      </c>
      <c r="B671">
        <v>10020</v>
      </c>
      <c r="C671">
        <v>1420</v>
      </c>
      <c r="D671">
        <v>144</v>
      </c>
      <c r="E671">
        <v>35901</v>
      </c>
      <c r="F671">
        <v>521</v>
      </c>
      <c r="G671">
        <v>1346</v>
      </c>
      <c r="H671">
        <v>1780</v>
      </c>
      <c r="I671">
        <v>905</v>
      </c>
      <c r="J671">
        <v>178</v>
      </c>
      <c r="K671">
        <v>1734</v>
      </c>
      <c r="L671">
        <v>232</v>
      </c>
      <c r="M671">
        <v>338</v>
      </c>
      <c r="N671">
        <v>34</v>
      </c>
      <c r="O671">
        <v>69</v>
      </c>
      <c r="P671">
        <v>72</v>
      </c>
      <c r="Q671">
        <v>1479</v>
      </c>
      <c r="R671">
        <v>0.14171656686626699</v>
      </c>
      <c r="S671">
        <v>1.43712574850299E-2</v>
      </c>
      <c r="T671">
        <v>35901</v>
      </c>
      <c r="U671">
        <v>5.1996007984031901E-2</v>
      </c>
      <c r="V671">
        <v>0.13433133732534899</v>
      </c>
      <c r="W671">
        <v>0.17764471057884201</v>
      </c>
      <c r="X671">
        <v>9.0319361277445095E-2</v>
      </c>
      <c r="Y671">
        <v>1.7764471057884201E-2</v>
      </c>
      <c r="Z671">
        <v>0.17305389221556899</v>
      </c>
      <c r="AA671">
        <v>2.3153692614770498E-2</v>
      </c>
      <c r="AB671">
        <v>3.3732534930139703E-2</v>
      </c>
      <c r="AC671">
        <v>3.39321357285429E-3</v>
      </c>
      <c r="AD671">
        <v>6.8862275449101803E-3</v>
      </c>
      <c r="AE671">
        <v>7.18562874251497E-3</v>
      </c>
      <c r="AF671">
        <v>0.147604790419162</v>
      </c>
      <c r="AG671">
        <v>0.84571428571428597</v>
      </c>
      <c r="AH671">
        <v>0.41599999999999998</v>
      </c>
      <c r="AI671">
        <v>0.67428571428571404</v>
      </c>
      <c r="AJ671">
        <v>0.69599999999999995</v>
      </c>
      <c r="AK671">
        <v>0.13600000000000001</v>
      </c>
      <c r="AL671">
        <v>0.18057142857142899</v>
      </c>
      <c r="AM671">
        <v>0.217142857142857</v>
      </c>
      <c r="AN671">
        <v>0.27200000000000002</v>
      </c>
      <c r="AO671">
        <v>0.748571428571429</v>
      </c>
      <c r="AP671">
        <v>0.89257142857142902</v>
      </c>
      <c r="AQ671">
        <v>0.70057142857142896</v>
      </c>
      <c r="AR671">
        <v>0.22971428571428601</v>
      </c>
      <c r="AS671">
        <v>0.626285714285714</v>
      </c>
      <c r="AT671">
        <v>0.26514285714285701</v>
      </c>
      <c r="AU671">
        <v>0.98171428571428598</v>
      </c>
      <c r="AV671">
        <v>2.6320000000000001</v>
      </c>
      <c r="AW671">
        <v>0.80571428571428605</v>
      </c>
      <c r="AX671">
        <v>1.6411428571428599</v>
      </c>
      <c r="AY671">
        <v>2.80342857142857</v>
      </c>
      <c r="AZ671">
        <v>7.8822857142857101</v>
      </c>
      <c r="BA671">
        <v>0.77028571428571402</v>
      </c>
      <c r="BB671">
        <v>2.17142857142857E-2</v>
      </c>
      <c r="BC671">
        <v>0.85828571428571399</v>
      </c>
      <c r="BD671">
        <v>0.63428571428571401</v>
      </c>
      <c r="BE671">
        <v>0.60571428571428598</v>
      </c>
      <c r="BF671" s="255" t="str">
        <f t="shared" si="10"/>
        <v>Significant vulnerability</v>
      </c>
    </row>
    <row r="672" spans="1:58" x14ac:dyDescent="0.25">
      <c r="A672">
        <v>56375</v>
      </c>
      <c r="B672">
        <v>672</v>
      </c>
      <c r="C672">
        <v>14</v>
      </c>
      <c r="D672">
        <v>19</v>
      </c>
      <c r="E672">
        <v>45960</v>
      </c>
      <c r="F672">
        <v>9</v>
      </c>
      <c r="G672">
        <v>95</v>
      </c>
      <c r="H672">
        <v>112</v>
      </c>
      <c r="I672">
        <v>79</v>
      </c>
      <c r="J672">
        <v>32</v>
      </c>
      <c r="K672">
        <v>18</v>
      </c>
      <c r="L672">
        <v>0</v>
      </c>
      <c r="M672">
        <v>0</v>
      </c>
      <c r="N672">
        <v>0</v>
      </c>
      <c r="O672">
        <v>0</v>
      </c>
      <c r="P672">
        <v>7</v>
      </c>
      <c r="Q672">
        <v>0</v>
      </c>
      <c r="R672">
        <v>2.0833333333333301E-2</v>
      </c>
      <c r="S672">
        <v>2.82738095238095E-2</v>
      </c>
      <c r="T672">
        <v>45960</v>
      </c>
      <c r="U672">
        <v>1.33928571428571E-2</v>
      </c>
      <c r="V672">
        <v>0.141369047619048</v>
      </c>
      <c r="W672">
        <v>0.16666666666666699</v>
      </c>
      <c r="X672">
        <v>0.117559523809524</v>
      </c>
      <c r="Y672">
        <v>4.7619047619047603E-2</v>
      </c>
      <c r="Z672">
        <v>2.6785714285714302E-2</v>
      </c>
      <c r="AA672">
        <v>0</v>
      </c>
      <c r="AB672">
        <v>0</v>
      </c>
      <c r="AC672">
        <v>0</v>
      </c>
      <c r="AD672">
        <v>0</v>
      </c>
      <c r="AE672">
        <v>1.0416666666666701E-2</v>
      </c>
      <c r="AF672">
        <v>0</v>
      </c>
      <c r="AG672">
        <v>3.3142857142857099E-2</v>
      </c>
      <c r="AH672">
        <v>0.81257142857142906</v>
      </c>
      <c r="AI672">
        <v>0.216</v>
      </c>
      <c r="AJ672">
        <v>7.8857142857142903E-2</v>
      </c>
      <c r="AK672">
        <v>0.17714285714285699</v>
      </c>
      <c r="AL672">
        <v>0.14399999999999999</v>
      </c>
      <c r="AM672">
        <v>0.496</v>
      </c>
      <c r="AN672">
        <v>0.89028571428571401</v>
      </c>
      <c r="AO672">
        <v>8.11428571428571E-2</v>
      </c>
      <c r="AP672">
        <v>0</v>
      </c>
      <c r="AQ672">
        <v>0</v>
      </c>
      <c r="AR672">
        <v>0</v>
      </c>
      <c r="AS672">
        <v>0</v>
      </c>
      <c r="AT672">
        <v>0.38514285714285701</v>
      </c>
      <c r="AU672">
        <v>0</v>
      </c>
      <c r="AV672">
        <v>1.1405714285714299</v>
      </c>
      <c r="AW672">
        <v>1.70742857142857</v>
      </c>
      <c r="AX672">
        <v>8.11428571428571E-2</v>
      </c>
      <c r="AY672">
        <v>0.38514285714285701</v>
      </c>
      <c r="AZ672">
        <v>3.3142857142857101</v>
      </c>
      <c r="BA672">
        <v>0.14742857142857099</v>
      </c>
      <c r="BB672">
        <v>0.316571428571429</v>
      </c>
      <c r="BC672">
        <v>6.51428571428571E-2</v>
      </c>
      <c r="BD672">
        <v>2.8571428571428598E-2</v>
      </c>
      <c r="BE672">
        <v>1.37142857142857E-2</v>
      </c>
      <c r="BF672" s="255" t="str">
        <f t="shared" si="10"/>
        <v>Least vulnerability</v>
      </c>
    </row>
    <row r="673" spans="1:58" x14ac:dyDescent="0.25">
      <c r="A673">
        <v>56376</v>
      </c>
      <c r="B673">
        <v>313</v>
      </c>
      <c r="C673">
        <v>55</v>
      </c>
      <c r="D673">
        <v>2</v>
      </c>
      <c r="E673">
        <v>34351</v>
      </c>
      <c r="F673">
        <v>28</v>
      </c>
      <c r="G673">
        <v>55</v>
      </c>
      <c r="H673">
        <v>64</v>
      </c>
      <c r="I673">
        <v>29</v>
      </c>
      <c r="J673">
        <v>4</v>
      </c>
      <c r="K673">
        <v>7</v>
      </c>
      <c r="L673">
        <v>0</v>
      </c>
      <c r="M673">
        <v>26</v>
      </c>
      <c r="N673">
        <v>2</v>
      </c>
      <c r="O673">
        <v>4</v>
      </c>
      <c r="P673">
        <v>7</v>
      </c>
      <c r="Q673">
        <v>0</v>
      </c>
      <c r="R673">
        <v>0.17571884984025599</v>
      </c>
      <c r="S673">
        <v>6.3897763578274801E-3</v>
      </c>
      <c r="T673">
        <v>34351</v>
      </c>
      <c r="U673">
        <v>8.9456869009584702E-2</v>
      </c>
      <c r="V673">
        <v>0.17571884984025599</v>
      </c>
      <c r="W673">
        <v>0.204472843450479</v>
      </c>
      <c r="X673">
        <v>9.2651757188498399E-2</v>
      </c>
      <c r="Y673">
        <v>1.2779552715655E-2</v>
      </c>
      <c r="Z673">
        <v>2.23642172523962E-2</v>
      </c>
      <c r="AA673">
        <v>0</v>
      </c>
      <c r="AB673">
        <v>8.3067092651757199E-2</v>
      </c>
      <c r="AC673">
        <v>6.3897763578274801E-3</v>
      </c>
      <c r="AD673">
        <v>1.2779552715655E-2</v>
      </c>
      <c r="AE673">
        <v>2.23642172523962E-2</v>
      </c>
      <c r="AF673">
        <v>0</v>
      </c>
      <c r="AG673">
        <v>0.92114285714285704</v>
      </c>
      <c r="AH673">
        <v>0.14285714285714299</v>
      </c>
      <c r="AI673">
        <v>0.750857142857143</v>
      </c>
      <c r="AJ673">
        <v>0.93142857142857105</v>
      </c>
      <c r="AK673">
        <v>0.35657142857142898</v>
      </c>
      <c r="AL673">
        <v>0.33142857142857102</v>
      </c>
      <c r="AM673">
        <v>0.23657142857142899</v>
      </c>
      <c r="AN673">
        <v>0.13142857142857101</v>
      </c>
      <c r="AO673">
        <v>5.94285714285714E-2</v>
      </c>
      <c r="AP673">
        <v>0</v>
      </c>
      <c r="AQ673">
        <v>0.90857142857142903</v>
      </c>
      <c r="AR673">
        <v>0.312</v>
      </c>
      <c r="AS673">
        <v>0.85257142857142898</v>
      </c>
      <c r="AT673">
        <v>0.70057142857142896</v>
      </c>
      <c r="AU673">
        <v>0</v>
      </c>
      <c r="AV673">
        <v>2.74628571428571</v>
      </c>
      <c r="AW673">
        <v>1.056</v>
      </c>
      <c r="AX673">
        <v>5.94285714285714E-2</v>
      </c>
      <c r="AY673">
        <v>2.77371428571429</v>
      </c>
      <c r="AZ673">
        <v>6.6354285714285703</v>
      </c>
      <c r="BA673">
        <v>0.79885714285714304</v>
      </c>
      <c r="BB673">
        <v>5.14285714285714E-2</v>
      </c>
      <c r="BC673">
        <v>5.2571428571428602E-2</v>
      </c>
      <c r="BD673">
        <v>0.624</v>
      </c>
      <c r="BE673">
        <v>0.39885714285714302</v>
      </c>
      <c r="BF673" s="255" t="str">
        <f t="shared" si="10"/>
        <v>Some vulnerability</v>
      </c>
    </row>
    <row r="674" spans="1:58" x14ac:dyDescent="0.25">
      <c r="A674">
        <v>56377</v>
      </c>
      <c r="B674">
        <v>21008</v>
      </c>
      <c r="C674">
        <v>1537</v>
      </c>
      <c r="D674">
        <v>389</v>
      </c>
      <c r="E674">
        <v>42340</v>
      </c>
      <c r="F674">
        <v>649</v>
      </c>
      <c r="G674">
        <v>2892</v>
      </c>
      <c r="H674">
        <v>6204</v>
      </c>
      <c r="I674">
        <v>2535</v>
      </c>
      <c r="J674">
        <v>254</v>
      </c>
      <c r="K674">
        <v>2466</v>
      </c>
      <c r="L674">
        <v>32</v>
      </c>
      <c r="M674">
        <v>2360</v>
      </c>
      <c r="N674">
        <v>220</v>
      </c>
      <c r="O674">
        <v>205</v>
      </c>
      <c r="P674">
        <v>231</v>
      </c>
      <c r="Q674">
        <v>262</v>
      </c>
      <c r="R674">
        <v>7.3162604722010693E-2</v>
      </c>
      <c r="S674">
        <v>1.8516755521706001E-2</v>
      </c>
      <c r="T674">
        <v>42340</v>
      </c>
      <c r="U674">
        <v>3.0892993145468398E-2</v>
      </c>
      <c r="V674">
        <v>0.13766184310738799</v>
      </c>
      <c r="W674">
        <v>0.29531607006854499</v>
      </c>
      <c r="X674">
        <v>0.120668316831683</v>
      </c>
      <c r="Y674">
        <v>1.20906321401371E-2</v>
      </c>
      <c r="Z674">
        <v>0.117383853769992</v>
      </c>
      <c r="AA674">
        <v>1.52322924600152E-3</v>
      </c>
      <c r="AB674">
        <v>0.11233815689261201</v>
      </c>
      <c r="AC674">
        <v>1.0472201066260499E-2</v>
      </c>
      <c r="AD674">
        <v>9.7581873571972594E-3</v>
      </c>
      <c r="AE674">
        <v>1.09958111195735E-2</v>
      </c>
      <c r="AF674">
        <v>1.2471439451637501E-2</v>
      </c>
      <c r="AG674">
        <v>0.432</v>
      </c>
      <c r="AH674">
        <v>0.54971428571428604</v>
      </c>
      <c r="AI674">
        <v>0.32342857142857101</v>
      </c>
      <c r="AJ674">
        <v>0.32228571428571401</v>
      </c>
      <c r="AK674">
        <v>0.154285714285714</v>
      </c>
      <c r="AL674">
        <v>0.90742857142857103</v>
      </c>
      <c r="AM674">
        <v>0.53714285714285703</v>
      </c>
      <c r="AN674">
        <v>0.11542857142857101</v>
      </c>
      <c r="AO674">
        <v>0.6</v>
      </c>
      <c r="AP674">
        <v>0.45257142857142901</v>
      </c>
      <c r="AQ674">
        <v>0.94857142857142895</v>
      </c>
      <c r="AR674">
        <v>0.40228571428571402</v>
      </c>
      <c r="AS674">
        <v>0.75771428571428601</v>
      </c>
      <c r="AT674">
        <v>0.40228571428571402</v>
      </c>
      <c r="AU674">
        <v>0.64685714285714302</v>
      </c>
      <c r="AV674">
        <v>1.6274285714285699</v>
      </c>
      <c r="AW674">
        <v>1.71428571428571</v>
      </c>
      <c r="AX674">
        <v>1.05257142857143</v>
      </c>
      <c r="AY674">
        <v>3.1577142857142899</v>
      </c>
      <c r="AZ674">
        <v>7.5519999999999996</v>
      </c>
      <c r="BA674">
        <v>0.34057142857142902</v>
      </c>
      <c r="BB674">
        <v>0.32571428571428601</v>
      </c>
      <c r="BC674">
        <v>0.58171428571428596</v>
      </c>
      <c r="BD674">
        <v>0.746285714285714</v>
      </c>
      <c r="BE674">
        <v>0.55085714285714305</v>
      </c>
      <c r="BF674" s="255" t="str">
        <f t="shared" si="10"/>
        <v>Significant vulnerability</v>
      </c>
    </row>
    <row r="675" spans="1:58" x14ac:dyDescent="0.25">
      <c r="A675">
        <v>56378</v>
      </c>
      <c r="B675">
        <v>8433</v>
      </c>
      <c r="C675">
        <v>951</v>
      </c>
      <c r="D675">
        <v>241</v>
      </c>
      <c r="E675">
        <v>37001</v>
      </c>
      <c r="F675">
        <v>443</v>
      </c>
      <c r="G675">
        <v>1819</v>
      </c>
      <c r="H675">
        <v>1983</v>
      </c>
      <c r="I675">
        <v>1273</v>
      </c>
      <c r="J675">
        <v>308</v>
      </c>
      <c r="K675">
        <v>585</v>
      </c>
      <c r="L675">
        <v>2</v>
      </c>
      <c r="M675">
        <v>418</v>
      </c>
      <c r="N675">
        <v>107</v>
      </c>
      <c r="O675">
        <v>19</v>
      </c>
      <c r="P675">
        <v>299</v>
      </c>
      <c r="Q675">
        <v>215</v>
      </c>
      <c r="R675">
        <v>0.112771255780861</v>
      </c>
      <c r="S675">
        <v>2.85782046721214E-2</v>
      </c>
      <c r="T675">
        <v>37001</v>
      </c>
      <c r="U675">
        <v>5.2531720621368398E-2</v>
      </c>
      <c r="V675">
        <v>0.21570022530534799</v>
      </c>
      <c r="W675">
        <v>0.235147634293846</v>
      </c>
      <c r="X675">
        <v>0.15095458318510599</v>
      </c>
      <c r="Y675">
        <v>3.6523182734495403E-2</v>
      </c>
      <c r="Z675">
        <v>6.9370330843116307E-2</v>
      </c>
      <c r="AA675">
        <v>2.3716352424996999E-4</v>
      </c>
      <c r="AB675">
        <v>4.9567176568243797E-2</v>
      </c>
      <c r="AC675">
        <v>1.2688248547373399E-2</v>
      </c>
      <c r="AD675">
        <v>2.2530534803747201E-3</v>
      </c>
      <c r="AE675">
        <v>3.5455946875370598E-2</v>
      </c>
      <c r="AF675">
        <v>2.54950788568718E-2</v>
      </c>
      <c r="AG675">
        <v>0.71085714285714297</v>
      </c>
      <c r="AH675">
        <v>0.81371428571428595</v>
      </c>
      <c r="AI675">
        <v>0.59199999999999997</v>
      </c>
      <c r="AJ675">
        <v>0.70285714285714296</v>
      </c>
      <c r="AK675">
        <v>0.59771428571428598</v>
      </c>
      <c r="AL675">
        <v>0.58171428571428596</v>
      </c>
      <c r="AM675">
        <v>0.76914285714285702</v>
      </c>
      <c r="AN675">
        <v>0.76</v>
      </c>
      <c r="AO675">
        <v>0.34171428571428603</v>
      </c>
      <c r="AP675">
        <v>0.35428571428571398</v>
      </c>
      <c r="AQ675">
        <v>0.80800000000000005</v>
      </c>
      <c r="AR675">
        <v>0.45257142857142901</v>
      </c>
      <c r="AS675">
        <v>0.34628571428571397</v>
      </c>
      <c r="AT675">
        <v>0.877714285714286</v>
      </c>
      <c r="AU675">
        <v>0.79771428571428604</v>
      </c>
      <c r="AV675">
        <v>2.8194285714285701</v>
      </c>
      <c r="AW675">
        <v>2.70857142857143</v>
      </c>
      <c r="AX675">
        <v>0.69599999999999995</v>
      </c>
      <c r="AY675">
        <v>3.28228571428571</v>
      </c>
      <c r="AZ675">
        <v>9.5062857142857204</v>
      </c>
      <c r="BA675">
        <v>0.83428571428571396</v>
      </c>
      <c r="BB675">
        <v>0.85942857142857099</v>
      </c>
      <c r="BC675">
        <v>0.36228571428571399</v>
      </c>
      <c r="BD675">
        <v>0.79657142857142904</v>
      </c>
      <c r="BE675">
        <v>0.85942857142857099</v>
      </c>
      <c r="BF675" s="255" t="str">
        <f t="shared" si="10"/>
        <v>Most vulnerability</v>
      </c>
    </row>
    <row r="676" spans="1:58" x14ac:dyDescent="0.25">
      <c r="A676">
        <v>56379</v>
      </c>
      <c r="B676">
        <v>17300</v>
      </c>
      <c r="C676">
        <v>1159</v>
      </c>
      <c r="D676">
        <v>234</v>
      </c>
      <c r="E676">
        <v>38736</v>
      </c>
      <c r="F676">
        <v>625</v>
      </c>
      <c r="G676">
        <v>2464</v>
      </c>
      <c r="H676">
        <v>4469</v>
      </c>
      <c r="I676">
        <v>1987</v>
      </c>
      <c r="J676">
        <v>427</v>
      </c>
      <c r="K676">
        <v>1873</v>
      </c>
      <c r="L676">
        <v>87</v>
      </c>
      <c r="M676">
        <v>1702</v>
      </c>
      <c r="N676">
        <v>138</v>
      </c>
      <c r="O676">
        <v>31</v>
      </c>
      <c r="P676">
        <v>466</v>
      </c>
      <c r="Q676">
        <v>526</v>
      </c>
      <c r="R676">
        <v>6.6994219653179199E-2</v>
      </c>
      <c r="S676">
        <v>1.35260115606936E-2</v>
      </c>
      <c r="T676">
        <v>38736</v>
      </c>
      <c r="U676">
        <v>3.6127167630057799E-2</v>
      </c>
      <c r="V676">
        <v>0.14242774566474001</v>
      </c>
      <c r="W676">
        <v>0.25832369942196498</v>
      </c>
      <c r="X676">
        <v>0.11485549132948</v>
      </c>
      <c r="Y676">
        <v>2.46820809248555E-2</v>
      </c>
      <c r="Z676">
        <v>0.108265895953757</v>
      </c>
      <c r="AA676">
        <v>5.0289017341040498E-3</v>
      </c>
      <c r="AB676">
        <v>9.8381502890173403E-2</v>
      </c>
      <c r="AC676">
        <v>7.9768786127167608E-3</v>
      </c>
      <c r="AD676">
        <v>1.7919075144508701E-3</v>
      </c>
      <c r="AE676">
        <v>2.6936416184971099E-2</v>
      </c>
      <c r="AF676">
        <v>3.0404624277456601E-2</v>
      </c>
      <c r="AG676">
        <v>0.374857142857143</v>
      </c>
      <c r="AH676">
        <v>0.376</v>
      </c>
      <c r="AI676">
        <v>0.48685714285714299</v>
      </c>
      <c r="AJ676">
        <v>0.43085714285714299</v>
      </c>
      <c r="AK676">
        <v>0.184</v>
      </c>
      <c r="AL676">
        <v>0.73828571428571399</v>
      </c>
      <c r="AM676">
        <v>0.46057142857142902</v>
      </c>
      <c r="AN676">
        <v>0.48685714285714299</v>
      </c>
      <c r="AO676">
        <v>0.56457142857142895</v>
      </c>
      <c r="AP676">
        <v>0.619428571428571</v>
      </c>
      <c r="AQ676">
        <v>0.93142857142857105</v>
      </c>
      <c r="AR676">
        <v>0.34514285714285697</v>
      </c>
      <c r="AS676">
        <v>0.314285714285714</v>
      </c>
      <c r="AT676">
        <v>0.80342857142857105</v>
      </c>
      <c r="AU676">
        <v>0.84799999999999998</v>
      </c>
      <c r="AV676">
        <v>1.6685714285714299</v>
      </c>
      <c r="AW676">
        <v>1.8697142857142901</v>
      </c>
      <c r="AX676">
        <v>1.1839999999999999</v>
      </c>
      <c r="AY676">
        <v>3.24228571428571</v>
      </c>
      <c r="AZ676">
        <v>7.9645714285714302</v>
      </c>
      <c r="BA676">
        <v>0.36228571428571399</v>
      </c>
      <c r="BB676">
        <v>0.41485714285714298</v>
      </c>
      <c r="BC676">
        <v>0.65257142857142902</v>
      </c>
      <c r="BD676">
        <v>0.77828571428571403</v>
      </c>
      <c r="BE676">
        <v>0.619428571428571</v>
      </c>
      <c r="BF676" s="255" t="str">
        <f t="shared" si="10"/>
        <v>Significant vulnerability</v>
      </c>
    </row>
    <row r="677" spans="1:58" x14ac:dyDescent="0.25">
      <c r="A677">
        <v>56381</v>
      </c>
      <c r="B677">
        <v>2371</v>
      </c>
      <c r="C677">
        <v>233</v>
      </c>
      <c r="D677">
        <v>14</v>
      </c>
      <c r="E677">
        <v>40175</v>
      </c>
      <c r="F677">
        <v>113</v>
      </c>
      <c r="G677">
        <v>632</v>
      </c>
      <c r="H677">
        <v>430</v>
      </c>
      <c r="I677">
        <v>391</v>
      </c>
      <c r="J677">
        <v>82</v>
      </c>
      <c r="K677">
        <v>168</v>
      </c>
      <c r="L677">
        <v>0</v>
      </c>
      <c r="M677">
        <v>98</v>
      </c>
      <c r="N677">
        <v>25</v>
      </c>
      <c r="O677">
        <v>7</v>
      </c>
      <c r="P677">
        <v>45</v>
      </c>
      <c r="Q677">
        <v>79</v>
      </c>
      <c r="R677">
        <v>9.8270771826233699E-2</v>
      </c>
      <c r="S677">
        <v>5.9046815689582496E-3</v>
      </c>
      <c r="T677">
        <v>40175</v>
      </c>
      <c r="U677">
        <v>4.7659215520877297E-2</v>
      </c>
      <c r="V677">
        <v>0.266554196541544</v>
      </c>
      <c r="W677">
        <v>0.18135807676085999</v>
      </c>
      <c r="X677">
        <v>0.16490932096162</v>
      </c>
      <c r="Y677">
        <v>3.4584563475326902E-2</v>
      </c>
      <c r="Z677">
        <v>7.0856178827499006E-2</v>
      </c>
      <c r="AA677">
        <v>0</v>
      </c>
      <c r="AB677">
        <v>4.1332770982707698E-2</v>
      </c>
      <c r="AC677">
        <v>1.0544074230282601E-2</v>
      </c>
      <c r="AD677">
        <v>2.95234078447912E-3</v>
      </c>
      <c r="AE677">
        <v>1.8979333614508601E-2</v>
      </c>
      <c r="AF677">
        <v>3.3319274567693E-2</v>
      </c>
      <c r="AG677">
        <v>0.625142857142857</v>
      </c>
      <c r="AH677">
        <v>0.13371428571428601</v>
      </c>
      <c r="AI677">
        <v>0.41599999999999998</v>
      </c>
      <c r="AJ677">
        <v>0.624</v>
      </c>
      <c r="AK677">
        <v>0.82514285714285696</v>
      </c>
      <c r="AL677">
        <v>0.19657142857142901</v>
      </c>
      <c r="AM677">
        <v>0.83771428571428597</v>
      </c>
      <c r="AN677">
        <v>0.72228571428571398</v>
      </c>
      <c r="AO677">
        <v>0.35542857142857098</v>
      </c>
      <c r="AP677">
        <v>0</v>
      </c>
      <c r="AQ677">
        <v>0.75771428571428601</v>
      </c>
      <c r="AR677">
        <v>0.40685714285714297</v>
      </c>
      <c r="AS677">
        <v>0.38514285714285701</v>
      </c>
      <c r="AT677">
        <v>0.621714285714286</v>
      </c>
      <c r="AU677">
        <v>0.86285714285714299</v>
      </c>
      <c r="AV677">
        <v>1.79885714285714</v>
      </c>
      <c r="AW677">
        <v>2.5817142857142898</v>
      </c>
      <c r="AX677">
        <v>0.35542857142857098</v>
      </c>
      <c r="AY677">
        <v>3.0342857142857098</v>
      </c>
      <c r="AZ677">
        <v>7.77028571428571</v>
      </c>
      <c r="BA677">
        <v>0.42514285714285699</v>
      </c>
      <c r="BB677">
        <v>0.79771428571428604</v>
      </c>
      <c r="BC677">
        <v>0.19428571428571401</v>
      </c>
      <c r="BD677">
        <v>0.71085714285714297</v>
      </c>
      <c r="BE677">
        <v>0.58857142857142897</v>
      </c>
      <c r="BF677" s="255" t="str">
        <f t="shared" si="10"/>
        <v>Significant vulnerability</v>
      </c>
    </row>
    <row r="678" spans="1:58" x14ac:dyDescent="0.25">
      <c r="A678">
        <v>56382</v>
      </c>
      <c r="B678">
        <v>1360</v>
      </c>
      <c r="C678">
        <v>101</v>
      </c>
      <c r="D678">
        <v>11</v>
      </c>
      <c r="E678">
        <v>37363</v>
      </c>
      <c r="F678">
        <v>36</v>
      </c>
      <c r="G678">
        <v>313</v>
      </c>
      <c r="H678">
        <v>292</v>
      </c>
      <c r="I678">
        <v>161</v>
      </c>
      <c r="J678">
        <v>51</v>
      </c>
      <c r="K678">
        <v>47</v>
      </c>
      <c r="L678">
        <v>3</v>
      </c>
      <c r="M678">
        <v>21</v>
      </c>
      <c r="N678">
        <v>54</v>
      </c>
      <c r="O678">
        <v>4</v>
      </c>
      <c r="P678">
        <v>3</v>
      </c>
      <c r="Q678">
        <v>0</v>
      </c>
      <c r="R678">
        <v>7.4264705882352899E-2</v>
      </c>
      <c r="S678">
        <v>8.0882352941176495E-3</v>
      </c>
      <c r="T678">
        <v>37363</v>
      </c>
      <c r="U678">
        <v>2.64705882352941E-2</v>
      </c>
      <c r="V678">
        <v>0.23014705882352901</v>
      </c>
      <c r="W678">
        <v>0.214705882352941</v>
      </c>
      <c r="X678">
        <v>0.11838235294117599</v>
      </c>
      <c r="Y678">
        <v>3.7499999999999999E-2</v>
      </c>
      <c r="Z678">
        <v>3.4558823529411802E-2</v>
      </c>
      <c r="AA678">
        <v>2.2058823529411799E-3</v>
      </c>
      <c r="AB678">
        <v>1.54411764705882E-2</v>
      </c>
      <c r="AC678">
        <v>3.9705882352941202E-2</v>
      </c>
      <c r="AD678">
        <v>2.94117647058824E-3</v>
      </c>
      <c r="AE678">
        <v>2.2058823529411799E-3</v>
      </c>
      <c r="AF678">
        <v>0</v>
      </c>
      <c r="AG678">
        <v>0.436571428571429</v>
      </c>
      <c r="AH678">
        <v>0.19885714285714301</v>
      </c>
      <c r="AI678">
        <v>0.57028571428571395</v>
      </c>
      <c r="AJ678">
        <v>0.23885714285714299</v>
      </c>
      <c r="AK678">
        <v>0.68685714285714305</v>
      </c>
      <c r="AL678">
        <v>0.40571428571428603</v>
      </c>
      <c r="AM678">
        <v>0.50628571428571401</v>
      </c>
      <c r="AN678">
        <v>0.78171428571428603</v>
      </c>
      <c r="AO678">
        <v>0.128</v>
      </c>
      <c r="AP678">
        <v>0.505142857142857</v>
      </c>
      <c r="AQ678">
        <v>0.52114285714285702</v>
      </c>
      <c r="AR678">
        <v>0.73942857142857099</v>
      </c>
      <c r="AS678">
        <v>0.38400000000000001</v>
      </c>
      <c r="AT678">
        <v>0.12</v>
      </c>
      <c r="AU678">
        <v>0</v>
      </c>
      <c r="AV678">
        <v>1.4445714285714299</v>
      </c>
      <c r="AW678">
        <v>2.3805714285714301</v>
      </c>
      <c r="AX678">
        <v>0.63314285714285701</v>
      </c>
      <c r="AY678">
        <v>1.76457142857143</v>
      </c>
      <c r="AZ678">
        <v>6.2228571428571398</v>
      </c>
      <c r="BA678">
        <v>0.27085714285714302</v>
      </c>
      <c r="BB678">
        <v>0.69599999999999995</v>
      </c>
      <c r="BC678">
        <v>0.33028571428571402</v>
      </c>
      <c r="BD678">
        <v>0.30514285714285699</v>
      </c>
      <c r="BE678">
        <v>0.32114285714285701</v>
      </c>
      <c r="BF678" s="255" t="str">
        <f t="shared" si="10"/>
        <v>Some vulnerability</v>
      </c>
    </row>
    <row r="679" spans="1:58" x14ac:dyDescent="0.25">
      <c r="A679">
        <v>56384</v>
      </c>
      <c r="B679">
        <v>280</v>
      </c>
      <c r="C679">
        <v>15</v>
      </c>
      <c r="D679">
        <v>6</v>
      </c>
      <c r="E679">
        <v>29674</v>
      </c>
      <c r="F679">
        <v>33</v>
      </c>
      <c r="G679">
        <v>37</v>
      </c>
      <c r="H679">
        <v>82</v>
      </c>
      <c r="I679">
        <v>37</v>
      </c>
      <c r="J679">
        <v>2</v>
      </c>
      <c r="K679">
        <v>40</v>
      </c>
      <c r="L679">
        <v>19</v>
      </c>
      <c r="M679">
        <v>15</v>
      </c>
      <c r="N679">
        <v>0</v>
      </c>
      <c r="O679">
        <v>3</v>
      </c>
      <c r="P679">
        <v>20</v>
      </c>
      <c r="Q679">
        <v>0</v>
      </c>
      <c r="R679">
        <v>5.3571428571428603E-2</v>
      </c>
      <c r="S679">
        <v>2.1428571428571401E-2</v>
      </c>
      <c r="T679">
        <v>29674</v>
      </c>
      <c r="U679">
        <v>0.11785714285714299</v>
      </c>
      <c r="V679">
        <v>0.13214285714285701</v>
      </c>
      <c r="W679">
        <v>0.29285714285714298</v>
      </c>
      <c r="X679">
        <v>0.13214285714285701</v>
      </c>
      <c r="Y679">
        <v>7.14285714285714E-3</v>
      </c>
      <c r="Z679">
        <v>0.14285714285714299</v>
      </c>
      <c r="AA679">
        <v>6.7857142857142894E-2</v>
      </c>
      <c r="AB679">
        <v>5.3571428571428603E-2</v>
      </c>
      <c r="AC679">
        <v>0</v>
      </c>
      <c r="AD679">
        <v>1.0714285714285701E-2</v>
      </c>
      <c r="AE679">
        <v>7.1428571428571397E-2</v>
      </c>
      <c r="AF679">
        <v>0</v>
      </c>
      <c r="AG679">
        <v>0.25600000000000001</v>
      </c>
      <c r="AH679">
        <v>0.64</v>
      </c>
      <c r="AI679">
        <v>0.91771428571428604</v>
      </c>
      <c r="AJ679">
        <v>0.98057142857142898</v>
      </c>
      <c r="AK679">
        <v>0.128</v>
      </c>
      <c r="AL679">
        <v>0.89600000000000002</v>
      </c>
      <c r="AM679">
        <v>0.63885714285714301</v>
      </c>
      <c r="AN679">
        <v>4.8000000000000001E-2</v>
      </c>
      <c r="AO679">
        <v>0.69142857142857095</v>
      </c>
      <c r="AP679">
        <v>0.97828571428571398</v>
      </c>
      <c r="AQ679">
        <v>0.82057142857142895</v>
      </c>
      <c r="AR679">
        <v>0</v>
      </c>
      <c r="AS679">
        <v>0.79200000000000004</v>
      </c>
      <c r="AT679">
        <v>0.97142857142857097</v>
      </c>
      <c r="AU679">
        <v>0</v>
      </c>
      <c r="AV679">
        <v>2.79428571428571</v>
      </c>
      <c r="AW679">
        <v>1.71085714285714</v>
      </c>
      <c r="AX679">
        <v>1.6697142857142899</v>
      </c>
      <c r="AY679">
        <v>2.5840000000000001</v>
      </c>
      <c r="AZ679">
        <v>8.7588571428571402</v>
      </c>
      <c r="BA679">
        <v>0.82285714285714295</v>
      </c>
      <c r="BB679">
        <v>0.32228571428571401</v>
      </c>
      <c r="BC679">
        <v>0.869714285714286</v>
      </c>
      <c r="BD679">
        <v>0.56799999999999995</v>
      </c>
      <c r="BE679">
        <v>0.73942857142857099</v>
      </c>
      <c r="BF679" s="255" t="str">
        <f t="shared" si="10"/>
        <v>Significant vulnerability</v>
      </c>
    </row>
    <row r="680" spans="1:58" x14ac:dyDescent="0.25">
      <c r="A680">
        <v>56385</v>
      </c>
      <c r="B680">
        <v>942</v>
      </c>
      <c r="C680">
        <v>63</v>
      </c>
      <c r="D680">
        <v>6</v>
      </c>
      <c r="E680">
        <v>40504</v>
      </c>
      <c r="F680">
        <v>34</v>
      </c>
      <c r="G680">
        <v>239</v>
      </c>
      <c r="H680">
        <v>188</v>
      </c>
      <c r="I680">
        <v>129</v>
      </c>
      <c r="J680">
        <v>48</v>
      </c>
      <c r="K680">
        <v>35</v>
      </c>
      <c r="L680">
        <v>1</v>
      </c>
      <c r="M680">
        <v>0</v>
      </c>
      <c r="N680">
        <v>37</v>
      </c>
      <c r="O680">
        <v>5</v>
      </c>
      <c r="P680">
        <v>8</v>
      </c>
      <c r="Q680">
        <v>0</v>
      </c>
      <c r="R680">
        <v>6.6878980891719703E-2</v>
      </c>
      <c r="S680">
        <v>6.3694267515923596E-3</v>
      </c>
      <c r="T680">
        <v>40504</v>
      </c>
      <c r="U680">
        <v>3.6093418259023402E-2</v>
      </c>
      <c r="V680">
        <v>0.25371549893842898</v>
      </c>
      <c r="W680">
        <v>0.19957537154989399</v>
      </c>
      <c r="X680">
        <v>0.136942675159236</v>
      </c>
      <c r="Y680">
        <v>5.0955414012738898E-2</v>
      </c>
      <c r="Z680">
        <v>3.7154989384288697E-2</v>
      </c>
      <c r="AA680">
        <v>1.0615711252653899E-3</v>
      </c>
      <c r="AB680">
        <v>0</v>
      </c>
      <c r="AC680">
        <v>3.9278131634819503E-2</v>
      </c>
      <c r="AD680">
        <v>5.3078556263269601E-3</v>
      </c>
      <c r="AE680">
        <v>8.4925690021231404E-3</v>
      </c>
      <c r="AF680">
        <v>0</v>
      </c>
      <c r="AG680">
        <v>0.372571428571429</v>
      </c>
      <c r="AH680">
        <v>0.14171428571428599</v>
      </c>
      <c r="AI680">
        <v>0.40228571428571402</v>
      </c>
      <c r="AJ680">
        <v>0.42857142857142899</v>
      </c>
      <c r="AK680">
        <v>0.78514285714285703</v>
      </c>
      <c r="AL680">
        <v>0.30285714285714299</v>
      </c>
      <c r="AM680">
        <v>0.66285714285714303</v>
      </c>
      <c r="AN680">
        <v>0.91085714285714303</v>
      </c>
      <c r="AO680">
        <v>0.14057142857142901</v>
      </c>
      <c r="AP680">
        <v>0.41714285714285698</v>
      </c>
      <c r="AQ680">
        <v>0</v>
      </c>
      <c r="AR680">
        <v>0.73714285714285699</v>
      </c>
      <c r="AS680">
        <v>0.54857142857142904</v>
      </c>
      <c r="AT680">
        <v>0.32114285714285701</v>
      </c>
      <c r="AU680">
        <v>0</v>
      </c>
      <c r="AV680">
        <v>1.3451428571428601</v>
      </c>
      <c r="AW680">
        <v>2.6617142857142899</v>
      </c>
      <c r="AX680">
        <v>0.55771428571428605</v>
      </c>
      <c r="AY680">
        <v>1.6068571428571401</v>
      </c>
      <c r="AZ680">
        <v>6.1714285714285699</v>
      </c>
      <c r="BA680">
        <v>0.224</v>
      </c>
      <c r="BB680">
        <v>0.83771428571428597</v>
      </c>
      <c r="BC680">
        <v>0.27542857142857102</v>
      </c>
      <c r="BD680">
        <v>0.26057142857142901</v>
      </c>
      <c r="BE680">
        <v>0.313142857142857</v>
      </c>
      <c r="BF680" s="255" t="str">
        <f t="shared" si="10"/>
        <v>Some vulnerability</v>
      </c>
    </row>
    <row r="681" spans="1:58" x14ac:dyDescent="0.25">
      <c r="A681">
        <v>56386</v>
      </c>
      <c r="B681">
        <v>641</v>
      </c>
      <c r="C681">
        <v>73</v>
      </c>
      <c r="D681">
        <v>18</v>
      </c>
      <c r="E681">
        <v>31956</v>
      </c>
      <c r="F681">
        <v>40</v>
      </c>
      <c r="G681">
        <v>191</v>
      </c>
      <c r="H681">
        <v>119</v>
      </c>
      <c r="I681">
        <v>205</v>
      </c>
      <c r="J681">
        <v>59</v>
      </c>
      <c r="K681">
        <v>96</v>
      </c>
      <c r="L681">
        <v>0</v>
      </c>
      <c r="M681">
        <v>19</v>
      </c>
      <c r="N681">
        <v>124</v>
      </c>
      <c r="O681">
        <v>3</v>
      </c>
      <c r="P681">
        <v>13</v>
      </c>
      <c r="Q681">
        <v>17</v>
      </c>
      <c r="R681">
        <v>0.11388455538221499</v>
      </c>
      <c r="S681">
        <v>2.8081123244929802E-2</v>
      </c>
      <c r="T681">
        <v>31956</v>
      </c>
      <c r="U681">
        <v>6.2402496099844003E-2</v>
      </c>
      <c r="V681">
        <v>0.297971918876755</v>
      </c>
      <c r="W681">
        <v>0.18564742589703601</v>
      </c>
      <c r="X681">
        <v>0.31981279251169997</v>
      </c>
      <c r="Y681">
        <v>9.2043681747269901E-2</v>
      </c>
      <c r="Z681">
        <v>0.14976599063962601</v>
      </c>
      <c r="AA681">
        <v>0</v>
      </c>
      <c r="AB681">
        <v>2.9641185647425902E-2</v>
      </c>
      <c r="AC681">
        <v>0.193447737909516</v>
      </c>
      <c r="AD681">
        <v>4.6801872074882997E-3</v>
      </c>
      <c r="AE681">
        <v>2.0280811232449299E-2</v>
      </c>
      <c r="AF681">
        <v>2.6521060842433698E-2</v>
      </c>
      <c r="AG681">
        <v>0.71771428571428597</v>
      </c>
      <c r="AH681">
        <v>0.81142857142857105</v>
      </c>
      <c r="AI681">
        <v>0.85942857142857099</v>
      </c>
      <c r="AJ681">
        <v>0.80228571428571405</v>
      </c>
      <c r="AK681">
        <v>0.88</v>
      </c>
      <c r="AL681">
        <v>0.218285714285714</v>
      </c>
      <c r="AM681">
        <v>0.99199999999999999</v>
      </c>
      <c r="AN681">
        <v>0.98171428571428598</v>
      </c>
      <c r="AO681">
        <v>0.70514285714285696</v>
      </c>
      <c r="AP681">
        <v>0</v>
      </c>
      <c r="AQ681">
        <v>0.66628571428571404</v>
      </c>
      <c r="AR681">
        <v>0.98971428571428599</v>
      </c>
      <c r="AS681">
        <v>0.51542857142857101</v>
      </c>
      <c r="AT681">
        <v>0.65371428571428603</v>
      </c>
      <c r="AU681">
        <v>0.81599999999999995</v>
      </c>
      <c r="AV681">
        <v>3.1908571428571402</v>
      </c>
      <c r="AW681">
        <v>3.0720000000000001</v>
      </c>
      <c r="AX681">
        <v>0.70514285714285696</v>
      </c>
      <c r="AY681">
        <v>3.6411428571428601</v>
      </c>
      <c r="AZ681">
        <v>10.609142857142899</v>
      </c>
      <c r="BA681">
        <v>0.92114285714285704</v>
      </c>
      <c r="BB681">
        <v>0.98057142857142898</v>
      </c>
      <c r="BC681">
        <v>0.36685714285714299</v>
      </c>
      <c r="BD681">
        <v>0.89828571428571402</v>
      </c>
      <c r="BE681">
        <v>0.95199999999999996</v>
      </c>
      <c r="BF681" s="255" t="str">
        <f t="shared" si="10"/>
        <v>Most vulnerability</v>
      </c>
    </row>
    <row r="682" spans="1:58" x14ac:dyDescent="0.25">
      <c r="A682">
        <v>56387</v>
      </c>
      <c r="B682">
        <v>7705</v>
      </c>
      <c r="C682">
        <v>1851</v>
      </c>
      <c r="D682">
        <v>350</v>
      </c>
      <c r="E682">
        <v>29480</v>
      </c>
      <c r="F682">
        <v>667</v>
      </c>
      <c r="G682">
        <v>1555</v>
      </c>
      <c r="H682">
        <v>1967</v>
      </c>
      <c r="I682">
        <v>1366</v>
      </c>
      <c r="J682">
        <v>289</v>
      </c>
      <c r="K682">
        <v>3646</v>
      </c>
      <c r="L682">
        <v>540</v>
      </c>
      <c r="M682">
        <v>1508</v>
      </c>
      <c r="N682">
        <v>0</v>
      </c>
      <c r="O682">
        <v>306</v>
      </c>
      <c r="P682">
        <v>326</v>
      </c>
      <c r="Q682">
        <v>69</v>
      </c>
      <c r="R682">
        <v>0.24023361453601599</v>
      </c>
      <c r="S682">
        <v>4.5425048669695003E-2</v>
      </c>
      <c r="T682">
        <v>29480</v>
      </c>
      <c r="U682">
        <v>8.6567164179104497E-2</v>
      </c>
      <c r="V682">
        <v>0.201817001946788</v>
      </c>
      <c r="W682">
        <v>0.25528877352368601</v>
      </c>
      <c r="X682">
        <v>0.17728747566515199</v>
      </c>
      <c r="Y682">
        <v>3.7508111615833901E-2</v>
      </c>
      <c r="Z682">
        <v>0.47319922128488001</v>
      </c>
      <c r="AA682">
        <v>7.0084360804672299E-2</v>
      </c>
      <c r="AB682">
        <v>0.19571706683971399</v>
      </c>
      <c r="AC682">
        <v>0</v>
      </c>
      <c r="AD682">
        <v>3.9714471122647602E-2</v>
      </c>
      <c r="AE682">
        <v>4.2310188189487299E-2</v>
      </c>
      <c r="AF682">
        <v>8.9552238805970207E-3</v>
      </c>
      <c r="AG682">
        <v>0.96571428571428597</v>
      </c>
      <c r="AH682">
        <v>0.94742857142857095</v>
      </c>
      <c r="AI682">
        <v>0.91885714285714304</v>
      </c>
      <c r="AJ682">
        <v>0.91771428571428604</v>
      </c>
      <c r="AK682">
        <v>0.52571428571428602</v>
      </c>
      <c r="AL682">
        <v>0.71314285714285697</v>
      </c>
      <c r="AM682">
        <v>0.88114285714285701</v>
      </c>
      <c r="AN682">
        <v>0.78400000000000003</v>
      </c>
      <c r="AO682">
        <v>0.95542857142857096</v>
      </c>
      <c r="AP682">
        <v>0.98057142857142898</v>
      </c>
      <c r="AQ682">
        <v>0.97257142857142898</v>
      </c>
      <c r="AR682">
        <v>0</v>
      </c>
      <c r="AS682">
        <v>0.995428571428571</v>
      </c>
      <c r="AT682">
        <v>0.92914285714285705</v>
      </c>
      <c r="AU682">
        <v>0.58628571428571397</v>
      </c>
      <c r="AV682">
        <v>3.74971428571429</v>
      </c>
      <c r="AW682">
        <v>2.9039999999999999</v>
      </c>
      <c r="AX682">
        <v>1.9359999999999999</v>
      </c>
      <c r="AY682">
        <v>3.4834285714285702</v>
      </c>
      <c r="AZ682">
        <v>12.0731428571429</v>
      </c>
      <c r="BA682">
        <v>0.98399999999999999</v>
      </c>
      <c r="BB682">
        <v>0.94285714285714295</v>
      </c>
      <c r="BC682">
        <v>0.98285714285714298</v>
      </c>
      <c r="BD682">
        <v>0.85599999999999998</v>
      </c>
      <c r="BE682">
        <v>0.996571428571429</v>
      </c>
      <c r="BF682" s="255" t="str">
        <f t="shared" si="10"/>
        <v>Most vulnerability</v>
      </c>
    </row>
    <row r="683" spans="1:58" x14ac:dyDescent="0.25">
      <c r="A683">
        <v>56389</v>
      </c>
      <c r="B683">
        <v>85</v>
      </c>
      <c r="C683">
        <v>22</v>
      </c>
      <c r="D683">
        <v>4</v>
      </c>
      <c r="E683">
        <v>27009</v>
      </c>
      <c r="F683">
        <v>0</v>
      </c>
      <c r="G683">
        <v>4</v>
      </c>
      <c r="H683">
        <v>16</v>
      </c>
      <c r="I683">
        <v>12</v>
      </c>
      <c r="J683">
        <v>0</v>
      </c>
      <c r="K683">
        <v>0</v>
      </c>
      <c r="L683">
        <v>0</v>
      </c>
      <c r="M683">
        <v>0</v>
      </c>
      <c r="N683">
        <v>0</v>
      </c>
      <c r="O683">
        <v>0</v>
      </c>
      <c r="P683">
        <v>0</v>
      </c>
      <c r="Q683">
        <v>0</v>
      </c>
      <c r="R683">
        <v>0.25882352941176501</v>
      </c>
      <c r="S683">
        <v>4.7058823529411799E-2</v>
      </c>
      <c r="T683">
        <v>27009</v>
      </c>
      <c r="U683">
        <v>0</v>
      </c>
      <c r="V683">
        <v>4.7058823529411799E-2</v>
      </c>
      <c r="W683">
        <v>0.188235294117647</v>
      </c>
      <c r="X683">
        <v>0.14117647058823499</v>
      </c>
      <c r="Y683">
        <v>0</v>
      </c>
      <c r="Z683">
        <v>0</v>
      </c>
      <c r="AA683">
        <v>0</v>
      </c>
      <c r="AB683">
        <v>0</v>
      </c>
      <c r="AC683">
        <v>0</v>
      </c>
      <c r="AD683">
        <v>0</v>
      </c>
      <c r="AE683">
        <v>0</v>
      </c>
      <c r="AF683">
        <v>0</v>
      </c>
      <c r="AG683">
        <v>0.97371428571428598</v>
      </c>
      <c r="AH683">
        <v>0.95085714285714296</v>
      </c>
      <c r="AI683">
        <v>0.95428571428571396</v>
      </c>
      <c r="AJ683">
        <v>0</v>
      </c>
      <c r="AK683">
        <v>4.57142857142857E-3</v>
      </c>
      <c r="AL683">
        <v>0.23200000000000001</v>
      </c>
      <c r="AM683">
        <v>0.69599999999999995</v>
      </c>
      <c r="AN683">
        <v>0</v>
      </c>
      <c r="AO683">
        <v>0</v>
      </c>
      <c r="AP683">
        <v>0</v>
      </c>
      <c r="AQ683">
        <v>0</v>
      </c>
      <c r="AR683">
        <v>0</v>
      </c>
      <c r="AS683">
        <v>0</v>
      </c>
      <c r="AT683">
        <v>0</v>
      </c>
      <c r="AU683">
        <v>0</v>
      </c>
      <c r="AV683">
        <v>2.8788571428571399</v>
      </c>
      <c r="AW683">
        <v>0.93257142857142805</v>
      </c>
      <c r="AX683">
        <v>0</v>
      </c>
      <c r="AY683">
        <v>0</v>
      </c>
      <c r="AZ683">
        <v>3.8114285714285701</v>
      </c>
      <c r="BA683">
        <v>0.85142857142857098</v>
      </c>
      <c r="BB683">
        <v>2.5142857142857099E-2</v>
      </c>
      <c r="BC683">
        <v>0</v>
      </c>
      <c r="BD683">
        <v>0</v>
      </c>
      <c r="BE683">
        <v>4.2285714285714301E-2</v>
      </c>
      <c r="BF683" s="255" t="str">
        <f t="shared" si="10"/>
        <v>Least vulnerability</v>
      </c>
    </row>
    <row r="684" spans="1:58" x14ac:dyDescent="0.25">
      <c r="A684">
        <v>56401</v>
      </c>
      <c r="B684">
        <v>31749</v>
      </c>
      <c r="C684">
        <v>3179</v>
      </c>
      <c r="D684">
        <v>960</v>
      </c>
      <c r="E684">
        <v>36426</v>
      </c>
      <c r="F684">
        <v>1346</v>
      </c>
      <c r="G684">
        <v>6228</v>
      </c>
      <c r="H684">
        <v>7068</v>
      </c>
      <c r="I684">
        <v>4764</v>
      </c>
      <c r="J684">
        <v>706</v>
      </c>
      <c r="K684">
        <v>2133</v>
      </c>
      <c r="L684">
        <v>104</v>
      </c>
      <c r="M684">
        <v>1334</v>
      </c>
      <c r="N684">
        <v>944</v>
      </c>
      <c r="O684">
        <v>196</v>
      </c>
      <c r="P684">
        <v>814</v>
      </c>
      <c r="Q684">
        <v>769</v>
      </c>
      <c r="R684">
        <v>0.100129137925604</v>
      </c>
      <c r="S684">
        <v>3.0237172824340901E-2</v>
      </c>
      <c r="T684">
        <v>36426</v>
      </c>
      <c r="U684">
        <v>4.2395036064127999E-2</v>
      </c>
      <c r="V684">
        <v>0.196163658697912</v>
      </c>
      <c r="W684">
        <v>0.22262118491921001</v>
      </c>
      <c r="X684">
        <v>0.150051970140792</v>
      </c>
      <c r="Y684">
        <v>2.2236920847900701E-2</v>
      </c>
      <c r="Z684">
        <v>6.7183218369082504E-2</v>
      </c>
      <c r="AA684">
        <v>3.27569372263693E-3</v>
      </c>
      <c r="AB684">
        <v>4.20170714038237E-2</v>
      </c>
      <c r="AC684">
        <v>2.9733219943935199E-2</v>
      </c>
      <c r="AD684">
        <v>6.1734227849696097E-3</v>
      </c>
      <c r="AE684">
        <v>2.5638602790639099E-2</v>
      </c>
      <c r="AF684">
        <v>2.4221235314498098E-2</v>
      </c>
      <c r="AG684">
        <v>0.63885714285714301</v>
      </c>
      <c r="AH684">
        <v>0.83657142857142897</v>
      </c>
      <c r="AI684">
        <v>0.63885714285714301</v>
      </c>
      <c r="AJ684">
        <v>0.53371428571428603</v>
      </c>
      <c r="AK684">
        <v>0.499428571428571</v>
      </c>
      <c r="AL684">
        <v>0.47085714285714297</v>
      </c>
      <c r="AM684">
        <v>0.76228571428571401</v>
      </c>
      <c r="AN684">
        <v>0.40457142857142903</v>
      </c>
      <c r="AO684">
        <v>0.32228571428571401</v>
      </c>
      <c r="AP684">
        <v>0.54628571428571404</v>
      </c>
      <c r="AQ684">
        <v>0.76685714285714301</v>
      </c>
      <c r="AR684">
        <v>0.67428571428571404</v>
      </c>
      <c r="AS684">
        <v>0.59314285714285697</v>
      </c>
      <c r="AT684">
        <v>0.77142857142857102</v>
      </c>
      <c r="AU684">
        <v>0.78285714285714303</v>
      </c>
      <c r="AV684">
        <v>2.6480000000000001</v>
      </c>
      <c r="AW684">
        <v>2.1371428571428601</v>
      </c>
      <c r="AX684">
        <v>0.86857142857142899</v>
      </c>
      <c r="AY684">
        <v>3.5885714285714299</v>
      </c>
      <c r="AZ684">
        <v>9.2422857142857104</v>
      </c>
      <c r="BA684">
        <v>0.77600000000000002</v>
      </c>
      <c r="BB684">
        <v>0.57485714285714296</v>
      </c>
      <c r="BC684">
        <v>0.46628571428571403</v>
      </c>
      <c r="BD684">
        <v>0.88571428571428601</v>
      </c>
      <c r="BE684">
        <v>0.81942857142857095</v>
      </c>
      <c r="BF684" s="255" t="str">
        <f t="shared" si="10"/>
        <v>Most vulnerability</v>
      </c>
    </row>
    <row r="685" spans="1:58" x14ac:dyDescent="0.25">
      <c r="A685">
        <v>56425</v>
      </c>
      <c r="B685">
        <v>8729</v>
      </c>
      <c r="C685">
        <v>940</v>
      </c>
      <c r="D685">
        <v>91</v>
      </c>
      <c r="E685">
        <v>42151</v>
      </c>
      <c r="F685">
        <v>172</v>
      </c>
      <c r="G685">
        <v>2062</v>
      </c>
      <c r="H685">
        <v>1866</v>
      </c>
      <c r="I685">
        <v>1418</v>
      </c>
      <c r="J685">
        <v>222</v>
      </c>
      <c r="K685">
        <v>418</v>
      </c>
      <c r="L685">
        <v>0</v>
      </c>
      <c r="M685">
        <v>945</v>
      </c>
      <c r="N685">
        <v>50</v>
      </c>
      <c r="O685">
        <v>9</v>
      </c>
      <c r="P685">
        <v>231</v>
      </c>
      <c r="Q685">
        <v>160</v>
      </c>
      <c r="R685">
        <v>0.10768702027723701</v>
      </c>
      <c r="S685">
        <v>1.04250200481155E-2</v>
      </c>
      <c r="T685">
        <v>42151</v>
      </c>
      <c r="U685">
        <v>1.9704433497536901E-2</v>
      </c>
      <c r="V685">
        <v>0.23622408065070499</v>
      </c>
      <c r="W685">
        <v>0.21377019131630201</v>
      </c>
      <c r="X685">
        <v>0.16244701569480999</v>
      </c>
      <c r="Y685">
        <v>2.5432466491007E-2</v>
      </c>
      <c r="Z685">
        <v>4.78863558254096E-2</v>
      </c>
      <c r="AA685">
        <v>0</v>
      </c>
      <c r="AB685">
        <v>0.10825982357658399</v>
      </c>
      <c r="AC685">
        <v>5.7280329934700398E-3</v>
      </c>
      <c r="AD685">
        <v>1.03104593882461E-3</v>
      </c>
      <c r="AE685">
        <v>2.6463512429831599E-2</v>
      </c>
      <c r="AF685">
        <v>1.83297055791041E-2</v>
      </c>
      <c r="AG685">
        <v>0.68228571428571405</v>
      </c>
      <c r="AH685">
        <v>0.27657142857142902</v>
      </c>
      <c r="AI685">
        <v>0.33371428571428602</v>
      </c>
      <c r="AJ685">
        <v>0.16457142857142901</v>
      </c>
      <c r="AK685">
        <v>0.71657142857142897</v>
      </c>
      <c r="AL685">
        <v>0.39657142857142902</v>
      </c>
      <c r="AM685">
        <v>0.82742857142857096</v>
      </c>
      <c r="AN685">
        <v>0.51200000000000001</v>
      </c>
      <c r="AO685">
        <v>0.2</v>
      </c>
      <c r="AP685">
        <v>0</v>
      </c>
      <c r="AQ685">
        <v>0.94057142857142895</v>
      </c>
      <c r="AR685">
        <v>0.29142857142857098</v>
      </c>
      <c r="AS685">
        <v>0.25828571428571401</v>
      </c>
      <c r="AT685">
        <v>0.79200000000000004</v>
      </c>
      <c r="AU685">
        <v>0.72457142857142898</v>
      </c>
      <c r="AV685">
        <v>1.45714285714286</v>
      </c>
      <c r="AW685">
        <v>2.4525714285714302</v>
      </c>
      <c r="AX685">
        <v>0.2</v>
      </c>
      <c r="AY685">
        <v>3.00685714285714</v>
      </c>
      <c r="AZ685">
        <v>7.1165714285714303</v>
      </c>
      <c r="BA685">
        <v>0.27885714285714303</v>
      </c>
      <c r="BB685">
        <v>0.73485714285714299</v>
      </c>
      <c r="BC685">
        <v>0.124571428571429</v>
      </c>
      <c r="BD685">
        <v>0.70171428571428596</v>
      </c>
      <c r="BE685">
        <v>0.48799999999999999</v>
      </c>
      <c r="BF685" s="255" t="str">
        <f t="shared" si="10"/>
        <v>Some vulnerability</v>
      </c>
    </row>
    <row r="686" spans="1:58" x14ac:dyDescent="0.25">
      <c r="A686">
        <v>56431</v>
      </c>
      <c r="B686">
        <v>9142</v>
      </c>
      <c r="C686">
        <v>1011</v>
      </c>
      <c r="D686">
        <v>149</v>
      </c>
      <c r="E686">
        <v>37010</v>
      </c>
      <c r="F686">
        <v>394</v>
      </c>
      <c r="G686">
        <v>3239</v>
      </c>
      <c r="H686">
        <v>1455</v>
      </c>
      <c r="I686">
        <v>1718</v>
      </c>
      <c r="J686">
        <v>434</v>
      </c>
      <c r="K686">
        <v>497</v>
      </c>
      <c r="L686">
        <v>2</v>
      </c>
      <c r="M686">
        <v>322</v>
      </c>
      <c r="N686">
        <v>500</v>
      </c>
      <c r="O686">
        <v>25</v>
      </c>
      <c r="P686">
        <v>213</v>
      </c>
      <c r="Q686">
        <v>242</v>
      </c>
      <c r="R686">
        <v>0.110588492671188</v>
      </c>
      <c r="S686">
        <v>1.6298402975278899E-2</v>
      </c>
      <c r="T686">
        <v>37010</v>
      </c>
      <c r="U686">
        <v>4.3097790417851702E-2</v>
      </c>
      <c r="V686">
        <v>0.35429884051629801</v>
      </c>
      <c r="W686">
        <v>0.159155545832422</v>
      </c>
      <c r="X686">
        <v>0.187923867862612</v>
      </c>
      <c r="Y686">
        <v>4.7473200612557401E-2</v>
      </c>
      <c r="Z686">
        <v>5.4364471669218997E-2</v>
      </c>
      <c r="AA686">
        <v>2.1877050973528799E-4</v>
      </c>
      <c r="AB686">
        <v>3.5222052067381299E-2</v>
      </c>
      <c r="AC686">
        <v>5.4692627433821903E-2</v>
      </c>
      <c r="AD686">
        <v>2.7346313716911002E-3</v>
      </c>
      <c r="AE686">
        <v>2.3299059286808099E-2</v>
      </c>
      <c r="AF686">
        <v>2.64712316779698E-2</v>
      </c>
      <c r="AG686">
        <v>0.69714285714285695</v>
      </c>
      <c r="AH686">
        <v>0.47428571428571398</v>
      </c>
      <c r="AI686">
        <v>0.58971428571428597</v>
      </c>
      <c r="AJ686">
        <v>0.54057142857142904</v>
      </c>
      <c r="AK686">
        <v>0.95428571428571396</v>
      </c>
      <c r="AL686">
        <v>0.124571428571429</v>
      </c>
      <c r="AM686">
        <v>0.91085714285714303</v>
      </c>
      <c r="AN686">
        <v>0.88800000000000001</v>
      </c>
      <c r="AO686">
        <v>0.24</v>
      </c>
      <c r="AP686">
        <v>0.35314285714285698</v>
      </c>
      <c r="AQ686">
        <v>0.70971428571428596</v>
      </c>
      <c r="AR686">
        <v>0.80571428571428605</v>
      </c>
      <c r="AS686">
        <v>0.373714285714286</v>
      </c>
      <c r="AT686">
        <v>0.71657142857142897</v>
      </c>
      <c r="AU686">
        <v>0.81257142857142906</v>
      </c>
      <c r="AV686">
        <v>2.30171428571429</v>
      </c>
      <c r="AW686">
        <v>2.8777142857142901</v>
      </c>
      <c r="AX686">
        <v>0.59314285714285697</v>
      </c>
      <c r="AY686">
        <v>3.4182857142857102</v>
      </c>
      <c r="AZ686">
        <v>9.1908571428571406</v>
      </c>
      <c r="BA686">
        <v>0.64685714285714302</v>
      </c>
      <c r="BB686">
        <v>0.93142857142857105</v>
      </c>
      <c r="BC686">
        <v>0.30171428571428599</v>
      </c>
      <c r="BD686">
        <v>0.83771428571428597</v>
      </c>
      <c r="BE686">
        <v>0.80914285714285705</v>
      </c>
      <c r="BF686" s="255" t="str">
        <f t="shared" si="10"/>
        <v>Most vulnerability</v>
      </c>
    </row>
    <row r="687" spans="1:58" x14ac:dyDescent="0.25">
      <c r="A687">
        <v>56433</v>
      </c>
      <c r="B687">
        <v>1554</v>
      </c>
      <c r="C687">
        <v>186</v>
      </c>
      <c r="D687">
        <v>10</v>
      </c>
      <c r="E687">
        <v>36706</v>
      </c>
      <c r="F687">
        <v>71</v>
      </c>
      <c r="G687">
        <v>459</v>
      </c>
      <c r="H687">
        <v>180</v>
      </c>
      <c r="I687">
        <v>285</v>
      </c>
      <c r="J687">
        <v>62</v>
      </c>
      <c r="K687">
        <v>68</v>
      </c>
      <c r="L687">
        <v>0</v>
      </c>
      <c r="M687">
        <v>0</v>
      </c>
      <c r="N687">
        <v>100</v>
      </c>
      <c r="O687">
        <v>0</v>
      </c>
      <c r="P687">
        <v>26</v>
      </c>
      <c r="Q687">
        <v>11</v>
      </c>
      <c r="R687">
        <v>0.11969111969111999</v>
      </c>
      <c r="S687">
        <v>6.4350064350064302E-3</v>
      </c>
      <c r="T687">
        <v>36706</v>
      </c>
      <c r="U687">
        <v>4.5688545688545697E-2</v>
      </c>
      <c r="V687">
        <v>0.295366795366795</v>
      </c>
      <c r="W687">
        <v>0.115830115830116</v>
      </c>
      <c r="X687">
        <v>0.183397683397683</v>
      </c>
      <c r="Y687">
        <v>3.9897039897039903E-2</v>
      </c>
      <c r="Z687">
        <v>4.3758043758043798E-2</v>
      </c>
      <c r="AA687">
        <v>0</v>
      </c>
      <c r="AB687">
        <v>0</v>
      </c>
      <c r="AC687">
        <v>6.4350064350064407E-2</v>
      </c>
      <c r="AD687">
        <v>0</v>
      </c>
      <c r="AE687">
        <v>1.67310167310167E-2</v>
      </c>
      <c r="AF687">
        <v>7.0785070785070797E-3</v>
      </c>
      <c r="AG687">
        <v>0.752</v>
      </c>
      <c r="AH687">
        <v>0.14514285714285699</v>
      </c>
      <c r="AI687">
        <v>0.61714285714285699</v>
      </c>
      <c r="AJ687">
        <v>0.59314285714285697</v>
      </c>
      <c r="AK687">
        <v>0.875428571428571</v>
      </c>
      <c r="AL687">
        <v>5.7142857142857099E-2</v>
      </c>
      <c r="AM687">
        <v>0.89371428571428602</v>
      </c>
      <c r="AN687">
        <v>0.82628571428571396</v>
      </c>
      <c r="AO687">
        <v>0.17714285714285699</v>
      </c>
      <c r="AP687">
        <v>0</v>
      </c>
      <c r="AQ687">
        <v>0</v>
      </c>
      <c r="AR687">
        <v>0.84457142857142897</v>
      </c>
      <c r="AS687">
        <v>0</v>
      </c>
      <c r="AT687">
        <v>0.56342857142857095</v>
      </c>
      <c r="AU687">
        <v>0.54857142857142904</v>
      </c>
      <c r="AV687">
        <v>2.1074285714285699</v>
      </c>
      <c r="AW687">
        <v>2.6525714285714299</v>
      </c>
      <c r="AX687">
        <v>0.17714285714285699</v>
      </c>
      <c r="AY687">
        <v>1.95657142857143</v>
      </c>
      <c r="AZ687">
        <v>6.8937142857142897</v>
      </c>
      <c r="BA687">
        <v>0.56914285714285695</v>
      </c>
      <c r="BB687">
        <v>0.83428571428571396</v>
      </c>
      <c r="BC687">
        <v>0.11657142857142901</v>
      </c>
      <c r="BD687">
        <v>0.35657142857142898</v>
      </c>
      <c r="BE687">
        <v>0.44800000000000001</v>
      </c>
      <c r="BF687" s="255" t="str">
        <f t="shared" si="10"/>
        <v>Some vulnerability</v>
      </c>
    </row>
    <row r="688" spans="1:58" x14ac:dyDescent="0.25">
      <c r="A688">
        <v>56434</v>
      </c>
      <c r="B688">
        <v>178</v>
      </c>
      <c r="C688">
        <v>50</v>
      </c>
      <c r="D688">
        <v>9</v>
      </c>
      <c r="E688">
        <v>29237</v>
      </c>
      <c r="F688">
        <v>35</v>
      </c>
      <c r="G688">
        <v>36</v>
      </c>
      <c r="H688">
        <v>38</v>
      </c>
      <c r="I688">
        <v>14</v>
      </c>
      <c r="J688">
        <v>2</v>
      </c>
      <c r="K688">
        <v>18</v>
      </c>
      <c r="L688">
        <v>0</v>
      </c>
      <c r="M688">
        <v>0</v>
      </c>
      <c r="N688">
        <v>2</v>
      </c>
      <c r="O688">
        <v>6</v>
      </c>
      <c r="P688">
        <v>19</v>
      </c>
      <c r="Q688">
        <v>0</v>
      </c>
      <c r="R688">
        <v>0.28089887640449401</v>
      </c>
      <c r="S688">
        <v>5.0561797752809001E-2</v>
      </c>
      <c r="T688">
        <v>29237</v>
      </c>
      <c r="U688">
        <v>0.19662921348314599</v>
      </c>
      <c r="V688">
        <v>0.202247191011236</v>
      </c>
      <c r="W688">
        <v>0.213483146067416</v>
      </c>
      <c r="X688">
        <v>7.8651685393258397E-2</v>
      </c>
      <c r="Y688">
        <v>1.1235955056179799E-2</v>
      </c>
      <c r="Z688">
        <v>0.101123595505618</v>
      </c>
      <c r="AA688">
        <v>0</v>
      </c>
      <c r="AB688">
        <v>0</v>
      </c>
      <c r="AC688">
        <v>1.1235955056179799E-2</v>
      </c>
      <c r="AD688">
        <v>3.3707865168539297E-2</v>
      </c>
      <c r="AE688">
        <v>0.106741573033708</v>
      </c>
      <c r="AF688">
        <v>0</v>
      </c>
      <c r="AG688">
        <v>0.98057142857142898</v>
      </c>
      <c r="AH688">
        <v>0.96457142857142897</v>
      </c>
      <c r="AI688">
        <v>0.92685714285714305</v>
      </c>
      <c r="AJ688">
        <v>0.997714285714286</v>
      </c>
      <c r="AK688">
        <v>0.52914285714285703</v>
      </c>
      <c r="AL688">
        <v>0.38971428571428601</v>
      </c>
      <c r="AM688">
        <v>0.108571428571429</v>
      </c>
      <c r="AN688">
        <v>9.1428571428571401E-2</v>
      </c>
      <c r="AO688">
        <v>0.52800000000000002</v>
      </c>
      <c r="AP688">
        <v>0</v>
      </c>
      <c r="AQ688">
        <v>0</v>
      </c>
      <c r="AR688">
        <v>0.41714285714285698</v>
      </c>
      <c r="AS688">
        <v>0.98628571428571399</v>
      </c>
      <c r="AT688">
        <v>0.98971428571428599</v>
      </c>
      <c r="AU688">
        <v>0</v>
      </c>
      <c r="AV688">
        <v>3.8697142857142901</v>
      </c>
      <c r="AW688">
        <v>1.1188571428571401</v>
      </c>
      <c r="AX688">
        <v>0.52800000000000002</v>
      </c>
      <c r="AY688">
        <v>2.3931428571428599</v>
      </c>
      <c r="AZ688">
        <v>7.9097142857142897</v>
      </c>
      <c r="BA688">
        <v>0.995428571428571</v>
      </c>
      <c r="BB688">
        <v>7.54285714285714E-2</v>
      </c>
      <c r="BC688">
        <v>0.25942857142857101</v>
      </c>
      <c r="BD688">
        <v>0.498285714285714</v>
      </c>
      <c r="BE688">
        <v>0.60685714285714298</v>
      </c>
      <c r="BF688" s="255" t="str">
        <f t="shared" si="10"/>
        <v>Significant vulnerability</v>
      </c>
    </row>
    <row r="689" spans="1:58" x14ac:dyDescent="0.25">
      <c r="A689">
        <v>56435</v>
      </c>
      <c r="B689">
        <v>2912</v>
      </c>
      <c r="C689">
        <v>366</v>
      </c>
      <c r="D689">
        <v>56</v>
      </c>
      <c r="E689">
        <v>32876</v>
      </c>
      <c r="F689">
        <v>138</v>
      </c>
      <c r="G689">
        <v>767</v>
      </c>
      <c r="H689">
        <v>552</v>
      </c>
      <c r="I689">
        <v>430</v>
      </c>
      <c r="J689">
        <v>102</v>
      </c>
      <c r="K689">
        <v>296</v>
      </c>
      <c r="L689">
        <v>1</v>
      </c>
      <c r="M689">
        <v>0</v>
      </c>
      <c r="N689">
        <v>196</v>
      </c>
      <c r="O689">
        <v>9</v>
      </c>
      <c r="P689">
        <v>45</v>
      </c>
      <c r="Q689">
        <v>35</v>
      </c>
      <c r="R689">
        <v>0.12568681318681299</v>
      </c>
      <c r="S689">
        <v>1.9230769230769201E-2</v>
      </c>
      <c r="T689">
        <v>32876</v>
      </c>
      <c r="U689">
        <v>4.7390109890109902E-2</v>
      </c>
      <c r="V689">
        <v>0.26339285714285698</v>
      </c>
      <c r="W689">
        <v>0.18956043956044</v>
      </c>
      <c r="X689">
        <v>0.147664835164835</v>
      </c>
      <c r="Y689">
        <v>3.50274725274725E-2</v>
      </c>
      <c r="Z689">
        <v>0.10164835164835199</v>
      </c>
      <c r="AA689">
        <v>3.43406593406593E-4</v>
      </c>
      <c r="AB689">
        <v>0</v>
      </c>
      <c r="AC689">
        <v>6.7307692307692304E-2</v>
      </c>
      <c r="AD689">
        <v>3.0906593406593401E-3</v>
      </c>
      <c r="AE689">
        <v>1.54532967032967E-2</v>
      </c>
      <c r="AF689">
        <v>1.2019230769230799E-2</v>
      </c>
      <c r="AG689">
        <v>0.78742857142857103</v>
      </c>
      <c r="AH689">
        <v>0.56457142857142895</v>
      </c>
      <c r="AI689">
        <v>0.81714285714285695</v>
      </c>
      <c r="AJ689">
        <v>0.61714285714285699</v>
      </c>
      <c r="AK689">
        <v>0.81599999999999995</v>
      </c>
      <c r="AL689">
        <v>0.24228571428571399</v>
      </c>
      <c r="AM689">
        <v>0.749714285714286</v>
      </c>
      <c r="AN689">
        <v>0.73371428571428599</v>
      </c>
      <c r="AO689">
        <v>0.53142857142857103</v>
      </c>
      <c r="AP689">
        <v>0.36114285714285699</v>
      </c>
      <c r="AQ689">
        <v>0</v>
      </c>
      <c r="AR689">
        <v>0.85371428571428598</v>
      </c>
      <c r="AS689">
        <v>0.39542857142857102</v>
      </c>
      <c r="AT689">
        <v>0.52914285714285703</v>
      </c>
      <c r="AU689">
        <v>0.63657142857142901</v>
      </c>
      <c r="AV689">
        <v>2.78628571428571</v>
      </c>
      <c r="AW689">
        <v>2.5417142857142898</v>
      </c>
      <c r="AX689">
        <v>0.89257142857142902</v>
      </c>
      <c r="AY689">
        <v>2.4148571428571399</v>
      </c>
      <c r="AZ689">
        <v>8.6354285714285695</v>
      </c>
      <c r="BA689">
        <v>0.81714285714285695</v>
      </c>
      <c r="BB689">
        <v>0.77942857142857103</v>
      </c>
      <c r="BC689">
        <v>0.48342857142857099</v>
      </c>
      <c r="BD689">
        <v>0.50628571428571401</v>
      </c>
      <c r="BE689">
        <v>0.72228571428571398</v>
      </c>
      <c r="BF689" s="255" t="str">
        <f t="shared" si="10"/>
        <v>Significant vulnerability</v>
      </c>
    </row>
    <row r="690" spans="1:58" x14ac:dyDescent="0.25">
      <c r="A690">
        <v>56437</v>
      </c>
      <c r="B690">
        <v>1409</v>
      </c>
      <c r="C690">
        <v>126</v>
      </c>
      <c r="D690">
        <v>24</v>
      </c>
      <c r="E690">
        <v>26017</v>
      </c>
      <c r="F690">
        <v>186</v>
      </c>
      <c r="G690">
        <v>197</v>
      </c>
      <c r="H690">
        <v>418</v>
      </c>
      <c r="I690">
        <v>178</v>
      </c>
      <c r="J690">
        <v>11</v>
      </c>
      <c r="K690">
        <v>72</v>
      </c>
      <c r="L690">
        <v>14</v>
      </c>
      <c r="M690">
        <v>32</v>
      </c>
      <c r="N690">
        <v>39</v>
      </c>
      <c r="O690">
        <v>16</v>
      </c>
      <c r="P690">
        <v>81</v>
      </c>
      <c r="Q690">
        <v>0</v>
      </c>
      <c r="R690">
        <v>8.9425124201561401E-2</v>
      </c>
      <c r="S690">
        <v>1.7033356990773602E-2</v>
      </c>
      <c r="T690">
        <v>26017</v>
      </c>
      <c r="U690">
        <v>0.132008516678495</v>
      </c>
      <c r="V690">
        <v>0.139815471965933</v>
      </c>
      <c r="W690">
        <v>0.29666430092264001</v>
      </c>
      <c r="X690">
        <v>0.126330731014904</v>
      </c>
      <c r="Y690">
        <v>7.8069552874378998E-3</v>
      </c>
      <c r="Z690">
        <v>5.1100070972320798E-2</v>
      </c>
      <c r="AA690">
        <v>9.9361249112845992E-3</v>
      </c>
      <c r="AB690">
        <v>2.2711142654364799E-2</v>
      </c>
      <c r="AC690">
        <v>2.7679205110007099E-2</v>
      </c>
      <c r="AD690">
        <v>1.1355571327182399E-2</v>
      </c>
      <c r="AE690">
        <v>5.7487579843860902E-2</v>
      </c>
      <c r="AF690">
        <v>0</v>
      </c>
      <c r="AG690">
        <v>0.56342857142857095</v>
      </c>
      <c r="AH690">
        <v>0.499428571428571</v>
      </c>
      <c r="AI690">
        <v>0.96457142857142897</v>
      </c>
      <c r="AJ690">
        <v>0.98742857142857099</v>
      </c>
      <c r="AK690">
        <v>0.16800000000000001</v>
      </c>
      <c r="AL690">
        <v>0.91200000000000003</v>
      </c>
      <c r="AM690">
        <v>0.58857142857142897</v>
      </c>
      <c r="AN690">
        <v>5.14285714285714E-2</v>
      </c>
      <c r="AO690">
        <v>0.221714285714286</v>
      </c>
      <c r="AP690">
        <v>0.76</v>
      </c>
      <c r="AQ690">
        <v>0.60228571428571398</v>
      </c>
      <c r="AR690">
        <v>0.65485714285714303</v>
      </c>
      <c r="AS690">
        <v>0.81485714285714295</v>
      </c>
      <c r="AT690">
        <v>0.96342857142857097</v>
      </c>
      <c r="AU690">
        <v>0</v>
      </c>
      <c r="AV690">
        <v>3.01485714285714</v>
      </c>
      <c r="AW690">
        <v>1.72</v>
      </c>
      <c r="AX690">
        <v>0.98171428571428598</v>
      </c>
      <c r="AY690">
        <v>3.0354285714285698</v>
      </c>
      <c r="AZ690">
        <v>8.7520000000000007</v>
      </c>
      <c r="BA690">
        <v>0.88571428571428601</v>
      </c>
      <c r="BB690">
        <v>0.32914285714285701</v>
      </c>
      <c r="BC690">
        <v>0.54171428571428604</v>
      </c>
      <c r="BD690">
        <v>0.71314285714285697</v>
      </c>
      <c r="BE690">
        <v>0.73828571428571399</v>
      </c>
      <c r="BF690" s="255" t="str">
        <f t="shared" si="10"/>
        <v>Significant vulnerability</v>
      </c>
    </row>
    <row r="691" spans="1:58" x14ac:dyDescent="0.25">
      <c r="A691">
        <v>56438</v>
      </c>
      <c r="B691">
        <v>2830</v>
      </c>
      <c r="C691">
        <v>341</v>
      </c>
      <c r="D691">
        <v>92</v>
      </c>
      <c r="E691">
        <v>32830</v>
      </c>
      <c r="F691">
        <v>159</v>
      </c>
      <c r="G691">
        <v>697</v>
      </c>
      <c r="H691">
        <v>685</v>
      </c>
      <c r="I691">
        <v>338</v>
      </c>
      <c r="J691">
        <v>111</v>
      </c>
      <c r="K691">
        <v>422</v>
      </c>
      <c r="L691">
        <v>49</v>
      </c>
      <c r="M691">
        <v>63</v>
      </c>
      <c r="N691">
        <v>158</v>
      </c>
      <c r="O691">
        <v>32</v>
      </c>
      <c r="P691">
        <v>49</v>
      </c>
      <c r="Q691">
        <v>36</v>
      </c>
      <c r="R691">
        <v>0.120494699646643</v>
      </c>
      <c r="S691">
        <v>3.2508833922261497E-2</v>
      </c>
      <c r="T691">
        <v>32830</v>
      </c>
      <c r="U691">
        <v>5.6183745583038902E-2</v>
      </c>
      <c r="V691">
        <v>0.246289752650177</v>
      </c>
      <c r="W691">
        <v>0.242049469964664</v>
      </c>
      <c r="X691">
        <v>0.11943462897526499</v>
      </c>
      <c r="Y691">
        <v>3.9222614840989399E-2</v>
      </c>
      <c r="Z691">
        <v>0.14911660777385199</v>
      </c>
      <c r="AA691">
        <v>1.7314487632508799E-2</v>
      </c>
      <c r="AB691">
        <v>2.2261484098939899E-2</v>
      </c>
      <c r="AC691">
        <v>5.5830388692579502E-2</v>
      </c>
      <c r="AD691">
        <v>1.1307420494699599E-2</v>
      </c>
      <c r="AE691">
        <v>1.7314487632508799E-2</v>
      </c>
      <c r="AF691">
        <v>1.27208480565371E-2</v>
      </c>
      <c r="AG691">
        <v>0.75885714285714301</v>
      </c>
      <c r="AH691">
        <v>0.86628571428571399</v>
      </c>
      <c r="AI691">
        <v>0.82285714285714295</v>
      </c>
      <c r="AJ691">
        <v>0.745142857142857</v>
      </c>
      <c r="AK691">
        <v>0.749714285714286</v>
      </c>
      <c r="AL691">
        <v>0.620571428571429</v>
      </c>
      <c r="AM691">
        <v>0.52342857142857102</v>
      </c>
      <c r="AN691">
        <v>0.81371428571428595</v>
      </c>
      <c r="AO691">
        <v>0.70285714285714296</v>
      </c>
      <c r="AP691">
        <v>0.84571428571428597</v>
      </c>
      <c r="AQ691">
        <v>0.59542857142857097</v>
      </c>
      <c r="AR691">
        <v>0.81485714285714295</v>
      </c>
      <c r="AS691">
        <v>0.81371428571428595</v>
      </c>
      <c r="AT691">
        <v>0.58628571428571397</v>
      </c>
      <c r="AU691">
        <v>0.65142857142857102</v>
      </c>
      <c r="AV691">
        <v>3.1931428571428602</v>
      </c>
      <c r="AW691">
        <v>2.70742857142857</v>
      </c>
      <c r="AX691">
        <v>1.54857142857143</v>
      </c>
      <c r="AY691">
        <v>3.4617142857142902</v>
      </c>
      <c r="AZ691">
        <v>10.9108571428571</v>
      </c>
      <c r="BA691">
        <v>0.92228571428571404</v>
      </c>
      <c r="BB691">
        <v>0.85828571428571399</v>
      </c>
      <c r="BC691">
        <v>0.81828571428571395</v>
      </c>
      <c r="BD691">
        <v>0.84914285714285698</v>
      </c>
      <c r="BE691">
        <v>0.96799999999999997</v>
      </c>
      <c r="BF691" s="255" t="str">
        <f t="shared" si="10"/>
        <v>Most vulnerability</v>
      </c>
    </row>
    <row r="692" spans="1:58" x14ac:dyDescent="0.25">
      <c r="A692">
        <v>56440</v>
      </c>
      <c r="B692">
        <v>1469</v>
      </c>
      <c r="C692">
        <v>243</v>
      </c>
      <c r="D692">
        <v>40</v>
      </c>
      <c r="E692">
        <v>25875</v>
      </c>
      <c r="F692">
        <v>132</v>
      </c>
      <c r="G692">
        <v>367</v>
      </c>
      <c r="H692">
        <v>382</v>
      </c>
      <c r="I692">
        <v>169</v>
      </c>
      <c r="J692">
        <v>47</v>
      </c>
      <c r="K692">
        <v>193</v>
      </c>
      <c r="L692">
        <v>18</v>
      </c>
      <c r="M692">
        <v>26</v>
      </c>
      <c r="N692">
        <v>41</v>
      </c>
      <c r="O692">
        <v>37</v>
      </c>
      <c r="P692">
        <v>56</v>
      </c>
      <c r="Q692">
        <v>56</v>
      </c>
      <c r="R692">
        <v>0.165418652144316</v>
      </c>
      <c r="S692">
        <v>2.72294077603812E-2</v>
      </c>
      <c r="T692">
        <v>25875</v>
      </c>
      <c r="U692">
        <v>8.9857045609258002E-2</v>
      </c>
      <c r="V692">
        <v>0.249829816201498</v>
      </c>
      <c r="W692">
        <v>0.26004084411164102</v>
      </c>
      <c r="X692">
        <v>0.11504424778761101</v>
      </c>
      <c r="Y692">
        <v>3.1994554118447899E-2</v>
      </c>
      <c r="Z692">
        <v>0.13138189244383899</v>
      </c>
      <c r="AA692">
        <v>1.22532334921715E-2</v>
      </c>
      <c r="AB692">
        <v>1.7699115044247801E-2</v>
      </c>
      <c r="AC692">
        <v>2.7910142954390701E-2</v>
      </c>
      <c r="AD692">
        <v>2.5187202178352599E-2</v>
      </c>
      <c r="AE692">
        <v>3.8121170864533697E-2</v>
      </c>
      <c r="AF692">
        <v>3.8121170864533697E-2</v>
      </c>
      <c r="AG692">
        <v>0.90514285714285703</v>
      </c>
      <c r="AH692">
        <v>0.79085714285714304</v>
      </c>
      <c r="AI692">
        <v>0.96799999999999997</v>
      </c>
      <c r="AJ692">
        <v>0.93257142857142905</v>
      </c>
      <c r="AK692">
        <v>0.77028571428571402</v>
      </c>
      <c r="AL692">
        <v>0.748571428571429</v>
      </c>
      <c r="AM692">
        <v>0.46514285714285702</v>
      </c>
      <c r="AN692">
        <v>0.68457142857142905</v>
      </c>
      <c r="AO692">
        <v>0.65942857142857103</v>
      </c>
      <c r="AP692">
        <v>0.79428571428571404</v>
      </c>
      <c r="AQ692">
        <v>0.54400000000000004</v>
      </c>
      <c r="AR692">
        <v>0.65828571428571403</v>
      </c>
      <c r="AS692">
        <v>0.96228571428571397</v>
      </c>
      <c r="AT692">
        <v>0.89942857142857102</v>
      </c>
      <c r="AU692">
        <v>0.89142857142857101</v>
      </c>
      <c r="AV692">
        <v>3.5965714285714299</v>
      </c>
      <c r="AW692">
        <v>2.6685714285714299</v>
      </c>
      <c r="AX692">
        <v>1.45371428571429</v>
      </c>
      <c r="AY692">
        <v>3.9554285714285702</v>
      </c>
      <c r="AZ692">
        <v>11.6742857142857</v>
      </c>
      <c r="BA692">
        <v>0.97485714285714298</v>
      </c>
      <c r="BB692">
        <v>0.84114285714285697</v>
      </c>
      <c r="BC692">
        <v>0.76685714285714301</v>
      </c>
      <c r="BD692">
        <v>0.97599999999999998</v>
      </c>
      <c r="BE692">
        <v>0.99085714285714299</v>
      </c>
      <c r="BF692" s="255" t="str">
        <f t="shared" si="10"/>
        <v>Most vulnerability</v>
      </c>
    </row>
    <row r="693" spans="1:58" x14ac:dyDescent="0.25">
      <c r="A693">
        <v>56441</v>
      </c>
      <c r="B693">
        <v>3328</v>
      </c>
      <c r="C693">
        <v>437</v>
      </c>
      <c r="D693">
        <v>78</v>
      </c>
      <c r="E693">
        <v>38047</v>
      </c>
      <c r="F693">
        <v>231</v>
      </c>
      <c r="G693">
        <v>1069</v>
      </c>
      <c r="H693">
        <v>523</v>
      </c>
      <c r="I693">
        <v>847</v>
      </c>
      <c r="J693">
        <v>104</v>
      </c>
      <c r="K693">
        <v>237</v>
      </c>
      <c r="L693">
        <v>3</v>
      </c>
      <c r="M693">
        <v>291</v>
      </c>
      <c r="N693">
        <v>70</v>
      </c>
      <c r="O693">
        <v>37</v>
      </c>
      <c r="P693">
        <v>135</v>
      </c>
      <c r="Q693">
        <v>126</v>
      </c>
      <c r="R693">
        <v>0.13131009615384601</v>
      </c>
      <c r="S693">
        <v>2.34375E-2</v>
      </c>
      <c r="T693">
        <v>38047</v>
      </c>
      <c r="U693">
        <v>6.9411057692307696E-2</v>
      </c>
      <c r="V693">
        <v>0.32121394230769201</v>
      </c>
      <c r="W693">
        <v>0.15715144230769201</v>
      </c>
      <c r="X693">
        <v>0.25450721153846201</v>
      </c>
      <c r="Y693">
        <v>3.125E-2</v>
      </c>
      <c r="Z693">
        <v>7.1213942307692304E-2</v>
      </c>
      <c r="AA693">
        <v>9.0144230769230796E-4</v>
      </c>
      <c r="AB693">
        <v>8.7439903846153799E-2</v>
      </c>
      <c r="AC693">
        <v>2.1033653846153799E-2</v>
      </c>
      <c r="AD693">
        <v>1.11177884615385E-2</v>
      </c>
      <c r="AE693">
        <v>4.0564903846153799E-2</v>
      </c>
      <c r="AF693">
        <v>3.78605769230769E-2</v>
      </c>
      <c r="AG693">
        <v>0.80914285714285705</v>
      </c>
      <c r="AH693">
        <v>0.70628571428571396</v>
      </c>
      <c r="AI693">
        <v>0.53257142857142903</v>
      </c>
      <c r="AJ693">
        <v>0.84914285714285698</v>
      </c>
      <c r="AK693">
        <v>0.91771428571428604</v>
      </c>
      <c r="AL693">
        <v>0.12</v>
      </c>
      <c r="AM693">
        <v>0.98057142857142898</v>
      </c>
      <c r="AN693">
        <v>0.66514285714285704</v>
      </c>
      <c r="AO693">
        <v>0.36114285714285699</v>
      </c>
      <c r="AP693">
        <v>0.40342857142857103</v>
      </c>
      <c r="AQ693">
        <v>0.91428571428571404</v>
      </c>
      <c r="AR693">
        <v>0.58857142857142897</v>
      </c>
      <c r="AS693">
        <v>0.80685714285714305</v>
      </c>
      <c r="AT693">
        <v>0.91542857142857104</v>
      </c>
      <c r="AU693">
        <v>0.88914285714285701</v>
      </c>
      <c r="AV693">
        <v>2.8971428571428599</v>
      </c>
      <c r="AW693">
        <v>2.6834285714285699</v>
      </c>
      <c r="AX693">
        <v>0.76457142857142901</v>
      </c>
      <c r="AY693">
        <v>4.1142857142857103</v>
      </c>
      <c r="AZ693">
        <v>10.459428571428599</v>
      </c>
      <c r="BA693">
        <v>0.85942857142857099</v>
      </c>
      <c r="BB693">
        <v>0.84799999999999998</v>
      </c>
      <c r="BC693">
        <v>0.40685714285714297</v>
      </c>
      <c r="BD693">
        <v>0.99199999999999999</v>
      </c>
      <c r="BE693">
        <v>0.94057142857142895</v>
      </c>
      <c r="BF693" s="255" t="str">
        <f t="shared" si="10"/>
        <v>Most vulnerability</v>
      </c>
    </row>
    <row r="694" spans="1:58" x14ac:dyDescent="0.25">
      <c r="A694">
        <v>56442</v>
      </c>
      <c r="B694">
        <v>2895</v>
      </c>
      <c r="C694">
        <v>238</v>
      </c>
      <c r="D694">
        <v>31</v>
      </c>
      <c r="E694">
        <v>56774</v>
      </c>
      <c r="F694">
        <v>100</v>
      </c>
      <c r="G694">
        <v>1151</v>
      </c>
      <c r="H694">
        <v>438</v>
      </c>
      <c r="I694">
        <v>422</v>
      </c>
      <c r="J694">
        <v>151</v>
      </c>
      <c r="K694">
        <v>77</v>
      </c>
      <c r="L694">
        <v>0</v>
      </c>
      <c r="M694">
        <v>111</v>
      </c>
      <c r="N694">
        <v>159</v>
      </c>
      <c r="O694">
        <v>0</v>
      </c>
      <c r="P694">
        <v>45</v>
      </c>
      <c r="Q694">
        <v>27</v>
      </c>
      <c r="R694">
        <v>8.2210708117443895E-2</v>
      </c>
      <c r="S694">
        <v>1.07081174438687E-2</v>
      </c>
      <c r="T694">
        <v>56774</v>
      </c>
      <c r="U694">
        <v>3.4542314335060401E-2</v>
      </c>
      <c r="V694">
        <v>0.39758203799654601</v>
      </c>
      <c r="W694">
        <v>0.15129533678756499</v>
      </c>
      <c r="X694">
        <v>0.145768566493955</v>
      </c>
      <c r="Y694">
        <v>5.2158894645941298E-2</v>
      </c>
      <c r="Z694">
        <v>2.65975820379965E-2</v>
      </c>
      <c r="AA694">
        <v>0</v>
      </c>
      <c r="AB694">
        <v>3.8341968911917101E-2</v>
      </c>
      <c r="AC694">
        <v>5.4922279792746102E-2</v>
      </c>
      <c r="AD694">
        <v>0</v>
      </c>
      <c r="AE694">
        <v>1.55440414507772E-2</v>
      </c>
      <c r="AF694">
        <v>9.3264248704663204E-3</v>
      </c>
      <c r="AG694">
        <v>0.49028571428571399</v>
      </c>
      <c r="AH694">
        <v>0.28342857142857097</v>
      </c>
      <c r="AI694">
        <v>7.3142857142857204E-2</v>
      </c>
      <c r="AJ694">
        <v>0.39542857142857102</v>
      </c>
      <c r="AK694">
        <v>0.97828571428571398</v>
      </c>
      <c r="AL694">
        <v>0.106285714285714</v>
      </c>
      <c r="AM694">
        <v>0.73371428571428599</v>
      </c>
      <c r="AN694">
        <v>0.91542857142857104</v>
      </c>
      <c r="AO694">
        <v>0.08</v>
      </c>
      <c r="AP694">
        <v>0</v>
      </c>
      <c r="AQ694">
        <v>0.73599999999999999</v>
      </c>
      <c r="AR694">
        <v>0.81028571428571405</v>
      </c>
      <c r="AS694">
        <v>0</v>
      </c>
      <c r="AT694">
        <v>0.53371428571428603</v>
      </c>
      <c r="AU694">
        <v>0.59199999999999997</v>
      </c>
      <c r="AV694">
        <v>1.24228571428571</v>
      </c>
      <c r="AW694">
        <v>2.73371428571429</v>
      </c>
      <c r="AX694">
        <v>0.08</v>
      </c>
      <c r="AY694">
        <v>2.6720000000000002</v>
      </c>
      <c r="AZ694">
        <v>6.7279999999999998</v>
      </c>
      <c r="BA694">
        <v>0.192</v>
      </c>
      <c r="BB694">
        <v>0.869714285714286</v>
      </c>
      <c r="BC694">
        <v>6.4000000000000001E-2</v>
      </c>
      <c r="BD694">
        <v>0.59085714285714297</v>
      </c>
      <c r="BE694">
        <v>0.41714285714285698</v>
      </c>
      <c r="BF694" s="255" t="str">
        <f t="shared" si="10"/>
        <v>Some vulnerability</v>
      </c>
    </row>
    <row r="695" spans="1:58" x14ac:dyDescent="0.25">
      <c r="A695">
        <v>56443</v>
      </c>
      <c r="B695">
        <v>1457</v>
      </c>
      <c r="C695">
        <v>117</v>
      </c>
      <c r="D695">
        <v>12</v>
      </c>
      <c r="E695">
        <v>51526</v>
      </c>
      <c r="F695">
        <v>56</v>
      </c>
      <c r="G695">
        <v>397</v>
      </c>
      <c r="H695">
        <v>228</v>
      </c>
      <c r="I695">
        <v>186</v>
      </c>
      <c r="J695">
        <v>46</v>
      </c>
      <c r="K695">
        <v>51</v>
      </c>
      <c r="L695">
        <v>0</v>
      </c>
      <c r="M695">
        <v>0</v>
      </c>
      <c r="N695">
        <v>66</v>
      </c>
      <c r="O695">
        <v>6</v>
      </c>
      <c r="P695">
        <v>34</v>
      </c>
      <c r="Q695">
        <v>7</v>
      </c>
      <c r="R695">
        <v>8.03019903912148E-2</v>
      </c>
      <c r="S695">
        <v>8.2361015785861399E-3</v>
      </c>
      <c r="T695">
        <v>51526</v>
      </c>
      <c r="U695">
        <v>3.84351407000686E-2</v>
      </c>
      <c r="V695">
        <v>0.27247769389155801</v>
      </c>
      <c r="W695">
        <v>0.15648592999313701</v>
      </c>
      <c r="X695">
        <v>0.12765957446808501</v>
      </c>
      <c r="Y695">
        <v>3.1571722717913503E-2</v>
      </c>
      <c r="Z695">
        <v>3.5003431708991103E-2</v>
      </c>
      <c r="AA695">
        <v>0</v>
      </c>
      <c r="AB695">
        <v>0</v>
      </c>
      <c r="AC695">
        <v>4.5298558682223697E-2</v>
      </c>
      <c r="AD695">
        <v>4.11805078929307E-3</v>
      </c>
      <c r="AE695">
        <v>2.3335621139327401E-2</v>
      </c>
      <c r="AF695">
        <v>4.8043925875085802E-3</v>
      </c>
      <c r="AG695">
        <v>0.47542857142857098</v>
      </c>
      <c r="AH695">
        <v>0.20457142857142899</v>
      </c>
      <c r="AI695">
        <v>0.129142857142857</v>
      </c>
      <c r="AJ695">
        <v>0.46514285714285702</v>
      </c>
      <c r="AK695">
        <v>0.84342857142857097</v>
      </c>
      <c r="AL695">
        <v>0.11771428571428599</v>
      </c>
      <c r="AM695">
        <v>0.60799999999999998</v>
      </c>
      <c r="AN695">
        <v>0.67314285714285704</v>
      </c>
      <c r="AO695">
        <v>0.13257142857142901</v>
      </c>
      <c r="AP695">
        <v>0</v>
      </c>
      <c r="AQ695">
        <v>0</v>
      </c>
      <c r="AR695">
        <v>0.77257142857142902</v>
      </c>
      <c r="AS695">
        <v>0.46400000000000002</v>
      </c>
      <c r="AT695">
        <v>0.71885714285714297</v>
      </c>
      <c r="AU695">
        <v>0.51314285714285701</v>
      </c>
      <c r="AV695">
        <v>1.27428571428571</v>
      </c>
      <c r="AW695">
        <v>2.24228571428571</v>
      </c>
      <c r="AX695">
        <v>0.13257142857142901</v>
      </c>
      <c r="AY695">
        <v>2.4685714285714302</v>
      </c>
      <c r="AZ695">
        <v>6.1177142857142899</v>
      </c>
      <c r="BA695">
        <v>0.20114285714285701</v>
      </c>
      <c r="BB695">
        <v>0.627428571428571</v>
      </c>
      <c r="BC695">
        <v>9.4857142857142904E-2</v>
      </c>
      <c r="BD695">
        <v>0.52571428571428602</v>
      </c>
      <c r="BE695">
        <v>0.30514285714285699</v>
      </c>
      <c r="BF695" s="255" t="str">
        <f t="shared" si="10"/>
        <v>Some vulnerability</v>
      </c>
    </row>
    <row r="696" spans="1:58" x14ac:dyDescent="0.25">
      <c r="A696">
        <v>56444</v>
      </c>
      <c r="B696">
        <v>3385</v>
      </c>
      <c r="C696">
        <v>238</v>
      </c>
      <c r="D696">
        <v>63</v>
      </c>
      <c r="E696">
        <v>44040</v>
      </c>
      <c r="F696">
        <v>112</v>
      </c>
      <c r="G696">
        <v>899</v>
      </c>
      <c r="H696">
        <v>807</v>
      </c>
      <c r="I696">
        <v>431</v>
      </c>
      <c r="J696">
        <v>79</v>
      </c>
      <c r="K696">
        <v>196</v>
      </c>
      <c r="L696">
        <v>0</v>
      </c>
      <c r="M696">
        <v>107</v>
      </c>
      <c r="N696">
        <v>135</v>
      </c>
      <c r="O696">
        <v>23</v>
      </c>
      <c r="P696">
        <v>11</v>
      </c>
      <c r="Q696">
        <v>20</v>
      </c>
      <c r="R696">
        <v>7.03101920236337E-2</v>
      </c>
      <c r="S696">
        <v>1.86115214180207E-2</v>
      </c>
      <c r="T696">
        <v>44040</v>
      </c>
      <c r="U696">
        <v>3.3087149187592299E-2</v>
      </c>
      <c r="V696">
        <v>0.26558345642540598</v>
      </c>
      <c r="W696">
        <v>0.23840472673559801</v>
      </c>
      <c r="X696">
        <v>0.127326440177253</v>
      </c>
      <c r="Y696">
        <v>2.3338257016248198E-2</v>
      </c>
      <c r="Z696">
        <v>5.7902511078286603E-2</v>
      </c>
      <c r="AA696">
        <v>0</v>
      </c>
      <c r="AB696">
        <v>3.16100443131462E-2</v>
      </c>
      <c r="AC696">
        <v>3.9881831610044299E-2</v>
      </c>
      <c r="AD696">
        <v>6.7946824224519899E-3</v>
      </c>
      <c r="AE696">
        <v>3.2496307237813902E-3</v>
      </c>
      <c r="AF696">
        <v>5.9084194977843396E-3</v>
      </c>
      <c r="AG696">
        <v>0.40457142857142903</v>
      </c>
      <c r="AH696">
        <v>0.55314285714285705</v>
      </c>
      <c r="AI696">
        <v>0.27771428571428602</v>
      </c>
      <c r="AJ696">
        <v>0.370285714285714</v>
      </c>
      <c r="AK696">
        <v>0.82171428571428595</v>
      </c>
      <c r="AL696">
        <v>0.59885714285714298</v>
      </c>
      <c r="AM696">
        <v>0.60228571428571398</v>
      </c>
      <c r="AN696">
        <v>0.441142857142857</v>
      </c>
      <c r="AO696">
        <v>0.26171428571428601</v>
      </c>
      <c r="AP696">
        <v>0</v>
      </c>
      <c r="AQ696">
        <v>0.68228571428571405</v>
      </c>
      <c r="AR696">
        <v>0.74285714285714299</v>
      </c>
      <c r="AS696">
        <v>0.624</v>
      </c>
      <c r="AT696">
        <v>0.150857142857143</v>
      </c>
      <c r="AU696">
        <v>0.52914285714285703</v>
      </c>
      <c r="AV696">
        <v>1.6057142857142901</v>
      </c>
      <c r="AW696">
        <v>2.464</v>
      </c>
      <c r="AX696">
        <v>0.26171428571428601</v>
      </c>
      <c r="AY696">
        <v>2.7291428571428602</v>
      </c>
      <c r="AZ696">
        <v>7.0605714285714303</v>
      </c>
      <c r="BA696">
        <v>0.32685714285714301</v>
      </c>
      <c r="BB696">
        <v>0.74285714285714299</v>
      </c>
      <c r="BC696">
        <v>0.152</v>
      </c>
      <c r="BD696">
        <v>0.60457142857142898</v>
      </c>
      <c r="BE696">
        <v>0.47314285714285698</v>
      </c>
      <c r="BF696" s="255" t="str">
        <f t="shared" si="10"/>
        <v>Some vulnerability</v>
      </c>
    </row>
    <row r="697" spans="1:58" x14ac:dyDescent="0.25">
      <c r="A697">
        <v>56446</v>
      </c>
      <c r="B697">
        <v>1502</v>
      </c>
      <c r="C697">
        <v>200</v>
      </c>
      <c r="D697">
        <v>31</v>
      </c>
      <c r="E697">
        <v>28577</v>
      </c>
      <c r="F697">
        <v>100</v>
      </c>
      <c r="G697">
        <v>344</v>
      </c>
      <c r="H697">
        <v>413</v>
      </c>
      <c r="I697">
        <v>187</v>
      </c>
      <c r="J697">
        <v>58</v>
      </c>
      <c r="K697">
        <v>207</v>
      </c>
      <c r="L697">
        <v>8</v>
      </c>
      <c r="M697">
        <v>10</v>
      </c>
      <c r="N697">
        <v>58</v>
      </c>
      <c r="O697">
        <v>21</v>
      </c>
      <c r="P697">
        <v>28</v>
      </c>
      <c r="Q697">
        <v>3</v>
      </c>
      <c r="R697">
        <v>0.133155792276964</v>
      </c>
      <c r="S697">
        <v>2.06391478029294E-2</v>
      </c>
      <c r="T697">
        <v>28577</v>
      </c>
      <c r="U697">
        <v>6.6577896138482001E-2</v>
      </c>
      <c r="V697">
        <v>0.22902796271637799</v>
      </c>
      <c r="W697">
        <v>0.27496671105193099</v>
      </c>
      <c r="X697">
        <v>0.124500665778961</v>
      </c>
      <c r="Y697">
        <v>3.8615179760319598E-2</v>
      </c>
      <c r="Z697">
        <v>0.13781624500665801</v>
      </c>
      <c r="AA697">
        <v>5.3262316910785597E-3</v>
      </c>
      <c r="AB697">
        <v>6.6577896138481996E-3</v>
      </c>
      <c r="AC697">
        <v>3.8615179760319598E-2</v>
      </c>
      <c r="AD697">
        <v>1.39813581890812E-2</v>
      </c>
      <c r="AE697">
        <v>1.8641810918774999E-2</v>
      </c>
      <c r="AF697">
        <v>1.9973368841544599E-3</v>
      </c>
      <c r="AG697">
        <v>0.81599999999999995</v>
      </c>
      <c r="AH697">
        <v>0.619428571428571</v>
      </c>
      <c r="AI697">
        <v>0.93828571428571395</v>
      </c>
      <c r="AJ697">
        <v>0.83199999999999996</v>
      </c>
      <c r="AK697">
        <v>0.68114285714285705</v>
      </c>
      <c r="AL697">
        <v>0.82857142857142896</v>
      </c>
      <c r="AM697">
        <v>0.57142857142857095</v>
      </c>
      <c r="AN697">
        <v>0.80228571428571405</v>
      </c>
      <c r="AO697">
        <v>0.67657142857142905</v>
      </c>
      <c r="AP697">
        <v>0.63314285714285701</v>
      </c>
      <c r="AQ697">
        <v>0.40228571428571402</v>
      </c>
      <c r="AR697">
        <v>0.73142857142857098</v>
      </c>
      <c r="AS697">
        <v>0.870857142857143</v>
      </c>
      <c r="AT697">
        <v>0.61257142857142899</v>
      </c>
      <c r="AU697">
        <v>0.44</v>
      </c>
      <c r="AV697">
        <v>3.20571428571429</v>
      </c>
      <c r="AW697">
        <v>2.8834285714285701</v>
      </c>
      <c r="AX697">
        <v>1.30971428571429</v>
      </c>
      <c r="AY697">
        <v>3.05714285714286</v>
      </c>
      <c r="AZ697">
        <v>10.456</v>
      </c>
      <c r="BA697">
        <v>0.92685714285714305</v>
      </c>
      <c r="BB697">
        <v>0.93485714285714305</v>
      </c>
      <c r="BC697">
        <v>0.70514285714285696</v>
      </c>
      <c r="BD697">
        <v>0.71885714285714297</v>
      </c>
      <c r="BE697">
        <v>0.93942857142857095</v>
      </c>
      <c r="BF697" s="255" t="str">
        <f t="shared" si="10"/>
        <v>Most vulnerability</v>
      </c>
    </row>
    <row r="698" spans="1:58" x14ac:dyDescent="0.25">
      <c r="A698">
        <v>56447</v>
      </c>
      <c r="B698">
        <v>832</v>
      </c>
      <c r="C698">
        <v>103</v>
      </c>
      <c r="D698">
        <v>12</v>
      </c>
      <c r="E698">
        <v>42900</v>
      </c>
      <c r="F698">
        <v>44</v>
      </c>
      <c r="G698">
        <v>330</v>
      </c>
      <c r="H698">
        <v>126</v>
      </c>
      <c r="I698">
        <v>92</v>
      </c>
      <c r="J698">
        <v>32</v>
      </c>
      <c r="K698">
        <v>5</v>
      </c>
      <c r="L698">
        <v>0</v>
      </c>
      <c r="M698">
        <v>0</v>
      </c>
      <c r="N698">
        <v>39</v>
      </c>
      <c r="O698">
        <v>0</v>
      </c>
      <c r="P698">
        <v>15</v>
      </c>
      <c r="Q698">
        <v>0</v>
      </c>
      <c r="R698">
        <v>0.123798076923077</v>
      </c>
      <c r="S698">
        <v>1.44230769230769E-2</v>
      </c>
      <c r="T698">
        <v>42900</v>
      </c>
      <c r="U698">
        <v>5.2884615384615398E-2</v>
      </c>
      <c r="V698">
        <v>0.39663461538461497</v>
      </c>
      <c r="W698">
        <v>0.15144230769230799</v>
      </c>
      <c r="X698">
        <v>0.110576923076923</v>
      </c>
      <c r="Y698">
        <v>3.8461538461538498E-2</v>
      </c>
      <c r="Z698">
        <v>6.0096153846153797E-3</v>
      </c>
      <c r="AA698">
        <v>0</v>
      </c>
      <c r="AB698">
        <v>0</v>
      </c>
      <c r="AC698">
        <v>4.6875E-2</v>
      </c>
      <c r="AD698">
        <v>0</v>
      </c>
      <c r="AE698">
        <v>1.8028846153846201E-2</v>
      </c>
      <c r="AF698">
        <v>0</v>
      </c>
      <c r="AG698">
        <v>0.77485714285714302</v>
      </c>
      <c r="AH698">
        <v>0.41942857142857098</v>
      </c>
      <c r="AI698">
        <v>0.307428571428571</v>
      </c>
      <c r="AJ698">
        <v>0.70628571428571396</v>
      </c>
      <c r="AK698">
        <v>0.97599999999999998</v>
      </c>
      <c r="AL698">
        <v>0.107428571428571</v>
      </c>
      <c r="AM698">
        <v>0.42285714285714299</v>
      </c>
      <c r="AN698">
        <v>0.79885714285714304</v>
      </c>
      <c r="AO698">
        <v>3.0857142857142899E-2</v>
      </c>
      <c r="AP698">
        <v>0</v>
      </c>
      <c r="AQ698">
        <v>0</v>
      </c>
      <c r="AR698">
        <v>0.78171428571428603</v>
      </c>
      <c r="AS698">
        <v>0</v>
      </c>
      <c r="AT698">
        <v>0.6</v>
      </c>
      <c r="AU698">
        <v>0</v>
      </c>
      <c r="AV698">
        <v>2.2080000000000002</v>
      </c>
      <c r="AW698">
        <v>2.3051428571428598</v>
      </c>
      <c r="AX698">
        <v>3.0857142857142899E-2</v>
      </c>
      <c r="AY698">
        <v>1.3817142857142899</v>
      </c>
      <c r="AZ698">
        <v>5.9257142857142897</v>
      </c>
      <c r="BA698">
        <v>0.61028571428571399</v>
      </c>
      <c r="BB698">
        <v>0.66285714285714303</v>
      </c>
      <c r="BC698">
        <v>2.8571428571428598E-2</v>
      </c>
      <c r="BD698">
        <v>0.19885714285714301</v>
      </c>
      <c r="BE698">
        <v>0.27657142857142902</v>
      </c>
      <c r="BF698" s="255" t="str">
        <f t="shared" si="10"/>
        <v>Some vulnerability</v>
      </c>
    </row>
    <row r="699" spans="1:58" x14ac:dyDescent="0.25">
      <c r="A699">
        <v>56448</v>
      </c>
      <c r="B699">
        <v>412</v>
      </c>
      <c r="C699">
        <v>59</v>
      </c>
      <c r="D699">
        <v>3</v>
      </c>
      <c r="E699">
        <v>45339</v>
      </c>
      <c r="F699">
        <v>8</v>
      </c>
      <c r="G699">
        <v>198</v>
      </c>
      <c r="H699">
        <v>33</v>
      </c>
      <c r="I699">
        <v>68</v>
      </c>
      <c r="J699">
        <v>8</v>
      </c>
      <c r="K699">
        <v>5</v>
      </c>
      <c r="L699">
        <v>0</v>
      </c>
      <c r="M699">
        <v>0</v>
      </c>
      <c r="N699">
        <v>32</v>
      </c>
      <c r="O699">
        <v>3</v>
      </c>
      <c r="P699">
        <v>1</v>
      </c>
      <c r="Q699">
        <v>0</v>
      </c>
      <c r="R699">
        <v>0.14320388349514601</v>
      </c>
      <c r="S699">
        <v>7.2815533980582501E-3</v>
      </c>
      <c r="T699">
        <v>45339</v>
      </c>
      <c r="U699">
        <v>1.94174757281553E-2</v>
      </c>
      <c r="V699">
        <v>0.480582524271845</v>
      </c>
      <c r="W699">
        <v>8.0097087378640797E-2</v>
      </c>
      <c r="X699">
        <v>0.16504854368932001</v>
      </c>
      <c r="Y699">
        <v>1.94174757281553E-2</v>
      </c>
      <c r="Z699">
        <v>1.2135922330097099E-2</v>
      </c>
      <c r="AA699">
        <v>0</v>
      </c>
      <c r="AB699">
        <v>0</v>
      </c>
      <c r="AC699">
        <v>7.7669902912621394E-2</v>
      </c>
      <c r="AD699">
        <v>7.2815533980582501E-3</v>
      </c>
      <c r="AE699">
        <v>2.4271844660194199E-3</v>
      </c>
      <c r="AF699">
        <v>0</v>
      </c>
      <c r="AG699">
        <v>0.85142857142857098</v>
      </c>
      <c r="AH699">
        <v>0.17485714285714299</v>
      </c>
      <c r="AI699">
        <v>0.23657142857142899</v>
      </c>
      <c r="AJ699">
        <v>0.16</v>
      </c>
      <c r="AK699">
        <v>0.98971428571428599</v>
      </c>
      <c r="AL699">
        <v>3.6571428571428602E-2</v>
      </c>
      <c r="AM699">
        <v>0.83885714285714297</v>
      </c>
      <c r="AN699">
        <v>0.32228571428571401</v>
      </c>
      <c r="AO699">
        <v>3.77142857142857E-2</v>
      </c>
      <c r="AP699">
        <v>0</v>
      </c>
      <c r="AQ699">
        <v>0</v>
      </c>
      <c r="AR699">
        <v>0.88114285714285701</v>
      </c>
      <c r="AS699">
        <v>0.64457142857142902</v>
      </c>
      <c r="AT699">
        <v>0.126857142857143</v>
      </c>
      <c r="AU699">
        <v>0</v>
      </c>
      <c r="AV699">
        <v>1.4228571428571399</v>
      </c>
      <c r="AW699">
        <v>2.1874285714285699</v>
      </c>
      <c r="AX699">
        <v>3.77142857142857E-2</v>
      </c>
      <c r="AY699">
        <v>1.6525714285714299</v>
      </c>
      <c r="AZ699">
        <v>5.3005714285714296</v>
      </c>
      <c r="BA699">
        <v>0.26285714285714301</v>
      </c>
      <c r="BB699">
        <v>0.59771428571428598</v>
      </c>
      <c r="BC699">
        <v>3.3142857142857099E-2</v>
      </c>
      <c r="BD699">
        <v>0.27542857142857102</v>
      </c>
      <c r="BE699">
        <v>0.18057142857142899</v>
      </c>
      <c r="BF699" s="255" t="str">
        <f t="shared" si="10"/>
        <v>Least vulnerability</v>
      </c>
    </row>
    <row r="700" spans="1:58" x14ac:dyDescent="0.25">
      <c r="A700">
        <v>56449</v>
      </c>
      <c r="B700">
        <v>1824</v>
      </c>
      <c r="C700">
        <v>151</v>
      </c>
      <c r="D700">
        <v>29</v>
      </c>
      <c r="E700">
        <v>36469</v>
      </c>
      <c r="F700">
        <v>123</v>
      </c>
      <c r="G700">
        <v>326</v>
      </c>
      <c r="H700">
        <v>419</v>
      </c>
      <c r="I700">
        <v>171</v>
      </c>
      <c r="J700">
        <v>63</v>
      </c>
      <c r="K700">
        <v>169</v>
      </c>
      <c r="L700">
        <v>4</v>
      </c>
      <c r="M700">
        <v>0</v>
      </c>
      <c r="N700">
        <v>72</v>
      </c>
      <c r="O700">
        <v>18</v>
      </c>
      <c r="P700">
        <v>2</v>
      </c>
      <c r="Q700">
        <v>0</v>
      </c>
      <c r="R700">
        <v>8.2785087719298198E-2</v>
      </c>
      <c r="S700">
        <v>1.58991228070175E-2</v>
      </c>
      <c r="T700">
        <v>36469</v>
      </c>
      <c r="U700">
        <v>6.7434210526315805E-2</v>
      </c>
      <c r="V700">
        <v>0.17872807017543901</v>
      </c>
      <c r="W700">
        <v>0.22971491228070201</v>
      </c>
      <c r="X700">
        <v>9.375E-2</v>
      </c>
      <c r="Y700">
        <v>3.4539473684210502E-2</v>
      </c>
      <c r="Z700">
        <v>9.2653508771929793E-2</v>
      </c>
      <c r="AA700">
        <v>2.1929824561403499E-3</v>
      </c>
      <c r="AB700">
        <v>0</v>
      </c>
      <c r="AC700">
        <v>3.94736842105263E-2</v>
      </c>
      <c r="AD700">
        <v>9.8684210526315801E-3</v>
      </c>
      <c r="AE700">
        <v>1.0964912280701799E-3</v>
      </c>
      <c r="AF700">
        <v>0</v>
      </c>
      <c r="AG700">
        <v>0.496</v>
      </c>
      <c r="AH700">
        <v>0.46400000000000002</v>
      </c>
      <c r="AI700">
        <v>0.63428571428571401</v>
      </c>
      <c r="AJ700">
        <v>0.83657142857142897</v>
      </c>
      <c r="AK700">
        <v>0.374857142857143</v>
      </c>
      <c r="AL700">
        <v>0.53142857142857103</v>
      </c>
      <c r="AM700">
        <v>0.24228571428571399</v>
      </c>
      <c r="AN700">
        <v>0.72114285714285697</v>
      </c>
      <c r="AO700">
        <v>0.48685714285714299</v>
      </c>
      <c r="AP700">
        <v>0.502857142857143</v>
      </c>
      <c r="AQ700">
        <v>0</v>
      </c>
      <c r="AR700">
        <v>0.73828571428571399</v>
      </c>
      <c r="AS700">
        <v>0.76228571428571401</v>
      </c>
      <c r="AT700">
        <v>9.3714285714285694E-2</v>
      </c>
      <c r="AU700">
        <v>0</v>
      </c>
      <c r="AV700">
        <v>2.4308571428571399</v>
      </c>
      <c r="AW700">
        <v>1.8697142857142901</v>
      </c>
      <c r="AX700">
        <v>0.98971428571428599</v>
      </c>
      <c r="AY700">
        <v>1.5942857142857101</v>
      </c>
      <c r="AZ700">
        <v>6.8845714285714301</v>
      </c>
      <c r="BA700">
        <v>0.69257142857142895</v>
      </c>
      <c r="BB700">
        <v>0.41714285714285698</v>
      </c>
      <c r="BC700">
        <v>0.54742857142857104</v>
      </c>
      <c r="BD700">
        <v>0.254857142857143</v>
      </c>
      <c r="BE700">
        <v>0.44457142857142901</v>
      </c>
      <c r="BF700" s="255" t="str">
        <f t="shared" si="10"/>
        <v>Some vulnerability</v>
      </c>
    </row>
    <row r="701" spans="1:58" x14ac:dyDescent="0.25">
      <c r="A701">
        <v>56450</v>
      </c>
      <c r="B701">
        <v>969</v>
      </c>
      <c r="C701">
        <v>100</v>
      </c>
      <c r="D701">
        <v>32</v>
      </c>
      <c r="E701">
        <v>33946</v>
      </c>
      <c r="F701">
        <v>95</v>
      </c>
      <c r="G701">
        <v>318</v>
      </c>
      <c r="H701">
        <v>160</v>
      </c>
      <c r="I701">
        <v>201</v>
      </c>
      <c r="J701">
        <v>83</v>
      </c>
      <c r="K701">
        <v>196</v>
      </c>
      <c r="L701">
        <v>7</v>
      </c>
      <c r="M701">
        <v>52</v>
      </c>
      <c r="N701">
        <v>216</v>
      </c>
      <c r="O701">
        <v>9</v>
      </c>
      <c r="P701">
        <v>13</v>
      </c>
      <c r="Q701">
        <v>0</v>
      </c>
      <c r="R701">
        <v>0.103199174406605</v>
      </c>
      <c r="S701">
        <v>3.3023735810113503E-2</v>
      </c>
      <c r="T701">
        <v>33946</v>
      </c>
      <c r="U701">
        <v>9.8039215686274495E-2</v>
      </c>
      <c r="V701">
        <v>0.328173374613003</v>
      </c>
      <c r="W701">
        <v>0.16511867905056801</v>
      </c>
      <c r="X701">
        <v>0.20743034055727599</v>
      </c>
      <c r="Y701">
        <v>8.5655314757481907E-2</v>
      </c>
      <c r="Z701">
        <v>0.20227038183694501</v>
      </c>
      <c r="AA701">
        <v>7.2239422084623304E-3</v>
      </c>
      <c r="AB701">
        <v>5.3663570691434501E-2</v>
      </c>
      <c r="AC701">
        <v>0.222910216718266</v>
      </c>
      <c r="AD701">
        <v>9.2879256965944304E-3</v>
      </c>
      <c r="AE701">
        <v>1.3415892672858599E-2</v>
      </c>
      <c r="AF701">
        <v>0</v>
      </c>
      <c r="AG701">
        <v>0.65600000000000003</v>
      </c>
      <c r="AH701">
        <v>0.874285714285714</v>
      </c>
      <c r="AI701">
        <v>0.76914285714285702</v>
      </c>
      <c r="AJ701">
        <v>0.95199999999999996</v>
      </c>
      <c r="AK701">
        <v>0.92914285714285705</v>
      </c>
      <c r="AL701">
        <v>0.13714285714285701</v>
      </c>
      <c r="AM701">
        <v>0.95314285714285696</v>
      </c>
      <c r="AN701">
        <v>0.97599999999999998</v>
      </c>
      <c r="AO701">
        <v>0.80228571428571405</v>
      </c>
      <c r="AP701">
        <v>0.68685714285714305</v>
      </c>
      <c r="AQ701">
        <v>0.82285714285714295</v>
      </c>
      <c r="AR701">
        <v>0.99314285714285699</v>
      </c>
      <c r="AS701">
        <v>0.73942857142857099</v>
      </c>
      <c r="AT701">
        <v>0.47085714285714297</v>
      </c>
      <c r="AU701">
        <v>0</v>
      </c>
      <c r="AV701">
        <v>3.25142857142857</v>
      </c>
      <c r="AW701">
        <v>2.9954285714285702</v>
      </c>
      <c r="AX701">
        <v>1.48914285714286</v>
      </c>
      <c r="AY701">
        <v>3.0262857142857098</v>
      </c>
      <c r="AZ701">
        <v>10.762285714285699</v>
      </c>
      <c r="BA701">
        <v>0.93600000000000005</v>
      </c>
      <c r="BB701">
        <v>0.96914285714285697</v>
      </c>
      <c r="BC701">
        <v>0.79085714285714304</v>
      </c>
      <c r="BD701">
        <v>0.70514285714285696</v>
      </c>
      <c r="BE701">
        <v>0.96342857142857097</v>
      </c>
      <c r="BF701" s="255" t="str">
        <f t="shared" si="10"/>
        <v>Most vulnerability</v>
      </c>
    </row>
    <row r="702" spans="1:58" x14ac:dyDescent="0.25">
      <c r="A702">
        <v>56452</v>
      </c>
      <c r="B702">
        <v>1913</v>
      </c>
      <c r="C702">
        <v>166</v>
      </c>
      <c r="D702">
        <v>33</v>
      </c>
      <c r="E702">
        <v>43405</v>
      </c>
      <c r="F702">
        <v>79</v>
      </c>
      <c r="G702">
        <v>794</v>
      </c>
      <c r="H702">
        <v>145</v>
      </c>
      <c r="I702">
        <v>391</v>
      </c>
      <c r="J702">
        <v>90</v>
      </c>
      <c r="K702">
        <v>168</v>
      </c>
      <c r="L702">
        <v>1</v>
      </c>
      <c r="M702">
        <v>38</v>
      </c>
      <c r="N702">
        <v>197</v>
      </c>
      <c r="O702">
        <v>8</v>
      </c>
      <c r="P702">
        <v>39</v>
      </c>
      <c r="Q702">
        <v>40</v>
      </c>
      <c r="R702">
        <v>8.6774699424986904E-2</v>
      </c>
      <c r="S702">
        <v>1.7250392054364901E-2</v>
      </c>
      <c r="T702">
        <v>43405</v>
      </c>
      <c r="U702">
        <v>4.1296393099843197E-2</v>
      </c>
      <c r="V702">
        <v>0.415054887611082</v>
      </c>
      <c r="W702">
        <v>7.5797177208572902E-2</v>
      </c>
      <c r="X702">
        <v>0.204391008886566</v>
      </c>
      <c r="Y702">
        <v>4.7046523784631498E-2</v>
      </c>
      <c r="Z702">
        <v>8.7820177731312093E-2</v>
      </c>
      <c r="AA702">
        <v>5.2273915316257196E-4</v>
      </c>
      <c r="AB702">
        <v>1.9864087820177699E-2</v>
      </c>
      <c r="AC702">
        <v>0.10297961317302699</v>
      </c>
      <c r="AD702">
        <v>4.1819132253005696E-3</v>
      </c>
      <c r="AE702">
        <v>2.0386826973340301E-2</v>
      </c>
      <c r="AF702">
        <v>2.0909566126502899E-2</v>
      </c>
      <c r="AG702">
        <v>0.53485714285714303</v>
      </c>
      <c r="AH702">
        <v>0.51085714285714301</v>
      </c>
      <c r="AI702">
        <v>0.29714285714285699</v>
      </c>
      <c r="AJ702">
        <v>0.51314285714285701</v>
      </c>
      <c r="AK702">
        <v>0.98171428571428598</v>
      </c>
      <c r="AL702">
        <v>3.3142857142857099E-2</v>
      </c>
      <c r="AM702">
        <v>0.94742857142857095</v>
      </c>
      <c r="AN702">
        <v>0.88457142857142901</v>
      </c>
      <c r="AO702">
        <v>0.46285714285714302</v>
      </c>
      <c r="AP702">
        <v>0.376</v>
      </c>
      <c r="AQ702">
        <v>0.57257142857142895</v>
      </c>
      <c r="AR702">
        <v>0.94514285714285695</v>
      </c>
      <c r="AS702">
        <v>0.47085714285714297</v>
      </c>
      <c r="AT702">
        <v>0.65485714285714303</v>
      </c>
      <c r="AU702">
        <v>0.75657142857142901</v>
      </c>
      <c r="AV702">
        <v>1.8560000000000001</v>
      </c>
      <c r="AW702">
        <v>2.8468571428571399</v>
      </c>
      <c r="AX702">
        <v>0.83885714285714297</v>
      </c>
      <c r="AY702">
        <v>3.4</v>
      </c>
      <c r="AZ702">
        <v>8.9417142857142906</v>
      </c>
      <c r="BA702">
        <v>0.45257142857142901</v>
      </c>
      <c r="BB702">
        <v>0.92</v>
      </c>
      <c r="BC702">
        <v>0.44457142857142901</v>
      </c>
      <c r="BD702">
        <v>0.83085714285714296</v>
      </c>
      <c r="BE702">
        <v>0.77142857142857102</v>
      </c>
      <c r="BF702" s="255" t="str">
        <f t="shared" si="10"/>
        <v>Most vulnerability</v>
      </c>
    </row>
    <row r="703" spans="1:58" x14ac:dyDescent="0.25">
      <c r="A703">
        <v>56453</v>
      </c>
      <c r="B703">
        <v>795</v>
      </c>
      <c r="C703">
        <v>123</v>
      </c>
      <c r="D703">
        <v>9</v>
      </c>
      <c r="E703">
        <v>31147</v>
      </c>
      <c r="F703">
        <v>44</v>
      </c>
      <c r="G703">
        <v>139</v>
      </c>
      <c r="H703">
        <v>200</v>
      </c>
      <c r="I703">
        <v>101</v>
      </c>
      <c r="J703">
        <v>11</v>
      </c>
      <c r="K703">
        <v>57</v>
      </c>
      <c r="L703">
        <v>0</v>
      </c>
      <c r="M703">
        <v>0</v>
      </c>
      <c r="N703">
        <v>71</v>
      </c>
      <c r="O703">
        <v>12</v>
      </c>
      <c r="P703">
        <v>13</v>
      </c>
      <c r="Q703">
        <v>0</v>
      </c>
      <c r="R703">
        <v>0.15471698113207499</v>
      </c>
      <c r="S703">
        <v>1.13207547169811E-2</v>
      </c>
      <c r="T703">
        <v>31147</v>
      </c>
      <c r="U703">
        <v>5.5345911949685501E-2</v>
      </c>
      <c r="V703">
        <v>0.174842767295597</v>
      </c>
      <c r="W703">
        <v>0.25157232704402499</v>
      </c>
      <c r="X703">
        <v>0.12704402515723301</v>
      </c>
      <c r="Y703">
        <v>1.38364779874214E-2</v>
      </c>
      <c r="Z703">
        <v>7.1698113207547196E-2</v>
      </c>
      <c r="AA703">
        <v>0</v>
      </c>
      <c r="AB703">
        <v>0</v>
      </c>
      <c r="AC703">
        <v>8.9308176100628897E-2</v>
      </c>
      <c r="AD703">
        <v>1.5094339622641499E-2</v>
      </c>
      <c r="AE703">
        <v>1.63522012578616E-2</v>
      </c>
      <c r="AF703">
        <v>0</v>
      </c>
      <c r="AG703">
        <v>0.88114285714285701</v>
      </c>
      <c r="AH703">
        <v>0.30057142857142899</v>
      </c>
      <c r="AI703">
        <v>0.874285714285714</v>
      </c>
      <c r="AJ703">
        <v>0.73599999999999999</v>
      </c>
      <c r="AK703">
        <v>0.35199999999999998</v>
      </c>
      <c r="AL703">
        <v>0.69714285714285695</v>
      </c>
      <c r="AM703">
        <v>0.59885714285714298</v>
      </c>
      <c r="AN703">
        <v>0.157714285714286</v>
      </c>
      <c r="AO703">
        <v>0.36799999999999999</v>
      </c>
      <c r="AP703">
        <v>0</v>
      </c>
      <c r="AQ703">
        <v>0</v>
      </c>
      <c r="AR703">
        <v>0.91657142857142904</v>
      </c>
      <c r="AS703">
        <v>0.89142857142857101</v>
      </c>
      <c r="AT703">
        <v>0.55200000000000005</v>
      </c>
      <c r="AU703">
        <v>0</v>
      </c>
      <c r="AV703">
        <v>2.7919999999999998</v>
      </c>
      <c r="AW703">
        <v>1.80571428571429</v>
      </c>
      <c r="AX703">
        <v>0.36799999999999999</v>
      </c>
      <c r="AY703">
        <v>2.36</v>
      </c>
      <c r="AZ703">
        <v>7.3257142857142901</v>
      </c>
      <c r="BA703">
        <v>0.82171428571428595</v>
      </c>
      <c r="BB703">
        <v>0.38742857142857101</v>
      </c>
      <c r="BC703">
        <v>0.2</v>
      </c>
      <c r="BD703">
        <v>0.48914285714285699</v>
      </c>
      <c r="BE703">
        <v>0.51657142857142901</v>
      </c>
      <c r="BF703" s="255" t="str">
        <f t="shared" si="10"/>
        <v>Significant vulnerability</v>
      </c>
    </row>
    <row r="704" spans="1:58" x14ac:dyDescent="0.25">
      <c r="A704">
        <v>56455</v>
      </c>
      <c r="B704">
        <v>1670</v>
      </c>
      <c r="C704">
        <v>155</v>
      </c>
      <c r="D704">
        <v>66</v>
      </c>
      <c r="E704">
        <v>31904</v>
      </c>
      <c r="F704">
        <v>96</v>
      </c>
      <c r="G704">
        <v>332</v>
      </c>
      <c r="H704">
        <v>497</v>
      </c>
      <c r="I704">
        <v>251</v>
      </c>
      <c r="J704">
        <v>62</v>
      </c>
      <c r="K704">
        <v>131</v>
      </c>
      <c r="L704">
        <v>0</v>
      </c>
      <c r="M704">
        <v>51</v>
      </c>
      <c r="N704">
        <v>36</v>
      </c>
      <c r="O704">
        <v>12</v>
      </c>
      <c r="P704">
        <v>28</v>
      </c>
      <c r="Q704">
        <v>0</v>
      </c>
      <c r="R704">
        <v>9.2814371257484998E-2</v>
      </c>
      <c r="S704">
        <v>3.9520958083832297E-2</v>
      </c>
      <c r="T704">
        <v>31904</v>
      </c>
      <c r="U704">
        <v>5.7485029940119801E-2</v>
      </c>
      <c r="V704">
        <v>0.19880239520958101</v>
      </c>
      <c r="W704">
        <v>0.29760479041916199</v>
      </c>
      <c r="X704">
        <v>0.15029940119760499</v>
      </c>
      <c r="Y704">
        <v>3.7125748502994001E-2</v>
      </c>
      <c r="Z704">
        <v>7.8443113772455095E-2</v>
      </c>
      <c r="AA704">
        <v>0</v>
      </c>
      <c r="AB704">
        <v>3.05389221556886E-2</v>
      </c>
      <c r="AC704">
        <v>2.15568862275449E-2</v>
      </c>
      <c r="AD704">
        <v>7.18562874251497E-3</v>
      </c>
      <c r="AE704">
        <v>1.6766467065868301E-2</v>
      </c>
      <c r="AF704">
        <v>0</v>
      </c>
      <c r="AG704">
        <v>0.58742857142857097</v>
      </c>
      <c r="AH704">
        <v>0.92228571428571404</v>
      </c>
      <c r="AI704">
        <v>0.86171428571428599</v>
      </c>
      <c r="AJ704">
        <v>0.76228571428571401</v>
      </c>
      <c r="AK704">
        <v>0.51200000000000001</v>
      </c>
      <c r="AL704">
        <v>0.91657142857142904</v>
      </c>
      <c r="AM704">
        <v>0.76342857142857101</v>
      </c>
      <c r="AN704">
        <v>0.77485714285714302</v>
      </c>
      <c r="AO704">
        <v>0.41828571428571398</v>
      </c>
      <c r="AP704">
        <v>0</v>
      </c>
      <c r="AQ704">
        <v>0.66857142857142904</v>
      </c>
      <c r="AR704">
        <v>0.59085714285714297</v>
      </c>
      <c r="AS704">
        <v>0.64</v>
      </c>
      <c r="AT704">
        <v>0.56457142857142895</v>
      </c>
      <c r="AU704">
        <v>0</v>
      </c>
      <c r="AV704">
        <v>3.1337142857142899</v>
      </c>
      <c r="AW704">
        <v>2.96685714285714</v>
      </c>
      <c r="AX704">
        <v>0.41828571428571398</v>
      </c>
      <c r="AY704">
        <v>2.464</v>
      </c>
      <c r="AZ704">
        <v>8.9828571428571404</v>
      </c>
      <c r="BA704">
        <v>0.90742857142857103</v>
      </c>
      <c r="BB704">
        <v>0.96228571428571397</v>
      </c>
      <c r="BC704">
        <v>0.218285714285714</v>
      </c>
      <c r="BD704">
        <v>0.52342857142857102</v>
      </c>
      <c r="BE704">
        <v>0.77942857142857103</v>
      </c>
      <c r="BF704" s="255" t="str">
        <f t="shared" si="10"/>
        <v>Most vulnerability</v>
      </c>
    </row>
    <row r="705" spans="1:58" x14ac:dyDescent="0.25">
      <c r="A705">
        <v>56458</v>
      </c>
      <c r="B705">
        <v>344</v>
      </c>
      <c r="C705">
        <v>34</v>
      </c>
      <c r="D705">
        <v>20</v>
      </c>
      <c r="E705">
        <v>31048</v>
      </c>
      <c r="F705">
        <v>10</v>
      </c>
      <c r="G705">
        <v>105</v>
      </c>
      <c r="H705">
        <v>60</v>
      </c>
      <c r="I705">
        <v>78</v>
      </c>
      <c r="J705">
        <v>5</v>
      </c>
      <c r="K705">
        <v>22</v>
      </c>
      <c r="L705">
        <v>0</v>
      </c>
      <c r="M705">
        <v>0</v>
      </c>
      <c r="N705">
        <v>28</v>
      </c>
      <c r="O705">
        <v>6</v>
      </c>
      <c r="P705">
        <v>0</v>
      </c>
      <c r="Q705">
        <v>0</v>
      </c>
      <c r="R705">
        <v>9.8837209302325604E-2</v>
      </c>
      <c r="S705">
        <v>5.8139534883720902E-2</v>
      </c>
      <c r="T705">
        <v>31048</v>
      </c>
      <c r="U705">
        <v>2.9069767441860499E-2</v>
      </c>
      <c r="V705">
        <v>0.30523255813953498</v>
      </c>
      <c r="W705">
        <v>0.17441860465116299</v>
      </c>
      <c r="X705">
        <v>0.226744186046512</v>
      </c>
      <c r="Y705">
        <v>1.4534883720930199E-2</v>
      </c>
      <c r="Z705">
        <v>6.3953488372092998E-2</v>
      </c>
      <c r="AA705">
        <v>0</v>
      </c>
      <c r="AB705">
        <v>0</v>
      </c>
      <c r="AC705">
        <v>8.1395348837209294E-2</v>
      </c>
      <c r="AD705">
        <v>1.74418604651163E-2</v>
      </c>
      <c r="AE705">
        <v>0</v>
      </c>
      <c r="AF705">
        <v>0</v>
      </c>
      <c r="AG705">
        <v>0.629714285714286</v>
      </c>
      <c r="AH705">
        <v>0.97485714285714298</v>
      </c>
      <c r="AI705">
        <v>0.876571428571429</v>
      </c>
      <c r="AJ705">
        <v>0.28342857142857097</v>
      </c>
      <c r="AK705">
        <v>0.89714285714285702</v>
      </c>
      <c r="AL705">
        <v>0.16685714285714301</v>
      </c>
      <c r="AM705">
        <v>0.96571428571428597</v>
      </c>
      <c r="AN705">
        <v>0.186285714285714</v>
      </c>
      <c r="AO705">
        <v>0.30399999999999999</v>
      </c>
      <c r="AP705">
        <v>0</v>
      </c>
      <c r="AQ705">
        <v>0</v>
      </c>
      <c r="AR705">
        <v>0.89028571428571401</v>
      </c>
      <c r="AS705">
        <v>0.91314285714285703</v>
      </c>
      <c r="AT705">
        <v>0</v>
      </c>
      <c r="AU705">
        <v>0</v>
      </c>
      <c r="AV705">
        <v>2.76457142857143</v>
      </c>
      <c r="AW705">
        <v>2.2160000000000002</v>
      </c>
      <c r="AX705">
        <v>0.30399999999999999</v>
      </c>
      <c r="AY705">
        <v>1.80342857142857</v>
      </c>
      <c r="AZ705">
        <v>7.0880000000000001</v>
      </c>
      <c r="BA705">
        <v>0.80914285714285705</v>
      </c>
      <c r="BB705">
        <v>0.61142857142857099</v>
      </c>
      <c r="BC705">
        <v>0.17371428571428599</v>
      </c>
      <c r="BD705">
        <v>0.314285714285714</v>
      </c>
      <c r="BE705">
        <v>0.48</v>
      </c>
      <c r="BF705" s="255" t="str">
        <f t="shared" si="10"/>
        <v>Some vulnerability</v>
      </c>
    </row>
    <row r="706" spans="1:58" x14ac:dyDescent="0.25">
      <c r="A706">
        <v>56461</v>
      </c>
      <c r="B706">
        <v>3316</v>
      </c>
      <c r="C706">
        <v>278</v>
      </c>
      <c r="D706">
        <v>60</v>
      </c>
      <c r="E706">
        <v>38752</v>
      </c>
      <c r="F706">
        <v>117</v>
      </c>
      <c r="G706">
        <v>654</v>
      </c>
      <c r="H706">
        <v>759</v>
      </c>
      <c r="I706">
        <v>466</v>
      </c>
      <c r="J706">
        <v>104</v>
      </c>
      <c r="K706">
        <v>409</v>
      </c>
      <c r="L706">
        <v>16</v>
      </c>
      <c r="M706">
        <v>2</v>
      </c>
      <c r="N706">
        <v>252</v>
      </c>
      <c r="O706">
        <v>24</v>
      </c>
      <c r="P706">
        <v>26</v>
      </c>
      <c r="Q706">
        <v>3</v>
      </c>
      <c r="R706">
        <v>8.3835946924004798E-2</v>
      </c>
      <c r="S706">
        <v>1.8094089264173701E-2</v>
      </c>
      <c r="T706">
        <v>38752</v>
      </c>
      <c r="U706">
        <v>3.5283474065138702E-2</v>
      </c>
      <c r="V706">
        <v>0.197225572979493</v>
      </c>
      <c r="W706">
        <v>0.228890229191797</v>
      </c>
      <c r="X706">
        <v>0.14053075995174899</v>
      </c>
      <c r="Y706">
        <v>3.1363088057901098E-2</v>
      </c>
      <c r="Z706">
        <v>0.123341375150784</v>
      </c>
      <c r="AA706">
        <v>4.8250904704463197E-3</v>
      </c>
      <c r="AB706">
        <v>6.0313630880578996E-4</v>
      </c>
      <c r="AC706">
        <v>7.5995174909529506E-2</v>
      </c>
      <c r="AD706">
        <v>7.2376357056694804E-3</v>
      </c>
      <c r="AE706">
        <v>7.8407720144752693E-3</v>
      </c>
      <c r="AF706">
        <v>9.0470446320868505E-4</v>
      </c>
      <c r="AG706">
        <v>0.50971428571428601</v>
      </c>
      <c r="AH706">
        <v>0.53942857142857104</v>
      </c>
      <c r="AI706">
        <v>0.48342857142857099</v>
      </c>
      <c r="AJ706">
        <v>0.41485714285714298</v>
      </c>
      <c r="AK706">
        <v>0.505142857142857</v>
      </c>
      <c r="AL706">
        <v>0.52114285714285702</v>
      </c>
      <c r="AM706">
        <v>0.69028571428571395</v>
      </c>
      <c r="AN706">
        <v>0.66971428571428604</v>
      </c>
      <c r="AO706">
        <v>0.626285714285714</v>
      </c>
      <c r="AP706">
        <v>0.61142857142857099</v>
      </c>
      <c r="AQ706">
        <v>0.313142857142857</v>
      </c>
      <c r="AR706">
        <v>0.877714285714286</v>
      </c>
      <c r="AS706">
        <v>0.64342857142857102</v>
      </c>
      <c r="AT706">
        <v>0.29371428571428598</v>
      </c>
      <c r="AU706">
        <v>0.41257142857142898</v>
      </c>
      <c r="AV706">
        <v>1.94742857142857</v>
      </c>
      <c r="AW706">
        <v>2.3862857142857101</v>
      </c>
      <c r="AX706">
        <v>1.23771428571429</v>
      </c>
      <c r="AY706">
        <v>2.5405714285714298</v>
      </c>
      <c r="AZ706">
        <v>8.1120000000000001</v>
      </c>
      <c r="BA706">
        <v>0.49371428571428599</v>
      </c>
      <c r="BB706">
        <v>0.69942857142857096</v>
      </c>
      <c r="BC706">
        <v>0.67771428571428605</v>
      </c>
      <c r="BD706">
        <v>0.54971428571428604</v>
      </c>
      <c r="BE706">
        <v>0.64342857142857102</v>
      </c>
      <c r="BF706" s="255" t="str">
        <f t="shared" si="10"/>
        <v>Significant vulnerability</v>
      </c>
    </row>
    <row r="707" spans="1:58" x14ac:dyDescent="0.25">
      <c r="A707">
        <v>56464</v>
      </c>
      <c r="B707">
        <v>5091</v>
      </c>
      <c r="C707">
        <v>648</v>
      </c>
      <c r="D707">
        <v>93</v>
      </c>
      <c r="E707">
        <v>27291</v>
      </c>
      <c r="F707">
        <v>232</v>
      </c>
      <c r="G707">
        <v>1011</v>
      </c>
      <c r="H707">
        <v>1688</v>
      </c>
      <c r="I707">
        <v>717</v>
      </c>
      <c r="J707">
        <v>118</v>
      </c>
      <c r="K707">
        <v>293</v>
      </c>
      <c r="L707">
        <v>24</v>
      </c>
      <c r="M707">
        <v>93</v>
      </c>
      <c r="N707">
        <v>305</v>
      </c>
      <c r="O707">
        <v>137</v>
      </c>
      <c r="P707">
        <v>62</v>
      </c>
      <c r="Q707">
        <v>82</v>
      </c>
      <c r="R707">
        <v>0.127283441367118</v>
      </c>
      <c r="S707">
        <v>1.82675309369476E-2</v>
      </c>
      <c r="T707">
        <v>27291</v>
      </c>
      <c r="U707">
        <v>4.55706148104498E-2</v>
      </c>
      <c r="V707">
        <v>0.19858573954036501</v>
      </c>
      <c r="W707">
        <v>0.33156550775879001</v>
      </c>
      <c r="X707">
        <v>0.140836770771951</v>
      </c>
      <c r="Y707">
        <v>2.31781575329012E-2</v>
      </c>
      <c r="Z707">
        <v>5.75525437045767E-2</v>
      </c>
      <c r="AA707">
        <v>4.7142015321155004E-3</v>
      </c>
      <c r="AB707">
        <v>1.82675309369476E-2</v>
      </c>
      <c r="AC707">
        <v>5.9909644470634502E-2</v>
      </c>
      <c r="AD707">
        <v>2.6910233745826E-2</v>
      </c>
      <c r="AE707">
        <v>1.2178353957965E-2</v>
      </c>
      <c r="AF707">
        <v>1.6106855234728001E-2</v>
      </c>
      <c r="AG707">
        <v>0.79771428571428604</v>
      </c>
      <c r="AH707">
        <v>0.54285714285714304</v>
      </c>
      <c r="AI707">
        <v>0.94971428571428596</v>
      </c>
      <c r="AJ707">
        <v>0.59085714285714297</v>
      </c>
      <c r="AK707">
        <v>0.51085714285714301</v>
      </c>
      <c r="AL707">
        <v>0.97142857142857097</v>
      </c>
      <c r="AM707">
        <v>0.69257142857142895</v>
      </c>
      <c r="AN707">
        <v>0.438857142857143</v>
      </c>
      <c r="AO707">
        <v>0.25828571428571401</v>
      </c>
      <c r="AP707">
        <v>0.60685714285714298</v>
      </c>
      <c r="AQ707">
        <v>0.55085714285714305</v>
      </c>
      <c r="AR707">
        <v>0.82971428571428596</v>
      </c>
      <c r="AS707">
        <v>0.97257142857142898</v>
      </c>
      <c r="AT707">
        <v>0.437714285714286</v>
      </c>
      <c r="AU707">
        <v>0.69828571428571395</v>
      </c>
      <c r="AV707">
        <v>2.8811428571428599</v>
      </c>
      <c r="AW707">
        <v>2.6137142857142899</v>
      </c>
      <c r="AX707">
        <v>0.86514285714285699</v>
      </c>
      <c r="AY707">
        <v>3.48914285714286</v>
      </c>
      <c r="AZ707">
        <v>9.8491428571428603</v>
      </c>
      <c r="BA707">
        <v>0.85485714285714298</v>
      </c>
      <c r="BB707">
        <v>0.81485714285714295</v>
      </c>
      <c r="BC707">
        <v>0.46400000000000002</v>
      </c>
      <c r="BD707">
        <v>0.85714285714285698</v>
      </c>
      <c r="BE707">
        <v>0.89257142857142902</v>
      </c>
      <c r="BF707" s="255" t="str">
        <f t="shared" si="10"/>
        <v>Most vulnerability</v>
      </c>
    </row>
    <row r="708" spans="1:58" x14ac:dyDescent="0.25">
      <c r="A708">
        <v>56465</v>
      </c>
      <c r="B708">
        <v>2313</v>
      </c>
      <c r="C708">
        <v>161</v>
      </c>
      <c r="D708">
        <v>158</v>
      </c>
      <c r="E708">
        <v>40245</v>
      </c>
      <c r="F708">
        <v>100</v>
      </c>
      <c r="G708">
        <v>606</v>
      </c>
      <c r="H708">
        <v>363</v>
      </c>
      <c r="I708">
        <v>309</v>
      </c>
      <c r="J708">
        <v>67</v>
      </c>
      <c r="K708">
        <v>174</v>
      </c>
      <c r="L708">
        <v>0</v>
      </c>
      <c r="M708">
        <v>0</v>
      </c>
      <c r="N708">
        <v>122</v>
      </c>
      <c r="O708">
        <v>11</v>
      </c>
      <c r="P708">
        <v>14</v>
      </c>
      <c r="Q708">
        <v>0</v>
      </c>
      <c r="R708">
        <v>6.9606571552096805E-2</v>
      </c>
      <c r="S708">
        <v>6.83095546908776E-2</v>
      </c>
      <c r="T708">
        <v>40245</v>
      </c>
      <c r="U708">
        <v>4.3233895373973201E-2</v>
      </c>
      <c r="V708">
        <v>0.26199740596627802</v>
      </c>
      <c r="W708">
        <v>0.156939040207523</v>
      </c>
      <c r="X708">
        <v>0.133592736705577</v>
      </c>
      <c r="Y708">
        <v>2.8966709900562E-2</v>
      </c>
      <c r="Z708">
        <v>7.5226977950713397E-2</v>
      </c>
      <c r="AA708">
        <v>0</v>
      </c>
      <c r="AB708">
        <v>0</v>
      </c>
      <c r="AC708">
        <v>5.2745352356247298E-2</v>
      </c>
      <c r="AD708">
        <v>4.7557284911370502E-3</v>
      </c>
      <c r="AE708">
        <v>6.0527453523562501E-3</v>
      </c>
      <c r="AF708">
        <v>0</v>
      </c>
      <c r="AG708">
        <v>0.39428571428571402</v>
      </c>
      <c r="AH708">
        <v>0.98285714285714298</v>
      </c>
      <c r="AI708">
        <v>0.41142857142857098</v>
      </c>
      <c r="AJ708">
        <v>0.54514285714285704</v>
      </c>
      <c r="AK708">
        <v>0.80914285714285705</v>
      </c>
      <c r="AL708">
        <v>0.11885714285714299</v>
      </c>
      <c r="AM708">
        <v>0.64342857142857102</v>
      </c>
      <c r="AN708">
        <v>0.59428571428571397</v>
      </c>
      <c r="AO708">
        <v>0.39542857142857102</v>
      </c>
      <c r="AP708">
        <v>0</v>
      </c>
      <c r="AQ708">
        <v>0</v>
      </c>
      <c r="AR708">
        <v>0.79657142857142904</v>
      </c>
      <c r="AS708">
        <v>0.52228571428571402</v>
      </c>
      <c r="AT708">
        <v>0.22514285714285701</v>
      </c>
      <c r="AU708">
        <v>0</v>
      </c>
      <c r="AV708">
        <v>2.3337142857142901</v>
      </c>
      <c r="AW708">
        <v>2.1657142857142899</v>
      </c>
      <c r="AX708">
        <v>0.39542857142857102</v>
      </c>
      <c r="AY708">
        <v>1.544</v>
      </c>
      <c r="AZ708">
        <v>6.4388571428571399</v>
      </c>
      <c r="BA708">
        <v>0.66057142857142903</v>
      </c>
      <c r="BB708">
        <v>0.58742857142857097</v>
      </c>
      <c r="BC708">
        <v>0.20914285714285699</v>
      </c>
      <c r="BD708">
        <v>0.24228571428571399</v>
      </c>
      <c r="BE708">
        <v>0.35885714285714299</v>
      </c>
      <c r="BF708" s="255" t="str">
        <f t="shared" ref="BF708:BF771" si="11">IF(BE708&lt;=0.25,"Least vulnerability",IF(BE708&lt;=0.5,"Some vulnerability",IF(BE708&lt;=0.75,"Significant vulnerability",IF(BE708&lt;=1,"Most vulnerability",""))))</f>
        <v>Some vulnerability</v>
      </c>
    </row>
    <row r="709" spans="1:58" x14ac:dyDescent="0.25">
      <c r="A709">
        <v>56466</v>
      </c>
      <c r="B709">
        <v>3126</v>
      </c>
      <c r="C709">
        <v>376</v>
      </c>
      <c r="D709">
        <v>31</v>
      </c>
      <c r="E709">
        <v>31591</v>
      </c>
      <c r="F709">
        <v>150</v>
      </c>
      <c r="G709">
        <v>763</v>
      </c>
      <c r="H709">
        <v>619</v>
      </c>
      <c r="I709">
        <v>444</v>
      </c>
      <c r="J709">
        <v>134</v>
      </c>
      <c r="K709">
        <v>329</v>
      </c>
      <c r="L709">
        <v>3</v>
      </c>
      <c r="M709">
        <v>58</v>
      </c>
      <c r="N709">
        <v>303</v>
      </c>
      <c r="O709">
        <v>27</v>
      </c>
      <c r="P709">
        <v>61</v>
      </c>
      <c r="Q709">
        <v>18</v>
      </c>
      <c r="R709">
        <v>0.120281509916827</v>
      </c>
      <c r="S709">
        <v>9.9168266154830396E-3</v>
      </c>
      <c r="T709">
        <v>31591</v>
      </c>
      <c r="U709">
        <v>4.7984644913627597E-2</v>
      </c>
      <c r="V709">
        <v>0.24408189379398601</v>
      </c>
      <c r="W709">
        <v>0.198016634676903</v>
      </c>
      <c r="X709">
        <v>0.14203454894433801</v>
      </c>
      <c r="Y709">
        <v>4.2866282789507403E-2</v>
      </c>
      <c r="Z709">
        <v>0.105246321177223</v>
      </c>
      <c r="AA709">
        <v>9.5969289827255297E-4</v>
      </c>
      <c r="AB709">
        <v>1.8554062699936001E-2</v>
      </c>
      <c r="AC709">
        <v>9.6928982725527801E-2</v>
      </c>
      <c r="AD709">
        <v>8.6372360844529806E-3</v>
      </c>
      <c r="AE709">
        <v>1.9513755598208601E-2</v>
      </c>
      <c r="AF709">
        <v>5.7581573896353204E-3</v>
      </c>
      <c r="AG709">
        <v>0.75657142857142901</v>
      </c>
      <c r="AH709">
        <v>0.251428571428571</v>
      </c>
      <c r="AI709">
        <v>0.86399999999999999</v>
      </c>
      <c r="AJ709">
        <v>0.63085714285714301</v>
      </c>
      <c r="AK709">
        <v>0.74399999999999999</v>
      </c>
      <c r="AL709">
        <v>0.28799999999999998</v>
      </c>
      <c r="AM709">
        <v>0.70285714285714296</v>
      </c>
      <c r="AN709">
        <v>0.85257142857142898</v>
      </c>
      <c r="AO709">
        <v>0.55428571428571405</v>
      </c>
      <c r="AP709">
        <v>0.41028571428571398</v>
      </c>
      <c r="AQ709">
        <v>0.55542857142857105</v>
      </c>
      <c r="AR709">
        <v>0.93600000000000005</v>
      </c>
      <c r="AS709">
        <v>0.71085714285714297</v>
      </c>
      <c r="AT709">
        <v>0.63200000000000001</v>
      </c>
      <c r="AU709">
        <v>0.52685714285714302</v>
      </c>
      <c r="AV709">
        <v>2.50285714285714</v>
      </c>
      <c r="AW709">
        <v>2.5874285714285699</v>
      </c>
      <c r="AX709">
        <v>0.96457142857142897</v>
      </c>
      <c r="AY709">
        <v>3.3611428571428599</v>
      </c>
      <c r="AZ709">
        <v>9.4160000000000004</v>
      </c>
      <c r="BA709">
        <v>0.72114285714285697</v>
      </c>
      <c r="BB709">
        <v>0.80114285714285705</v>
      </c>
      <c r="BC709">
        <v>0.53257142857142903</v>
      </c>
      <c r="BD709">
        <v>0.82057142857142895</v>
      </c>
      <c r="BE709">
        <v>0.84685714285714297</v>
      </c>
      <c r="BF709" s="255" t="str">
        <f t="shared" si="11"/>
        <v>Most vulnerability</v>
      </c>
    </row>
    <row r="710" spans="1:58" x14ac:dyDescent="0.25">
      <c r="A710">
        <v>56467</v>
      </c>
      <c r="B710">
        <v>2750</v>
      </c>
      <c r="C710">
        <v>198</v>
      </c>
      <c r="D710">
        <v>77</v>
      </c>
      <c r="E710">
        <v>38089</v>
      </c>
      <c r="F710">
        <v>80</v>
      </c>
      <c r="G710">
        <v>865</v>
      </c>
      <c r="H710">
        <v>524</v>
      </c>
      <c r="I710">
        <v>384</v>
      </c>
      <c r="J710">
        <v>105</v>
      </c>
      <c r="K710">
        <v>270</v>
      </c>
      <c r="L710">
        <v>0</v>
      </c>
      <c r="M710">
        <v>11</v>
      </c>
      <c r="N710">
        <v>185</v>
      </c>
      <c r="O710">
        <v>14</v>
      </c>
      <c r="P710">
        <v>33</v>
      </c>
      <c r="Q710">
        <v>26</v>
      </c>
      <c r="R710">
        <v>7.1999999999999995E-2</v>
      </c>
      <c r="S710">
        <v>2.8000000000000001E-2</v>
      </c>
      <c r="T710">
        <v>38089</v>
      </c>
      <c r="U710">
        <v>2.9090909090909101E-2</v>
      </c>
      <c r="V710">
        <v>0.31454545454545502</v>
      </c>
      <c r="W710">
        <v>0.19054545454545499</v>
      </c>
      <c r="X710">
        <v>0.139636363636364</v>
      </c>
      <c r="Y710">
        <v>3.8181818181818199E-2</v>
      </c>
      <c r="Z710">
        <v>9.8181818181818203E-2</v>
      </c>
      <c r="AA710">
        <v>0</v>
      </c>
      <c r="AB710">
        <v>4.0000000000000001E-3</v>
      </c>
      <c r="AC710">
        <v>6.7272727272727303E-2</v>
      </c>
      <c r="AD710">
        <v>5.0909090909090904E-3</v>
      </c>
      <c r="AE710">
        <v>1.2E-2</v>
      </c>
      <c r="AF710">
        <v>9.4545454545454603E-3</v>
      </c>
      <c r="AG710">
        <v>0.42171428571428599</v>
      </c>
      <c r="AH710">
        <v>0.81028571428571405</v>
      </c>
      <c r="AI710">
        <v>0.52914285714285703</v>
      </c>
      <c r="AJ710">
        <v>0.28457142857142897</v>
      </c>
      <c r="AK710">
        <v>0.90742857142857103</v>
      </c>
      <c r="AL710">
        <v>0.246857142857143</v>
      </c>
      <c r="AM710">
        <v>0.68571428571428605</v>
      </c>
      <c r="AN710">
        <v>0.79428571428571404</v>
      </c>
      <c r="AO710">
        <v>0.50742857142857101</v>
      </c>
      <c r="AP710">
        <v>0</v>
      </c>
      <c r="AQ710">
        <v>0.36228571428571399</v>
      </c>
      <c r="AR710">
        <v>0.85257142857142898</v>
      </c>
      <c r="AS710">
        <v>0.53828571428571403</v>
      </c>
      <c r="AT710">
        <v>0.432</v>
      </c>
      <c r="AU710">
        <v>0.59314285714285697</v>
      </c>
      <c r="AV710">
        <v>2.0457142857142898</v>
      </c>
      <c r="AW710">
        <v>2.6342857142857099</v>
      </c>
      <c r="AX710">
        <v>0.50742857142857101</v>
      </c>
      <c r="AY710">
        <v>2.77828571428571</v>
      </c>
      <c r="AZ710">
        <v>7.9657142857142897</v>
      </c>
      <c r="BA710">
        <v>0.53257142857142903</v>
      </c>
      <c r="BB710">
        <v>0.82628571428571396</v>
      </c>
      <c r="BC710">
        <v>0.251428571428571</v>
      </c>
      <c r="BD710">
        <v>0.625142857142857</v>
      </c>
      <c r="BE710">
        <v>0.620571428571429</v>
      </c>
      <c r="BF710" s="255" t="str">
        <f t="shared" si="11"/>
        <v>Significant vulnerability</v>
      </c>
    </row>
    <row r="711" spans="1:58" x14ac:dyDescent="0.25">
      <c r="A711">
        <v>56468</v>
      </c>
      <c r="B711">
        <v>4367</v>
      </c>
      <c r="C711">
        <v>253</v>
      </c>
      <c r="D711">
        <v>50</v>
      </c>
      <c r="E711">
        <v>56540</v>
      </c>
      <c r="F711">
        <v>142</v>
      </c>
      <c r="G711">
        <v>1193</v>
      </c>
      <c r="H711">
        <v>663</v>
      </c>
      <c r="I711">
        <v>464</v>
      </c>
      <c r="J711">
        <v>99</v>
      </c>
      <c r="K711">
        <v>280</v>
      </c>
      <c r="L711">
        <v>15</v>
      </c>
      <c r="M711">
        <v>14</v>
      </c>
      <c r="N711">
        <v>130</v>
      </c>
      <c r="O711">
        <v>4</v>
      </c>
      <c r="P711">
        <v>14</v>
      </c>
      <c r="Q711">
        <v>4</v>
      </c>
      <c r="R711">
        <v>5.7934508816120903E-2</v>
      </c>
      <c r="S711">
        <v>1.14495076711701E-2</v>
      </c>
      <c r="T711">
        <v>56540</v>
      </c>
      <c r="U711">
        <v>3.25166017861232E-2</v>
      </c>
      <c r="V711">
        <v>0.27318525303412</v>
      </c>
      <c r="W711">
        <v>0.15182047171971599</v>
      </c>
      <c r="X711">
        <v>0.10625143118845901</v>
      </c>
      <c r="Y711">
        <v>2.2670025188916899E-2</v>
      </c>
      <c r="Z711">
        <v>6.4117242958552798E-2</v>
      </c>
      <c r="AA711">
        <v>3.43485230135104E-3</v>
      </c>
      <c r="AB711">
        <v>3.2058621479276401E-3</v>
      </c>
      <c r="AC711">
        <v>2.9768719945042401E-2</v>
      </c>
      <c r="AD711">
        <v>9.1596061369361096E-4</v>
      </c>
      <c r="AE711">
        <v>3.2058621479276401E-3</v>
      </c>
      <c r="AF711">
        <v>9.1596061369361096E-4</v>
      </c>
      <c r="AG711">
        <v>0.29028571428571398</v>
      </c>
      <c r="AH711">
        <v>0.30514285714285699</v>
      </c>
      <c r="AI711">
        <v>7.54285714285714E-2</v>
      </c>
      <c r="AJ711">
        <v>0.35657142857142898</v>
      </c>
      <c r="AK711">
        <v>0.84571428571428597</v>
      </c>
      <c r="AL711">
        <v>0.109714285714286</v>
      </c>
      <c r="AM711">
        <v>0.38514285714285701</v>
      </c>
      <c r="AN711">
        <v>0.41599999999999998</v>
      </c>
      <c r="AO711">
        <v>0.30514285714285699</v>
      </c>
      <c r="AP711">
        <v>0.55314285714285705</v>
      </c>
      <c r="AQ711">
        <v>0.34971428571428598</v>
      </c>
      <c r="AR711">
        <v>0.67542857142857105</v>
      </c>
      <c r="AS711">
        <v>0.246857142857143</v>
      </c>
      <c r="AT711">
        <v>0.14971428571428599</v>
      </c>
      <c r="AU711">
        <v>0.41371428571428598</v>
      </c>
      <c r="AV711">
        <v>1.02742857142857</v>
      </c>
      <c r="AW711">
        <v>1.75657142857143</v>
      </c>
      <c r="AX711">
        <v>0.85828571428571399</v>
      </c>
      <c r="AY711">
        <v>1.8354285714285701</v>
      </c>
      <c r="AZ711">
        <v>5.4777142857142902</v>
      </c>
      <c r="BA711">
        <v>0.11771428571428599</v>
      </c>
      <c r="BB711">
        <v>0.35428571428571398</v>
      </c>
      <c r="BC711">
        <v>0.45828571428571402</v>
      </c>
      <c r="BD711">
        <v>0.32457142857142901</v>
      </c>
      <c r="BE711">
        <v>0.19885714285714301</v>
      </c>
      <c r="BF711" s="255" t="str">
        <f t="shared" si="11"/>
        <v>Least vulnerability</v>
      </c>
    </row>
    <row r="712" spans="1:58" x14ac:dyDescent="0.25">
      <c r="A712">
        <v>56469</v>
      </c>
      <c r="B712">
        <v>965</v>
      </c>
      <c r="C712">
        <v>112</v>
      </c>
      <c r="D712">
        <v>25</v>
      </c>
      <c r="E712">
        <v>36864</v>
      </c>
      <c r="F712">
        <v>66</v>
      </c>
      <c r="G712">
        <v>338</v>
      </c>
      <c r="H712">
        <v>99</v>
      </c>
      <c r="I712">
        <v>248</v>
      </c>
      <c r="J712">
        <v>59</v>
      </c>
      <c r="K712">
        <v>99</v>
      </c>
      <c r="L712">
        <v>0</v>
      </c>
      <c r="M712">
        <v>0</v>
      </c>
      <c r="N712">
        <v>101</v>
      </c>
      <c r="O712">
        <v>4</v>
      </c>
      <c r="P712">
        <v>5</v>
      </c>
      <c r="Q712">
        <v>0</v>
      </c>
      <c r="R712">
        <v>0.116062176165803</v>
      </c>
      <c r="S712">
        <v>2.59067357512953E-2</v>
      </c>
      <c r="T712">
        <v>36864</v>
      </c>
      <c r="U712">
        <v>6.8393782383419699E-2</v>
      </c>
      <c r="V712">
        <v>0.350259067357513</v>
      </c>
      <c r="W712">
        <v>0.10259067357513001</v>
      </c>
      <c r="X712">
        <v>0.25699481865285001</v>
      </c>
      <c r="Y712">
        <v>6.1139896373057001E-2</v>
      </c>
      <c r="Z712">
        <v>0.10259067357513001</v>
      </c>
      <c r="AA712">
        <v>0</v>
      </c>
      <c r="AB712">
        <v>0</v>
      </c>
      <c r="AC712">
        <v>0.10466321243523299</v>
      </c>
      <c r="AD712">
        <v>4.1450777202072502E-3</v>
      </c>
      <c r="AE712">
        <v>5.1813471502590702E-3</v>
      </c>
      <c r="AF712">
        <v>0</v>
      </c>
      <c r="AG712">
        <v>0.73485714285714299</v>
      </c>
      <c r="AH712">
        <v>0.77257142857142902</v>
      </c>
      <c r="AI712">
        <v>0.60228571428571398</v>
      </c>
      <c r="AJ712">
        <v>0.84</v>
      </c>
      <c r="AK712">
        <v>0.94742857142857095</v>
      </c>
      <c r="AL712">
        <v>4.8000000000000001E-2</v>
      </c>
      <c r="AM712">
        <v>0.98171428571428598</v>
      </c>
      <c r="AN712">
        <v>0.94857142857142895</v>
      </c>
      <c r="AO712">
        <v>0.53600000000000003</v>
      </c>
      <c r="AP712">
        <v>0</v>
      </c>
      <c r="AQ712">
        <v>0</v>
      </c>
      <c r="AR712">
        <v>0.95085714285714296</v>
      </c>
      <c r="AS712">
        <v>0.46857142857142903</v>
      </c>
      <c r="AT712">
        <v>0.2</v>
      </c>
      <c r="AU712">
        <v>0</v>
      </c>
      <c r="AV712">
        <v>2.9497142857142902</v>
      </c>
      <c r="AW712">
        <v>2.9257142857142902</v>
      </c>
      <c r="AX712">
        <v>0.53600000000000003</v>
      </c>
      <c r="AY712">
        <v>1.6194285714285701</v>
      </c>
      <c r="AZ712">
        <v>8.0308571428571405</v>
      </c>
      <c r="BA712">
        <v>0.870857142857143</v>
      </c>
      <c r="BB712">
        <v>0.95199999999999996</v>
      </c>
      <c r="BC712">
        <v>0.26171428571428601</v>
      </c>
      <c r="BD712">
        <v>0.26400000000000001</v>
      </c>
      <c r="BE712">
        <v>0.63542857142857101</v>
      </c>
      <c r="BF712" s="255" t="str">
        <f t="shared" si="11"/>
        <v>Significant vulnerability</v>
      </c>
    </row>
    <row r="713" spans="1:58" x14ac:dyDescent="0.25">
      <c r="A713">
        <v>56470</v>
      </c>
      <c r="B713">
        <v>10859</v>
      </c>
      <c r="C713">
        <v>1086</v>
      </c>
      <c r="D713">
        <v>236</v>
      </c>
      <c r="E713">
        <v>39707</v>
      </c>
      <c r="F713">
        <v>491</v>
      </c>
      <c r="G713">
        <v>3070</v>
      </c>
      <c r="H713">
        <v>2266</v>
      </c>
      <c r="I713">
        <v>1549</v>
      </c>
      <c r="J713">
        <v>383</v>
      </c>
      <c r="K713">
        <v>981</v>
      </c>
      <c r="L713">
        <v>10</v>
      </c>
      <c r="M713">
        <v>738</v>
      </c>
      <c r="N713">
        <v>514</v>
      </c>
      <c r="O713">
        <v>61</v>
      </c>
      <c r="P713">
        <v>363</v>
      </c>
      <c r="Q713">
        <v>238</v>
      </c>
      <c r="R713">
        <v>0.10000920895110001</v>
      </c>
      <c r="S713">
        <v>2.17331245971084E-2</v>
      </c>
      <c r="T713">
        <v>39707</v>
      </c>
      <c r="U713">
        <v>4.5215949903305998E-2</v>
      </c>
      <c r="V713">
        <v>0.28271479878441802</v>
      </c>
      <c r="W713">
        <v>0.20867483193664199</v>
      </c>
      <c r="X713">
        <v>0.14264665254627501</v>
      </c>
      <c r="Y713">
        <v>3.5270282714798797E-2</v>
      </c>
      <c r="Z713">
        <v>9.0339810295607295E-2</v>
      </c>
      <c r="AA713">
        <v>9.2089511004696603E-4</v>
      </c>
      <c r="AB713">
        <v>6.7962059121466106E-2</v>
      </c>
      <c r="AC713">
        <v>4.7334008656414003E-2</v>
      </c>
      <c r="AD713">
        <v>5.6174601712864897E-3</v>
      </c>
      <c r="AE713">
        <v>3.3428492494704899E-2</v>
      </c>
      <c r="AF713">
        <v>2.1917303619117801E-2</v>
      </c>
      <c r="AG713">
        <v>0.63657142857142901</v>
      </c>
      <c r="AH713">
        <v>0.65714285714285703</v>
      </c>
      <c r="AI713">
        <v>0.434285714285714</v>
      </c>
      <c r="AJ713">
        <v>0.58285714285714296</v>
      </c>
      <c r="AK713">
        <v>0.85714285714285698</v>
      </c>
      <c r="AL713">
        <v>0.36228571428571399</v>
      </c>
      <c r="AM713">
        <v>0.71199999999999997</v>
      </c>
      <c r="AN713">
        <v>0.73714285714285699</v>
      </c>
      <c r="AO713">
        <v>0.47885714285714298</v>
      </c>
      <c r="AP713">
        <v>0.40685714285714297</v>
      </c>
      <c r="AQ713">
        <v>0.870857142857143</v>
      </c>
      <c r="AR713">
        <v>0.78285714285714303</v>
      </c>
      <c r="AS713">
        <v>0.56799999999999995</v>
      </c>
      <c r="AT713">
        <v>0.86057142857142899</v>
      </c>
      <c r="AU713">
        <v>0.76685714285714301</v>
      </c>
      <c r="AV713">
        <v>2.3108571428571398</v>
      </c>
      <c r="AW713">
        <v>2.6685714285714299</v>
      </c>
      <c r="AX713">
        <v>0.88571428571428601</v>
      </c>
      <c r="AY713">
        <v>3.8491428571428599</v>
      </c>
      <c r="AZ713">
        <v>9.7142857142857206</v>
      </c>
      <c r="BA713">
        <v>0.65371428571428603</v>
      </c>
      <c r="BB713">
        <v>0.84114285714285697</v>
      </c>
      <c r="BC713">
        <v>0.48114285714285698</v>
      </c>
      <c r="BD713">
        <v>0.95885714285714296</v>
      </c>
      <c r="BE713">
        <v>0.878857142857143</v>
      </c>
      <c r="BF713" s="255" t="str">
        <f t="shared" si="11"/>
        <v>Most vulnerability</v>
      </c>
    </row>
    <row r="714" spans="1:58" x14ac:dyDescent="0.25">
      <c r="A714">
        <v>56472</v>
      </c>
      <c r="B714">
        <v>8764</v>
      </c>
      <c r="C714">
        <v>516</v>
      </c>
      <c r="D714">
        <v>256</v>
      </c>
      <c r="E714">
        <v>42169</v>
      </c>
      <c r="F714">
        <v>242</v>
      </c>
      <c r="G714">
        <v>2072</v>
      </c>
      <c r="H714">
        <v>2057</v>
      </c>
      <c r="I714">
        <v>1043</v>
      </c>
      <c r="J714">
        <v>245</v>
      </c>
      <c r="K714">
        <v>640</v>
      </c>
      <c r="L714">
        <v>6</v>
      </c>
      <c r="M714">
        <v>428</v>
      </c>
      <c r="N714">
        <v>176</v>
      </c>
      <c r="O714">
        <v>20</v>
      </c>
      <c r="P714">
        <v>59</v>
      </c>
      <c r="Q714">
        <v>85</v>
      </c>
      <c r="R714">
        <v>5.8877225011410302E-2</v>
      </c>
      <c r="S714">
        <v>2.9210406207211301E-2</v>
      </c>
      <c r="T714">
        <v>42169</v>
      </c>
      <c r="U714">
        <v>2.7612962117754401E-2</v>
      </c>
      <c r="V714">
        <v>0.23642172523961699</v>
      </c>
      <c r="W714">
        <v>0.23471017800091301</v>
      </c>
      <c r="X714">
        <v>0.119009584664537</v>
      </c>
      <c r="Y714">
        <v>2.79552715654952E-2</v>
      </c>
      <c r="Z714">
        <v>7.30260155180283E-2</v>
      </c>
      <c r="AA714">
        <v>6.8461889548151501E-4</v>
      </c>
      <c r="AB714">
        <v>4.8836147877681403E-2</v>
      </c>
      <c r="AC714">
        <v>2.00821542674578E-2</v>
      </c>
      <c r="AD714">
        <v>2.2820629849383801E-3</v>
      </c>
      <c r="AE714">
        <v>6.7320858055682298E-3</v>
      </c>
      <c r="AF714">
        <v>9.6987676859881296E-3</v>
      </c>
      <c r="AG714">
        <v>0.29942857142857099</v>
      </c>
      <c r="AH714">
        <v>0.82171428571428595</v>
      </c>
      <c r="AI714">
        <v>0.33257142857142902</v>
      </c>
      <c r="AJ714">
        <v>0.25828571428571401</v>
      </c>
      <c r="AK714">
        <v>0.71885714285714297</v>
      </c>
      <c r="AL714">
        <v>0.57942857142857096</v>
      </c>
      <c r="AM714">
        <v>0.51885714285714302</v>
      </c>
      <c r="AN714">
        <v>0.56914285714285695</v>
      </c>
      <c r="AO714">
        <v>0.378285714285714</v>
      </c>
      <c r="AP714">
        <v>0.38742857142857101</v>
      </c>
      <c r="AQ714">
        <v>0.80114285714285705</v>
      </c>
      <c r="AR714">
        <v>0.57257142857142895</v>
      </c>
      <c r="AS714">
        <v>0.35085714285714298</v>
      </c>
      <c r="AT714">
        <v>0.246857142857143</v>
      </c>
      <c r="AU714">
        <v>0.59542857142857097</v>
      </c>
      <c r="AV714">
        <v>1.712</v>
      </c>
      <c r="AW714">
        <v>2.3862857142857101</v>
      </c>
      <c r="AX714">
        <v>0.76571428571428601</v>
      </c>
      <c r="AY714">
        <v>2.5668571428571401</v>
      </c>
      <c r="AZ714">
        <v>7.4308571428571399</v>
      </c>
      <c r="BA714">
        <v>0.38285714285714301</v>
      </c>
      <c r="BB714">
        <v>0.69942857142857096</v>
      </c>
      <c r="BC714">
        <v>0.40914285714285697</v>
      </c>
      <c r="BD714">
        <v>0.56342857142857095</v>
      </c>
      <c r="BE714">
        <v>0.53371428571428603</v>
      </c>
      <c r="BF714" s="255" t="str">
        <f t="shared" si="11"/>
        <v>Significant vulnerability</v>
      </c>
    </row>
    <row r="715" spans="1:58" x14ac:dyDescent="0.25">
      <c r="A715">
        <v>56473</v>
      </c>
      <c r="B715">
        <v>3452</v>
      </c>
      <c r="C715">
        <v>229</v>
      </c>
      <c r="D715">
        <v>84</v>
      </c>
      <c r="E715">
        <v>38904</v>
      </c>
      <c r="F715">
        <v>99</v>
      </c>
      <c r="G715">
        <v>663</v>
      </c>
      <c r="H715">
        <v>747</v>
      </c>
      <c r="I715">
        <v>479</v>
      </c>
      <c r="J715">
        <v>114</v>
      </c>
      <c r="K715">
        <v>147</v>
      </c>
      <c r="L715">
        <v>4</v>
      </c>
      <c r="M715">
        <v>0</v>
      </c>
      <c r="N715">
        <v>215</v>
      </c>
      <c r="O715">
        <v>18</v>
      </c>
      <c r="P715">
        <v>26</v>
      </c>
      <c r="Q715">
        <v>18</v>
      </c>
      <c r="R715">
        <v>6.6338354577056793E-2</v>
      </c>
      <c r="S715">
        <v>2.4333719582850501E-2</v>
      </c>
      <c r="T715">
        <v>38904</v>
      </c>
      <c r="U715">
        <v>2.8679026651216698E-2</v>
      </c>
      <c r="V715">
        <v>0.19206257242178401</v>
      </c>
      <c r="W715">
        <v>0.216396292004635</v>
      </c>
      <c r="X715">
        <v>0.13876013904982601</v>
      </c>
      <c r="Y715">
        <v>3.3024333719582799E-2</v>
      </c>
      <c r="Z715">
        <v>4.2584009269988399E-2</v>
      </c>
      <c r="AA715">
        <v>1.1587485515643101E-3</v>
      </c>
      <c r="AB715">
        <v>0</v>
      </c>
      <c r="AC715">
        <v>6.2282734646581697E-2</v>
      </c>
      <c r="AD715">
        <v>5.2143684820394002E-3</v>
      </c>
      <c r="AE715">
        <v>7.5318655851680204E-3</v>
      </c>
      <c r="AF715">
        <v>5.2143684820394002E-3</v>
      </c>
      <c r="AG715">
        <v>0.36114285714285699</v>
      </c>
      <c r="AH715">
        <v>0.73714285714285699</v>
      </c>
      <c r="AI715">
        <v>0.47428571428571398</v>
      </c>
      <c r="AJ715">
        <v>0.27885714285714303</v>
      </c>
      <c r="AK715">
        <v>0.46514285714285702</v>
      </c>
      <c r="AL715">
        <v>0.42057142857142898</v>
      </c>
      <c r="AM715">
        <v>0.67771428571428605</v>
      </c>
      <c r="AN715">
        <v>0.69599999999999995</v>
      </c>
      <c r="AO715">
        <v>0.16800000000000001</v>
      </c>
      <c r="AP715">
        <v>0.42971428571428599</v>
      </c>
      <c r="AQ715">
        <v>0</v>
      </c>
      <c r="AR715">
        <v>0.83771428571428597</v>
      </c>
      <c r="AS715">
        <v>0.54400000000000004</v>
      </c>
      <c r="AT715">
        <v>0.27771428571428602</v>
      </c>
      <c r="AU715">
        <v>0.52</v>
      </c>
      <c r="AV715">
        <v>1.8514285714285701</v>
      </c>
      <c r="AW715">
        <v>2.25942857142857</v>
      </c>
      <c r="AX715">
        <v>0.59771428571428598</v>
      </c>
      <c r="AY715">
        <v>2.1794285714285699</v>
      </c>
      <c r="AZ715">
        <v>6.8879999999999999</v>
      </c>
      <c r="BA715">
        <v>0.44914285714285701</v>
      </c>
      <c r="BB715">
        <v>0.63771428571428601</v>
      </c>
      <c r="BC715">
        <v>0.30628571428571399</v>
      </c>
      <c r="BD715">
        <v>0.42742857142857099</v>
      </c>
      <c r="BE715">
        <v>0.44571428571428601</v>
      </c>
      <c r="BF715" s="255" t="str">
        <f t="shared" si="11"/>
        <v>Some vulnerability</v>
      </c>
    </row>
    <row r="716" spans="1:58" x14ac:dyDescent="0.25">
      <c r="A716">
        <v>56474</v>
      </c>
      <c r="B716">
        <v>4471</v>
      </c>
      <c r="C716">
        <v>512</v>
      </c>
      <c r="D716">
        <v>76</v>
      </c>
      <c r="E716">
        <v>36395</v>
      </c>
      <c r="F716">
        <v>182</v>
      </c>
      <c r="G716">
        <v>1117</v>
      </c>
      <c r="H716">
        <v>922</v>
      </c>
      <c r="I716">
        <v>733</v>
      </c>
      <c r="J716">
        <v>204</v>
      </c>
      <c r="K716">
        <v>490</v>
      </c>
      <c r="L716">
        <v>5</v>
      </c>
      <c r="M716">
        <v>184</v>
      </c>
      <c r="N716">
        <v>229</v>
      </c>
      <c r="O716">
        <v>45</v>
      </c>
      <c r="P716">
        <v>102</v>
      </c>
      <c r="Q716">
        <v>96</v>
      </c>
      <c r="R716">
        <v>0.1145157682845</v>
      </c>
      <c r="S716">
        <v>1.6998434354730502E-2</v>
      </c>
      <c r="T716">
        <v>36395</v>
      </c>
      <c r="U716">
        <v>4.0706777007380901E-2</v>
      </c>
      <c r="V716">
        <v>0.24983225229255199</v>
      </c>
      <c r="W716">
        <v>0.20621784835607199</v>
      </c>
      <c r="X716">
        <v>0.163945426079177</v>
      </c>
      <c r="Y716">
        <v>4.5627376425855501E-2</v>
      </c>
      <c r="Z716">
        <v>0.10959516886602499</v>
      </c>
      <c r="AA716">
        <v>1.11831804965332E-3</v>
      </c>
      <c r="AB716">
        <v>4.1154104227242201E-2</v>
      </c>
      <c r="AC716">
        <v>5.1218966674122103E-2</v>
      </c>
      <c r="AD716">
        <v>1.00648624468799E-2</v>
      </c>
      <c r="AE716">
        <v>2.2813688212927799E-2</v>
      </c>
      <c r="AF716">
        <v>2.1471706553343801E-2</v>
      </c>
      <c r="AG716">
        <v>0.72342857142857098</v>
      </c>
      <c r="AH716">
        <v>0.498285714285714</v>
      </c>
      <c r="AI716">
        <v>0.64342857142857102</v>
      </c>
      <c r="AJ716">
        <v>0.504</v>
      </c>
      <c r="AK716">
        <v>0.77142857142857102</v>
      </c>
      <c r="AL716">
        <v>0.34399999999999997</v>
      </c>
      <c r="AM716">
        <v>0.83085714285714296</v>
      </c>
      <c r="AN716">
        <v>0.86857142857142899</v>
      </c>
      <c r="AO716">
        <v>0.57028571428571395</v>
      </c>
      <c r="AP716">
        <v>0.42285714285714299</v>
      </c>
      <c r="AQ716">
        <v>0.75657142857142901</v>
      </c>
      <c r="AR716">
        <v>0.78971428571428604</v>
      </c>
      <c r="AS716">
        <v>0.76800000000000002</v>
      </c>
      <c r="AT716">
        <v>0.70742857142857096</v>
      </c>
      <c r="AU716">
        <v>0.76457142857142901</v>
      </c>
      <c r="AV716">
        <v>2.3691428571428599</v>
      </c>
      <c r="AW716">
        <v>2.8148571428571398</v>
      </c>
      <c r="AX716">
        <v>0.99314285714285699</v>
      </c>
      <c r="AY716">
        <v>3.78628571428571</v>
      </c>
      <c r="AZ716">
        <v>9.9634285714285706</v>
      </c>
      <c r="BA716">
        <v>0.67085714285714304</v>
      </c>
      <c r="BB716">
        <v>0.90514285714285703</v>
      </c>
      <c r="BC716">
        <v>0.55200000000000005</v>
      </c>
      <c r="BD716">
        <v>0.94399999999999995</v>
      </c>
      <c r="BE716">
        <v>0.89600000000000002</v>
      </c>
      <c r="BF716" s="255" t="str">
        <f t="shared" si="11"/>
        <v>Most vulnerability</v>
      </c>
    </row>
    <row r="717" spans="1:58" x14ac:dyDescent="0.25">
      <c r="A717">
        <v>56475</v>
      </c>
      <c r="B717">
        <v>1674</v>
      </c>
      <c r="C717">
        <v>185</v>
      </c>
      <c r="D717">
        <v>46</v>
      </c>
      <c r="E717">
        <v>32072</v>
      </c>
      <c r="F717">
        <v>100</v>
      </c>
      <c r="G717">
        <v>296</v>
      </c>
      <c r="H717">
        <v>333</v>
      </c>
      <c r="I717">
        <v>255</v>
      </c>
      <c r="J717">
        <v>56</v>
      </c>
      <c r="K717">
        <v>60</v>
      </c>
      <c r="L717">
        <v>2</v>
      </c>
      <c r="M717">
        <v>26</v>
      </c>
      <c r="N717">
        <v>110</v>
      </c>
      <c r="O717">
        <v>2</v>
      </c>
      <c r="P717">
        <v>19</v>
      </c>
      <c r="Q717">
        <v>11</v>
      </c>
      <c r="R717">
        <v>0.110513739545998</v>
      </c>
      <c r="S717">
        <v>2.7479091995221E-2</v>
      </c>
      <c r="T717">
        <v>32072</v>
      </c>
      <c r="U717">
        <v>5.9737156511350101E-2</v>
      </c>
      <c r="V717">
        <v>0.176821983273596</v>
      </c>
      <c r="W717">
        <v>0.19892473118279599</v>
      </c>
      <c r="X717">
        <v>0.15232974910394301</v>
      </c>
      <c r="Y717">
        <v>3.3452807646355998E-2</v>
      </c>
      <c r="Z717">
        <v>3.5842293906809999E-2</v>
      </c>
      <c r="AA717">
        <v>1.194743130227E-3</v>
      </c>
      <c r="AB717">
        <v>1.5531660692951E-2</v>
      </c>
      <c r="AC717">
        <v>6.5710872162485098E-2</v>
      </c>
      <c r="AD717">
        <v>1.194743130227E-3</v>
      </c>
      <c r="AE717">
        <v>1.13500597371565E-2</v>
      </c>
      <c r="AF717">
        <v>6.5710872162485102E-3</v>
      </c>
      <c r="AG717">
        <v>0.69599999999999995</v>
      </c>
      <c r="AH717">
        <v>0.79771428571428604</v>
      </c>
      <c r="AI717">
        <v>0.85599999999999998</v>
      </c>
      <c r="AJ717">
        <v>0.78628571428571403</v>
      </c>
      <c r="AK717">
        <v>0.36228571428571399</v>
      </c>
      <c r="AL717">
        <v>0.29599999999999999</v>
      </c>
      <c r="AM717">
        <v>0.77600000000000002</v>
      </c>
      <c r="AN717">
        <v>0.70399999999999996</v>
      </c>
      <c r="AO717">
        <v>0.13600000000000001</v>
      </c>
      <c r="AP717">
        <v>0.43085714285714299</v>
      </c>
      <c r="AQ717">
        <v>0.52571428571428602</v>
      </c>
      <c r="AR717">
        <v>0.84799999999999998</v>
      </c>
      <c r="AS717">
        <v>0.26857142857142902</v>
      </c>
      <c r="AT717">
        <v>0.40799999999999997</v>
      </c>
      <c r="AU717">
        <v>0.53714285714285703</v>
      </c>
      <c r="AV717">
        <v>3.1360000000000001</v>
      </c>
      <c r="AW717">
        <v>2.1382857142857099</v>
      </c>
      <c r="AX717">
        <v>0.56685714285714295</v>
      </c>
      <c r="AY717">
        <v>2.5874285714285699</v>
      </c>
      <c r="AZ717">
        <v>8.4285714285714306</v>
      </c>
      <c r="BA717">
        <v>0.90857142857142903</v>
      </c>
      <c r="BB717">
        <v>0.57714285714285696</v>
      </c>
      <c r="BC717">
        <v>0.28114285714285697</v>
      </c>
      <c r="BD717">
        <v>0.56914285714285695</v>
      </c>
      <c r="BE717">
        <v>0.69257142857142895</v>
      </c>
      <c r="BF717" s="255" t="str">
        <f t="shared" si="11"/>
        <v>Significant vulnerability</v>
      </c>
    </row>
    <row r="718" spans="1:58" x14ac:dyDescent="0.25">
      <c r="A718">
        <v>56477</v>
      </c>
      <c r="B718">
        <v>2498</v>
      </c>
      <c r="C718">
        <v>274</v>
      </c>
      <c r="D718">
        <v>31</v>
      </c>
      <c r="E718">
        <v>30865</v>
      </c>
      <c r="F718">
        <v>143</v>
      </c>
      <c r="G718">
        <v>485</v>
      </c>
      <c r="H718">
        <v>605</v>
      </c>
      <c r="I718">
        <v>298</v>
      </c>
      <c r="J718">
        <v>70</v>
      </c>
      <c r="K718">
        <v>208</v>
      </c>
      <c r="L718">
        <v>4</v>
      </c>
      <c r="M718">
        <v>64</v>
      </c>
      <c r="N718">
        <v>159</v>
      </c>
      <c r="O718">
        <v>30</v>
      </c>
      <c r="P718">
        <v>57</v>
      </c>
      <c r="Q718">
        <v>2</v>
      </c>
      <c r="R718">
        <v>0.10968775020016</v>
      </c>
      <c r="S718">
        <v>1.2409927942353899E-2</v>
      </c>
      <c r="T718">
        <v>30865</v>
      </c>
      <c r="U718">
        <v>5.7245796637309797E-2</v>
      </c>
      <c r="V718">
        <v>0.19415532425940801</v>
      </c>
      <c r="W718">
        <v>0.242193755004003</v>
      </c>
      <c r="X718">
        <v>0.11929543634907901</v>
      </c>
      <c r="Y718">
        <v>2.80224179343475E-2</v>
      </c>
      <c r="Z718">
        <v>8.3266613290632494E-2</v>
      </c>
      <c r="AA718">
        <v>1.6012810248198599E-3</v>
      </c>
      <c r="AB718">
        <v>2.5620496397117699E-2</v>
      </c>
      <c r="AC718">
        <v>6.3650920736589303E-2</v>
      </c>
      <c r="AD718">
        <v>1.20096076861489E-2</v>
      </c>
      <c r="AE718">
        <v>2.2818254603682898E-2</v>
      </c>
      <c r="AF718">
        <v>8.00640512409928E-4</v>
      </c>
      <c r="AG718">
        <v>0.69257142857142895</v>
      </c>
      <c r="AH718">
        <v>0.34399999999999997</v>
      </c>
      <c r="AI718">
        <v>0.88342857142857101</v>
      </c>
      <c r="AJ718">
        <v>0.75771428571428601</v>
      </c>
      <c r="AK718">
        <v>0.48342857142857099</v>
      </c>
      <c r="AL718">
        <v>0.624</v>
      </c>
      <c r="AM718">
        <v>0.52228571428571402</v>
      </c>
      <c r="AN718">
        <v>0.57142857142857095</v>
      </c>
      <c r="AO718">
        <v>0.441142857142857</v>
      </c>
      <c r="AP718">
        <v>0.45942857142857102</v>
      </c>
      <c r="AQ718">
        <v>0.627428571428571</v>
      </c>
      <c r="AR718">
        <v>0.84228571428571397</v>
      </c>
      <c r="AS718">
        <v>0.83771428571428597</v>
      </c>
      <c r="AT718">
        <v>0.70857142857142896</v>
      </c>
      <c r="AU718">
        <v>0.40799999999999997</v>
      </c>
      <c r="AV718">
        <v>2.6777142857142899</v>
      </c>
      <c r="AW718">
        <v>2.2011428571428602</v>
      </c>
      <c r="AX718">
        <v>0.90057142857142902</v>
      </c>
      <c r="AY718">
        <v>3.4239999999999999</v>
      </c>
      <c r="AZ718">
        <v>9.2034285714285708</v>
      </c>
      <c r="BA718">
        <v>0.78171428571428603</v>
      </c>
      <c r="BB718">
        <v>0.60342857142857098</v>
      </c>
      <c r="BC718">
        <v>0.49028571428571399</v>
      </c>
      <c r="BD718">
        <v>0.84114285714285697</v>
      </c>
      <c r="BE718">
        <v>0.81257142857142906</v>
      </c>
      <c r="BF718" s="255" t="str">
        <f t="shared" si="11"/>
        <v>Most vulnerability</v>
      </c>
    </row>
    <row r="719" spans="1:58" x14ac:dyDescent="0.25">
      <c r="A719">
        <v>56479</v>
      </c>
      <c r="B719">
        <v>5018</v>
      </c>
      <c r="C719">
        <v>672</v>
      </c>
      <c r="D719">
        <v>88</v>
      </c>
      <c r="E719">
        <v>29931</v>
      </c>
      <c r="F719">
        <v>233</v>
      </c>
      <c r="G719">
        <v>1219</v>
      </c>
      <c r="H719">
        <v>1326</v>
      </c>
      <c r="I719">
        <v>829</v>
      </c>
      <c r="J719">
        <v>234</v>
      </c>
      <c r="K719">
        <v>698</v>
      </c>
      <c r="L719">
        <v>0</v>
      </c>
      <c r="M719">
        <v>184</v>
      </c>
      <c r="N719">
        <v>197</v>
      </c>
      <c r="O719">
        <v>65</v>
      </c>
      <c r="P719">
        <v>119</v>
      </c>
      <c r="Q719">
        <v>137</v>
      </c>
      <c r="R719">
        <v>0.13391789557592701</v>
      </c>
      <c r="S719">
        <v>1.7536867277799899E-2</v>
      </c>
      <c r="T719">
        <v>29931</v>
      </c>
      <c r="U719">
        <v>4.64328417696293E-2</v>
      </c>
      <c r="V719">
        <v>0.242925468314069</v>
      </c>
      <c r="W719">
        <v>0.26424870466321199</v>
      </c>
      <c r="X719">
        <v>0.16520526106018299</v>
      </c>
      <c r="Y719">
        <v>4.6632124352331598E-2</v>
      </c>
      <c r="Z719">
        <v>0.13909924272618601</v>
      </c>
      <c r="AA719">
        <v>0</v>
      </c>
      <c r="AB719">
        <v>3.6667995217218002E-2</v>
      </c>
      <c r="AC719">
        <v>3.9258668792347601E-2</v>
      </c>
      <c r="AD719">
        <v>1.2953367875647701E-2</v>
      </c>
      <c r="AE719">
        <v>2.3714627341570298E-2</v>
      </c>
      <c r="AF719">
        <v>2.73017138302112E-2</v>
      </c>
      <c r="AG719">
        <v>0.82171428571428595</v>
      </c>
      <c r="AH719">
        <v>0.52342857142857102</v>
      </c>
      <c r="AI719">
        <v>0.91200000000000003</v>
      </c>
      <c r="AJ719">
        <v>0.60457142857142898</v>
      </c>
      <c r="AK719">
        <v>0.74057142857142899</v>
      </c>
      <c r="AL719">
        <v>0.77028571428571402</v>
      </c>
      <c r="AM719">
        <v>0.84114285714285697</v>
      </c>
      <c r="AN719">
        <v>0.877714285714286</v>
      </c>
      <c r="AO719">
        <v>0.68685714285714305</v>
      </c>
      <c r="AP719">
        <v>0</v>
      </c>
      <c r="AQ719">
        <v>0.72457142857142898</v>
      </c>
      <c r="AR719">
        <v>0.73599999999999999</v>
      </c>
      <c r="AS719">
        <v>0.85599999999999998</v>
      </c>
      <c r="AT719">
        <v>0.73028571428571398</v>
      </c>
      <c r="AU719">
        <v>0.82057142857142895</v>
      </c>
      <c r="AV719">
        <v>2.8617142857142901</v>
      </c>
      <c r="AW719">
        <v>3.22971428571429</v>
      </c>
      <c r="AX719">
        <v>0.68685714285714305</v>
      </c>
      <c r="AY719">
        <v>3.8674285714285701</v>
      </c>
      <c r="AZ719">
        <v>10.6457142857143</v>
      </c>
      <c r="BA719">
        <v>0.84799999999999998</v>
      </c>
      <c r="BB719">
        <v>0.994285714285714</v>
      </c>
      <c r="BC719">
        <v>0.35771428571428598</v>
      </c>
      <c r="BD719">
        <v>0.96228571428571397</v>
      </c>
      <c r="BE719">
        <v>0.95428571428571396</v>
      </c>
      <c r="BF719" s="255" t="str">
        <f t="shared" si="11"/>
        <v>Most vulnerability</v>
      </c>
    </row>
    <row r="720" spans="1:58" x14ac:dyDescent="0.25">
      <c r="A720">
        <v>56481</v>
      </c>
      <c r="B720">
        <v>2333</v>
      </c>
      <c r="C720">
        <v>117</v>
      </c>
      <c r="D720">
        <v>80</v>
      </c>
      <c r="E720">
        <v>32522</v>
      </c>
      <c r="F720">
        <v>112</v>
      </c>
      <c r="G720">
        <v>406</v>
      </c>
      <c r="H720">
        <v>691</v>
      </c>
      <c r="I720">
        <v>231</v>
      </c>
      <c r="J720">
        <v>86</v>
      </c>
      <c r="K720">
        <v>298</v>
      </c>
      <c r="L720">
        <v>0</v>
      </c>
      <c r="M720">
        <v>2</v>
      </c>
      <c r="N720">
        <v>135</v>
      </c>
      <c r="O720">
        <v>23</v>
      </c>
      <c r="P720">
        <v>27</v>
      </c>
      <c r="Q720">
        <v>0</v>
      </c>
      <c r="R720">
        <v>5.01500214316331E-2</v>
      </c>
      <c r="S720">
        <v>3.4290612944706401E-2</v>
      </c>
      <c r="T720">
        <v>32522</v>
      </c>
      <c r="U720">
        <v>4.8006858122588897E-2</v>
      </c>
      <c r="V720">
        <v>0.174024860694385</v>
      </c>
      <c r="W720">
        <v>0.29618516930990102</v>
      </c>
      <c r="X720">
        <v>9.9014144877839702E-2</v>
      </c>
      <c r="Y720">
        <v>3.6862408915559398E-2</v>
      </c>
      <c r="Z720">
        <v>0.127732533219031</v>
      </c>
      <c r="AA720">
        <v>0</v>
      </c>
      <c r="AB720">
        <v>8.5726532361765997E-4</v>
      </c>
      <c r="AC720">
        <v>5.7865409344192001E-2</v>
      </c>
      <c r="AD720">
        <v>9.8585512216030902E-3</v>
      </c>
      <c r="AE720">
        <v>1.1573081868838399E-2</v>
      </c>
      <c r="AF720">
        <v>0</v>
      </c>
      <c r="AG720">
        <v>0.23314285714285701</v>
      </c>
      <c r="AH720">
        <v>0.88228571428571401</v>
      </c>
      <c r="AI720">
        <v>0.84114285714285697</v>
      </c>
      <c r="AJ720">
        <v>0.63200000000000001</v>
      </c>
      <c r="AK720">
        <v>0.33942857142857102</v>
      </c>
      <c r="AL720">
        <v>0.90971428571428603</v>
      </c>
      <c r="AM720">
        <v>0.29942857142857099</v>
      </c>
      <c r="AN720">
        <v>0.76457142857142901</v>
      </c>
      <c r="AO720">
        <v>0.65142857142857102</v>
      </c>
      <c r="AP720">
        <v>0</v>
      </c>
      <c r="AQ720">
        <v>0.317714285714286</v>
      </c>
      <c r="AR720">
        <v>0.82399999999999995</v>
      </c>
      <c r="AS720">
        <v>0.76114285714285701</v>
      </c>
      <c r="AT720">
        <v>0.41599999999999998</v>
      </c>
      <c r="AU720">
        <v>0</v>
      </c>
      <c r="AV720">
        <v>2.5885714285714299</v>
      </c>
      <c r="AW720">
        <v>2.3131428571428598</v>
      </c>
      <c r="AX720">
        <v>0.65142857142857102</v>
      </c>
      <c r="AY720">
        <v>2.3188571428571398</v>
      </c>
      <c r="AZ720">
        <v>7.8719999999999999</v>
      </c>
      <c r="BA720">
        <v>0.749714285714286</v>
      </c>
      <c r="BB720">
        <v>0.66628571428571404</v>
      </c>
      <c r="BC720">
        <v>0.34285714285714303</v>
      </c>
      <c r="BD720">
        <v>0.47314285714285698</v>
      </c>
      <c r="BE720">
        <v>0.60228571428571398</v>
      </c>
      <c r="BF720" s="255" t="str">
        <f t="shared" si="11"/>
        <v>Significant vulnerability</v>
      </c>
    </row>
    <row r="721" spans="1:58" x14ac:dyDescent="0.25">
      <c r="A721">
        <v>56482</v>
      </c>
      <c r="B721">
        <v>7494</v>
      </c>
      <c r="C721">
        <v>863</v>
      </c>
      <c r="D721">
        <v>259</v>
      </c>
      <c r="E721">
        <v>30388</v>
      </c>
      <c r="F721">
        <v>497</v>
      </c>
      <c r="G721">
        <v>1379</v>
      </c>
      <c r="H721">
        <v>1866</v>
      </c>
      <c r="I721">
        <v>1238</v>
      </c>
      <c r="J721">
        <v>225</v>
      </c>
      <c r="K721">
        <v>663</v>
      </c>
      <c r="L721">
        <v>39</v>
      </c>
      <c r="M721">
        <v>543</v>
      </c>
      <c r="N721">
        <v>95</v>
      </c>
      <c r="O721">
        <v>189</v>
      </c>
      <c r="P721">
        <v>416</v>
      </c>
      <c r="Q721">
        <v>243</v>
      </c>
      <c r="R721">
        <v>0.115158793701628</v>
      </c>
      <c r="S721">
        <v>3.4560982119028603E-2</v>
      </c>
      <c r="T721">
        <v>30388</v>
      </c>
      <c r="U721">
        <v>6.6319722444622406E-2</v>
      </c>
      <c r="V721">
        <v>0.18401387776888201</v>
      </c>
      <c r="W721">
        <v>0.248999199359488</v>
      </c>
      <c r="X721">
        <v>0.16519882572724801</v>
      </c>
      <c r="Y721">
        <v>3.0024019215372299E-2</v>
      </c>
      <c r="Z721">
        <v>8.8470776621297001E-2</v>
      </c>
      <c r="AA721">
        <v>5.20416333066453E-3</v>
      </c>
      <c r="AB721">
        <v>7.2457966373098495E-2</v>
      </c>
      <c r="AC721">
        <v>1.26768081131572E-2</v>
      </c>
      <c r="AD721">
        <v>2.5220176140912699E-2</v>
      </c>
      <c r="AE721">
        <v>5.5511075527088297E-2</v>
      </c>
      <c r="AF721">
        <v>3.2425940752602099E-2</v>
      </c>
      <c r="AG721">
        <v>0.72799999999999998</v>
      </c>
      <c r="AH721">
        <v>0.88342857142857101</v>
      </c>
      <c r="AI721">
        <v>0.90171428571428602</v>
      </c>
      <c r="AJ721">
        <v>0.83085714285714296</v>
      </c>
      <c r="AK721">
        <v>0.40342857142857103</v>
      </c>
      <c r="AL721">
        <v>0.67428571428571404</v>
      </c>
      <c r="AM721">
        <v>0.84</v>
      </c>
      <c r="AN721">
        <v>0.63542857142857101</v>
      </c>
      <c r="AO721">
        <v>0.46857142857142903</v>
      </c>
      <c r="AP721">
        <v>0.627428571428571</v>
      </c>
      <c r="AQ721">
        <v>0.88685714285714301</v>
      </c>
      <c r="AR721">
        <v>0.45028571428571401</v>
      </c>
      <c r="AS721">
        <v>0.96342857142857097</v>
      </c>
      <c r="AT721">
        <v>0.95771428571428596</v>
      </c>
      <c r="AU721">
        <v>0.85828571428571399</v>
      </c>
      <c r="AV721">
        <v>3.3439999999999999</v>
      </c>
      <c r="AW721">
        <v>2.55314285714286</v>
      </c>
      <c r="AX721">
        <v>1.0960000000000001</v>
      </c>
      <c r="AY721">
        <v>4.1165714285714303</v>
      </c>
      <c r="AZ721">
        <v>11.109714285714301</v>
      </c>
      <c r="BA721">
        <v>0.95085714285714296</v>
      </c>
      <c r="BB721">
        <v>0.78400000000000003</v>
      </c>
      <c r="BC721">
        <v>0.60799999999999998</v>
      </c>
      <c r="BD721">
        <v>0.99314285714285699</v>
      </c>
      <c r="BE721">
        <v>0.97714285714285698</v>
      </c>
      <c r="BF721" s="255" t="str">
        <f t="shared" si="11"/>
        <v>Most vulnerability</v>
      </c>
    </row>
    <row r="722" spans="1:58" x14ac:dyDescent="0.25">
      <c r="A722">
        <v>56484</v>
      </c>
      <c r="B722">
        <v>3252</v>
      </c>
      <c r="C722">
        <v>474</v>
      </c>
      <c r="D722">
        <v>103</v>
      </c>
      <c r="E722">
        <v>38382</v>
      </c>
      <c r="F722">
        <v>150</v>
      </c>
      <c r="G722">
        <v>1117</v>
      </c>
      <c r="H722">
        <v>543</v>
      </c>
      <c r="I722">
        <v>583</v>
      </c>
      <c r="J722">
        <v>124</v>
      </c>
      <c r="K722">
        <v>821</v>
      </c>
      <c r="L722">
        <v>17</v>
      </c>
      <c r="M722">
        <v>147</v>
      </c>
      <c r="N722">
        <v>266</v>
      </c>
      <c r="O722">
        <v>31</v>
      </c>
      <c r="P722">
        <v>138</v>
      </c>
      <c r="Q722">
        <v>114</v>
      </c>
      <c r="R722">
        <v>0.145756457564576</v>
      </c>
      <c r="S722">
        <v>3.1672816728167297E-2</v>
      </c>
      <c r="T722">
        <v>38382</v>
      </c>
      <c r="U722">
        <v>4.6125461254612497E-2</v>
      </c>
      <c r="V722">
        <v>0.34348093480934799</v>
      </c>
      <c r="W722">
        <v>0.16697416974169699</v>
      </c>
      <c r="X722">
        <v>0.179274292742927</v>
      </c>
      <c r="Y722">
        <v>3.8130381303813E-2</v>
      </c>
      <c r="Z722">
        <v>0.25246002460024602</v>
      </c>
      <c r="AA722">
        <v>5.2275522755227599E-3</v>
      </c>
      <c r="AB722">
        <v>4.5202952029520301E-2</v>
      </c>
      <c r="AC722">
        <v>8.1795817958179598E-2</v>
      </c>
      <c r="AD722">
        <v>9.5325953259532605E-3</v>
      </c>
      <c r="AE722">
        <v>4.2435424354243502E-2</v>
      </c>
      <c r="AF722">
        <v>3.5055350553505497E-2</v>
      </c>
      <c r="AG722">
        <v>0.86399999999999999</v>
      </c>
      <c r="AH722">
        <v>0.85599999999999998</v>
      </c>
      <c r="AI722">
        <v>0.51428571428571401</v>
      </c>
      <c r="AJ722">
        <v>0.60114285714285698</v>
      </c>
      <c r="AK722">
        <v>0.94285714285714295</v>
      </c>
      <c r="AL722">
        <v>0.14514285714285699</v>
      </c>
      <c r="AM722">
        <v>0.88571428571428601</v>
      </c>
      <c r="AN722">
        <v>0.79314285714285704</v>
      </c>
      <c r="AO722">
        <v>0.86285714285714299</v>
      </c>
      <c r="AP722">
        <v>0.628571428571429</v>
      </c>
      <c r="AQ722">
        <v>0.78971428571428604</v>
      </c>
      <c r="AR722">
        <v>0.89371428571428602</v>
      </c>
      <c r="AS722">
        <v>0.750857142857143</v>
      </c>
      <c r="AT722">
        <v>0.93028571428571405</v>
      </c>
      <c r="AU722">
        <v>0.874285714285714</v>
      </c>
      <c r="AV722">
        <v>2.8354285714285701</v>
      </c>
      <c r="AW722">
        <v>2.7668571428571398</v>
      </c>
      <c r="AX722">
        <v>1.49142857142857</v>
      </c>
      <c r="AY722">
        <v>4.2388571428571398</v>
      </c>
      <c r="AZ722">
        <v>11.3325714285714</v>
      </c>
      <c r="BA722">
        <v>0.83771428571428597</v>
      </c>
      <c r="BB722">
        <v>0.88342857142857101</v>
      </c>
      <c r="BC722">
        <v>0.79200000000000004</v>
      </c>
      <c r="BD722">
        <v>0.997714285714286</v>
      </c>
      <c r="BE722">
        <v>0.98514285714285699</v>
      </c>
      <c r="BF722" s="255" t="str">
        <f t="shared" si="11"/>
        <v>Most vulnerability</v>
      </c>
    </row>
    <row r="723" spans="1:58" x14ac:dyDescent="0.25">
      <c r="A723">
        <v>56501</v>
      </c>
      <c r="B723">
        <v>18239</v>
      </c>
      <c r="C723">
        <v>1678</v>
      </c>
      <c r="D723">
        <v>346</v>
      </c>
      <c r="E723">
        <v>44608</v>
      </c>
      <c r="F723">
        <v>743</v>
      </c>
      <c r="G723">
        <v>4320</v>
      </c>
      <c r="H723">
        <v>3924</v>
      </c>
      <c r="I723">
        <v>2628</v>
      </c>
      <c r="J723">
        <v>557</v>
      </c>
      <c r="K723">
        <v>1696</v>
      </c>
      <c r="L723">
        <v>42</v>
      </c>
      <c r="M723">
        <v>1090</v>
      </c>
      <c r="N723">
        <v>560</v>
      </c>
      <c r="O723">
        <v>130</v>
      </c>
      <c r="P723">
        <v>427</v>
      </c>
      <c r="Q723">
        <v>400</v>
      </c>
      <c r="R723">
        <v>9.2000657930807597E-2</v>
      </c>
      <c r="S723">
        <v>1.89703382860902E-2</v>
      </c>
      <c r="T723">
        <v>44608</v>
      </c>
      <c r="U723">
        <v>4.07368825045233E-2</v>
      </c>
      <c r="V723">
        <v>0.23685509073962399</v>
      </c>
      <c r="W723">
        <v>0.21514337408849199</v>
      </c>
      <c r="X723">
        <v>0.144086846866605</v>
      </c>
      <c r="Y723">
        <v>3.05389549865672E-2</v>
      </c>
      <c r="Z723">
        <v>9.2987554142222706E-2</v>
      </c>
      <c r="AA723">
        <v>2.3027578266352302E-3</v>
      </c>
      <c r="AB723">
        <v>5.9762048357914398E-2</v>
      </c>
      <c r="AC723">
        <v>3.0703437688469799E-2</v>
      </c>
      <c r="AD723">
        <v>7.1275837491090498E-3</v>
      </c>
      <c r="AE723">
        <v>2.3411371237458199E-2</v>
      </c>
      <c r="AF723">
        <v>2.1931026920335502E-2</v>
      </c>
      <c r="AG723">
        <v>0.58399999999999996</v>
      </c>
      <c r="AH723">
        <v>0.55771428571428605</v>
      </c>
      <c r="AI723">
        <v>0.25828571428571401</v>
      </c>
      <c r="AJ723">
        <v>0.505142857142857</v>
      </c>
      <c r="AK723">
        <v>0.72</v>
      </c>
      <c r="AL723">
        <v>0.41257142857142898</v>
      </c>
      <c r="AM723">
        <v>0.72228571428571398</v>
      </c>
      <c r="AN723">
        <v>0.65028571428571402</v>
      </c>
      <c r="AO723">
        <v>0.48799999999999999</v>
      </c>
      <c r="AP723">
        <v>0.51314285714285701</v>
      </c>
      <c r="AQ723">
        <v>0.84685714285714297</v>
      </c>
      <c r="AR723">
        <v>0.68228571428571405</v>
      </c>
      <c r="AS723">
        <v>0.63428571428571401</v>
      </c>
      <c r="AT723">
        <v>0.72114285714285697</v>
      </c>
      <c r="AU723">
        <v>0.76800000000000002</v>
      </c>
      <c r="AV723">
        <v>1.9051428571428599</v>
      </c>
      <c r="AW723">
        <v>2.50514285714286</v>
      </c>
      <c r="AX723">
        <v>1.00114285714286</v>
      </c>
      <c r="AY723">
        <v>3.6525714285714299</v>
      </c>
      <c r="AZ723">
        <v>9.0640000000000001</v>
      </c>
      <c r="BA723">
        <v>0.47542857142857098</v>
      </c>
      <c r="BB723">
        <v>0.76</v>
      </c>
      <c r="BC723">
        <v>0.56114285714285705</v>
      </c>
      <c r="BD723">
        <v>0.90285714285714302</v>
      </c>
      <c r="BE723">
        <v>0.78971428571428604</v>
      </c>
      <c r="BF723" s="255" t="str">
        <f t="shared" si="11"/>
        <v>Most vulnerability</v>
      </c>
    </row>
    <row r="724" spans="1:58" x14ac:dyDescent="0.25">
      <c r="A724">
        <v>56510</v>
      </c>
      <c r="B724">
        <v>2300</v>
      </c>
      <c r="C724">
        <v>331</v>
      </c>
      <c r="D724">
        <v>85</v>
      </c>
      <c r="E724">
        <v>36660</v>
      </c>
      <c r="F724">
        <v>78</v>
      </c>
      <c r="G724">
        <v>444</v>
      </c>
      <c r="H724">
        <v>547</v>
      </c>
      <c r="I724">
        <v>311</v>
      </c>
      <c r="J724">
        <v>77</v>
      </c>
      <c r="K724">
        <v>203</v>
      </c>
      <c r="L724">
        <v>3</v>
      </c>
      <c r="M724">
        <v>126</v>
      </c>
      <c r="N724">
        <v>24</v>
      </c>
      <c r="O724">
        <v>15</v>
      </c>
      <c r="P724">
        <v>91</v>
      </c>
      <c r="Q724">
        <v>68</v>
      </c>
      <c r="R724">
        <v>0.143913043478261</v>
      </c>
      <c r="S724">
        <v>3.6956521739130402E-2</v>
      </c>
      <c r="T724">
        <v>36660</v>
      </c>
      <c r="U724">
        <v>3.39130434782609E-2</v>
      </c>
      <c r="V724">
        <v>0.19304347826087001</v>
      </c>
      <c r="W724">
        <v>0.23782608695652199</v>
      </c>
      <c r="X724">
        <v>0.13521739130434801</v>
      </c>
      <c r="Y724">
        <v>3.34782608695652E-2</v>
      </c>
      <c r="Z724">
        <v>8.8260869565217406E-2</v>
      </c>
      <c r="AA724">
        <v>1.3043478260869601E-3</v>
      </c>
      <c r="AB724">
        <v>5.4782608695652199E-2</v>
      </c>
      <c r="AC724">
        <v>1.04347826086957E-2</v>
      </c>
      <c r="AD724">
        <v>6.5217391304347797E-3</v>
      </c>
      <c r="AE724">
        <v>3.9565217391304301E-2</v>
      </c>
      <c r="AF724">
        <v>2.9565217391304299E-2</v>
      </c>
      <c r="AG724">
        <v>0.85257142857142898</v>
      </c>
      <c r="AH724">
        <v>0.90514285714285703</v>
      </c>
      <c r="AI724">
        <v>0.620571428571429</v>
      </c>
      <c r="AJ724">
        <v>0.38285714285714301</v>
      </c>
      <c r="AK724">
        <v>0.47314285714285698</v>
      </c>
      <c r="AL724">
        <v>0.59314285714285697</v>
      </c>
      <c r="AM724">
        <v>0.65028571428571402</v>
      </c>
      <c r="AN724">
        <v>0.70514285714285696</v>
      </c>
      <c r="AO724">
        <v>0.46628571428571403</v>
      </c>
      <c r="AP724">
        <v>0.44</v>
      </c>
      <c r="AQ724">
        <v>0.82514285714285696</v>
      </c>
      <c r="AR724">
        <v>0.4</v>
      </c>
      <c r="AS724">
        <v>0.61257142857142899</v>
      </c>
      <c r="AT724">
        <v>0.90742857142857103</v>
      </c>
      <c r="AU724">
        <v>0.84228571428571397</v>
      </c>
      <c r="AV724">
        <v>2.7611428571428598</v>
      </c>
      <c r="AW724">
        <v>2.4217142857142901</v>
      </c>
      <c r="AX724">
        <v>0.90628571428571403</v>
      </c>
      <c r="AY724">
        <v>3.5874285714285699</v>
      </c>
      <c r="AZ724">
        <v>9.6765714285714299</v>
      </c>
      <c r="BA724">
        <v>0.80685714285714305</v>
      </c>
      <c r="BB724">
        <v>0.72114285714285697</v>
      </c>
      <c r="BC724">
        <v>0.496</v>
      </c>
      <c r="BD724">
        <v>0.88457142857142901</v>
      </c>
      <c r="BE724">
        <v>0.877714285714286</v>
      </c>
      <c r="BF724" s="255" t="str">
        <f t="shared" si="11"/>
        <v>Most vulnerability</v>
      </c>
    </row>
    <row r="725" spans="1:58" x14ac:dyDescent="0.25">
      <c r="A725">
        <v>56511</v>
      </c>
      <c r="B725">
        <v>1942</v>
      </c>
      <c r="C725">
        <v>131</v>
      </c>
      <c r="D725">
        <v>23</v>
      </c>
      <c r="E725">
        <v>48177</v>
      </c>
      <c r="F725">
        <v>88</v>
      </c>
      <c r="G725">
        <v>411</v>
      </c>
      <c r="H725">
        <v>451</v>
      </c>
      <c r="I725">
        <v>184</v>
      </c>
      <c r="J725">
        <v>48</v>
      </c>
      <c r="K725">
        <v>217</v>
      </c>
      <c r="L725">
        <v>0</v>
      </c>
      <c r="M725">
        <v>14</v>
      </c>
      <c r="N725">
        <v>137</v>
      </c>
      <c r="O725">
        <v>4</v>
      </c>
      <c r="P725">
        <v>16</v>
      </c>
      <c r="Q725">
        <v>0</v>
      </c>
      <c r="R725">
        <v>6.7456230690010305E-2</v>
      </c>
      <c r="S725">
        <v>1.1843460350154499E-2</v>
      </c>
      <c r="T725">
        <v>48177</v>
      </c>
      <c r="U725">
        <v>4.53141091658084E-2</v>
      </c>
      <c r="V725">
        <v>0.21163748712667399</v>
      </c>
      <c r="W725">
        <v>0.23223480947476799</v>
      </c>
      <c r="X725">
        <v>9.47476828012358E-2</v>
      </c>
      <c r="Y725">
        <v>2.47167868177137E-2</v>
      </c>
      <c r="Z725">
        <v>0.111740473738414</v>
      </c>
      <c r="AA725">
        <v>0</v>
      </c>
      <c r="AB725">
        <v>7.2090628218331601E-3</v>
      </c>
      <c r="AC725">
        <v>7.0545829042224506E-2</v>
      </c>
      <c r="AD725">
        <v>2.0597322348094699E-3</v>
      </c>
      <c r="AE725">
        <v>8.2389289392379005E-3</v>
      </c>
      <c r="AF725">
        <v>0</v>
      </c>
      <c r="AG725">
        <v>0.379428571428571</v>
      </c>
      <c r="AH725">
        <v>0.317714285714286</v>
      </c>
      <c r="AI725">
        <v>0.17028571428571401</v>
      </c>
      <c r="AJ725">
        <v>0.58399999999999996</v>
      </c>
      <c r="AK725">
        <v>0.57599999999999996</v>
      </c>
      <c r="AL725">
        <v>0.55657142857142905</v>
      </c>
      <c r="AM725">
        <v>0.252571428571429</v>
      </c>
      <c r="AN725">
        <v>0.48799999999999999</v>
      </c>
      <c r="AO725">
        <v>0.58171428571428596</v>
      </c>
      <c r="AP725">
        <v>0</v>
      </c>
      <c r="AQ725">
        <v>0.40571428571428603</v>
      </c>
      <c r="AR725">
        <v>0.85942857142857099</v>
      </c>
      <c r="AS725">
        <v>0.32571428571428601</v>
      </c>
      <c r="AT725">
        <v>0.308571428571429</v>
      </c>
      <c r="AU725">
        <v>0</v>
      </c>
      <c r="AV725">
        <v>1.45142857142857</v>
      </c>
      <c r="AW725">
        <v>1.8731428571428601</v>
      </c>
      <c r="AX725">
        <v>0.58171428571428596</v>
      </c>
      <c r="AY725">
        <v>1.8994285714285699</v>
      </c>
      <c r="AZ725">
        <v>5.8057142857142896</v>
      </c>
      <c r="BA725">
        <v>0.27428571428571402</v>
      </c>
      <c r="BB725">
        <v>0.42285714285714299</v>
      </c>
      <c r="BC725">
        <v>0.29028571428571398</v>
      </c>
      <c r="BD725">
        <v>0.33714285714285702</v>
      </c>
      <c r="BE725">
        <v>0.25942857142857101</v>
      </c>
      <c r="BF725" s="255" t="str">
        <f t="shared" si="11"/>
        <v>Some vulnerability</v>
      </c>
    </row>
    <row r="726" spans="1:58" x14ac:dyDescent="0.25">
      <c r="A726">
        <v>56514</v>
      </c>
      <c r="B726">
        <v>4055</v>
      </c>
      <c r="C726">
        <v>224</v>
      </c>
      <c r="D726">
        <v>29</v>
      </c>
      <c r="E726">
        <v>42091</v>
      </c>
      <c r="F726">
        <v>115</v>
      </c>
      <c r="G726">
        <v>585</v>
      </c>
      <c r="H726">
        <v>1214</v>
      </c>
      <c r="I726">
        <v>287</v>
      </c>
      <c r="J726">
        <v>92</v>
      </c>
      <c r="K726">
        <v>222</v>
      </c>
      <c r="L726">
        <v>0</v>
      </c>
      <c r="M726">
        <v>72</v>
      </c>
      <c r="N726">
        <v>28</v>
      </c>
      <c r="O726">
        <v>13</v>
      </c>
      <c r="P726">
        <v>47</v>
      </c>
      <c r="Q726">
        <v>40</v>
      </c>
      <c r="R726">
        <v>5.5240443896424199E-2</v>
      </c>
      <c r="S726">
        <v>7.15166461159063E-3</v>
      </c>
      <c r="T726">
        <v>42091</v>
      </c>
      <c r="U726">
        <v>2.8360049321824898E-2</v>
      </c>
      <c r="V726">
        <v>0.14426633785450099</v>
      </c>
      <c r="W726">
        <v>0.29938347718865599</v>
      </c>
      <c r="X726">
        <v>7.0776818742293496E-2</v>
      </c>
      <c r="Y726">
        <v>2.26880394574599E-2</v>
      </c>
      <c r="Z726">
        <v>5.47472256473489E-2</v>
      </c>
      <c r="AA726">
        <v>0</v>
      </c>
      <c r="AB726">
        <v>1.7755856966707801E-2</v>
      </c>
      <c r="AC726">
        <v>6.9050554870530197E-3</v>
      </c>
      <c r="AD726">
        <v>3.2059186189888999E-3</v>
      </c>
      <c r="AE726">
        <v>1.1590628853267599E-2</v>
      </c>
      <c r="AF726">
        <v>9.8643649815043193E-3</v>
      </c>
      <c r="AG726">
        <v>0.26742857142857102</v>
      </c>
      <c r="AH726">
        <v>0.16800000000000001</v>
      </c>
      <c r="AI726">
        <v>0.34057142857142902</v>
      </c>
      <c r="AJ726">
        <v>0.27085714285714302</v>
      </c>
      <c r="AK726">
        <v>0.19314285714285701</v>
      </c>
      <c r="AL726">
        <v>0.92228571428571404</v>
      </c>
      <c r="AM726">
        <v>8.11428571428571E-2</v>
      </c>
      <c r="AN726">
        <v>0.41714285714285698</v>
      </c>
      <c r="AO726">
        <v>0.24342857142857099</v>
      </c>
      <c r="AP726">
        <v>0</v>
      </c>
      <c r="AQ726">
        <v>0.54514285714285704</v>
      </c>
      <c r="AR726">
        <v>0.31885714285714301</v>
      </c>
      <c r="AS726">
        <v>0.40228571428571402</v>
      </c>
      <c r="AT726">
        <v>0.41828571428571398</v>
      </c>
      <c r="AU726">
        <v>0.60114285714285698</v>
      </c>
      <c r="AV726">
        <v>1.04685714285714</v>
      </c>
      <c r="AW726">
        <v>1.6137142857142901</v>
      </c>
      <c r="AX726">
        <v>0.24342857142857099</v>
      </c>
      <c r="AY726">
        <v>2.28571428571429</v>
      </c>
      <c r="AZ726">
        <v>5.1897142857142899</v>
      </c>
      <c r="BA726">
        <v>0.126857142857143</v>
      </c>
      <c r="BB726">
        <v>0.27085714285714302</v>
      </c>
      <c r="BC726">
        <v>0.14514285714285699</v>
      </c>
      <c r="BD726">
        <v>0.45600000000000002</v>
      </c>
      <c r="BE726">
        <v>0.16685714285714301</v>
      </c>
      <c r="BF726" s="255" t="str">
        <f t="shared" si="11"/>
        <v>Least vulnerability</v>
      </c>
    </row>
    <row r="727" spans="1:58" x14ac:dyDescent="0.25">
      <c r="A727">
        <v>56515</v>
      </c>
      <c r="B727">
        <v>2782</v>
      </c>
      <c r="C727">
        <v>110</v>
      </c>
      <c r="D727">
        <v>58</v>
      </c>
      <c r="E727">
        <v>44402</v>
      </c>
      <c r="F727">
        <v>67</v>
      </c>
      <c r="G727">
        <v>1104</v>
      </c>
      <c r="H727">
        <v>354</v>
      </c>
      <c r="I727">
        <v>348</v>
      </c>
      <c r="J727">
        <v>81</v>
      </c>
      <c r="K727">
        <v>146</v>
      </c>
      <c r="L727">
        <v>0</v>
      </c>
      <c r="M727">
        <v>74</v>
      </c>
      <c r="N727">
        <v>119</v>
      </c>
      <c r="O727">
        <v>9</v>
      </c>
      <c r="P727">
        <v>68</v>
      </c>
      <c r="Q727">
        <v>68</v>
      </c>
      <c r="R727">
        <v>3.95398993529835E-2</v>
      </c>
      <c r="S727">
        <v>2.08483105679367E-2</v>
      </c>
      <c r="T727">
        <v>44402</v>
      </c>
      <c r="U727">
        <v>2.4083393242271701E-2</v>
      </c>
      <c r="V727">
        <v>0.39683680805176103</v>
      </c>
      <c r="W727">
        <v>0.12724658519050999</v>
      </c>
      <c r="X727">
        <v>0.12508986340761999</v>
      </c>
      <c r="Y727">
        <v>2.9115744069015102E-2</v>
      </c>
      <c r="Z727">
        <v>5.2480230050323498E-2</v>
      </c>
      <c r="AA727">
        <v>0</v>
      </c>
      <c r="AB727">
        <v>2.6599568655643401E-2</v>
      </c>
      <c r="AC727">
        <v>4.2774982027318498E-2</v>
      </c>
      <c r="AD727">
        <v>3.2350826743350099E-3</v>
      </c>
      <c r="AE727">
        <v>2.4442846872753402E-2</v>
      </c>
      <c r="AF727">
        <v>2.4442846872753402E-2</v>
      </c>
      <c r="AG727">
        <v>0.13600000000000001</v>
      </c>
      <c r="AH727">
        <v>0.627428571428571</v>
      </c>
      <c r="AI727">
        <v>0.26400000000000001</v>
      </c>
      <c r="AJ727">
        <v>0.21028571428571399</v>
      </c>
      <c r="AK727">
        <v>0.97714285714285698</v>
      </c>
      <c r="AL727">
        <v>6.6285714285714295E-2</v>
      </c>
      <c r="AM727">
        <v>0.57714285714285696</v>
      </c>
      <c r="AN727">
        <v>0.6</v>
      </c>
      <c r="AO727">
        <v>0.23200000000000001</v>
      </c>
      <c r="AP727">
        <v>0</v>
      </c>
      <c r="AQ727">
        <v>0.64342857142857102</v>
      </c>
      <c r="AR727">
        <v>0.75885714285714301</v>
      </c>
      <c r="AS727">
        <v>0.40685714285714297</v>
      </c>
      <c r="AT727">
        <v>0.746285714285714</v>
      </c>
      <c r="AU727">
        <v>0.78628571428571403</v>
      </c>
      <c r="AV727">
        <v>1.23771428571429</v>
      </c>
      <c r="AW727">
        <v>2.22057142857143</v>
      </c>
      <c r="AX727">
        <v>0.23200000000000001</v>
      </c>
      <c r="AY727">
        <v>3.3417142857142901</v>
      </c>
      <c r="AZ727">
        <v>7.032</v>
      </c>
      <c r="BA727">
        <v>0.188571428571429</v>
      </c>
      <c r="BB727">
        <v>0.61485714285714299</v>
      </c>
      <c r="BC727">
        <v>0.13828571428571401</v>
      </c>
      <c r="BD727">
        <v>0.81371428571428595</v>
      </c>
      <c r="BE727">
        <v>0.46628571428571403</v>
      </c>
      <c r="BF727" s="255" t="str">
        <f t="shared" si="11"/>
        <v>Some vulnerability</v>
      </c>
    </row>
    <row r="728" spans="1:58" x14ac:dyDescent="0.25">
      <c r="A728">
        <v>56516</v>
      </c>
      <c r="B728">
        <v>307</v>
      </c>
      <c r="C728">
        <v>36</v>
      </c>
      <c r="D728">
        <v>3</v>
      </c>
      <c r="E728">
        <v>34384</v>
      </c>
      <c r="F728">
        <v>1</v>
      </c>
      <c r="G728">
        <v>72</v>
      </c>
      <c r="H728">
        <v>91</v>
      </c>
      <c r="I728">
        <v>21</v>
      </c>
      <c r="J728">
        <v>9</v>
      </c>
      <c r="K728">
        <v>37</v>
      </c>
      <c r="L728">
        <v>3</v>
      </c>
      <c r="M728">
        <v>0</v>
      </c>
      <c r="N728">
        <v>12</v>
      </c>
      <c r="O728">
        <v>0</v>
      </c>
      <c r="P728">
        <v>5</v>
      </c>
      <c r="Q728">
        <v>0</v>
      </c>
      <c r="R728">
        <v>0.11726384364820799</v>
      </c>
      <c r="S728">
        <v>9.77198697068404E-3</v>
      </c>
      <c r="T728">
        <v>34384</v>
      </c>
      <c r="U728">
        <v>3.2573289902280101E-3</v>
      </c>
      <c r="V728">
        <v>0.23452768729641699</v>
      </c>
      <c r="W728">
        <v>0.29641693811074898</v>
      </c>
      <c r="X728">
        <v>6.8403908794788304E-2</v>
      </c>
      <c r="Y728">
        <v>2.9315960912052099E-2</v>
      </c>
      <c r="Z728">
        <v>0.12052117263843599</v>
      </c>
      <c r="AA728">
        <v>9.77198697068404E-3</v>
      </c>
      <c r="AB728">
        <v>0</v>
      </c>
      <c r="AC728">
        <v>3.9087947882736201E-2</v>
      </c>
      <c r="AD728">
        <v>0</v>
      </c>
      <c r="AE728">
        <v>1.62866449511401E-2</v>
      </c>
      <c r="AF728">
        <v>0</v>
      </c>
      <c r="AG728">
        <v>0.74057142857142899</v>
      </c>
      <c r="AH728">
        <v>0.248</v>
      </c>
      <c r="AI728">
        <v>0.749714285714286</v>
      </c>
      <c r="AJ728">
        <v>2.17142857142857E-2</v>
      </c>
      <c r="AK728">
        <v>0.70742857142857096</v>
      </c>
      <c r="AL728">
        <v>0.91085714285714303</v>
      </c>
      <c r="AM728">
        <v>7.0857142857142896E-2</v>
      </c>
      <c r="AN728">
        <v>0.60799999999999998</v>
      </c>
      <c r="AO728">
        <v>0.61371428571428599</v>
      </c>
      <c r="AP728">
        <v>0.754285714285714</v>
      </c>
      <c r="AQ728">
        <v>0</v>
      </c>
      <c r="AR728">
        <v>0.73371428571428599</v>
      </c>
      <c r="AS728">
        <v>0</v>
      </c>
      <c r="AT728">
        <v>0.54742857142857104</v>
      </c>
      <c r="AU728">
        <v>0</v>
      </c>
      <c r="AV728">
        <v>1.76</v>
      </c>
      <c r="AW728">
        <v>2.2971428571428598</v>
      </c>
      <c r="AX728">
        <v>1.3680000000000001</v>
      </c>
      <c r="AY728">
        <v>1.28114285714286</v>
      </c>
      <c r="AZ728">
        <v>6.70628571428571</v>
      </c>
      <c r="BA728">
        <v>0.40114285714285702</v>
      </c>
      <c r="BB728">
        <v>0.65714285714285703</v>
      </c>
      <c r="BC728">
        <v>0.73257142857142898</v>
      </c>
      <c r="BD728">
        <v>0.17028571428571401</v>
      </c>
      <c r="BE728">
        <v>0.41257142857142898</v>
      </c>
      <c r="BF728" s="255" t="str">
        <f t="shared" si="11"/>
        <v>Some vulnerability</v>
      </c>
    </row>
    <row r="729" spans="1:58" x14ac:dyDescent="0.25">
      <c r="A729">
        <v>56517</v>
      </c>
      <c r="B729">
        <v>256</v>
      </c>
      <c r="C729">
        <v>17</v>
      </c>
      <c r="D729">
        <v>2</v>
      </c>
      <c r="E729">
        <v>44109</v>
      </c>
      <c r="F729">
        <v>5</v>
      </c>
      <c r="G729">
        <v>51</v>
      </c>
      <c r="H729">
        <v>78</v>
      </c>
      <c r="I729">
        <v>16</v>
      </c>
      <c r="J729">
        <v>5</v>
      </c>
      <c r="K729">
        <v>17</v>
      </c>
      <c r="L729">
        <v>1</v>
      </c>
      <c r="M729">
        <v>0</v>
      </c>
      <c r="N729">
        <v>0</v>
      </c>
      <c r="O729">
        <v>0</v>
      </c>
      <c r="P729">
        <v>2</v>
      </c>
      <c r="Q729">
        <v>0</v>
      </c>
      <c r="R729">
        <v>6.640625E-2</v>
      </c>
      <c r="S729">
        <v>7.8125E-3</v>
      </c>
      <c r="T729">
        <v>44109</v>
      </c>
      <c r="U729">
        <v>1.953125E-2</v>
      </c>
      <c r="V729">
        <v>0.19921875</v>
      </c>
      <c r="W729">
        <v>0.3046875</v>
      </c>
      <c r="X729">
        <v>6.25E-2</v>
      </c>
      <c r="Y729">
        <v>1.953125E-2</v>
      </c>
      <c r="Z729">
        <v>6.640625E-2</v>
      </c>
      <c r="AA729">
        <v>3.90625E-3</v>
      </c>
      <c r="AB729">
        <v>0</v>
      </c>
      <c r="AC729">
        <v>0</v>
      </c>
      <c r="AD729">
        <v>0</v>
      </c>
      <c r="AE729">
        <v>7.8125E-3</v>
      </c>
      <c r="AF729">
        <v>0</v>
      </c>
      <c r="AG729">
        <v>0.36342857142857099</v>
      </c>
      <c r="AH729">
        <v>0.188571428571429</v>
      </c>
      <c r="AI729">
        <v>0.27428571428571402</v>
      </c>
      <c r="AJ729">
        <v>0.16228571428571401</v>
      </c>
      <c r="AK729">
        <v>0.51542857142857101</v>
      </c>
      <c r="AL729">
        <v>0.93600000000000005</v>
      </c>
      <c r="AM729">
        <v>4.57142857142857E-2</v>
      </c>
      <c r="AN729">
        <v>0.32571428571428601</v>
      </c>
      <c r="AO729">
        <v>0.32</v>
      </c>
      <c r="AP729">
        <v>0.57714285714285696</v>
      </c>
      <c r="AQ729">
        <v>0</v>
      </c>
      <c r="AR729">
        <v>0</v>
      </c>
      <c r="AS729">
        <v>0</v>
      </c>
      <c r="AT729">
        <v>0.29028571428571398</v>
      </c>
      <c r="AU729">
        <v>0</v>
      </c>
      <c r="AV729">
        <v>0.98857142857142899</v>
      </c>
      <c r="AW729">
        <v>1.8228571428571401</v>
      </c>
      <c r="AX729">
        <v>0.89714285714285702</v>
      </c>
      <c r="AY729">
        <v>0.29028571428571398</v>
      </c>
      <c r="AZ729">
        <v>3.99885714285714</v>
      </c>
      <c r="BA729">
        <v>0.106285714285714</v>
      </c>
      <c r="BB729">
        <v>0.39657142857142902</v>
      </c>
      <c r="BC729">
        <v>0.48685714285714299</v>
      </c>
      <c r="BD729">
        <v>2.5142857142857099E-2</v>
      </c>
      <c r="BE729">
        <v>4.9142857142857099E-2</v>
      </c>
      <c r="BF729" s="255" t="str">
        <f t="shared" si="11"/>
        <v>Least vulnerability</v>
      </c>
    </row>
    <row r="730" spans="1:58" x14ac:dyDescent="0.25">
      <c r="A730">
        <v>56518</v>
      </c>
      <c r="B730">
        <v>469</v>
      </c>
      <c r="C730">
        <v>50</v>
      </c>
      <c r="D730">
        <v>0</v>
      </c>
      <c r="E730">
        <v>28585</v>
      </c>
      <c r="F730">
        <v>33</v>
      </c>
      <c r="G730">
        <v>53</v>
      </c>
      <c r="H730">
        <v>149</v>
      </c>
      <c r="I730">
        <v>42</v>
      </c>
      <c r="J730">
        <v>14</v>
      </c>
      <c r="K730">
        <v>63</v>
      </c>
      <c r="L730">
        <v>2</v>
      </c>
      <c r="M730">
        <v>0</v>
      </c>
      <c r="N730">
        <v>47</v>
      </c>
      <c r="O730">
        <v>2</v>
      </c>
      <c r="P730">
        <v>8</v>
      </c>
      <c r="Q730">
        <v>0</v>
      </c>
      <c r="R730">
        <v>0.10660980810234499</v>
      </c>
      <c r="S730">
        <v>0</v>
      </c>
      <c r="T730">
        <v>28585</v>
      </c>
      <c r="U730">
        <v>7.0362473347547999E-2</v>
      </c>
      <c r="V730">
        <v>0.113006396588486</v>
      </c>
      <c r="W730">
        <v>0.31769722814498902</v>
      </c>
      <c r="X730">
        <v>8.9552238805970102E-2</v>
      </c>
      <c r="Y730">
        <v>2.9850746268656699E-2</v>
      </c>
      <c r="Z730">
        <v>0.134328358208955</v>
      </c>
      <c r="AA730">
        <v>4.26439232409382E-3</v>
      </c>
      <c r="AB730">
        <v>0</v>
      </c>
      <c r="AC730">
        <v>0.100213219616205</v>
      </c>
      <c r="AD730">
        <v>4.26439232409382E-3</v>
      </c>
      <c r="AE730">
        <v>1.7057569296375301E-2</v>
      </c>
      <c r="AF730">
        <v>0</v>
      </c>
      <c r="AG730">
        <v>0.67428571428571404</v>
      </c>
      <c r="AH730">
        <v>0</v>
      </c>
      <c r="AI730">
        <v>0.93714285714285706</v>
      </c>
      <c r="AJ730">
        <v>0.85599999999999998</v>
      </c>
      <c r="AK730">
        <v>7.8857142857142903E-2</v>
      </c>
      <c r="AL730">
        <v>0.95542857142857096</v>
      </c>
      <c r="AM730">
        <v>0.20799999999999999</v>
      </c>
      <c r="AN730">
        <v>0.626285714285714</v>
      </c>
      <c r="AO730">
        <v>0.66857142857142904</v>
      </c>
      <c r="AP730">
        <v>0.59199999999999997</v>
      </c>
      <c r="AQ730">
        <v>0</v>
      </c>
      <c r="AR730">
        <v>0.94057142857142895</v>
      </c>
      <c r="AS730">
        <v>0.47771428571428598</v>
      </c>
      <c r="AT730">
        <v>0.57371428571428595</v>
      </c>
      <c r="AU730">
        <v>0</v>
      </c>
      <c r="AV730">
        <v>2.4674285714285702</v>
      </c>
      <c r="AW730">
        <v>1.8685714285714301</v>
      </c>
      <c r="AX730">
        <v>1.26057142857143</v>
      </c>
      <c r="AY730">
        <v>1.992</v>
      </c>
      <c r="AZ730">
        <v>7.5885714285714299</v>
      </c>
      <c r="BA730">
        <v>0.70514285714285696</v>
      </c>
      <c r="BB730">
        <v>0.41371428571428598</v>
      </c>
      <c r="BC730">
        <v>0.68685714285714305</v>
      </c>
      <c r="BD730">
        <v>0.36685714285714299</v>
      </c>
      <c r="BE730">
        <v>0.55657142857142905</v>
      </c>
      <c r="BF730" s="255" t="str">
        <f t="shared" si="11"/>
        <v>Significant vulnerability</v>
      </c>
    </row>
    <row r="731" spans="1:58" x14ac:dyDescent="0.25">
      <c r="A731">
        <v>56519</v>
      </c>
      <c r="B731">
        <v>309</v>
      </c>
      <c r="C731">
        <v>45</v>
      </c>
      <c r="D731">
        <v>3</v>
      </c>
      <c r="E731">
        <v>30999</v>
      </c>
      <c r="F731">
        <v>13</v>
      </c>
      <c r="G731">
        <v>89</v>
      </c>
      <c r="H731">
        <v>72</v>
      </c>
      <c r="I731">
        <v>53</v>
      </c>
      <c r="J731">
        <v>8</v>
      </c>
      <c r="K731">
        <v>52</v>
      </c>
      <c r="L731">
        <v>0</v>
      </c>
      <c r="M731">
        <v>0</v>
      </c>
      <c r="N731">
        <v>16</v>
      </c>
      <c r="O731">
        <v>1</v>
      </c>
      <c r="P731">
        <v>2</v>
      </c>
      <c r="Q731">
        <v>0</v>
      </c>
      <c r="R731">
        <v>0.14563106796116501</v>
      </c>
      <c r="S731">
        <v>9.7087378640776708E-3</v>
      </c>
      <c r="T731">
        <v>30999</v>
      </c>
      <c r="U731">
        <v>4.2071197411003201E-2</v>
      </c>
      <c r="V731">
        <v>0.288025889967638</v>
      </c>
      <c r="W731">
        <v>0.233009708737864</v>
      </c>
      <c r="X731">
        <v>0.17152103559870499</v>
      </c>
      <c r="Y731">
        <v>2.5889967637540499E-2</v>
      </c>
      <c r="Z731">
        <v>0.168284789644013</v>
      </c>
      <c r="AA731">
        <v>0</v>
      </c>
      <c r="AB731">
        <v>0</v>
      </c>
      <c r="AC731">
        <v>5.1779935275080902E-2</v>
      </c>
      <c r="AD731">
        <v>3.2362459546925598E-3</v>
      </c>
      <c r="AE731">
        <v>6.4724919093851101E-3</v>
      </c>
      <c r="AF731">
        <v>0</v>
      </c>
      <c r="AG731">
        <v>0.86285714285714299</v>
      </c>
      <c r="AH731">
        <v>0.245714285714286</v>
      </c>
      <c r="AI731">
        <v>0.877714285714286</v>
      </c>
      <c r="AJ731">
        <v>0.53028571428571403</v>
      </c>
      <c r="AK731">
        <v>0.86285714285714299</v>
      </c>
      <c r="AL731">
        <v>0.56228571428571394</v>
      </c>
      <c r="AM731">
        <v>0.86057142857142899</v>
      </c>
      <c r="AN731">
        <v>0.52</v>
      </c>
      <c r="AO731">
        <v>0.74171428571428599</v>
      </c>
      <c r="AP731">
        <v>0</v>
      </c>
      <c r="AQ731">
        <v>0</v>
      </c>
      <c r="AR731">
        <v>0.79314285714285704</v>
      </c>
      <c r="AS731">
        <v>0.40799999999999997</v>
      </c>
      <c r="AT731">
        <v>0.23771428571428599</v>
      </c>
      <c r="AU731">
        <v>0</v>
      </c>
      <c r="AV731">
        <v>2.5165714285714298</v>
      </c>
      <c r="AW731">
        <v>2.80571428571429</v>
      </c>
      <c r="AX731">
        <v>0.74171428571428599</v>
      </c>
      <c r="AY731">
        <v>1.4388571428571399</v>
      </c>
      <c r="AZ731">
        <v>7.50285714285714</v>
      </c>
      <c r="BA731">
        <v>0.73257142857142898</v>
      </c>
      <c r="BB731">
        <v>0.89828571428571402</v>
      </c>
      <c r="BC731">
        <v>0.38971428571428601</v>
      </c>
      <c r="BD731">
        <v>0.214857142857143</v>
      </c>
      <c r="BE731">
        <v>0.54514285714285704</v>
      </c>
      <c r="BF731" s="255" t="str">
        <f t="shared" si="11"/>
        <v>Significant vulnerability</v>
      </c>
    </row>
    <row r="732" spans="1:58" x14ac:dyDescent="0.25">
      <c r="A732">
        <v>56520</v>
      </c>
      <c r="B732">
        <v>3886</v>
      </c>
      <c r="C732">
        <v>764</v>
      </c>
      <c r="D732">
        <v>121</v>
      </c>
      <c r="E732">
        <v>32021</v>
      </c>
      <c r="F732">
        <v>195</v>
      </c>
      <c r="G732">
        <v>732</v>
      </c>
      <c r="H732">
        <v>848</v>
      </c>
      <c r="I732">
        <v>652</v>
      </c>
      <c r="J732">
        <v>138</v>
      </c>
      <c r="K732">
        <v>354</v>
      </c>
      <c r="L732">
        <v>16</v>
      </c>
      <c r="M732">
        <v>317</v>
      </c>
      <c r="N732">
        <v>105</v>
      </c>
      <c r="O732">
        <v>31</v>
      </c>
      <c r="P732">
        <v>154</v>
      </c>
      <c r="Q732">
        <v>137</v>
      </c>
      <c r="R732">
        <v>0.196603190941843</v>
      </c>
      <c r="S732">
        <v>3.1137416366443599E-2</v>
      </c>
      <c r="T732">
        <v>32021</v>
      </c>
      <c r="U732">
        <v>5.01801338136902E-2</v>
      </c>
      <c r="V732">
        <v>0.18836850231600599</v>
      </c>
      <c r="W732">
        <v>0.21821924858466299</v>
      </c>
      <c r="X732">
        <v>0.16778178075141501</v>
      </c>
      <c r="Y732">
        <v>3.5512094698919201E-2</v>
      </c>
      <c r="Z732">
        <v>9.1096242923314502E-2</v>
      </c>
      <c r="AA732">
        <v>4.1173443129181699E-3</v>
      </c>
      <c r="AB732">
        <v>8.1574884199691194E-2</v>
      </c>
      <c r="AC732">
        <v>2.7020072053525499E-2</v>
      </c>
      <c r="AD732">
        <v>7.9773546062789497E-3</v>
      </c>
      <c r="AE732">
        <v>3.9629439011837402E-2</v>
      </c>
      <c r="AF732">
        <v>3.5254760679361799E-2</v>
      </c>
      <c r="AG732">
        <v>0.94057142857142895</v>
      </c>
      <c r="AH732">
        <v>0.85028571428571398</v>
      </c>
      <c r="AI732">
        <v>0.85714285714285698</v>
      </c>
      <c r="AJ732">
        <v>0.66857142857142904</v>
      </c>
      <c r="AK732">
        <v>0.441142857142857</v>
      </c>
      <c r="AL732">
        <v>0.432</v>
      </c>
      <c r="AM732">
        <v>0.85028571428571398</v>
      </c>
      <c r="AN732">
        <v>0.74057142857142899</v>
      </c>
      <c r="AO732">
        <v>0.48342857142857099</v>
      </c>
      <c r="AP732">
        <v>0.58742857142857097</v>
      </c>
      <c r="AQ732">
        <v>0.90400000000000003</v>
      </c>
      <c r="AR732">
        <v>0.65028571428571402</v>
      </c>
      <c r="AS732">
        <v>0.67885714285714305</v>
      </c>
      <c r="AT732">
        <v>0.90971428571428603</v>
      </c>
      <c r="AU732">
        <v>0.875428571428571</v>
      </c>
      <c r="AV732">
        <v>3.3165714285714301</v>
      </c>
      <c r="AW732">
        <v>2.464</v>
      </c>
      <c r="AX732">
        <v>1.0708571428571401</v>
      </c>
      <c r="AY732">
        <v>4.0182857142857102</v>
      </c>
      <c r="AZ732">
        <v>10.8697142857143</v>
      </c>
      <c r="BA732">
        <v>0.94514285714285695</v>
      </c>
      <c r="BB732">
        <v>0.74285714285714299</v>
      </c>
      <c r="BC732">
        <v>0.59428571428571397</v>
      </c>
      <c r="BD732">
        <v>0.98742857142857099</v>
      </c>
      <c r="BE732">
        <v>0.96571428571428597</v>
      </c>
      <c r="BF732" s="255" t="str">
        <f t="shared" si="11"/>
        <v>Most vulnerability</v>
      </c>
    </row>
    <row r="733" spans="1:58" x14ac:dyDescent="0.25">
      <c r="A733">
        <v>56521</v>
      </c>
      <c r="B733">
        <v>718</v>
      </c>
      <c r="C733">
        <v>53</v>
      </c>
      <c r="D733">
        <v>13</v>
      </c>
      <c r="E733">
        <v>41406</v>
      </c>
      <c r="F733">
        <v>47</v>
      </c>
      <c r="G733">
        <v>143</v>
      </c>
      <c r="H733">
        <v>120</v>
      </c>
      <c r="I733">
        <v>108</v>
      </c>
      <c r="J733">
        <v>21</v>
      </c>
      <c r="K733">
        <v>178</v>
      </c>
      <c r="L733">
        <v>0</v>
      </c>
      <c r="M733">
        <v>0</v>
      </c>
      <c r="N733">
        <v>59</v>
      </c>
      <c r="O733">
        <v>0</v>
      </c>
      <c r="P733">
        <v>7</v>
      </c>
      <c r="Q733">
        <v>0</v>
      </c>
      <c r="R733">
        <v>7.3816155988857907E-2</v>
      </c>
      <c r="S733">
        <v>1.8105849582172699E-2</v>
      </c>
      <c r="T733">
        <v>41406</v>
      </c>
      <c r="U733">
        <v>6.5459610027855206E-2</v>
      </c>
      <c r="V733">
        <v>0.19916434540389999</v>
      </c>
      <c r="W733">
        <v>0.16713091922005599</v>
      </c>
      <c r="X733">
        <v>0.15041782729805001</v>
      </c>
      <c r="Y733">
        <v>2.92479108635097E-2</v>
      </c>
      <c r="Z733">
        <v>0.247910863509749</v>
      </c>
      <c r="AA733">
        <v>0</v>
      </c>
      <c r="AB733">
        <v>0</v>
      </c>
      <c r="AC733">
        <v>8.2172701949860705E-2</v>
      </c>
      <c r="AD733">
        <v>0</v>
      </c>
      <c r="AE733">
        <v>9.7493036211699202E-3</v>
      </c>
      <c r="AF733">
        <v>0</v>
      </c>
      <c r="AG733">
        <v>0.434285714285714</v>
      </c>
      <c r="AH733">
        <v>0.54057142857142904</v>
      </c>
      <c r="AI733">
        <v>0.36685714285714299</v>
      </c>
      <c r="AJ733">
        <v>0.82514285714285696</v>
      </c>
      <c r="AK733">
        <v>0.51428571428571401</v>
      </c>
      <c r="AL733">
        <v>0.14628571428571399</v>
      </c>
      <c r="AM733">
        <v>0.76457142857142901</v>
      </c>
      <c r="AN733">
        <v>0.60685714285714298</v>
      </c>
      <c r="AO733">
        <v>0.85485714285714298</v>
      </c>
      <c r="AP733">
        <v>0</v>
      </c>
      <c r="AQ733">
        <v>0</v>
      </c>
      <c r="AR733">
        <v>0.89828571428571402</v>
      </c>
      <c r="AS733">
        <v>0</v>
      </c>
      <c r="AT733">
        <v>0.36114285714285699</v>
      </c>
      <c r="AU733">
        <v>0</v>
      </c>
      <c r="AV733">
        <v>2.1668571428571402</v>
      </c>
      <c r="AW733">
        <v>2.032</v>
      </c>
      <c r="AX733">
        <v>0.85485714285714298</v>
      </c>
      <c r="AY733">
        <v>1.25942857142857</v>
      </c>
      <c r="AZ733">
        <v>6.3131428571428598</v>
      </c>
      <c r="BA733">
        <v>0.59085714285714297</v>
      </c>
      <c r="BB733">
        <v>0.52228571428571402</v>
      </c>
      <c r="BC733">
        <v>0.45485714285714302</v>
      </c>
      <c r="BD733">
        <v>0.16571428571428601</v>
      </c>
      <c r="BE733">
        <v>0.33828571428571402</v>
      </c>
      <c r="BF733" s="255" t="str">
        <f t="shared" si="11"/>
        <v>Some vulnerability</v>
      </c>
    </row>
    <row r="734" spans="1:58" x14ac:dyDescent="0.25">
      <c r="A734">
        <v>56522</v>
      </c>
      <c r="B734">
        <v>540</v>
      </c>
      <c r="C734">
        <v>19</v>
      </c>
      <c r="D734">
        <v>8</v>
      </c>
      <c r="E734">
        <v>37093</v>
      </c>
      <c r="F734">
        <v>24</v>
      </c>
      <c r="G734">
        <v>105</v>
      </c>
      <c r="H734">
        <v>137</v>
      </c>
      <c r="I734">
        <v>60</v>
      </c>
      <c r="J734">
        <v>7</v>
      </c>
      <c r="K734">
        <v>93</v>
      </c>
      <c r="L734">
        <v>0</v>
      </c>
      <c r="M734">
        <v>2</v>
      </c>
      <c r="N734">
        <v>29</v>
      </c>
      <c r="O734">
        <v>0</v>
      </c>
      <c r="P734">
        <v>7</v>
      </c>
      <c r="Q734">
        <v>0</v>
      </c>
      <c r="R734">
        <v>3.5185185185185201E-2</v>
      </c>
      <c r="S734">
        <v>1.48148148148148E-2</v>
      </c>
      <c r="T734">
        <v>37093</v>
      </c>
      <c r="U734">
        <v>4.4444444444444398E-2</v>
      </c>
      <c r="V734">
        <v>0.194444444444444</v>
      </c>
      <c r="W734">
        <v>0.25370370370370399</v>
      </c>
      <c r="X734">
        <v>0.11111111111111099</v>
      </c>
      <c r="Y734">
        <v>1.2962962962963001E-2</v>
      </c>
      <c r="Z734">
        <v>0.172222222222222</v>
      </c>
      <c r="AA734">
        <v>0</v>
      </c>
      <c r="AB734">
        <v>3.7037037037036999E-3</v>
      </c>
      <c r="AC734">
        <v>5.3703703703703698E-2</v>
      </c>
      <c r="AD734">
        <v>0</v>
      </c>
      <c r="AE734">
        <v>1.2962962962963001E-2</v>
      </c>
      <c r="AF734">
        <v>0</v>
      </c>
      <c r="AG734">
        <v>0.107428571428571</v>
      </c>
      <c r="AH734">
        <v>0.42971428571428599</v>
      </c>
      <c r="AI734">
        <v>0.58171428571428596</v>
      </c>
      <c r="AJ734">
        <v>0.56799999999999995</v>
      </c>
      <c r="AK734">
        <v>0.48685714285714299</v>
      </c>
      <c r="AL734">
        <v>0.70399999999999996</v>
      </c>
      <c r="AM734">
        <v>0.42971428571428599</v>
      </c>
      <c r="AN734">
        <v>0.13714285714285701</v>
      </c>
      <c r="AO734">
        <v>0.747428571428571</v>
      </c>
      <c r="AP734">
        <v>0</v>
      </c>
      <c r="AQ734">
        <v>0.35771428571428598</v>
      </c>
      <c r="AR734">
        <v>0.8</v>
      </c>
      <c r="AS734">
        <v>0</v>
      </c>
      <c r="AT734">
        <v>0.45828571428571402</v>
      </c>
      <c r="AU734">
        <v>0</v>
      </c>
      <c r="AV734">
        <v>1.6868571428571399</v>
      </c>
      <c r="AW734">
        <v>1.75771428571429</v>
      </c>
      <c r="AX734">
        <v>0.747428571428571</v>
      </c>
      <c r="AY734">
        <v>1.6160000000000001</v>
      </c>
      <c r="AZ734">
        <v>5.8079999999999998</v>
      </c>
      <c r="BA734">
        <v>0.36914285714285699</v>
      </c>
      <c r="BB734">
        <v>0.35657142857142898</v>
      </c>
      <c r="BC734">
        <v>0.39542857142857102</v>
      </c>
      <c r="BD734">
        <v>0.26285714285714301</v>
      </c>
      <c r="BE734">
        <v>0.26057142857142901</v>
      </c>
      <c r="BF734" s="255" t="str">
        <f t="shared" si="11"/>
        <v>Some vulnerability</v>
      </c>
    </row>
    <row r="735" spans="1:58" x14ac:dyDescent="0.25">
      <c r="A735">
        <v>56523</v>
      </c>
      <c r="B735">
        <v>391</v>
      </c>
      <c r="C735">
        <v>41</v>
      </c>
      <c r="D735">
        <v>6</v>
      </c>
      <c r="E735">
        <v>36506</v>
      </c>
      <c r="F735">
        <v>15</v>
      </c>
      <c r="G735">
        <v>75</v>
      </c>
      <c r="H735">
        <v>109</v>
      </c>
      <c r="I735">
        <v>46</v>
      </c>
      <c r="J735">
        <v>20</v>
      </c>
      <c r="K735">
        <v>47</v>
      </c>
      <c r="L735">
        <v>0</v>
      </c>
      <c r="M735">
        <v>8</v>
      </c>
      <c r="N735">
        <v>10</v>
      </c>
      <c r="O735">
        <v>0</v>
      </c>
      <c r="P735">
        <v>7</v>
      </c>
      <c r="Q735">
        <v>0</v>
      </c>
      <c r="R735">
        <v>0.10485933503836301</v>
      </c>
      <c r="S735">
        <v>1.5345268542199499E-2</v>
      </c>
      <c r="T735">
        <v>36506</v>
      </c>
      <c r="U735">
        <v>3.8363171355498701E-2</v>
      </c>
      <c r="V735">
        <v>0.19181585677749399</v>
      </c>
      <c r="W735">
        <v>0.27877237851662401</v>
      </c>
      <c r="X735">
        <v>0.11764705882352899</v>
      </c>
      <c r="Y735">
        <v>5.1150895140665002E-2</v>
      </c>
      <c r="Z735">
        <v>0.12020460358056299</v>
      </c>
      <c r="AA735">
        <v>0</v>
      </c>
      <c r="AB735">
        <v>2.0460358056266E-2</v>
      </c>
      <c r="AC735">
        <v>2.5575447570332501E-2</v>
      </c>
      <c r="AD735">
        <v>0</v>
      </c>
      <c r="AE735">
        <v>1.7902813299232701E-2</v>
      </c>
      <c r="AF735">
        <v>0</v>
      </c>
      <c r="AG735">
        <v>0.66400000000000003</v>
      </c>
      <c r="AH735">
        <v>0.44685714285714301</v>
      </c>
      <c r="AI735">
        <v>0.628571428571429</v>
      </c>
      <c r="AJ735">
        <v>0.46285714285714302</v>
      </c>
      <c r="AK735">
        <v>0.46285714285714302</v>
      </c>
      <c r="AL735">
        <v>0.84</v>
      </c>
      <c r="AM735">
        <v>0.497142857142857</v>
      </c>
      <c r="AN735">
        <v>0.91200000000000003</v>
      </c>
      <c r="AO735">
        <v>0.61142857142857099</v>
      </c>
      <c r="AP735">
        <v>0</v>
      </c>
      <c r="AQ735">
        <v>0.57714285714285696</v>
      </c>
      <c r="AR735">
        <v>0.63657142857142901</v>
      </c>
      <c r="AS735">
        <v>0</v>
      </c>
      <c r="AT735">
        <v>0.59542857142857097</v>
      </c>
      <c r="AU735">
        <v>0</v>
      </c>
      <c r="AV735">
        <v>2.20228571428571</v>
      </c>
      <c r="AW735">
        <v>2.7120000000000002</v>
      </c>
      <c r="AX735">
        <v>0.61142857142857099</v>
      </c>
      <c r="AY735">
        <v>1.8091428571428601</v>
      </c>
      <c r="AZ735">
        <v>7.3348571428571399</v>
      </c>
      <c r="BA735">
        <v>0.60685714285714298</v>
      </c>
      <c r="BB735">
        <v>0.86399999999999999</v>
      </c>
      <c r="BC735">
        <v>0.317714285714286</v>
      </c>
      <c r="BD735">
        <v>0.317714285714286</v>
      </c>
      <c r="BE735">
        <v>0.51885714285714302</v>
      </c>
      <c r="BF735" s="255" t="str">
        <f t="shared" si="11"/>
        <v>Significant vulnerability</v>
      </c>
    </row>
    <row r="736" spans="1:58" x14ac:dyDescent="0.25">
      <c r="A736">
        <v>56524</v>
      </c>
      <c r="B736">
        <v>709</v>
      </c>
      <c r="C736">
        <v>57</v>
      </c>
      <c r="D736">
        <v>14</v>
      </c>
      <c r="E736">
        <v>49679</v>
      </c>
      <c r="F736">
        <v>20</v>
      </c>
      <c r="G736">
        <v>226</v>
      </c>
      <c r="H736">
        <v>139</v>
      </c>
      <c r="I736">
        <v>85</v>
      </c>
      <c r="J736">
        <v>26</v>
      </c>
      <c r="K736">
        <v>47</v>
      </c>
      <c r="L736">
        <v>1</v>
      </c>
      <c r="M736">
        <v>0</v>
      </c>
      <c r="N736">
        <v>79</v>
      </c>
      <c r="O736">
        <v>6</v>
      </c>
      <c r="P736">
        <v>4</v>
      </c>
      <c r="Q736">
        <v>7</v>
      </c>
      <c r="R736">
        <v>8.0394922425952003E-2</v>
      </c>
      <c r="S736">
        <v>1.9746121297602299E-2</v>
      </c>
      <c r="T736">
        <v>49679</v>
      </c>
      <c r="U736">
        <v>2.8208744710860399E-2</v>
      </c>
      <c r="V736">
        <v>0.31875881523272198</v>
      </c>
      <c r="W736">
        <v>0.19605077574047999</v>
      </c>
      <c r="X736">
        <v>0.119887165021157</v>
      </c>
      <c r="Y736">
        <v>3.6671368124118503E-2</v>
      </c>
      <c r="Z736">
        <v>6.6290550070521898E-2</v>
      </c>
      <c r="AA736">
        <v>1.41043723554302E-3</v>
      </c>
      <c r="AB736">
        <v>0</v>
      </c>
      <c r="AC736">
        <v>0.111424541607898</v>
      </c>
      <c r="AD736">
        <v>8.4626234132581107E-3</v>
      </c>
      <c r="AE736">
        <v>5.6417489421720698E-3</v>
      </c>
      <c r="AF736">
        <v>9.8730606488011304E-3</v>
      </c>
      <c r="AG736">
        <v>0.47771428571428598</v>
      </c>
      <c r="AH736">
        <v>0.58742857142857097</v>
      </c>
      <c r="AI736">
        <v>0.14514285714285699</v>
      </c>
      <c r="AJ736">
        <v>0.26857142857142902</v>
      </c>
      <c r="AK736">
        <v>0.91314285714285703</v>
      </c>
      <c r="AL736">
        <v>0.27542857142857102</v>
      </c>
      <c r="AM736">
        <v>0.53028571428571403</v>
      </c>
      <c r="AN736">
        <v>0.76342857142857101</v>
      </c>
      <c r="AO736">
        <v>0.317714285714286</v>
      </c>
      <c r="AP736">
        <v>0.44457142857142901</v>
      </c>
      <c r="AQ736">
        <v>0</v>
      </c>
      <c r="AR736">
        <v>0.95542857142857096</v>
      </c>
      <c r="AS736">
        <v>0.70057142857142896</v>
      </c>
      <c r="AT736">
        <v>0.21142857142857099</v>
      </c>
      <c r="AU736">
        <v>0.60228571428571398</v>
      </c>
      <c r="AV736">
        <v>1.47885714285714</v>
      </c>
      <c r="AW736">
        <v>2.4822857142857102</v>
      </c>
      <c r="AX736">
        <v>0.76228571428571401</v>
      </c>
      <c r="AY736">
        <v>2.4697142857142902</v>
      </c>
      <c r="AZ736">
        <v>7.1931428571428597</v>
      </c>
      <c r="BA736">
        <v>0.28799999999999998</v>
      </c>
      <c r="BB736">
        <v>0.750857142857143</v>
      </c>
      <c r="BC736">
        <v>0.40228571428571402</v>
      </c>
      <c r="BD736">
        <v>0.52685714285714302</v>
      </c>
      <c r="BE736">
        <v>0.496</v>
      </c>
      <c r="BF736" s="255" t="str">
        <f t="shared" si="11"/>
        <v>Some vulnerability</v>
      </c>
    </row>
    <row r="737" spans="1:58" x14ac:dyDescent="0.25">
      <c r="A737">
        <v>56525</v>
      </c>
      <c r="B737">
        <v>76</v>
      </c>
      <c r="C737">
        <v>0</v>
      </c>
      <c r="D737">
        <v>3</v>
      </c>
      <c r="E737">
        <v>35547</v>
      </c>
      <c r="F737">
        <v>8</v>
      </c>
      <c r="G737">
        <v>26</v>
      </c>
      <c r="H737">
        <v>10</v>
      </c>
      <c r="I737">
        <v>23</v>
      </c>
      <c r="J737">
        <v>0</v>
      </c>
      <c r="K737">
        <v>4</v>
      </c>
      <c r="L737">
        <v>0</v>
      </c>
      <c r="M737">
        <v>0</v>
      </c>
      <c r="N737">
        <v>0</v>
      </c>
      <c r="O737">
        <v>1</v>
      </c>
      <c r="P737">
        <v>0</v>
      </c>
      <c r="Q737">
        <v>0</v>
      </c>
      <c r="R737">
        <v>0</v>
      </c>
      <c r="S737">
        <v>3.94736842105263E-2</v>
      </c>
      <c r="T737">
        <v>35547</v>
      </c>
      <c r="U737">
        <v>0.105263157894737</v>
      </c>
      <c r="V737">
        <v>0.34210526315789502</v>
      </c>
      <c r="W737">
        <v>0.13157894736842099</v>
      </c>
      <c r="X737">
        <v>0.30263157894736797</v>
      </c>
      <c r="Y737">
        <v>0</v>
      </c>
      <c r="Z737">
        <v>5.2631578947368397E-2</v>
      </c>
      <c r="AA737">
        <v>0</v>
      </c>
      <c r="AB737">
        <v>0</v>
      </c>
      <c r="AC737">
        <v>0</v>
      </c>
      <c r="AD737">
        <v>1.3157894736842099E-2</v>
      </c>
      <c r="AE737">
        <v>0</v>
      </c>
      <c r="AF737">
        <v>0</v>
      </c>
      <c r="AG737">
        <v>0</v>
      </c>
      <c r="AH737">
        <v>0.92114285714285704</v>
      </c>
      <c r="AI737">
        <v>0.70171428571428596</v>
      </c>
      <c r="AJ737">
        <v>0.96914285714285697</v>
      </c>
      <c r="AK737">
        <v>0.94171428571428595</v>
      </c>
      <c r="AL737">
        <v>7.1999999999999995E-2</v>
      </c>
      <c r="AM737">
        <v>0.99085714285714299</v>
      </c>
      <c r="AN737">
        <v>0</v>
      </c>
      <c r="AO737">
        <v>0.23314285714285701</v>
      </c>
      <c r="AP737">
        <v>0</v>
      </c>
      <c r="AQ737">
        <v>0</v>
      </c>
      <c r="AR737">
        <v>0</v>
      </c>
      <c r="AS737">
        <v>0.85942857142857099</v>
      </c>
      <c r="AT737">
        <v>0</v>
      </c>
      <c r="AU737">
        <v>0</v>
      </c>
      <c r="AV737">
        <v>2.5920000000000001</v>
      </c>
      <c r="AW737">
        <v>2.0045714285714298</v>
      </c>
      <c r="AX737">
        <v>0.23314285714285701</v>
      </c>
      <c r="AY737">
        <v>0.85942857142857099</v>
      </c>
      <c r="AZ737">
        <v>5.6891428571428602</v>
      </c>
      <c r="BA737">
        <v>0.752</v>
      </c>
      <c r="BB737">
        <v>0.505142857142857</v>
      </c>
      <c r="BC737">
        <v>0.13942857142857101</v>
      </c>
      <c r="BD737">
        <v>7.4285714285714302E-2</v>
      </c>
      <c r="BE737">
        <v>0.245714285714286</v>
      </c>
      <c r="BF737" s="255" t="str">
        <f t="shared" si="11"/>
        <v>Least vulnerability</v>
      </c>
    </row>
    <row r="738" spans="1:58" x14ac:dyDescent="0.25">
      <c r="A738">
        <v>56527</v>
      </c>
      <c r="B738">
        <v>875</v>
      </c>
      <c r="C738">
        <v>93</v>
      </c>
      <c r="D738">
        <v>15</v>
      </c>
      <c r="E738">
        <v>31377</v>
      </c>
      <c r="F738">
        <v>49</v>
      </c>
      <c r="G738">
        <v>144</v>
      </c>
      <c r="H738">
        <v>228</v>
      </c>
      <c r="I738">
        <v>90</v>
      </c>
      <c r="J738">
        <v>23</v>
      </c>
      <c r="K738">
        <v>44</v>
      </c>
      <c r="L738">
        <v>1</v>
      </c>
      <c r="M738">
        <v>20</v>
      </c>
      <c r="N738">
        <v>20</v>
      </c>
      <c r="O738">
        <v>11</v>
      </c>
      <c r="P738">
        <v>13</v>
      </c>
      <c r="Q738">
        <v>0</v>
      </c>
      <c r="R738">
        <v>0.106285714285714</v>
      </c>
      <c r="S738">
        <v>1.7142857142857099E-2</v>
      </c>
      <c r="T738">
        <v>31377</v>
      </c>
      <c r="U738">
        <v>5.6000000000000001E-2</v>
      </c>
      <c r="V738">
        <v>0.16457142857142901</v>
      </c>
      <c r="W738">
        <v>0.26057142857142901</v>
      </c>
      <c r="X738">
        <v>0.10285714285714299</v>
      </c>
      <c r="Y738">
        <v>2.6285714285714301E-2</v>
      </c>
      <c r="Z738">
        <v>5.0285714285714302E-2</v>
      </c>
      <c r="AA738">
        <v>1.1428571428571399E-3</v>
      </c>
      <c r="AB738">
        <v>2.2857142857142899E-2</v>
      </c>
      <c r="AC738">
        <v>2.2857142857142899E-2</v>
      </c>
      <c r="AD738">
        <v>1.25714285714286E-2</v>
      </c>
      <c r="AE738">
        <v>1.48571428571429E-2</v>
      </c>
      <c r="AF738">
        <v>0</v>
      </c>
      <c r="AG738">
        <v>0.67200000000000004</v>
      </c>
      <c r="AH738">
        <v>0.505142857142857</v>
      </c>
      <c r="AI738">
        <v>0.86742857142857099</v>
      </c>
      <c r="AJ738">
        <v>0.74399999999999999</v>
      </c>
      <c r="AK738">
        <v>0.28914285714285698</v>
      </c>
      <c r="AL738">
        <v>0.752</v>
      </c>
      <c r="AM738">
        <v>0.34399999999999997</v>
      </c>
      <c r="AN738">
        <v>0.52685714285714302</v>
      </c>
      <c r="AO738">
        <v>0.216</v>
      </c>
      <c r="AP738">
        <v>0.42514285714285699</v>
      </c>
      <c r="AQ738">
        <v>0.60571428571428598</v>
      </c>
      <c r="AR738">
        <v>0.60571428571428598</v>
      </c>
      <c r="AS738">
        <v>0.84799999999999998</v>
      </c>
      <c r="AT738">
        <v>0.51771428571428602</v>
      </c>
      <c r="AU738">
        <v>0</v>
      </c>
      <c r="AV738">
        <v>2.78857142857143</v>
      </c>
      <c r="AW738">
        <v>1.9119999999999999</v>
      </c>
      <c r="AX738">
        <v>0.64114285714285701</v>
      </c>
      <c r="AY738">
        <v>2.5771428571428601</v>
      </c>
      <c r="AZ738">
        <v>7.9188571428571404</v>
      </c>
      <c r="BA738">
        <v>0.81942857142857095</v>
      </c>
      <c r="BB738">
        <v>0.45142857142857101</v>
      </c>
      <c r="BC738">
        <v>0.33257142857142902</v>
      </c>
      <c r="BD738">
        <v>0.56685714285714295</v>
      </c>
      <c r="BE738">
        <v>0.60914285714285699</v>
      </c>
      <c r="BF738" s="255" t="str">
        <f t="shared" si="11"/>
        <v>Significant vulnerability</v>
      </c>
    </row>
    <row r="739" spans="1:58" x14ac:dyDescent="0.25">
      <c r="A739">
        <v>56528</v>
      </c>
      <c r="B739">
        <v>1655</v>
      </c>
      <c r="C739">
        <v>198</v>
      </c>
      <c r="D739">
        <v>54</v>
      </c>
      <c r="E739">
        <v>43638</v>
      </c>
      <c r="F739">
        <v>34</v>
      </c>
      <c r="G739">
        <v>520</v>
      </c>
      <c r="H739">
        <v>292</v>
      </c>
      <c r="I739">
        <v>198</v>
      </c>
      <c r="J739">
        <v>49</v>
      </c>
      <c r="K739">
        <v>61</v>
      </c>
      <c r="L739">
        <v>2</v>
      </c>
      <c r="M739">
        <v>0</v>
      </c>
      <c r="N739">
        <v>214</v>
      </c>
      <c r="O739">
        <v>5</v>
      </c>
      <c r="P739">
        <v>15</v>
      </c>
      <c r="Q739">
        <v>0</v>
      </c>
      <c r="R739">
        <v>0.11963746223565</v>
      </c>
      <c r="S739">
        <v>3.2628398791540801E-2</v>
      </c>
      <c r="T739">
        <v>43638</v>
      </c>
      <c r="U739">
        <v>2.0543806646525699E-2</v>
      </c>
      <c r="V739">
        <v>0.31419939577039302</v>
      </c>
      <c r="W739">
        <v>0.17643504531722101</v>
      </c>
      <c r="X739">
        <v>0.11963746223565</v>
      </c>
      <c r="Y739">
        <v>2.9607250755287001E-2</v>
      </c>
      <c r="Z739">
        <v>3.6858006042296103E-2</v>
      </c>
      <c r="AA739">
        <v>1.2084592145015099E-3</v>
      </c>
      <c r="AB739">
        <v>0</v>
      </c>
      <c r="AC739">
        <v>0.12930513595166199</v>
      </c>
      <c r="AD739">
        <v>3.0211480362537799E-3</v>
      </c>
      <c r="AE739">
        <v>9.0634441087613302E-3</v>
      </c>
      <c r="AF739">
        <v>0</v>
      </c>
      <c r="AG739">
        <v>0.750857142857143</v>
      </c>
      <c r="AH739">
        <v>0.86857142857142899</v>
      </c>
      <c r="AI739">
        <v>0.28914285714285698</v>
      </c>
      <c r="AJ739">
        <v>0.17257142857142899</v>
      </c>
      <c r="AK739">
        <v>0.90628571428571403</v>
      </c>
      <c r="AL739">
        <v>0.17599999999999999</v>
      </c>
      <c r="AM739">
        <v>0.52571428571428602</v>
      </c>
      <c r="AN739">
        <v>0.620571428571429</v>
      </c>
      <c r="AO739">
        <v>0.13942857142857101</v>
      </c>
      <c r="AP739">
        <v>0.433142857142857</v>
      </c>
      <c r="AQ739">
        <v>0</v>
      </c>
      <c r="AR739">
        <v>0.96799999999999997</v>
      </c>
      <c r="AS739">
        <v>0.38857142857142901</v>
      </c>
      <c r="AT739">
        <v>0.34171428571428603</v>
      </c>
      <c r="AU739">
        <v>0</v>
      </c>
      <c r="AV739">
        <v>2.0811428571428601</v>
      </c>
      <c r="AW739">
        <v>2.22857142857143</v>
      </c>
      <c r="AX739">
        <v>0.57257142857142895</v>
      </c>
      <c r="AY739">
        <v>1.69828571428571</v>
      </c>
      <c r="AZ739">
        <v>6.5805714285714298</v>
      </c>
      <c r="BA739">
        <v>0.54971428571428604</v>
      </c>
      <c r="BB739">
        <v>0.61828571428571399</v>
      </c>
      <c r="BC739">
        <v>0.28342857142857097</v>
      </c>
      <c r="BD739">
        <v>0.28685714285714298</v>
      </c>
      <c r="BE739">
        <v>0.38742857142857101</v>
      </c>
      <c r="BF739" s="255" t="str">
        <f t="shared" si="11"/>
        <v>Some vulnerability</v>
      </c>
    </row>
    <row r="740" spans="1:58" x14ac:dyDescent="0.25">
      <c r="A740">
        <v>56529</v>
      </c>
      <c r="B740">
        <v>4664</v>
      </c>
      <c r="C740">
        <v>639</v>
      </c>
      <c r="D740">
        <v>27</v>
      </c>
      <c r="E740">
        <v>45955</v>
      </c>
      <c r="F740">
        <v>189</v>
      </c>
      <c r="G740">
        <v>598</v>
      </c>
      <c r="H740">
        <v>1123</v>
      </c>
      <c r="I740">
        <v>766</v>
      </c>
      <c r="J740">
        <v>108</v>
      </c>
      <c r="K740">
        <v>609</v>
      </c>
      <c r="L740">
        <v>47</v>
      </c>
      <c r="M740">
        <v>307</v>
      </c>
      <c r="N740">
        <v>130</v>
      </c>
      <c r="O740">
        <v>0</v>
      </c>
      <c r="P740">
        <v>189</v>
      </c>
      <c r="Q740">
        <v>13</v>
      </c>
      <c r="R740">
        <v>0.13700686106346499</v>
      </c>
      <c r="S740">
        <v>5.7890222984562601E-3</v>
      </c>
      <c r="T740">
        <v>45955</v>
      </c>
      <c r="U740">
        <v>4.0523156089193803E-2</v>
      </c>
      <c r="V740">
        <v>0.12821612349914199</v>
      </c>
      <c r="W740">
        <v>0.24078044596912501</v>
      </c>
      <c r="X740">
        <v>0.16423670668953699</v>
      </c>
      <c r="Y740">
        <v>2.3156089193824999E-2</v>
      </c>
      <c r="Z740">
        <v>0.13057461406518001</v>
      </c>
      <c r="AA740">
        <v>1.00771869639794E-2</v>
      </c>
      <c r="AB740">
        <v>6.58233276157804E-2</v>
      </c>
      <c r="AC740">
        <v>2.7873070325900501E-2</v>
      </c>
      <c r="AD740">
        <v>0</v>
      </c>
      <c r="AE740">
        <v>4.0523156089193803E-2</v>
      </c>
      <c r="AF740">
        <v>2.7873070325900502E-3</v>
      </c>
      <c r="AG740">
        <v>0.83885714285714297</v>
      </c>
      <c r="AH740">
        <v>0.13142857142857101</v>
      </c>
      <c r="AI740">
        <v>0.217142857142857</v>
      </c>
      <c r="AJ740">
        <v>0.500571428571429</v>
      </c>
      <c r="AK740">
        <v>0.109714285714286</v>
      </c>
      <c r="AL740">
        <v>0.61257142857142899</v>
      </c>
      <c r="AM740">
        <v>0.83199999999999996</v>
      </c>
      <c r="AN740">
        <v>0.435428571428571</v>
      </c>
      <c r="AO740">
        <v>0.65828571428571403</v>
      </c>
      <c r="AP740">
        <v>0.76342857142857101</v>
      </c>
      <c r="AQ740">
        <v>0.86399999999999999</v>
      </c>
      <c r="AR740">
        <v>0.65600000000000003</v>
      </c>
      <c r="AS740">
        <v>0</v>
      </c>
      <c r="AT740">
        <v>0.91314285714285703</v>
      </c>
      <c r="AU740">
        <v>0.45828571428571402</v>
      </c>
      <c r="AV740">
        <v>1.6879999999999999</v>
      </c>
      <c r="AW740">
        <v>1.98971428571429</v>
      </c>
      <c r="AX740">
        <v>1.4217142857142899</v>
      </c>
      <c r="AY740">
        <v>2.8914285714285701</v>
      </c>
      <c r="AZ740">
        <v>7.9908571428571404</v>
      </c>
      <c r="BA740">
        <v>0.370285714285714</v>
      </c>
      <c r="BB740">
        <v>0.499428571428571</v>
      </c>
      <c r="BC740">
        <v>0.75542857142857101</v>
      </c>
      <c r="BD740">
        <v>0.65714285714285703</v>
      </c>
      <c r="BE740">
        <v>0.626285714285714</v>
      </c>
      <c r="BF740" s="255" t="str">
        <f t="shared" si="11"/>
        <v>Significant vulnerability</v>
      </c>
    </row>
    <row r="741" spans="1:58" x14ac:dyDescent="0.25">
      <c r="A741">
        <v>56531</v>
      </c>
      <c r="B741">
        <v>1948</v>
      </c>
      <c r="C741">
        <v>242</v>
      </c>
      <c r="D741">
        <v>30</v>
      </c>
      <c r="E741">
        <v>42952</v>
      </c>
      <c r="F741">
        <v>85</v>
      </c>
      <c r="G741">
        <v>404</v>
      </c>
      <c r="H741">
        <v>495</v>
      </c>
      <c r="I741">
        <v>292</v>
      </c>
      <c r="J741">
        <v>55</v>
      </c>
      <c r="K741">
        <v>126</v>
      </c>
      <c r="L741">
        <v>0</v>
      </c>
      <c r="M741">
        <v>83</v>
      </c>
      <c r="N741">
        <v>24</v>
      </c>
      <c r="O741">
        <v>18</v>
      </c>
      <c r="P741">
        <v>29</v>
      </c>
      <c r="Q741">
        <v>31</v>
      </c>
      <c r="R741">
        <v>0.12422997946611899</v>
      </c>
      <c r="S741">
        <v>1.54004106776181E-2</v>
      </c>
      <c r="T741">
        <v>42952</v>
      </c>
      <c r="U741">
        <v>4.3634496919917901E-2</v>
      </c>
      <c r="V741">
        <v>0.207392197125257</v>
      </c>
      <c r="W741">
        <v>0.25410677618069799</v>
      </c>
      <c r="X741">
        <v>0.14989733059548299</v>
      </c>
      <c r="Y741">
        <v>2.82340862422998E-2</v>
      </c>
      <c r="Z741">
        <v>6.4681724845995894E-2</v>
      </c>
      <c r="AA741">
        <v>0</v>
      </c>
      <c r="AB741">
        <v>4.2607802874743299E-2</v>
      </c>
      <c r="AC741">
        <v>1.23203285420945E-2</v>
      </c>
      <c r="AD741">
        <v>9.2402464065708401E-3</v>
      </c>
      <c r="AE741">
        <v>1.4887063655030799E-2</v>
      </c>
      <c r="AF741">
        <v>1.5913757700205301E-2</v>
      </c>
      <c r="AG741">
        <v>0.77828571428571403</v>
      </c>
      <c r="AH741">
        <v>0.45142857142857101</v>
      </c>
      <c r="AI741">
        <v>0.30628571428571399</v>
      </c>
      <c r="AJ741">
        <v>0.55314285714285705</v>
      </c>
      <c r="AK741">
        <v>0.55200000000000005</v>
      </c>
      <c r="AL741">
        <v>0.70628571428571396</v>
      </c>
      <c r="AM741">
        <v>0.76</v>
      </c>
      <c r="AN741">
        <v>0.57371428571428595</v>
      </c>
      <c r="AO741">
        <v>0.309714285714286</v>
      </c>
      <c r="AP741">
        <v>0</v>
      </c>
      <c r="AQ741">
        <v>0.76914285714285702</v>
      </c>
      <c r="AR741">
        <v>0.44342857142857101</v>
      </c>
      <c r="AS741">
        <v>0.73599999999999999</v>
      </c>
      <c r="AT741">
        <v>0.51885714285714302</v>
      </c>
      <c r="AU741">
        <v>0.69599999999999995</v>
      </c>
      <c r="AV741">
        <v>2.0891428571428601</v>
      </c>
      <c r="AW741">
        <v>2.5920000000000001</v>
      </c>
      <c r="AX741">
        <v>0.309714285714286</v>
      </c>
      <c r="AY741">
        <v>3.1634285714285699</v>
      </c>
      <c r="AZ741">
        <v>8.1542857142857095</v>
      </c>
      <c r="BA741">
        <v>0.55428571428571405</v>
      </c>
      <c r="BB741">
        <v>0.80342857142857105</v>
      </c>
      <c r="BC741">
        <v>0.17714285714285699</v>
      </c>
      <c r="BD741">
        <v>0.748571428571429</v>
      </c>
      <c r="BE741">
        <v>0.65142857142857102</v>
      </c>
      <c r="BF741" s="255" t="str">
        <f t="shared" si="11"/>
        <v>Significant vulnerability</v>
      </c>
    </row>
    <row r="742" spans="1:58" x14ac:dyDescent="0.25">
      <c r="A742">
        <v>56533</v>
      </c>
      <c r="B742">
        <v>333</v>
      </c>
      <c r="C742">
        <v>12</v>
      </c>
      <c r="D742">
        <v>5</v>
      </c>
      <c r="E742">
        <v>31171</v>
      </c>
      <c r="F742">
        <v>26</v>
      </c>
      <c r="G742">
        <v>46</v>
      </c>
      <c r="H742">
        <v>96</v>
      </c>
      <c r="I742">
        <v>67</v>
      </c>
      <c r="J742">
        <v>10</v>
      </c>
      <c r="K742">
        <v>12</v>
      </c>
      <c r="L742">
        <v>0</v>
      </c>
      <c r="M742">
        <v>0</v>
      </c>
      <c r="N742">
        <v>27</v>
      </c>
      <c r="O742">
        <v>6</v>
      </c>
      <c r="P742">
        <v>7</v>
      </c>
      <c r="Q742">
        <v>4</v>
      </c>
      <c r="R742">
        <v>3.6036036036036001E-2</v>
      </c>
      <c r="S742">
        <v>1.5015015015014999E-2</v>
      </c>
      <c r="T742">
        <v>31171</v>
      </c>
      <c r="U742">
        <v>7.8078078078078095E-2</v>
      </c>
      <c r="V742">
        <v>0.13813813813813799</v>
      </c>
      <c r="W742">
        <v>0.28828828828828801</v>
      </c>
      <c r="X742">
        <v>0.201201201201201</v>
      </c>
      <c r="Y742">
        <v>3.0030030030029999E-2</v>
      </c>
      <c r="Z742">
        <v>3.6036036036036001E-2</v>
      </c>
      <c r="AA742">
        <v>0</v>
      </c>
      <c r="AB742">
        <v>0</v>
      </c>
      <c r="AC742">
        <v>8.1081081081081099E-2</v>
      </c>
      <c r="AD742">
        <v>1.8018018018018001E-2</v>
      </c>
      <c r="AE742">
        <v>2.1021021021020998E-2</v>
      </c>
      <c r="AF742">
        <v>1.2012012012012E-2</v>
      </c>
      <c r="AG742">
        <v>0.110857142857143</v>
      </c>
      <c r="AH742">
        <v>0.436571428571429</v>
      </c>
      <c r="AI742">
        <v>0.872</v>
      </c>
      <c r="AJ742">
        <v>0.89485714285714302</v>
      </c>
      <c r="AK742">
        <v>0.157714285714286</v>
      </c>
      <c r="AL742">
        <v>0.876571428571429</v>
      </c>
      <c r="AM742">
        <v>0.94399999999999995</v>
      </c>
      <c r="AN742">
        <v>0.63657142857142901</v>
      </c>
      <c r="AO742">
        <v>0.13828571428571401</v>
      </c>
      <c r="AP742">
        <v>0</v>
      </c>
      <c r="AQ742">
        <v>0</v>
      </c>
      <c r="AR742">
        <v>0.88800000000000001</v>
      </c>
      <c r="AS742">
        <v>0.92114285714285704</v>
      </c>
      <c r="AT742">
        <v>0.67428571428571404</v>
      </c>
      <c r="AU742">
        <v>0.63542857142857101</v>
      </c>
      <c r="AV742">
        <v>2.3142857142857101</v>
      </c>
      <c r="AW742">
        <v>2.6148571428571401</v>
      </c>
      <c r="AX742">
        <v>0.13828571428571401</v>
      </c>
      <c r="AY742">
        <v>3.1188571428571401</v>
      </c>
      <c r="AZ742">
        <v>8.1862857142857095</v>
      </c>
      <c r="BA742">
        <v>0.65485714285714303</v>
      </c>
      <c r="BB742">
        <v>0.81599999999999995</v>
      </c>
      <c r="BC742">
        <v>9.8285714285714296E-2</v>
      </c>
      <c r="BD742">
        <v>0.73599999999999999</v>
      </c>
      <c r="BE742">
        <v>0.65600000000000003</v>
      </c>
      <c r="BF742" s="255" t="str">
        <f t="shared" si="11"/>
        <v>Significant vulnerability</v>
      </c>
    </row>
    <row r="743" spans="1:58" x14ac:dyDescent="0.25">
      <c r="A743">
        <v>56534</v>
      </c>
      <c r="B743">
        <v>1287</v>
      </c>
      <c r="C743">
        <v>122</v>
      </c>
      <c r="D743">
        <v>10</v>
      </c>
      <c r="E743">
        <v>37694</v>
      </c>
      <c r="F743">
        <v>97</v>
      </c>
      <c r="G743">
        <v>287</v>
      </c>
      <c r="H743">
        <v>302</v>
      </c>
      <c r="I743">
        <v>115</v>
      </c>
      <c r="J743">
        <v>47</v>
      </c>
      <c r="K743">
        <v>95</v>
      </c>
      <c r="L743">
        <v>0</v>
      </c>
      <c r="M743">
        <v>0</v>
      </c>
      <c r="N743">
        <v>115</v>
      </c>
      <c r="O743">
        <v>15</v>
      </c>
      <c r="P743">
        <v>30</v>
      </c>
      <c r="Q743">
        <v>0</v>
      </c>
      <c r="R743">
        <v>9.4794094794094799E-2</v>
      </c>
      <c r="S743">
        <v>7.77000777000777E-3</v>
      </c>
      <c r="T743">
        <v>37694</v>
      </c>
      <c r="U743">
        <v>7.5369075369075403E-2</v>
      </c>
      <c r="V743">
        <v>0.22299922299922301</v>
      </c>
      <c r="W743">
        <v>0.23465423465423499</v>
      </c>
      <c r="X743">
        <v>8.9355089355089401E-2</v>
      </c>
      <c r="Y743">
        <v>3.6519036519036499E-2</v>
      </c>
      <c r="Z743">
        <v>7.3815073815073795E-2</v>
      </c>
      <c r="AA743">
        <v>0</v>
      </c>
      <c r="AB743">
        <v>0</v>
      </c>
      <c r="AC743">
        <v>8.9355089355089401E-2</v>
      </c>
      <c r="AD743">
        <v>1.1655011655011699E-2</v>
      </c>
      <c r="AE743">
        <v>2.3310023310023301E-2</v>
      </c>
      <c r="AF743">
        <v>0</v>
      </c>
      <c r="AG743">
        <v>0.60114285714285698</v>
      </c>
      <c r="AH743">
        <v>0.187428571428571</v>
      </c>
      <c r="AI743">
        <v>0.54857142857142904</v>
      </c>
      <c r="AJ743">
        <v>0.88114285714285701</v>
      </c>
      <c r="AK743">
        <v>0.64114285714285701</v>
      </c>
      <c r="AL743">
        <v>0.57828571428571396</v>
      </c>
      <c r="AM743">
        <v>0.20342857142857099</v>
      </c>
      <c r="AN743">
        <v>0.75771428571428601</v>
      </c>
      <c r="AO743">
        <v>0.38514285714285701</v>
      </c>
      <c r="AP743">
        <v>0</v>
      </c>
      <c r="AQ743">
        <v>0</v>
      </c>
      <c r="AR743">
        <v>0.91771428571428604</v>
      </c>
      <c r="AS743">
        <v>0.82399999999999995</v>
      </c>
      <c r="AT743">
        <v>0.71771428571428597</v>
      </c>
      <c r="AU743">
        <v>0</v>
      </c>
      <c r="AV743">
        <v>2.21828571428571</v>
      </c>
      <c r="AW743">
        <v>2.1805714285714299</v>
      </c>
      <c r="AX743">
        <v>0.38514285714285701</v>
      </c>
      <c r="AY743">
        <v>2.4594285714285702</v>
      </c>
      <c r="AZ743">
        <v>7.24342857142857</v>
      </c>
      <c r="BA743">
        <v>0.61599999999999999</v>
      </c>
      <c r="BB743">
        <v>0.59428571428571397</v>
      </c>
      <c r="BC743">
        <v>0.20571428571428599</v>
      </c>
      <c r="BD743">
        <v>0.52114285714285702</v>
      </c>
      <c r="BE743">
        <v>0.501714285714286</v>
      </c>
      <c r="BF743" s="255" t="str">
        <f t="shared" si="11"/>
        <v>Significant vulnerability</v>
      </c>
    </row>
    <row r="744" spans="1:58" x14ac:dyDescent="0.25">
      <c r="A744">
        <v>56535</v>
      </c>
      <c r="B744">
        <v>1290</v>
      </c>
      <c r="C744">
        <v>146</v>
      </c>
      <c r="D744">
        <v>17</v>
      </c>
      <c r="E744">
        <v>33298</v>
      </c>
      <c r="F744">
        <v>74</v>
      </c>
      <c r="G744">
        <v>328</v>
      </c>
      <c r="H744">
        <v>361</v>
      </c>
      <c r="I744">
        <v>142</v>
      </c>
      <c r="J744">
        <v>63</v>
      </c>
      <c r="K744">
        <v>106</v>
      </c>
      <c r="L744">
        <v>1</v>
      </c>
      <c r="M744">
        <v>31</v>
      </c>
      <c r="N744">
        <v>95</v>
      </c>
      <c r="O744">
        <v>9</v>
      </c>
      <c r="P744">
        <v>23</v>
      </c>
      <c r="Q744">
        <v>55</v>
      </c>
      <c r="R744">
        <v>0.11317829457364301</v>
      </c>
      <c r="S744">
        <v>1.31782945736434E-2</v>
      </c>
      <c r="T744">
        <v>33298</v>
      </c>
      <c r="U744">
        <v>5.7364341085271303E-2</v>
      </c>
      <c r="V744">
        <v>0.25426356589147298</v>
      </c>
      <c r="W744">
        <v>0.27984496124031</v>
      </c>
      <c r="X744">
        <v>0.110077519379845</v>
      </c>
      <c r="Y744">
        <v>4.8837209302325602E-2</v>
      </c>
      <c r="Z744">
        <v>8.21705426356589E-2</v>
      </c>
      <c r="AA744">
        <v>7.7519379844961196E-4</v>
      </c>
      <c r="AB744">
        <v>2.4031007751938002E-2</v>
      </c>
      <c r="AC744">
        <v>7.3643410852713198E-2</v>
      </c>
      <c r="AD744">
        <v>6.9767441860465098E-3</v>
      </c>
      <c r="AE744">
        <v>1.7829457364341099E-2</v>
      </c>
      <c r="AF744">
        <v>4.2635658914728702E-2</v>
      </c>
      <c r="AG744">
        <v>0.71199999999999997</v>
      </c>
      <c r="AH744">
        <v>0.36799999999999999</v>
      </c>
      <c r="AI744">
        <v>0.79885714285714304</v>
      </c>
      <c r="AJ744">
        <v>0.76</v>
      </c>
      <c r="AK744">
        <v>0.78742857142857103</v>
      </c>
      <c r="AL744">
        <v>0.84685714285714297</v>
      </c>
      <c r="AM744">
        <v>0.41828571428571398</v>
      </c>
      <c r="AN744">
        <v>0.89828571428571402</v>
      </c>
      <c r="AO744">
        <v>0.432</v>
      </c>
      <c r="AP744">
        <v>0.39428571428571402</v>
      </c>
      <c r="AQ744">
        <v>0.61599999999999999</v>
      </c>
      <c r="AR744">
        <v>0.86742857142857099</v>
      </c>
      <c r="AS744">
        <v>0.628571428571429</v>
      </c>
      <c r="AT744">
        <v>0.59314285714285697</v>
      </c>
      <c r="AU744">
        <v>0.91085714285714303</v>
      </c>
      <c r="AV744">
        <v>2.6388571428571401</v>
      </c>
      <c r="AW744">
        <v>2.95085714285714</v>
      </c>
      <c r="AX744">
        <v>0.82628571428571396</v>
      </c>
      <c r="AY744">
        <v>3.6160000000000001</v>
      </c>
      <c r="AZ744">
        <v>10.032</v>
      </c>
      <c r="BA744">
        <v>0.77257142857142902</v>
      </c>
      <c r="BB744">
        <v>0.95542857142857096</v>
      </c>
      <c r="BC744">
        <v>0.442285714285714</v>
      </c>
      <c r="BD744">
        <v>0.89028571428571401</v>
      </c>
      <c r="BE744">
        <v>0.90285714285714302</v>
      </c>
      <c r="BF744" s="255" t="str">
        <f t="shared" si="11"/>
        <v>Most vulnerability</v>
      </c>
    </row>
    <row r="745" spans="1:58" x14ac:dyDescent="0.25">
      <c r="A745">
        <v>56536</v>
      </c>
      <c r="B745">
        <v>491</v>
      </c>
      <c r="C745">
        <v>64</v>
      </c>
      <c r="D745">
        <v>16</v>
      </c>
      <c r="E745">
        <v>37763</v>
      </c>
      <c r="F745">
        <v>18</v>
      </c>
      <c r="G745">
        <v>133</v>
      </c>
      <c r="H745">
        <v>146</v>
      </c>
      <c r="I745">
        <v>43</v>
      </c>
      <c r="J745">
        <v>23</v>
      </c>
      <c r="K745">
        <v>86</v>
      </c>
      <c r="L745">
        <v>1</v>
      </c>
      <c r="M745">
        <v>0</v>
      </c>
      <c r="N745">
        <v>3</v>
      </c>
      <c r="O745">
        <v>4</v>
      </c>
      <c r="P745">
        <v>6</v>
      </c>
      <c r="Q745">
        <v>0</v>
      </c>
      <c r="R745">
        <v>0.130346232179226</v>
      </c>
      <c r="S745">
        <v>3.25865580448065E-2</v>
      </c>
      <c r="T745">
        <v>37763</v>
      </c>
      <c r="U745">
        <v>3.6659877800407303E-2</v>
      </c>
      <c r="V745">
        <v>0.27087576374745398</v>
      </c>
      <c r="W745">
        <v>0.29735234215885897</v>
      </c>
      <c r="X745">
        <v>8.7576374745417504E-2</v>
      </c>
      <c r="Y745">
        <v>4.6843177189409398E-2</v>
      </c>
      <c r="Z745">
        <v>0.17515274949083501</v>
      </c>
      <c r="AA745">
        <v>2.0366598778004102E-3</v>
      </c>
      <c r="AB745">
        <v>0</v>
      </c>
      <c r="AC745">
        <v>6.1099796334012201E-3</v>
      </c>
      <c r="AD745">
        <v>8.1466395112016303E-3</v>
      </c>
      <c r="AE745">
        <v>1.22199592668024E-2</v>
      </c>
      <c r="AF745">
        <v>0</v>
      </c>
      <c r="AG745">
        <v>0.80571428571428605</v>
      </c>
      <c r="AH745">
        <v>0.86742857142857099</v>
      </c>
      <c r="AI745">
        <v>0.54628571428571404</v>
      </c>
      <c r="AJ745">
        <v>0.441142857142857</v>
      </c>
      <c r="AK745">
        <v>0.83771428571428597</v>
      </c>
      <c r="AL745">
        <v>0.91428571428571404</v>
      </c>
      <c r="AM745">
        <v>0.189714285714286</v>
      </c>
      <c r="AN745">
        <v>0.88</v>
      </c>
      <c r="AO745">
        <v>0.75771428571428601</v>
      </c>
      <c r="AP745">
        <v>0.48571428571428599</v>
      </c>
      <c r="AQ745">
        <v>0</v>
      </c>
      <c r="AR745">
        <v>0.30514285714285699</v>
      </c>
      <c r="AS745">
        <v>0.69028571428571395</v>
      </c>
      <c r="AT745">
        <v>0.44</v>
      </c>
      <c r="AU745">
        <v>0</v>
      </c>
      <c r="AV745">
        <v>2.6605714285714299</v>
      </c>
      <c r="AW745">
        <v>2.8217142857142901</v>
      </c>
      <c r="AX745">
        <v>1.24342857142857</v>
      </c>
      <c r="AY745">
        <v>1.4354285714285699</v>
      </c>
      <c r="AZ745">
        <v>8.1611428571428597</v>
      </c>
      <c r="BA745">
        <v>0.77828571428571403</v>
      </c>
      <c r="BB745">
        <v>0.90971428571428603</v>
      </c>
      <c r="BC745">
        <v>0.67885714285714305</v>
      </c>
      <c r="BD745">
        <v>0.21257142857142899</v>
      </c>
      <c r="BE745">
        <v>0.65257142857142902</v>
      </c>
      <c r="BF745" s="255" t="str">
        <f t="shared" si="11"/>
        <v>Significant vulnerability</v>
      </c>
    </row>
    <row r="746" spans="1:58" x14ac:dyDescent="0.25">
      <c r="A746">
        <v>56537</v>
      </c>
      <c r="B746">
        <v>19650</v>
      </c>
      <c r="C746">
        <v>1704</v>
      </c>
      <c r="D746">
        <v>584</v>
      </c>
      <c r="E746">
        <v>36423</v>
      </c>
      <c r="F746">
        <v>558</v>
      </c>
      <c r="G746">
        <v>4370</v>
      </c>
      <c r="H746">
        <v>4463</v>
      </c>
      <c r="I746">
        <v>3445</v>
      </c>
      <c r="J746">
        <v>547</v>
      </c>
      <c r="K746">
        <v>1779</v>
      </c>
      <c r="L746">
        <v>38</v>
      </c>
      <c r="M746">
        <v>1262</v>
      </c>
      <c r="N746">
        <v>333</v>
      </c>
      <c r="O746">
        <v>85</v>
      </c>
      <c r="P746">
        <v>652</v>
      </c>
      <c r="Q746">
        <v>794</v>
      </c>
      <c r="R746">
        <v>8.6717557251908398E-2</v>
      </c>
      <c r="S746">
        <v>2.9720101781170499E-2</v>
      </c>
      <c r="T746">
        <v>36423</v>
      </c>
      <c r="U746">
        <v>2.8396946564885499E-2</v>
      </c>
      <c r="V746">
        <v>0.22239185750636101</v>
      </c>
      <c r="W746">
        <v>0.227124681933842</v>
      </c>
      <c r="X746">
        <v>0.17531806615776099</v>
      </c>
      <c r="Y746">
        <v>2.7837150127226502E-2</v>
      </c>
      <c r="Z746">
        <v>9.0534351145038203E-2</v>
      </c>
      <c r="AA746">
        <v>1.9338422391857501E-3</v>
      </c>
      <c r="AB746">
        <v>6.4223918575063599E-2</v>
      </c>
      <c r="AC746">
        <v>1.6946564885496201E-2</v>
      </c>
      <c r="AD746">
        <v>4.32569974554707E-3</v>
      </c>
      <c r="AE746">
        <v>3.31806615776081E-2</v>
      </c>
      <c r="AF746">
        <v>4.0407124681933797E-2</v>
      </c>
      <c r="AG746">
        <v>0.53257142857142903</v>
      </c>
      <c r="AH746">
        <v>0.82971428571428596</v>
      </c>
      <c r="AI746">
        <v>0.64</v>
      </c>
      <c r="AJ746">
        <v>0.27428571428571402</v>
      </c>
      <c r="AK746">
        <v>0.63314285714285701</v>
      </c>
      <c r="AL746">
        <v>0.50628571428571401</v>
      </c>
      <c r="AM746">
        <v>0.870857142857143</v>
      </c>
      <c r="AN746">
        <v>0.56571428571428595</v>
      </c>
      <c r="AO746">
        <v>0.48114285714285698</v>
      </c>
      <c r="AP746">
        <v>0.47428571428571398</v>
      </c>
      <c r="AQ746">
        <v>0.85942857142857099</v>
      </c>
      <c r="AR746">
        <v>0.52800000000000002</v>
      </c>
      <c r="AS746">
        <v>0.48228571428571398</v>
      </c>
      <c r="AT746">
        <v>0.85714285714285698</v>
      </c>
      <c r="AU746">
        <v>0.90400000000000003</v>
      </c>
      <c r="AV746">
        <v>2.27657142857143</v>
      </c>
      <c r="AW746">
        <v>2.5760000000000001</v>
      </c>
      <c r="AX746">
        <v>0.95542857142857196</v>
      </c>
      <c r="AY746">
        <v>3.6308571428571401</v>
      </c>
      <c r="AZ746">
        <v>9.4388571428571399</v>
      </c>
      <c r="BA746">
        <v>0.63771428571428601</v>
      </c>
      <c r="BB746">
        <v>0.79542857142857104</v>
      </c>
      <c r="BC746">
        <v>0.52571428571428602</v>
      </c>
      <c r="BD746">
        <v>0.89714285714285702</v>
      </c>
      <c r="BE746">
        <v>0.85142857142857098</v>
      </c>
      <c r="BF746" s="255" t="str">
        <f t="shared" si="11"/>
        <v>Most vulnerability</v>
      </c>
    </row>
    <row r="747" spans="1:58" x14ac:dyDescent="0.25">
      <c r="A747">
        <v>56540</v>
      </c>
      <c r="B747">
        <v>1838</v>
      </c>
      <c r="C747">
        <v>172</v>
      </c>
      <c r="D747">
        <v>42</v>
      </c>
      <c r="E747">
        <v>37602</v>
      </c>
      <c r="F747">
        <v>70</v>
      </c>
      <c r="G747">
        <v>426</v>
      </c>
      <c r="H747">
        <v>425</v>
      </c>
      <c r="I747">
        <v>212</v>
      </c>
      <c r="J747">
        <v>43</v>
      </c>
      <c r="K747">
        <v>81</v>
      </c>
      <c r="L747">
        <v>8</v>
      </c>
      <c r="M747">
        <v>49</v>
      </c>
      <c r="N747">
        <v>42</v>
      </c>
      <c r="O747">
        <v>7</v>
      </c>
      <c r="P747">
        <v>41</v>
      </c>
      <c r="Q747">
        <v>52</v>
      </c>
      <c r="R747">
        <v>9.3579978237214395E-2</v>
      </c>
      <c r="S747">
        <v>2.2850924918389599E-2</v>
      </c>
      <c r="T747">
        <v>37602</v>
      </c>
      <c r="U747">
        <v>3.8084874863982598E-2</v>
      </c>
      <c r="V747">
        <v>0.23177366702937999</v>
      </c>
      <c r="W747">
        <v>0.23122959738846599</v>
      </c>
      <c r="X747">
        <v>0.115342763873776</v>
      </c>
      <c r="Y747">
        <v>2.3394994559303599E-2</v>
      </c>
      <c r="Z747">
        <v>4.4069640914036999E-2</v>
      </c>
      <c r="AA747">
        <v>4.3525571273123004E-3</v>
      </c>
      <c r="AB747">
        <v>2.6659412404787801E-2</v>
      </c>
      <c r="AC747">
        <v>2.2850924918389599E-2</v>
      </c>
      <c r="AD747">
        <v>3.8084874863982599E-3</v>
      </c>
      <c r="AE747">
        <v>2.2306855277475501E-2</v>
      </c>
      <c r="AF747">
        <v>2.8291621327529898E-2</v>
      </c>
      <c r="AG747">
        <v>0.59657142857142897</v>
      </c>
      <c r="AH747">
        <v>0.69028571428571395</v>
      </c>
      <c r="AI747">
        <v>0.55542857142857105</v>
      </c>
      <c r="AJ747">
        <v>0.46057142857142902</v>
      </c>
      <c r="AK747">
        <v>0.69828571428571395</v>
      </c>
      <c r="AL747">
        <v>0.54400000000000004</v>
      </c>
      <c r="AM747">
        <v>0.46857142857142903</v>
      </c>
      <c r="AN747">
        <v>0.44342857142857101</v>
      </c>
      <c r="AO747">
        <v>0.18171428571428599</v>
      </c>
      <c r="AP747">
        <v>0.59428571428571397</v>
      </c>
      <c r="AQ747">
        <v>0.64571428571428602</v>
      </c>
      <c r="AR747">
        <v>0.60457142857142898</v>
      </c>
      <c r="AS747">
        <v>0.44571428571428601</v>
      </c>
      <c r="AT747">
        <v>0.69828571428571395</v>
      </c>
      <c r="AU747">
        <v>0.83542857142857097</v>
      </c>
      <c r="AV747">
        <v>2.3028571428571398</v>
      </c>
      <c r="AW747">
        <v>2.1542857142857099</v>
      </c>
      <c r="AX747">
        <v>0.77600000000000002</v>
      </c>
      <c r="AY747">
        <v>3.22971428571429</v>
      </c>
      <c r="AZ747">
        <v>8.4628571428571409</v>
      </c>
      <c r="BA747">
        <v>0.64914285714285702</v>
      </c>
      <c r="BB747">
        <v>0.58171428571428596</v>
      </c>
      <c r="BC747">
        <v>0.41942857142857098</v>
      </c>
      <c r="BD747">
        <v>0.76914285714285702</v>
      </c>
      <c r="BE747">
        <v>0.69485714285714295</v>
      </c>
      <c r="BF747" s="255" t="str">
        <f t="shared" si="11"/>
        <v>Significant vulnerability</v>
      </c>
    </row>
    <row r="748" spans="1:58" x14ac:dyDescent="0.25">
      <c r="A748">
        <v>56541</v>
      </c>
      <c r="B748">
        <v>29</v>
      </c>
      <c r="C748">
        <v>0</v>
      </c>
      <c r="D748">
        <v>0</v>
      </c>
      <c r="E748">
        <v>61845</v>
      </c>
      <c r="F748">
        <v>0</v>
      </c>
      <c r="G748">
        <v>18</v>
      </c>
      <c r="H748">
        <v>0</v>
      </c>
      <c r="I748">
        <v>0</v>
      </c>
      <c r="J748">
        <v>7</v>
      </c>
      <c r="K748">
        <v>0</v>
      </c>
      <c r="L748">
        <v>0</v>
      </c>
      <c r="M748">
        <v>0</v>
      </c>
      <c r="N748">
        <v>18</v>
      </c>
      <c r="O748">
        <v>0</v>
      </c>
      <c r="P748">
        <v>0</v>
      </c>
      <c r="Q748">
        <v>0</v>
      </c>
      <c r="R748">
        <v>0</v>
      </c>
      <c r="S748">
        <v>0</v>
      </c>
      <c r="T748">
        <v>61845</v>
      </c>
      <c r="U748">
        <v>0</v>
      </c>
      <c r="V748">
        <v>0.62068965517241403</v>
      </c>
      <c r="W748">
        <v>0</v>
      </c>
      <c r="X748">
        <v>0</v>
      </c>
      <c r="Y748">
        <v>0.24137931034482801</v>
      </c>
      <c r="Z748">
        <v>0</v>
      </c>
      <c r="AA748">
        <v>0</v>
      </c>
      <c r="AB748">
        <v>0</v>
      </c>
      <c r="AC748">
        <v>0.62068965517241403</v>
      </c>
      <c r="AD748">
        <v>0</v>
      </c>
      <c r="AE748">
        <v>0</v>
      </c>
      <c r="AF748">
        <v>0</v>
      </c>
      <c r="AG748">
        <v>0</v>
      </c>
      <c r="AH748">
        <v>0</v>
      </c>
      <c r="AI748">
        <v>5.3714285714285701E-2</v>
      </c>
      <c r="AJ748">
        <v>0</v>
      </c>
      <c r="AK748">
        <v>0.998857142857143</v>
      </c>
      <c r="AL748">
        <v>0</v>
      </c>
      <c r="AM748">
        <v>0</v>
      </c>
      <c r="AN748">
        <v>1</v>
      </c>
      <c r="AO748">
        <v>0</v>
      </c>
      <c r="AP748">
        <v>0</v>
      </c>
      <c r="AQ748">
        <v>0</v>
      </c>
      <c r="AR748">
        <v>1</v>
      </c>
      <c r="AS748">
        <v>0</v>
      </c>
      <c r="AT748">
        <v>0</v>
      </c>
      <c r="AU748">
        <v>0</v>
      </c>
      <c r="AV748">
        <v>5.3714285714285701E-2</v>
      </c>
      <c r="AW748">
        <v>1.99885714285714</v>
      </c>
      <c r="AX748">
        <v>0</v>
      </c>
      <c r="AY748">
        <v>1</v>
      </c>
      <c r="AZ748">
        <v>3.0525714285714298</v>
      </c>
      <c r="BA748">
        <v>0</v>
      </c>
      <c r="BB748">
        <v>0.502857142857143</v>
      </c>
      <c r="BC748">
        <v>0</v>
      </c>
      <c r="BD748">
        <v>0.112</v>
      </c>
      <c r="BE748">
        <v>8.0000000000000002E-3</v>
      </c>
      <c r="BF748" s="255" t="str">
        <f t="shared" si="11"/>
        <v>Least vulnerability</v>
      </c>
    </row>
    <row r="749" spans="1:58" x14ac:dyDescent="0.25">
      <c r="A749">
        <v>56542</v>
      </c>
      <c r="B749">
        <v>2435</v>
      </c>
      <c r="C749">
        <v>386</v>
      </c>
      <c r="D749">
        <v>79</v>
      </c>
      <c r="E749">
        <v>31929</v>
      </c>
      <c r="F749">
        <v>224</v>
      </c>
      <c r="G749">
        <v>610</v>
      </c>
      <c r="H749">
        <v>584</v>
      </c>
      <c r="I749">
        <v>391</v>
      </c>
      <c r="J749">
        <v>59</v>
      </c>
      <c r="K749">
        <v>180</v>
      </c>
      <c r="L749">
        <v>5</v>
      </c>
      <c r="M749">
        <v>76</v>
      </c>
      <c r="N749">
        <v>99</v>
      </c>
      <c r="O749">
        <v>23</v>
      </c>
      <c r="P749">
        <v>65</v>
      </c>
      <c r="Q749">
        <v>150</v>
      </c>
      <c r="R749">
        <v>0.15852156057494901</v>
      </c>
      <c r="S749">
        <v>3.2443531827515401E-2</v>
      </c>
      <c r="T749">
        <v>31929</v>
      </c>
      <c r="U749">
        <v>9.1991786447638599E-2</v>
      </c>
      <c r="V749">
        <v>0.25051334702258699</v>
      </c>
      <c r="W749">
        <v>0.239835728952772</v>
      </c>
      <c r="X749">
        <v>0.16057494866529801</v>
      </c>
      <c r="Y749">
        <v>2.42299794661191E-2</v>
      </c>
      <c r="Z749">
        <v>7.3921971252566707E-2</v>
      </c>
      <c r="AA749">
        <v>2.05338809034908E-3</v>
      </c>
      <c r="AB749">
        <v>3.1211498973305999E-2</v>
      </c>
      <c r="AC749">
        <v>4.0657084188911702E-2</v>
      </c>
      <c r="AD749">
        <v>9.4455852156057497E-3</v>
      </c>
      <c r="AE749">
        <v>2.6694045174538002E-2</v>
      </c>
      <c r="AF749">
        <v>6.1601642710472297E-2</v>
      </c>
      <c r="AG749">
        <v>0.88685714285714301</v>
      </c>
      <c r="AH749">
        <v>0.86399999999999999</v>
      </c>
      <c r="AI749">
        <v>0.86057142857142899</v>
      </c>
      <c r="AJ749">
        <v>0.93714285714285706</v>
      </c>
      <c r="AK749">
        <v>0.77828571428571403</v>
      </c>
      <c r="AL749">
        <v>0.60799999999999998</v>
      </c>
      <c r="AM749">
        <v>0.81828571428571395</v>
      </c>
      <c r="AN749">
        <v>0.46742857142857103</v>
      </c>
      <c r="AO749">
        <v>0.38628571428571401</v>
      </c>
      <c r="AP749">
        <v>0.48914285714285699</v>
      </c>
      <c r="AQ749">
        <v>0.67885714285714305</v>
      </c>
      <c r="AR749">
        <v>0.746285714285714</v>
      </c>
      <c r="AS749">
        <v>0.746285714285714</v>
      </c>
      <c r="AT749">
        <v>0.79657142857142904</v>
      </c>
      <c r="AU749">
        <v>0.94057142857142895</v>
      </c>
      <c r="AV749">
        <v>3.5485714285714298</v>
      </c>
      <c r="AW749">
        <v>2.6720000000000002</v>
      </c>
      <c r="AX749">
        <v>0.875428571428571</v>
      </c>
      <c r="AY749">
        <v>3.9085714285714301</v>
      </c>
      <c r="AZ749">
        <v>11.004571428571399</v>
      </c>
      <c r="BA749">
        <v>0.96914285714285697</v>
      </c>
      <c r="BB749">
        <v>0.84342857142857097</v>
      </c>
      <c r="BC749">
        <v>0.47199999999999998</v>
      </c>
      <c r="BD749">
        <v>0.96799999999999997</v>
      </c>
      <c r="BE749">
        <v>0.97599999999999998</v>
      </c>
      <c r="BF749" s="255" t="str">
        <f t="shared" si="11"/>
        <v>Most vulnerability</v>
      </c>
    </row>
    <row r="750" spans="1:58" x14ac:dyDescent="0.25">
      <c r="A750">
        <v>56543</v>
      </c>
      <c r="B750">
        <v>224</v>
      </c>
      <c r="C750">
        <v>24</v>
      </c>
      <c r="D750">
        <v>4</v>
      </c>
      <c r="E750">
        <v>32280</v>
      </c>
      <c r="F750">
        <v>25</v>
      </c>
      <c r="G750">
        <v>39</v>
      </c>
      <c r="H750">
        <v>68</v>
      </c>
      <c r="I750">
        <v>42</v>
      </c>
      <c r="J750">
        <v>12</v>
      </c>
      <c r="K750">
        <v>10</v>
      </c>
      <c r="L750">
        <v>0</v>
      </c>
      <c r="M750">
        <v>0</v>
      </c>
      <c r="N750">
        <v>11</v>
      </c>
      <c r="O750">
        <v>0</v>
      </c>
      <c r="P750">
        <v>0</v>
      </c>
      <c r="Q750">
        <v>0</v>
      </c>
      <c r="R750">
        <v>0.107142857142857</v>
      </c>
      <c r="S750">
        <v>1.7857142857142901E-2</v>
      </c>
      <c r="T750">
        <v>32280</v>
      </c>
      <c r="U750">
        <v>0.111607142857143</v>
      </c>
      <c r="V750">
        <v>0.17410714285714299</v>
      </c>
      <c r="W750">
        <v>0.30357142857142899</v>
      </c>
      <c r="X750">
        <v>0.1875</v>
      </c>
      <c r="Y750">
        <v>5.3571428571428603E-2</v>
      </c>
      <c r="Z750">
        <v>4.4642857142857102E-2</v>
      </c>
      <c r="AA750">
        <v>0</v>
      </c>
      <c r="AB750">
        <v>0</v>
      </c>
      <c r="AC750">
        <v>4.9107142857142898E-2</v>
      </c>
      <c r="AD750">
        <v>0</v>
      </c>
      <c r="AE750">
        <v>0</v>
      </c>
      <c r="AF750">
        <v>0</v>
      </c>
      <c r="AG750">
        <v>0.67885714285714305</v>
      </c>
      <c r="AH750">
        <v>0.53142857142857103</v>
      </c>
      <c r="AI750">
        <v>0.85142857142857098</v>
      </c>
      <c r="AJ750">
        <v>0.97714285714285698</v>
      </c>
      <c r="AK750">
        <v>0.34057142857142902</v>
      </c>
      <c r="AL750">
        <v>0.93371428571428605</v>
      </c>
      <c r="AM750">
        <v>0.90742857142857103</v>
      </c>
      <c r="AN750">
        <v>0.92571428571428604</v>
      </c>
      <c r="AO750">
        <v>0.184</v>
      </c>
      <c r="AP750">
        <v>0</v>
      </c>
      <c r="AQ750">
        <v>0</v>
      </c>
      <c r="AR750">
        <v>0.78514285714285703</v>
      </c>
      <c r="AS750">
        <v>0</v>
      </c>
      <c r="AT750">
        <v>0</v>
      </c>
      <c r="AU750">
        <v>0</v>
      </c>
      <c r="AV750">
        <v>3.03885714285714</v>
      </c>
      <c r="AW750">
        <v>3.1074285714285699</v>
      </c>
      <c r="AX750">
        <v>0.184</v>
      </c>
      <c r="AY750">
        <v>0.78514285714285703</v>
      </c>
      <c r="AZ750">
        <v>7.1154285714285699</v>
      </c>
      <c r="BA750">
        <v>0.89028571428571401</v>
      </c>
      <c r="BB750">
        <v>0.98628571428571399</v>
      </c>
      <c r="BC750">
        <v>0.11885714285714299</v>
      </c>
      <c r="BD750">
        <v>6.51428571428571E-2</v>
      </c>
      <c r="BE750">
        <v>0.48685714285714299</v>
      </c>
      <c r="BF750" s="255" t="str">
        <f t="shared" si="11"/>
        <v>Some vulnerability</v>
      </c>
    </row>
    <row r="751" spans="1:58" x14ac:dyDescent="0.25">
      <c r="A751">
        <v>56544</v>
      </c>
      <c r="B751">
        <v>5609</v>
      </c>
      <c r="C751">
        <v>674</v>
      </c>
      <c r="D751">
        <v>76</v>
      </c>
      <c r="E751">
        <v>35659</v>
      </c>
      <c r="F751">
        <v>272</v>
      </c>
      <c r="G751">
        <v>1079</v>
      </c>
      <c r="H751">
        <v>1466</v>
      </c>
      <c r="I751">
        <v>712</v>
      </c>
      <c r="J751">
        <v>149</v>
      </c>
      <c r="K751">
        <v>761</v>
      </c>
      <c r="L751">
        <v>41</v>
      </c>
      <c r="M751">
        <v>63</v>
      </c>
      <c r="N751">
        <v>320</v>
      </c>
      <c r="O751">
        <v>59</v>
      </c>
      <c r="P751">
        <v>120</v>
      </c>
      <c r="Q751">
        <v>79</v>
      </c>
      <c r="R751">
        <v>0.120164022107328</v>
      </c>
      <c r="S751">
        <v>1.3549652344446401E-2</v>
      </c>
      <c r="T751">
        <v>35659</v>
      </c>
      <c r="U751">
        <v>4.8493492601176698E-2</v>
      </c>
      <c r="V751">
        <v>0.19236940631128499</v>
      </c>
      <c r="W751">
        <v>0.26136566232840103</v>
      </c>
      <c r="X751">
        <v>0.12693884827955099</v>
      </c>
      <c r="Y751">
        <v>2.6564449991085801E-2</v>
      </c>
      <c r="Z751">
        <v>0.13567480834373299</v>
      </c>
      <c r="AA751">
        <v>7.3096808700303098E-3</v>
      </c>
      <c r="AB751">
        <v>1.1231948653948999E-2</v>
      </c>
      <c r="AC751">
        <v>5.7051167766090198E-2</v>
      </c>
      <c r="AD751">
        <v>1.0518809056872899E-2</v>
      </c>
      <c r="AE751">
        <v>2.1394187912283799E-2</v>
      </c>
      <c r="AF751">
        <v>1.4084507042253501E-2</v>
      </c>
      <c r="AG751">
        <v>0.75542857142857101</v>
      </c>
      <c r="AH751">
        <v>0.378285714285714</v>
      </c>
      <c r="AI751">
        <v>0.68914285714285695</v>
      </c>
      <c r="AJ751">
        <v>0.63885714285714301</v>
      </c>
      <c r="AK751">
        <v>0.47085714285714297</v>
      </c>
      <c r="AL751">
        <v>0.75885714285714301</v>
      </c>
      <c r="AM751">
        <v>0.59542857142857097</v>
      </c>
      <c r="AN751">
        <v>0.53714285714285703</v>
      </c>
      <c r="AO751">
        <v>0.67200000000000004</v>
      </c>
      <c r="AP751">
        <v>0.69257142857142895</v>
      </c>
      <c r="AQ751">
        <v>0.46171428571428602</v>
      </c>
      <c r="AR751">
        <v>0.82057142857142895</v>
      </c>
      <c r="AS751">
        <v>0.77828571428571403</v>
      </c>
      <c r="AT751">
        <v>0.67771428571428605</v>
      </c>
      <c r="AU751">
        <v>0.66971428571428604</v>
      </c>
      <c r="AV751">
        <v>2.4617142857142902</v>
      </c>
      <c r="AW751">
        <v>2.3622857142857101</v>
      </c>
      <c r="AX751">
        <v>1.3645714285714301</v>
      </c>
      <c r="AY751">
        <v>3.4079999999999999</v>
      </c>
      <c r="AZ751">
        <v>9.5965714285714299</v>
      </c>
      <c r="BA751">
        <v>0.70285714285714296</v>
      </c>
      <c r="BB751">
        <v>0.68457142857142905</v>
      </c>
      <c r="BC751">
        <v>0.72914285714285698</v>
      </c>
      <c r="BD751">
        <v>0.83428571428571396</v>
      </c>
      <c r="BE751">
        <v>0.86857142857142899</v>
      </c>
      <c r="BF751" s="255" t="str">
        <f t="shared" si="11"/>
        <v>Most vulnerability</v>
      </c>
    </row>
    <row r="752" spans="1:58" x14ac:dyDescent="0.25">
      <c r="A752">
        <v>56545</v>
      </c>
      <c r="B752">
        <v>705</v>
      </c>
      <c r="C752">
        <v>23</v>
      </c>
      <c r="D752">
        <v>10</v>
      </c>
      <c r="E752">
        <v>38361</v>
      </c>
      <c r="F752">
        <v>33</v>
      </c>
      <c r="G752">
        <v>135</v>
      </c>
      <c r="H752">
        <v>204</v>
      </c>
      <c r="I752">
        <v>70</v>
      </c>
      <c r="J752">
        <v>16</v>
      </c>
      <c r="K752">
        <v>90</v>
      </c>
      <c r="L752">
        <v>0</v>
      </c>
      <c r="M752">
        <v>0</v>
      </c>
      <c r="N752">
        <v>17</v>
      </c>
      <c r="O752">
        <v>5</v>
      </c>
      <c r="P752">
        <v>2</v>
      </c>
      <c r="Q752">
        <v>0</v>
      </c>
      <c r="R752">
        <v>3.2624113475177297E-2</v>
      </c>
      <c r="S752">
        <v>1.41843971631206E-2</v>
      </c>
      <c r="T752">
        <v>38361</v>
      </c>
      <c r="U752">
        <v>4.6808510638297898E-2</v>
      </c>
      <c r="V752">
        <v>0.19148936170212799</v>
      </c>
      <c r="W752">
        <v>0.28936170212765999</v>
      </c>
      <c r="X752">
        <v>9.9290780141844004E-2</v>
      </c>
      <c r="Y752">
        <v>2.2695035460992899E-2</v>
      </c>
      <c r="Z752">
        <v>0.12765957446808501</v>
      </c>
      <c r="AA752">
        <v>0</v>
      </c>
      <c r="AB752">
        <v>0</v>
      </c>
      <c r="AC752">
        <v>2.4113475177304999E-2</v>
      </c>
      <c r="AD752">
        <v>7.09219858156028E-3</v>
      </c>
      <c r="AE752">
        <v>2.8368794326241102E-3</v>
      </c>
      <c r="AF752">
        <v>0</v>
      </c>
      <c r="AG752">
        <v>9.2571428571428596E-2</v>
      </c>
      <c r="AH752">
        <v>0.40685714285714297</v>
      </c>
      <c r="AI752">
        <v>0.51657142857142901</v>
      </c>
      <c r="AJ752">
        <v>0.60799999999999998</v>
      </c>
      <c r="AK752">
        <v>0.46057142857142902</v>
      </c>
      <c r="AL752">
        <v>0.88228571428571401</v>
      </c>
      <c r="AM752">
        <v>0.30399999999999999</v>
      </c>
      <c r="AN752">
        <v>0.41828571428571398</v>
      </c>
      <c r="AO752">
        <v>0.65028571428571402</v>
      </c>
      <c r="AP752">
        <v>0</v>
      </c>
      <c r="AQ752">
        <v>0</v>
      </c>
      <c r="AR752">
        <v>0.619428571428571</v>
      </c>
      <c r="AS752">
        <v>0.63314285714285701</v>
      </c>
      <c r="AT752">
        <v>0.14285714285714299</v>
      </c>
      <c r="AU752">
        <v>0</v>
      </c>
      <c r="AV752">
        <v>1.6240000000000001</v>
      </c>
      <c r="AW752">
        <v>2.0651428571428601</v>
      </c>
      <c r="AX752">
        <v>0.65028571428571402</v>
      </c>
      <c r="AY752">
        <v>1.3954285714285699</v>
      </c>
      <c r="AZ752">
        <v>5.7348571428571402</v>
      </c>
      <c r="BA752">
        <v>0.33942857142857102</v>
      </c>
      <c r="BB752">
        <v>0.53485714285714303</v>
      </c>
      <c r="BC752">
        <v>0.34057142857142902</v>
      </c>
      <c r="BD752">
        <v>0.20114285714285701</v>
      </c>
      <c r="BE752">
        <v>0.250285714285714</v>
      </c>
      <c r="BF752" s="255" t="str">
        <f t="shared" si="11"/>
        <v>Some vulnerability</v>
      </c>
    </row>
    <row r="753" spans="1:58" x14ac:dyDescent="0.25">
      <c r="A753">
        <v>56546</v>
      </c>
      <c r="B753">
        <v>222</v>
      </c>
      <c r="C753">
        <v>15</v>
      </c>
      <c r="D753">
        <v>9</v>
      </c>
      <c r="E753">
        <v>49415</v>
      </c>
      <c r="F753">
        <v>18</v>
      </c>
      <c r="G753">
        <v>38</v>
      </c>
      <c r="H753">
        <v>42</v>
      </c>
      <c r="I753">
        <v>29</v>
      </c>
      <c r="J753">
        <v>14</v>
      </c>
      <c r="K753">
        <v>35</v>
      </c>
      <c r="L753">
        <v>0</v>
      </c>
      <c r="M753">
        <v>0</v>
      </c>
      <c r="N753">
        <v>9</v>
      </c>
      <c r="O753">
        <v>0</v>
      </c>
      <c r="P753">
        <v>3</v>
      </c>
      <c r="Q753">
        <v>0</v>
      </c>
      <c r="R753">
        <v>6.7567567567567599E-2</v>
      </c>
      <c r="S753">
        <v>4.0540540540540501E-2</v>
      </c>
      <c r="T753">
        <v>49415</v>
      </c>
      <c r="U753">
        <v>8.1081081081081099E-2</v>
      </c>
      <c r="V753">
        <v>0.171171171171171</v>
      </c>
      <c r="W753">
        <v>0.18918918918918901</v>
      </c>
      <c r="X753">
        <v>0.13063063063063099</v>
      </c>
      <c r="Y753">
        <v>6.3063063063063099E-2</v>
      </c>
      <c r="Z753">
        <v>0.15765765765765799</v>
      </c>
      <c r="AA753">
        <v>0</v>
      </c>
      <c r="AB753">
        <v>0</v>
      </c>
      <c r="AC753">
        <v>4.0540540540540501E-2</v>
      </c>
      <c r="AD753">
        <v>0</v>
      </c>
      <c r="AE753">
        <v>1.35135135135135E-2</v>
      </c>
      <c r="AF753">
        <v>0</v>
      </c>
      <c r="AG753">
        <v>0.380571428571429</v>
      </c>
      <c r="AH753">
        <v>0.93028571428571405</v>
      </c>
      <c r="AI753">
        <v>0.14742857142857099</v>
      </c>
      <c r="AJ753">
        <v>0.90171428571428602</v>
      </c>
      <c r="AK753">
        <v>0.32800000000000001</v>
      </c>
      <c r="AL753">
        <v>0.23771428571428599</v>
      </c>
      <c r="AM753">
        <v>0.629714285714286</v>
      </c>
      <c r="AN753">
        <v>0.95199999999999996</v>
      </c>
      <c r="AO753">
        <v>0.72571428571428598</v>
      </c>
      <c r="AP753">
        <v>0</v>
      </c>
      <c r="AQ753">
        <v>0</v>
      </c>
      <c r="AR753">
        <v>0.745142857142857</v>
      </c>
      <c r="AS753">
        <v>0</v>
      </c>
      <c r="AT753">
        <v>0.47314285714285698</v>
      </c>
      <c r="AU753">
        <v>0</v>
      </c>
      <c r="AV753">
        <v>2.36</v>
      </c>
      <c r="AW753">
        <v>2.1474285714285699</v>
      </c>
      <c r="AX753">
        <v>0.72571428571428598</v>
      </c>
      <c r="AY753">
        <v>1.21828571428571</v>
      </c>
      <c r="AZ753">
        <v>6.4514285714285702</v>
      </c>
      <c r="BA753">
        <v>0.66628571428571404</v>
      </c>
      <c r="BB753">
        <v>0.57828571428571396</v>
      </c>
      <c r="BC753">
        <v>0.380571428571429</v>
      </c>
      <c r="BD753">
        <v>0.152</v>
      </c>
      <c r="BE753">
        <v>0.36342857142857099</v>
      </c>
      <c r="BF753" s="255" t="str">
        <f t="shared" si="11"/>
        <v>Some vulnerability</v>
      </c>
    </row>
    <row r="754" spans="1:58" x14ac:dyDescent="0.25">
      <c r="A754">
        <v>56547</v>
      </c>
      <c r="B754">
        <v>2879</v>
      </c>
      <c r="C754">
        <v>156</v>
      </c>
      <c r="D754">
        <v>35</v>
      </c>
      <c r="E754">
        <v>38932</v>
      </c>
      <c r="F754">
        <v>97</v>
      </c>
      <c r="G754">
        <v>444</v>
      </c>
      <c r="H754">
        <v>840</v>
      </c>
      <c r="I754">
        <v>243</v>
      </c>
      <c r="J754">
        <v>59</v>
      </c>
      <c r="K754">
        <v>365</v>
      </c>
      <c r="L754">
        <v>0</v>
      </c>
      <c r="M754">
        <v>6</v>
      </c>
      <c r="N754">
        <v>96</v>
      </c>
      <c r="O754">
        <v>6</v>
      </c>
      <c r="P754">
        <v>25</v>
      </c>
      <c r="Q754">
        <v>0</v>
      </c>
      <c r="R754">
        <v>5.4185481069815897E-2</v>
      </c>
      <c r="S754">
        <v>1.2156998957971499E-2</v>
      </c>
      <c r="T754">
        <v>38932</v>
      </c>
      <c r="U754">
        <v>3.3692254254949601E-2</v>
      </c>
      <c r="V754">
        <v>0.15422021535255301</v>
      </c>
      <c r="W754">
        <v>0.29176797499131601</v>
      </c>
      <c r="X754">
        <v>8.4404307051059405E-2</v>
      </c>
      <c r="Y754">
        <v>2.0493226814866299E-2</v>
      </c>
      <c r="Z754">
        <v>0.12678013199027399</v>
      </c>
      <c r="AA754">
        <v>0</v>
      </c>
      <c r="AB754">
        <v>2.08405696422369E-3</v>
      </c>
      <c r="AC754">
        <v>3.3344911427578998E-2</v>
      </c>
      <c r="AD754">
        <v>2.08405696422369E-3</v>
      </c>
      <c r="AE754">
        <v>8.6835706842653699E-3</v>
      </c>
      <c r="AF754">
        <v>0</v>
      </c>
      <c r="AG754">
        <v>0.26171428571428601</v>
      </c>
      <c r="AH754">
        <v>0.33371428571428602</v>
      </c>
      <c r="AI754">
        <v>0.47085714285714297</v>
      </c>
      <c r="AJ754">
        <v>0.378285714285714</v>
      </c>
      <c r="AK754">
        <v>0.248</v>
      </c>
      <c r="AL754">
        <v>0.89142857142857101</v>
      </c>
      <c r="AM754">
        <v>0.152</v>
      </c>
      <c r="AN754">
        <v>0.35199999999999998</v>
      </c>
      <c r="AO754">
        <v>0.64685714285714302</v>
      </c>
      <c r="AP754">
        <v>0</v>
      </c>
      <c r="AQ754">
        <v>0.33600000000000002</v>
      </c>
      <c r="AR754">
        <v>0.70171428571428596</v>
      </c>
      <c r="AS754">
        <v>0.32914285714285701</v>
      </c>
      <c r="AT754">
        <v>0.32457142857142901</v>
      </c>
      <c r="AU754">
        <v>0</v>
      </c>
      <c r="AV754">
        <v>1.4445714285714299</v>
      </c>
      <c r="AW754">
        <v>1.6434285714285699</v>
      </c>
      <c r="AX754">
        <v>0.64685714285714302</v>
      </c>
      <c r="AY754">
        <v>1.6914285714285699</v>
      </c>
      <c r="AZ754">
        <v>5.4262857142857097</v>
      </c>
      <c r="BA754">
        <v>0.27085714285714302</v>
      </c>
      <c r="BB754">
        <v>0.28685714285714298</v>
      </c>
      <c r="BC754">
        <v>0.33828571428571402</v>
      </c>
      <c r="BD754">
        <v>0.28457142857142897</v>
      </c>
      <c r="BE754">
        <v>0.192</v>
      </c>
      <c r="BF754" s="255" t="str">
        <f t="shared" si="11"/>
        <v>Least vulnerability</v>
      </c>
    </row>
    <row r="755" spans="1:58" x14ac:dyDescent="0.25">
      <c r="A755">
        <v>56548</v>
      </c>
      <c r="B755">
        <v>724</v>
      </c>
      <c r="C755">
        <v>25</v>
      </c>
      <c r="D755">
        <v>6</v>
      </c>
      <c r="E755">
        <v>35599</v>
      </c>
      <c r="F755">
        <v>42</v>
      </c>
      <c r="G755">
        <v>194</v>
      </c>
      <c r="H755">
        <v>175</v>
      </c>
      <c r="I755">
        <v>89</v>
      </c>
      <c r="J755">
        <v>28</v>
      </c>
      <c r="K755">
        <v>158</v>
      </c>
      <c r="L755">
        <v>3</v>
      </c>
      <c r="M755">
        <v>13</v>
      </c>
      <c r="N755">
        <v>9</v>
      </c>
      <c r="O755">
        <v>16</v>
      </c>
      <c r="P755">
        <v>16</v>
      </c>
      <c r="Q755">
        <v>46</v>
      </c>
      <c r="R755">
        <v>3.4530386740331501E-2</v>
      </c>
      <c r="S755">
        <v>8.2872928176795594E-3</v>
      </c>
      <c r="T755">
        <v>35599</v>
      </c>
      <c r="U755">
        <v>5.8011049723756897E-2</v>
      </c>
      <c r="V755">
        <v>0.26795580110497202</v>
      </c>
      <c r="W755">
        <v>0.24171270718231999</v>
      </c>
      <c r="X755">
        <v>0.12292817679558</v>
      </c>
      <c r="Y755">
        <v>3.8674033149171297E-2</v>
      </c>
      <c r="Z755">
        <v>0.218232044198895</v>
      </c>
      <c r="AA755">
        <v>4.1436464088397797E-3</v>
      </c>
      <c r="AB755">
        <v>1.7955801104972399E-2</v>
      </c>
      <c r="AC755">
        <v>1.24309392265193E-2</v>
      </c>
      <c r="AD755">
        <v>2.2099447513812199E-2</v>
      </c>
      <c r="AE755">
        <v>2.2099447513812199E-2</v>
      </c>
      <c r="AF755">
        <v>6.3535911602209894E-2</v>
      </c>
      <c r="AG755">
        <v>0.10285714285714299</v>
      </c>
      <c r="AH755">
        <v>0.20685714285714299</v>
      </c>
      <c r="AI755">
        <v>0.69485714285714295</v>
      </c>
      <c r="AJ755">
        <v>0.77257142857142902</v>
      </c>
      <c r="AK755">
        <v>0.82857142857142896</v>
      </c>
      <c r="AL755">
        <v>0.619428571428571</v>
      </c>
      <c r="AM755">
        <v>0.55885714285714305</v>
      </c>
      <c r="AN755">
        <v>0.80571428571428605</v>
      </c>
      <c r="AO755">
        <v>0.82171428571428595</v>
      </c>
      <c r="AP755">
        <v>0.58971428571428597</v>
      </c>
      <c r="AQ755">
        <v>0.54742857142857104</v>
      </c>
      <c r="AR755">
        <v>0.44457142857142901</v>
      </c>
      <c r="AS755">
        <v>0.95199999999999996</v>
      </c>
      <c r="AT755">
        <v>0.69142857142857095</v>
      </c>
      <c r="AU755">
        <v>0.94171428571428595</v>
      </c>
      <c r="AV755">
        <v>1.77714285714286</v>
      </c>
      <c r="AW755">
        <v>2.8125714285714301</v>
      </c>
      <c r="AX755">
        <v>1.4114285714285699</v>
      </c>
      <c r="AY755">
        <v>3.5771428571428601</v>
      </c>
      <c r="AZ755">
        <v>9.5782857142857107</v>
      </c>
      <c r="BA755">
        <v>0.41028571428571398</v>
      </c>
      <c r="BB755">
        <v>0.90285714285714302</v>
      </c>
      <c r="BC755">
        <v>0.748571428571429</v>
      </c>
      <c r="BD755">
        <v>0.88114285714285701</v>
      </c>
      <c r="BE755">
        <v>0.86628571428571399</v>
      </c>
      <c r="BF755" s="255" t="str">
        <f t="shared" si="11"/>
        <v>Most vulnerability</v>
      </c>
    </row>
    <row r="756" spans="1:58" x14ac:dyDescent="0.25">
      <c r="A756">
        <v>56549</v>
      </c>
      <c r="B756">
        <v>4656</v>
      </c>
      <c r="C756">
        <v>195</v>
      </c>
      <c r="D756">
        <v>49</v>
      </c>
      <c r="E756">
        <v>45404</v>
      </c>
      <c r="F756">
        <v>141</v>
      </c>
      <c r="G756">
        <v>858</v>
      </c>
      <c r="H756">
        <v>1331</v>
      </c>
      <c r="I756">
        <v>411</v>
      </c>
      <c r="J756">
        <v>82</v>
      </c>
      <c r="K756">
        <v>148</v>
      </c>
      <c r="L756">
        <v>0</v>
      </c>
      <c r="M756">
        <v>199</v>
      </c>
      <c r="N756">
        <v>94</v>
      </c>
      <c r="O756">
        <v>27</v>
      </c>
      <c r="P756">
        <v>62</v>
      </c>
      <c r="Q756">
        <v>67</v>
      </c>
      <c r="R756">
        <v>4.1881443298969097E-2</v>
      </c>
      <c r="S756">
        <v>1.05240549828179E-2</v>
      </c>
      <c r="T756">
        <v>45404</v>
      </c>
      <c r="U756">
        <v>3.02835051546392E-2</v>
      </c>
      <c r="V756">
        <v>0.18427835051546401</v>
      </c>
      <c r="W756">
        <v>0.28586769759450198</v>
      </c>
      <c r="X756">
        <v>8.8273195876288693E-2</v>
      </c>
      <c r="Y756">
        <v>1.7611683848797299E-2</v>
      </c>
      <c r="Z756">
        <v>3.1786941580755998E-2</v>
      </c>
      <c r="AA756">
        <v>0</v>
      </c>
      <c r="AB756">
        <v>4.2740549828178702E-2</v>
      </c>
      <c r="AC756">
        <v>2.0189003436426101E-2</v>
      </c>
      <c r="AD756">
        <v>5.7989690721649504E-3</v>
      </c>
      <c r="AE756">
        <v>1.3316151202749101E-2</v>
      </c>
      <c r="AF756">
        <v>1.4390034364261201E-2</v>
      </c>
      <c r="AG756">
        <v>0.156571428571429</v>
      </c>
      <c r="AH756">
        <v>0.27771428571428602</v>
      </c>
      <c r="AI756">
        <v>0.23428571428571399</v>
      </c>
      <c r="AJ756">
        <v>0.310857142857143</v>
      </c>
      <c r="AK756">
        <v>0.40799999999999997</v>
      </c>
      <c r="AL756">
        <v>0.86628571428571399</v>
      </c>
      <c r="AM756">
        <v>0.19885714285714301</v>
      </c>
      <c r="AN756">
        <v>0.26514285714285701</v>
      </c>
      <c r="AO756">
        <v>0.113142857142857</v>
      </c>
      <c r="AP756">
        <v>0</v>
      </c>
      <c r="AQ756">
        <v>0.77257142857142902</v>
      </c>
      <c r="AR756">
        <v>0.57599999999999996</v>
      </c>
      <c r="AS756">
        <v>0.57485714285714296</v>
      </c>
      <c r="AT756">
        <v>0.46628571428571403</v>
      </c>
      <c r="AU756">
        <v>0.67657142857142905</v>
      </c>
      <c r="AV756">
        <v>0.97942857142857098</v>
      </c>
      <c r="AW756">
        <v>1.73828571428571</v>
      </c>
      <c r="AX756">
        <v>0.113142857142857</v>
      </c>
      <c r="AY756">
        <v>3.0662857142857098</v>
      </c>
      <c r="AZ756">
        <v>5.8971428571428604</v>
      </c>
      <c r="BA756">
        <v>0.10171428571428601</v>
      </c>
      <c r="BB756">
        <v>0.34399999999999997</v>
      </c>
      <c r="BC756">
        <v>8.3428571428571394E-2</v>
      </c>
      <c r="BD756">
        <v>0.72342857142857098</v>
      </c>
      <c r="BE756">
        <v>0.27314285714285702</v>
      </c>
      <c r="BF756" s="255" t="str">
        <f t="shared" si="11"/>
        <v>Some vulnerability</v>
      </c>
    </row>
    <row r="757" spans="1:58" x14ac:dyDescent="0.25">
      <c r="A757">
        <v>56550</v>
      </c>
      <c r="B757">
        <v>291</v>
      </c>
      <c r="C757">
        <v>37</v>
      </c>
      <c r="D757">
        <v>3</v>
      </c>
      <c r="E757">
        <v>37989</v>
      </c>
      <c r="F757">
        <v>7</v>
      </c>
      <c r="G757">
        <v>49</v>
      </c>
      <c r="H757">
        <v>68</v>
      </c>
      <c r="I757">
        <v>33</v>
      </c>
      <c r="J757">
        <v>4</v>
      </c>
      <c r="K757">
        <v>23</v>
      </c>
      <c r="L757">
        <v>0</v>
      </c>
      <c r="M757">
        <v>4</v>
      </c>
      <c r="N757">
        <v>15</v>
      </c>
      <c r="O757">
        <v>1</v>
      </c>
      <c r="P757">
        <v>4</v>
      </c>
      <c r="Q757">
        <v>0</v>
      </c>
      <c r="R757">
        <v>0.12714776632302399</v>
      </c>
      <c r="S757">
        <v>1.03092783505155E-2</v>
      </c>
      <c r="T757">
        <v>37989</v>
      </c>
      <c r="U757">
        <v>2.40549828178694E-2</v>
      </c>
      <c r="V757">
        <v>0.16838487972508601</v>
      </c>
      <c r="W757">
        <v>0.23367697594501699</v>
      </c>
      <c r="X757">
        <v>0.11340206185567001</v>
      </c>
      <c r="Y757">
        <v>1.3745704467354E-2</v>
      </c>
      <c r="Z757">
        <v>7.9037800687285206E-2</v>
      </c>
      <c r="AA757">
        <v>0</v>
      </c>
      <c r="AB757">
        <v>1.3745704467354E-2</v>
      </c>
      <c r="AC757">
        <v>5.1546391752577303E-2</v>
      </c>
      <c r="AD757">
        <v>3.4364261168384901E-3</v>
      </c>
      <c r="AE757">
        <v>1.3745704467354E-2</v>
      </c>
      <c r="AF757">
        <v>0</v>
      </c>
      <c r="AG757">
        <v>0.79657142857142904</v>
      </c>
      <c r="AH757">
        <v>0.27428571428571402</v>
      </c>
      <c r="AI757">
        <v>0.53485714285714303</v>
      </c>
      <c r="AJ757">
        <v>0.20914285714285699</v>
      </c>
      <c r="AK757">
        <v>0.314285714285714</v>
      </c>
      <c r="AL757">
        <v>0.57371428571428595</v>
      </c>
      <c r="AM757">
        <v>0.44914285714285701</v>
      </c>
      <c r="AN757">
        <v>0.152</v>
      </c>
      <c r="AO757">
        <v>0.42171428571428599</v>
      </c>
      <c r="AP757">
        <v>0</v>
      </c>
      <c r="AQ757">
        <v>0.496</v>
      </c>
      <c r="AR757">
        <v>0.79085714285714304</v>
      </c>
      <c r="AS757">
        <v>0.41942857142857098</v>
      </c>
      <c r="AT757">
        <v>0.47885714285714298</v>
      </c>
      <c r="AU757">
        <v>0</v>
      </c>
      <c r="AV757">
        <v>1.8148571428571401</v>
      </c>
      <c r="AW757">
        <v>1.48914285714286</v>
      </c>
      <c r="AX757">
        <v>0.42171428571428599</v>
      </c>
      <c r="AY757">
        <v>2.1851428571428602</v>
      </c>
      <c r="AZ757">
        <v>5.9108571428571404</v>
      </c>
      <c r="BA757">
        <v>0.432</v>
      </c>
      <c r="BB757">
        <v>0.221714285714286</v>
      </c>
      <c r="BC757">
        <v>0.220571428571429</v>
      </c>
      <c r="BD757">
        <v>0.43085714285714299</v>
      </c>
      <c r="BE757">
        <v>0.27542857142857102</v>
      </c>
      <c r="BF757" s="255" t="str">
        <f t="shared" si="11"/>
        <v>Some vulnerability</v>
      </c>
    </row>
    <row r="758" spans="1:58" x14ac:dyDescent="0.25">
      <c r="A758">
        <v>56551</v>
      </c>
      <c r="B758">
        <v>2343</v>
      </c>
      <c r="C758">
        <v>296</v>
      </c>
      <c r="D758">
        <v>31</v>
      </c>
      <c r="E758">
        <v>38305</v>
      </c>
      <c r="F758">
        <v>123</v>
      </c>
      <c r="G758">
        <v>721</v>
      </c>
      <c r="H758">
        <v>465</v>
      </c>
      <c r="I758">
        <v>380</v>
      </c>
      <c r="J758">
        <v>116</v>
      </c>
      <c r="K758">
        <v>149</v>
      </c>
      <c r="L758">
        <v>39</v>
      </c>
      <c r="M758">
        <v>37</v>
      </c>
      <c r="N758">
        <v>100</v>
      </c>
      <c r="O758">
        <v>20</v>
      </c>
      <c r="P758">
        <v>24</v>
      </c>
      <c r="Q758">
        <v>45</v>
      </c>
      <c r="R758">
        <v>0.12633376013657699</v>
      </c>
      <c r="S758">
        <v>1.32309005548442E-2</v>
      </c>
      <c r="T758">
        <v>38305</v>
      </c>
      <c r="U758">
        <v>5.24967989756722E-2</v>
      </c>
      <c r="V758">
        <v>0.307725138711054</v>
      </c>
      <c r="W758">
        <v>0.19846350832266299</v>
      </c>
      <c r="X758">
        <v>0.16218523260776799</v>
      </c>
      <c r="Y758">
        <v>4.9509176269739601E-2</v>
      </c>
      <c r="Z758">
        <v>6.3593683311993193E-2</v>
      </c>
      <c r="AA758">
        <v>1.66453265044814E-2</v>
      </c>
      <c r="AB758">
        <v>1.5791720017072099E-2</v>
      </c>
      <c r="AC758">
        <v>4.2680324370465199E-2</v>
      </c>
      <c r="AD758">
        <v>8.5360648740930405E-3</v>
      </c>
      <c r="AE758">
        <v>1.02432778489117E-2</v>
      </c>
      <c r="AF758">
        <v>1.92061459667093E-2</v>
      </c>
      <c r="AG758">
        <v>0.78971428571428604</v>
      </c>
      <c r="AH758">
        <v>0.36914285714285699</v>
      </c>
      <c r="AI758">
        <v>0.51885714285714302</v>
      </c>
      <c r="AJ758">
        <v>0.70057142857142896</v>
      </c>
      <c r="AK758">
        <v>0.90057142857142902</v>
      </c>
      <c r="AL758">
        <v>0.28914285714285698</v>
      </c>
      <c r="AM758">
        <v>0.82171428571428595</v>
      </c>
      <c r="AN758">
        <v>0.90514285714285703</v>
      </c>
      <c r="AO758">
        <v>0.29714285714285699</v>
      </c>
      <c r="AP758">
        <v>0.84</v>
      </c>
      <c r="AQ758">
        <v>0.52800000000000002</v>
      </c>
      <c r="AR758">
        <v>0.75657142857142901</v>
      </c>
      <c r="AS758">
        <v>0.70514285714285696</v>
      </c>
      <c r="AT758">
        <v>0.379428571428571</v>
      </c>
      <c r="AU758">
        <v>0.73828571428571399</v>
      </c>
      <c r="AV758">
        <v>2.3782857142857101</v>
      </c>
      <c r="AW758">
        <v>2.9165714285714301</v>
      </c>
      <c r="AX758">
        <v>1.1371428571428599</v>
      </c>
      <c r="AY758">
        <v>3.1074285714285699</v>
      </c>
      <c r="AZ758">
        <v>9.5394285714285694</v>
      </c>
      <c r="BA758">
        <v>0.67428571428571404</v>
      </c>
      <c r="BB758">
        <v>0.94628571428571395</v>
      </c>
      <c r="BC758">
        <v>0.628571428571429</v>
      </c>
      <c r="BD758">
        <v>0.73485714285714299</v>
      </c>
      <c r="BE758">
        <v>0.86171428571428599</v>
      </c>
      <c r="BF758" s="255" t="str">
        <f t="shared" si="11"/>
        <v>Most vulnerability</v>
      </c>
    </row>
    <row r="759" spans="1:58" x14ac:dyDescent="0.25">
      <c r="A759">
        <v>56552</v>
      </c>
      <c r="B759">
        <v>560</v>
      </c>
      <c r="C759">
        <v>71</v>
      </c>
      <c r="D759">
        <v>12</v>
      </c>
      <c r="E759">
        <v>30049</v>
      </c>
      <c r="F759">
        <v>28</v>
      </c>
      <c r="G759">
        <v>147</v>
      </c>
      <c r="H759">
        <v>175</v>
      </c>
      <c r="I759">
        <v>58</v>
      </c>
      <c r="J759">
        <v>21</v>
      </c>
      <c r="K759">
        <v>107</v>
      </c>
      <c r="L759">
        <v>0</v>
      </c>
      <c r="M759">
        <v>2</v>
      </c>
      <c r="N759">
        <v>24</v>
      </c>
      <c r="O759">
        <v>3</v>
      </c>
      <c r="P759">
        <v>17</v>
      </c>
      <c r="Q759">
        <v>0</v>
      </c>
      <c r="R759">
        <v>0.126785714285714</v>
      </c>
      <c r="S759">
        <v>2.1428571428571401E-2</v>
      </c>
      <c r="T759">
        <v>30049</v>
      </c>
      <c r="U759">
        <v>0.05</v>
      </c>
      <c r="V759">
        <v>0.26250000000000001</v>
      </c>
      <c r="W759">
        <v>0.3125</v>
      </c>
      <c r="X759">
        <v>0.10357142857142899</v>
      </c>
      <c r="Y759">
        <v>3.7499999999999999E-2</v>
      </c>
      <c r="Z759">
        <v>0.191071428571429</v>
      </c>
      <c r="AA759">
        <v>0</v>
      </c>
      <c r="AB759">
        <v>3.57142857142857E-3</v>
      </c>
      <c r="AC759">
        <v>4.2857142857142899E-2</v>
      </c>
      <c r="AD759">
        <v>5.3571428571428598E-3</v>
      </c>
      <c r="AE759">
        <v>3.0357142857142898E-2</v>
      </c>
      <c r="AF759">
        <v>0</v>
      </c>
      <c r="AG759">
        <v>0.79314285714285704</v>
      </c>
      <c r="AH759">
        <v>0.64</v>
      </c>
      <c r="AI759">
        <v>0.90971428571428603</v>
      </c>
      <c r="AJ759">
        <v>0.66285714285714303</v>
      </c>
      <c r="AK759">
        <v>0.81371428571428595</v>
      </c>
      <c r="AL759">
        <v>0.94971428571428596</v>
      </c>
      <c r="AM759">
        <v>0.35657142857142898</v>
      </c>
      <c r="AN759">
        <v>0.78171428571428603</v>
      </c>
      <c r="AO759">
        <v>0.78285714285714303</v>
      </c>
      <c r="AP759">
        <v>0</v>
      </c>
      <c r="AQ759">
        <v>0.35657142857142898</v>
      </c>
      <c r="AR759">
        <v>0.76</v>
      </c>
      <c r="AS759">
        <v>0.55200000000000005</v>
      </c>
      <c r="AT759">
        <v>0.83771428571428597</v>
      </c>
      <c r="AU759">
        <v>0</v>
      </c>
      <c r="AV759">
        <v>3.0057142857142898</v>
      </c>
      <c r="AW759">
        <v>2.9017142857142901</v>
      </c>
      <c r="AX759">
        <v>0.78285714285714303</v>
      </c>
      <c r="AY759">
        <v>2.5062857142857098</v>
      </c>
      <c r="AZ759">
        <v>9.1965714285714295</v>
      </c>
      <c r="BA759">
        <v>0.88457142857142901</v>
      </c>
      <c r="BB759">
        <v>0.94171428571428595</v>
      </c>
      <c r="BC759">
        <v>0.42514285714285699</v>
      </c>
      <c r="BD759">
        <v>0.54057142857142904</v>
      </c>
      <c r="BE759">
        <v>0.81028571428571405</v>
      </c>
      <c r="BF759" s="255" t="str">
        <f t="shared" si="11"/>
        <v>Most vulnerability</v>
      </c>
    </row>
    <row r="760" spans="1:58" x14ac:dyDescent="0.25">
      <c r="A760">
        <v>56553</v>
      </c>
      <c r="B760">
        <v>260</v>
      </c>
      <c r="C760">
        <v>5</v>
      </c>
      <c r="D760">
        <v>0</v>
      </c>
      <c r="E760">
        <v>46562</v>
      </c>
      <c r="F760">
        <v>9</v>
      </c>
      <c r="G760">
        <v>93</v>
      </c>
      <c r="H760">
        <v>25</v>
      </c>
      <c r="I760">
        <v>13</v>
      </c>
      <c r="J760">
        <v>52</v>
      </c>
      <c r="K760">
        <v>0</v>
      </c>
      <c r="L760">
        <v>0</v>
      </c>
      <c r="M760">
        <v>0</v>
      </c>
      <c r="N760">
        <v>5</v>
      </c>
      <c r="O760">
        <v>0</v>
      </c>
      <c r="P760">
        <v>2</v>
      </c>
      <c r="Q760">
        <v>0</v>
      </c>
      <c r="R760">
        <v>1.9230769230769201E-2</v>
      </c>
      <c r="S760">
        <v>0</v>
      </c>
      <c r="T760">
        <v>46562</v>
      </c>
      <c r="U760">
        <v>3.4615384615384603E-2</v>
      </c>
      <c r="V760">
        <v>0.35769230769230798</v>
      </c>
      <c r="W760">
        <v>9.6153846153846201E-2</v>
      </c>
      <c r="X760">
        <v>0.05</v>
      </c>
      <c r="Y760">
        <v>0.2</v>
      </c>
      <c r="Z760">
        <v>0</v>
      </c>
      <c r="AA760">
        <v>0</v>
      </c>
      <c r="AB760">
        <v>0</v>
      </c>
      <c r="AC760">
        <v>1.9230769230769201E-2</v>
      </c>
      <c r="AD760">
        <v>0</v>
      </c>
      <c r="AE760">
        <v>7.6923076923076901E-3</v>
      </c>
      <c r="AF760">
        <v>0</v>
      </c>
      <c r="AG760">
        <v>2.7428571428571399E-2</v>
      </c>
      <c r="AH760">
        <v>0</v>
      </c>
      <c r="AI760">
        <v>0.20228571428571401</v>
      </c>
      <c r="AJ760">
        <v>0.39885714285714302</v>
      </c>
      <c r="AK760">
        <v>0.95657142857142896</v>
      </c>
      <c r="AL760">
        <v>4.34285714285714E-2</v>
      </c>
      <c r="AM760">
        <v>2.17142857142857E-2</v>
      </c>
      <c r="AN760">
        <v>0.998857142857143</v>
      </c>
      <c r="AO760">
        <v>0</v>
      </c>
      <c r="AP760">
        <v>0</v>
      </c>
      <c r="AQ760">
        <v>0</v>
      </c>
      <c r="AR760">
        <v>0.56114285714285705</v>
      </c>
      <c r="AS760">
        <v>0</v>
      </c>
      <c r="AT760">
        <v>0.28457142857142897</v>
      </c>
      <c r="AU760">
        <v>0</v>
      </c>
      <c r="AV760">
        <v>0.628571428571429</v>
      </c>
      <c r="AW760">
        <v>2.0205714285714298</v>
      </c>
      <c r="AX760">
        <v>0</v>
      </c>
      <c r="AY760">
        <v>0.84571428571428597</v>
      </c>
      <c r="AZ760">
        <v>3.49485714285714</v>
      </c>
      <c r="BA760">
        <v>3.77142857142857E-2</v>
      </c>
      <c r="BB760">
        <v>0.51428571428571401</v>
      </c>
      <c r="BC760">
        <v>0</v>
      </c>
      <c r="BD760">
        <v>7.1999999999999995E-2</v>
      </c>
      <c r="BE760">
        <v>2.7428571428571399E-2</v>
      </c>
      <c r="BF760" s="255" t="str">
        <f t="shared" si="11"/>
        <v>Least vulnerability</v>
      </c>
    </row>
    <row r="761" spans="1:58" x14ac:dyDescent="0.25">
      <c r="A761">
        <v>56554</v>
      </c>
      <c r="B761">
        <v>2687</v>
      </c>
      <c r="C761">
        <v>130</v>
      </c>
      <c r="D761">
        <v>19</v>
      </c>
      <c r="E761">
        <v>45862</v>
      </c>
      <c r="F761">
        <v>142</v>
      </c>
      <c r="G761">
        <v>668</v>
      </c>
      <c r="H761">
        <v>569</v>
      </c>
      <c r="I761">
        <v>399</v>
      </c>
      <c r="J761">
        <v>67</v>
      </c>
      <c r="K761">
        <v>251</v>
      </c>
      <c r="L761">
        <v>0</v>
      </c>
      <c r="M761">
        <v>9</v>
      </c>
      <c r="N761">
        <v>107</v>
      </c>
      <c r="O761">
        <v>4</v>
      </c>
      <c r="P761">
        <v>26</v>
      </c>
      <c r="Q761">
        <v>38</v>
      </c>
      <c r="R761">
        <v>4.8381094157052502E-2</v>
      </c>
      <c r="S761">
        <v>7.0710829921845899E-3</v>
      </c>
      <c r="T761">
        <v>45862</v>
      </c>
      <c r="U761">
        <v>5.2847041310011202E-2</v>
      </c>
      <c r="V761">
        <v>0.24860439151470001</v>
      </c>
      <c r="W761">
        <v>0.211760327502791</v>
      </c>
      <c r="X761">
        <v>0.14849274283587599</v>
      </c>
      <c r="Y761">
        <v>2.4934871604019401E-2</v>
      </c>
      <c r="Z761">
        <v>9.3412727949385904E-2</v>
      </c>
      <c r="AA761">
        <v>0</v>
      </c>
      <c r="AB761">
        <v>3.34946036471902E-3</v>
      </c>
      <c r="AC761">
        <v>3.9821362113881702E-2</v>
      </c>
      <c r="AD761">
        <v>1.4886490509862301E-3</v>
      </c>
      <c r="AE761">
        <v>9.6762188314104894E-3</v>
      </c>
      <c r="AF761">
        <v>1.4142165984369201E-2</v>
      </c>
      <c r="AG761">
        <v>0.213714285714286</v>
      </c>
      <c r="AH761">
        <v>0.16571428571428601</v>
      </c>
      <c r="AI761">
        <v>0.219428571428571</v>
      </c>
      <c r="AJ761">
        <v>0.70514285714285696</v>
      </c>
      <c r="AK761">
        <v>0.76342857142857101</v>
      </c>
      <c r="AL761">
        <v>0.376</v>
      </c>
      <c r="AM761">
        <v>0.752</v>
      </c>
      <c r="AN761">
        <v>0.494857142857143</v>
      </c>
      <c r="AO761">
        <v>0.49142857142857099</v>
      </c>
      <c r="AP761">
        <v>0</v>
      </c>
      <c r="AQ761">
        <v>0.35314285714285698</v>
      </c>
      <c r="AR761">
        <v>0.74057142857142899</v>
      </c>
      <c r="AS761">
        <v>0.29371428571428598</v>
      </c>
      <c r="AT761">
        <v>0.35657142857142898</v>
      </c>
      <c r="AU761">
        <v>0.67200000000000004</v>
      </c>
      <c r="AV761">
        <v>1.304</v>
      </c>
      <c r="AW761">
        <v>2.3862857142857101</v>
      </c>
      <c r="AX761">
        <v>0.49142857142857099</v>
      </c>
      <c r="AY761">
        <v>2.4159999999999999</v>
      </c>
      <c r="AZ761">
        <v>6.5977142857142903</v>
      </c>
      <c r="BA761">
        <v>0.21028571428571399</v>
      </c>
      <c r="BB761">
        <v>0.69942857142857096</v>
      </c>
      <c r="BC761">
        <v>0.246857142857143</v>
      </c>
      <c r="BD761">
        <v>0.50857142857142901</v>
      </c>
      <c r="BE761">
        <v>0.39085714285714301</v>
      </c>
      <c r="BF761" s="255" t="str">
        <f t="shared" si="11"/>
        <v>Some vulnerability</v>
      </c>
    </row>
    <row r="762" spans="1:58" x14ac:dyDescent="0.25">
      <c r="A762">
        <v>56556</v>
      </c>
      <c r="B762">
        <v>1298</v>
      </c>
      <c r="C762">
        <v>206</v>
      </c>
      <c r="D762">
        <v>16</v>
      </c>
      <c r="E762">
        <v>26086</v>
      </c>
      <c r="F762">
        <v>56</v>
      </c>
      <c r="G762">
        <v>285</v>
      </c>
      <c r="H762">
        <v>374</v>
      </c>
      <c r="I762">
        <v>99</v>
      </c>
      <c r="J762">
        <v>21</v>
      </c>
      <c r="K762">
        <v>256</v>
      </c>
      <c r="L762">
        <v>13</v>
      </c>
      <c r="M762">
        <v>76</v>
      </c>
      <c r="N762">
        <v>26</v>
      </c>
      <c r="O762">
        <v>16</v>
      </c>
      <c r="P762">
        <v>26</v>
      </c>
      <c r="Q762">
        <v>105</v>
      </c>
      <c r="R762">
        <v>0.15870570107858201</v>
      </c>
      <c r="S762">
        <v>1.2326656394453E-2</v>
      </c>
      <c r="T762">
        <v>26086</v>
      </c>
      <c r="U762">
        <v>4.3143297380585498E-2</v>
      </c>
      <c r="V762">
        <v>0.21956856702619401</v>
      </c>
      <c r="W762">
        <v>0.28813559322033899</v>
      </c>
      <c r="X762">
        <v>7.6271186440677999E-2</v>
      </c>
      <c r="Y762">
        <v>1.6178736517719599E-2</v>
      </c>
      <c r="Z762">
        <v>0.197226502311248</v>
      </c>
      <c r="AA762">
        <v>1.0015408320493101E-2</v>
      </c>
      <c r="AB762">
        <v>5.8551617873651797E-2</v>
      </c>
      <c r="AC762">
        <v>2.0030816640986101E-2</v>
      </c>
      <c r="AD762">
        <v>1.2326656394453E-2</v>
      </c>
      <c r="AE762">
        <v>2.0030816640986101E-2</v>
      </c>
      <c r="AF762">
        <v>8.0893682588597804E-2</v>
      </c>
      <c r="AG762">
        <v>0.88800000000000001</v>
      </c>
      <c r="AH762">
        <v>0.34057142857142902</v>
      </c>
      <c r="AI762">
        <v>0.96342857142857097</v>
      </c>
      <c r="AJ762">
        <v>0.54285714285714304</v>
      </c>
      <c r="AK762">
        <v>0.61599999999999999</v>
      </c>
      <c r="AL762">
        <v>0.875428571428571</v>
      </c>
      <c r="AM762">
        <v>0.10057142857142901</v>
      </c>
      <c r="AN762">
        <v>0.22628571428571401</v>
      </c>
      <c r="AO762">
        <v>0.78971428571428604</v>
      </c>
      <c r="AP762">
        <v>0.76228571428571401</v>
      </c>
      <c r="AQ762">
        <v>0.84342857142857097</v>
      </c>
      <c r="AR762">
        <v>0.57142857142857095</v>
      </c>
      <c r="AS762">
        <v>0.84685714285714297</v>
      </c>
      <c r="AT762">
        <v>0.64800000000000002</v>
      </c>
      <c r="AU762">
        <v>0.96342857142857097</v>
      </c>
      <c r="AV762">
        <v>2.7348571428571402</v>
      </c>
      <c r="AW762">
        <v>1.8182857142857101</v>
      </c>
      <c r="AX762">
        <v>1.552</v>
      </c>
      <c r="AY762">
        <v>3.8731428571428599</v>
      </c>
      <c r="AZ762">
        <v>9.9782857142857093</v>
      </c>
      <c r="BA762">
        <v>0.79657142857142904</v>
      </c>
      <c r="BB762">
        <v>0.39428571428571402</v>
      </c>
      <c r="BC762">
        <v>0.82171428571428595</v>
      </c>
      <c r="BD762">
        <v>0.96457142857142897</v>
      </c>
      <c r="BE762">
        <v>0.89942857142857102</v>
      </c>
      <c r="BF762" s="255" t="str">
        <f t="shared" si="11"/>
        <v>Most vulnerability</v>
      </c>
    </row>
    <row r="763" spans="1:58" x14ac:dyDescent="0.25">
      <c r="A763">
        <v>56557</v>
      </c>
      <c r="B763">
        <v>2797</v>
      </c>
      <c r="C763">
        <v>574</v>
      </c>
      <c r="D763">
        <v>113</v>
      </c>
      <c r="E763">
        <v>25100</v>
      </c>
      <c r="F763">
        <v>280</v>
      </c>
      <c r="G763">
        <v>465</v>
      </c>
      <c r="H763">
        <v>869</v>
      </c>
      <c r="I763">
        <v>478</v>
      </c>
      <c r="J763">
        <v>70</v>
      </c>
      <c r="K763">
        <v>1543</v>
      </c>
      <c r="L763">
        <v>15</v>
      </c>
      <c r="M763">
        <v>123</v>
      </c>
      <c r="N763">
        <v>82</v>
      </c>
      <c r="O763">
        <v>42</v>
      </c>
      <c r="P763">
        <v>78</v>
      </c>
      <c r="Q763">
        <v>79</v>
      </c>
      <c r="R763">
        <v>0.205219878441187</v>
      </c>
      <c r="S763">
        <v>4.0400429031104801E-2</v>
      </c>
      <c r="T763">
        <v>25100</v>
      </c>
      <c r="U763">
        <v>0.10010725777618899</v>
      </c>
      <c r="V763">
        <v>0.16624955309259901</v>
      </c>
      <c r="W763">
        <v>0.31069002502681398</v>
      </c>
      <c r="X763">
        <v>0.170897390060779</v>
      </c>
      <c r="Y763">
        <v>2.50268144440472E-2</v>
      </c>
      <c r="Z763">
        <v>0.55166249553092594</v>
      </c>
      <c r="AA763">
        <v>5.3628888094386798E-3</v>
      </c>
      <c r="AB763">
        <v>4.3975688237397198E-2</v>
      </c>
      <c r="AC763">
        <v>2.9317125491598098E-2</v>
      </c>
      <c r="AD763">
        <v>1.50160886664283E-2</v>
      </c>
      <c r="AE763">
        <v>2.7887021809081199E-2</v>
      </c>
      <c r="AF763">
        <v>2.8244547729710402E-2</v>
      </c>
      <c r="AG763">
        <v>0.94857142857142895</v>
      </c>
      <c r="AH763">
        <v>0.92914285714285705</v>
      </c>
      <c r="AI763">
        <v>0.97028571428571397</v>
      </c>
      <c r="AJ763">
        <v>0.96</v>
      </c>
      <c r="AK763">
        <v>0.29828571428571399</v>
      </c>
      <c r="AL763">
        <v>0.94399999999999995</v>
      </c>
      <c r="AM763">
        <v>0.85942857142857099</v>
      </c>
      <c r="AN763">
        <v>0.497142857142857</v>
      </c>
      <c r="AO763">
        <v>0.96685714285714297</v>
      </c>
      <c r="AP763">
        <v>0.63542857142857101</v>
      </c>
      <c r="AQ763">
        <v>0.77942857142857103</v>
      </c>
      <c r="AR763">
        <v>0.66742857142857104</v>
      </c>
      <c r="AS763">
        <v>0.89028571428571401</v>
      </c>
      <c r="AT763">
        <v>0.81371428571428595</v>
      </c>
      <c r="AU763">
        <v>0.83428571428571396</v>
      </c>
      <c r="AV763">
        <v>3.8079999999999998</v>
      </c>
      <c r="AW763">
        <v>2.5988571428571401</v>
      </c>
      <c r="AX763">
        <v>1.6022857142857101</v>
      </c>
      <c r="AY763">
        <v>3.98514285714286</v>
      </c>
      <c r="AZ763">
        <v>11.9942857142857</v>
      </c>
      <c r="BA763">
        <v>0.99199999999999999</v>
      </c>
      <c r="BB763">
        <v>0.80800000000000005</v>
      </c>
      <c r="BC763">
        <v>0.84571428571428597</v>
      </c>
      <c r="BD763">
        <v>0.98285714285714298</v>
      </c>
      <c r="BE763">
        <v>0.995428571428571</v>
      </c>
      <c r="BF763" s="255" t="str">
        <f t="shared" si="11"/>
        <v>Most vulnerability</v>
      </c>
    </row>
    <row r="764" spans="1:58" x14ac:dyDescent="0.25">
      <c r="A764">
        <v>56560</v>
      </c>
      <c r="B764">
        <v>44156</v>
      </c>
      <c r="C764">
        <v>7431</v>
      </c>
      <c r="D764">
        <v>1070</v>
      </c>
      <c r="E764">
        <v>38314</v>
      </c>
      <c r="F764">
        <v>1346</v>
      </c>
      <c r="G764">
        <v>5858</v>
      </c>
      <c r="H764">
        <v>10846</v>
      </c>
      <c r="I764">
        <v>5697</v>
      </c>
      <c r="J764">
        <v>1049</v>
      </c>
      <c r="K764">
        <v>8333</v>
      </c>
      <c r="L764">
        <v>391</v>
      </c>
      <c r="M764">
        <v>5118</v>
      </c>
      <c r="N764">
        <v>209</v>
      </c>
      <c r="O764">
        <v>471</v>
      </c>
      <c r="P764">
        <v>1840</v>
      </c>
      <c r="Q764">
        <v>1152</v>
      </c>
      <c r="R764">
        <v>0.16828970015399899</v>
      </c>
      <c r="S764">
        <v>2.4232267415526799E-2</v>
      </c>
      <c r="T764">
        <v>38314</v>
      </c>
      <c r="U764">
        <v>3.0482833589999099E-2</v>
      </c>
      <c r="V764">
        <v>0.132666002355286</v>
      </c>
      <c r="W764">
        <v>0.245629133073648</v>
      </c>
      <c r="X764">
        <v>0.12901983875351</v>
      </c>
      <c r="Y764">
        <v>2.3756680858773398E-2</v>
      </c>
      <c r="Z764">
        <v>0.18871727511549999</v>
      </c>
      <c r="AA764">
        <v>8.8549687471691299E-3</v>
      </c>
      <c r="AB764">
        <v>0.115907237974454</v>
      </c>
      <c r="AC764">
        <v>4.7332185886402797E-3</v>
      </c>
      <c r="AD764">
        <v>1.06667270586104E-2</v>
      </c>
      <c r="AE764">
        <v>4.1670441163148803E-2</v>
      </c>
      <c r="AF764">
        <v>2.60893196847541E-2</v>
      </c>
      <c r="AG764">
        <v>0.91314285714285703</v>
      </c>
      <c r="AH764">
        <v>0.73485714285714299</v>
      </c>
      <c r="AI764">
        <v>0.51771428571428602</v>
      </c>
      <c r="AJ764">
        <v>0.313142857142857</v>
      </c>
      <c r="AK764">
        <v>0.130285714285714</v>
      </c>
      <c r="AL764">
        <v>0.64914285714285702</v>
      </c>
      <c r="AM764">
        <v>0.620571428571429</v>
      </c>
      <c r="AN764">
        <v>0.45371428571428601</v>
      </c>
      <c r="AO764">
        <v>0.77942857142857103</v>
      </c>
      <c r="AP764">
        <v>0.72914285714285698</v>
      </c>
      <c r="AQ764">
        <v>0.95199999999999996</v>
      </c>
      <c r="AR764">
        <v>0.25828571428571401</v>
      </c>
      <c r="AS764">
        <v>0.78971428571428604</v>
      </c>
      <c r="AT764">
        <v>0.92228571428571404</v>
      </c>
      <c r="AU764">
        <v>0.80457142857142905</v>
      </c>
      <c r="AV764">
        <v>2.47885714285714</v>
      </c>
      <c r="AW764">
        <v>1.8537142857142901</v>
      </c>
      <c r="AX764">
        <v>1.50857142857143</v>
      </c>
      <c r="AY764">
        <v>3.7268571428571402</v>
      </c>
      <c r="AZ764">
        <v>9.5679999999999996</v>
      </c>
      <c r="BA764">
        <v>0.70971428571428596</v>
      </c>
      <c r="BB764">
        <v>0.40799999999999997</v>
      </c>
      <c r="BC764">
        <v>0.80114285714285705</v>
      </c>
      <c r="BD764">
        <v>0.93257142857142905</v>
      </c>
      <c r="BE764">
        <v>0.86514285714285699</v>
      </c>
      <c r="BF764" s="255" t="str">
        <f t="shared" si="11"/>
        <v>Most vulnerability</v>
      </c>
    </row>
    <row r="765" spans="1:58" x14ac:dyDescent="0.25">
      <c r="A765">
        <v>56562</v>
      </c>
      <c r="B765">
        <v>518</v>
      </c>
      <c r="C765">
        <v>16</v>
      </c>
      <c r="D765">
        <v>33</v>
      </c>
      <c r="E765">
        <v>6630</v>
      </c>
      <c r="F765">
        <v>0</v>
      </c>
      <c r="G765">
        <v>0</v>
      </c>
      <c r="H765">
        <v>0</v>
      </c>
      <c r="I765">
        <v>51</v>
      </c>
      <c r="J765">
        <v>0</v>
      </c>
      <c r="K765">
        <v>63</v>
      </c>
      <c r="L765">
        <v>0</v>
      </c>
      <c r="M765">
        <v>16</v>
      </c>
      <c r="N765">
        <v>0</v>
      </c>
      <c r="O765">
        <v>0</v>
      </c>
      <c r="P765">
        <v>0</v>
      </c>
      <c r="Q765">
        <v>502</v>
      </c>
      <c r="R765">
        <v>3.0888030888030899E-2</v>
      </c>
      <c r="S765">
        <v>6.3706563706563704E-2</v>
      </c>
      <c r="T765">
        <v>6630</v>
      </c>
      <c r="U765">
        <v>0</v>
      </c>
      <c r="V765">
        <v>0</v>
      </c>
      <c r="W765">
        <v>0</v>
      </c>
      <c r="X765">
        <v>9.8455598455598495E-2</v>
      </c>
      <c r="Y765">
        <v>0</v>
      </c>
      <c r="Z765">
        <v>0.121621621621622</v>
      </c>
      <c r="AA765">
        <v>0</v>
      </c>
      <c r="AB765">
        <v>3.0888030888030899E-2</v>
      </c>
      <c r="AC765">
        <v>0</v>
      </c>
      <c r="AD765">
        <v>0</v>
      </c>
      <c r="AE765">
        <v>0</v>
      </c>
      <c r="AF765">
        <v>0.96911196911196895</v>
      </c>
      <c r="AG765">
        <v>7.8857142857142903E-2</v>
      </c>
      <c r="AH765">
        <v>0.98057142857142898</v>
      </c>
      <c r="AI765">
        <v>0.997714285714286</v>
      </c>
      <c r="AJ765">
        <v>0</v>
      </c>
      <c r="AK765">
        <v>0</v>
      </c>
      <c r="AL765">
        <v>0</v>
      </c>
      <c r="AM765">
        <v>0.29371428571428598</v>
      </c>
      <c r="AN765">
        <v>0</v>
      </c>
      <c r="AO765">
        <v>0.61714285714285699</v>
      </c>
      <c r="AP765">
        <v>0</v>
      </c>
      <c r="AQ765">
        <v>0.67428571428571404</v>
      </c>
      <c r="AR765">
        <v>0</v>
      </c>
      <c r="AS765">
        <v>0</v>
      </c>
      <c r="AT765">
        <v>0</v>
      </c>
      <c r="AU765">
        <v>0.995428571428571</v>
      </c>
      <c r="AV765">
        <v>2.05714285714286</v>
      </c>
      <c r="AW765">
        <v>0.29371428571428598</v>
      </c>
      <c r="AX765">
        <v>0.61714285714285699</v>
      </c>
      <c r="AY765">
        <v>1.6697142857142899</v>
      </c>
      <c r="AZ765">
        <v>4.6377142857142903</v>
      </c>
      <c r="BA765">
        <v>0.53714285714285703</v>
      </c>
      <c r="BB765">
        <v>8.0000000000000002E-3</v>
      </c>
      <c r="BC765">
        <v>0.32</v>
      </c>
      <c r="BD765">
        <v>0.27885714285714303</v>
      </c>
      <c r="BE765">
        <v>9.2571428571428596E-2</v>
      </c>
      <c r="BF765" s="255" t="str">
        <f t="shared" si="11"/>
        <v>Least vulnerability</v>
      </c>
    </row>
    <row r="766" spans="1:58" x14ac:dyDescent="0.25">
      <c r="A766">
        <v>56563</v>
      </c>
      <c r="B766">
        <v>1338</v>
      </c>
      <c r="C766">
        <v>0</v>
      </c>
      <c r="D766">
        <v>110</v>
      </c>
      <c r="E766">
        <v>6284</v>
      </c>
      <c r="F766">
        <v>0</v>
      </c>
      <c r="G766">
        <v>0</v>
      </c>
      <c r="H766">
        <v>4</v>
      </c>
      <c r="I766">
        <v>85</v>
      </c>
      <c r="J766">
        <v>0</v>
      </c>
      <c r="K766">
        <v>159</v>
      </c>
      <c r="L766">
        <v>0</v>
      </c>
      <c r="M766">
        <v>0</v>
      </c>
      <c r="N766">
        <v>0</v>
      </c>
      <c r="O766">
        <v>0</v>
      </c>
      <c r="P766">
        <v>0</v>
      </c>
      <c r="Q766">
        <v>1338</v>
      </c>
      <c r="R766">
        <v>0</v>
      </c>
      <c r="S766">
        <v>8.2212257100149497E-2</v>
      </c>
      <c r="T766">
        <v>6284</v>
      </c>
      <c r="U766">
        <v>0</v>
      </c>
      <c r="V766">
        <v>0</v>
      </c>
      <c r="W766">
        <v>2.98953662182362E-3</v>
      </c>
      <c r="X766">
        <v>6.3527653213751895E-2</v>
      </c>
      <c r="Y766">
        <v>0</v>
      </c>
      <c r="Z766">
        <v>0.11883408071748899</v>
      </c>
      <c r="AA766">
        <v>0</v>
      </c>
      <c r="AB766">
        <v>0</v>
      </c>
      <c r="AC766">
        <v>0</v>
      </c>
      <c r="AD766">
        <v>0</v>
      </c>
      <c r="AE766">
        <v>0</v>
      </c>
      <c r="AF766">
        <v>1</v>
      </c>
      <c r="AG766">
        <v>0</v>
      </c>
      <c r="AH766">
        <v>0.98971428571428599</v>
      </c>
      <c r="AI766">
        <v>0.998857142857143</v>
      </c>
      <c r="AJ766">
        <v>0</v>
      </c>
      <c r="AK766">
        <v>0</v>
      </c>
      <c r="AL766">
        <v>9.1428571428571401E-3</v>
      </c>
      <c r="AM766">
        <v>5.14285714285714E-2</v>
      </c>
      <c r="AN766">
        <v>0</v>
      </c>
      <c r="AO766">
        <v>0.60571428571428598</v>
      </c>
      <c r="AP766">
        <v>0</v>
      </c>
      <c r="AQ766">
        <v>0</v>
      </c>
      <c r="AR766">
        <v>0</v>
      </c>
      <c r="AS766">
        <v>0</v>
      </c>
      <c r="AT766">
        <v>0</v>
      </c>
      <c r="AU766">
        <v>0.997714285714286</v>
      </c>
      <c r="AV766">
        <v>1.98857142857143</v>
      </c>
      <c r="AW766">
        <v>6.0571428571428602E-2</v>
      </c>
      <c r="AX766">
        <v>0.60571428571428598</v>
      </c>
      <c r="AY766">
        <v>0.997714285714286</v>
      </c>
      <c r="AZ766">
        <v>3.6525714285714299</v>
      </c>
      <c r="BA766">
        <v>0.51428571428571401</v>
      </c>
      <c r="BB766">
        <v>2.2857142857142898E-3</v>
      </c>
      <c r="BC766">
        <v>0.312</v>
      </c>
      <c r="BD766">
        <v>0.106285714285714</v>
      </c>
      <c r="BE766">
        <v>3.2000000000000001E-2</v>
      </c>
      <c r="BF766" s="255" t="str">
        <f t="shared" si="11"/>
        <v>Least vulnerability</v>
      </c>
    </row>
    <row r="767" spans="1:58" x14ac:dyDescent="0.25">
      <c r="A767">
        <v>56565</v>
      </c>
      <c r="B767">
        <v>126</v>
      </c>
      <c r="C767">
        <v>69</v>
      </c>
      <c r="D767">
        <v>0</v>
      </c>
      <c r="E767">
        <v>18114</v>
      </c>
      <c r="F767">
        <v>2</v>
      </c>
      <c r="G767">
        <v>3</v>
      </c>
      <c r="H767">
        <v>51</v>
      </c>
      <c r="I767">
        <v>16</v>
      </c>
      <c r="J767">
        <v>1</v>
      </c>
      <c r="K767">
        <v>19</v>
      </c>
      <c r="L767">
        <v>0</v>
      </c>
      <c r="M767">
        <v>0</v>
      </c>
      <c r="N767">
        <v>0</v>
      </c>
      <c r="O767">
        <v>5</v>
      </c>
      <c r="P767">
        <v>0</v>
      </c>
      <c r="Q767">
        <v>0</v>
      </c>
      <c r="R767">
        <v>0.547619047619048</v>
      </c>
      <c r="S767">
        <v>0</v>
      </c>
      <c r="T767">
        <v>18114</v>
      </c>
      <c r="U767">
        <v>1.58730158730159E-2</v>
      </c>
      <c r="V767">
        <v>2.3809523809523801E-2</v>
      </c>
      <c r="W767">
        <v>0.40476190476190499</v>
      </c>
      <c r="X767">
        <v>0.126984126984127</v>
      </c>
      <c r="Y767">
        <v>7.9365079365079395E-3</v>
      </c>
      <c r="Z767">
        <v>0.15079365079365101</v>
      </c>
      <c r="AA767">
        <v>0</v>
      </c>
      <c r="AB767">
        <v>0</v>
      </c>
      <c r="AC767">
        <v>0</v>
      </c>
      <c r="AD767">
        <v>3.9682539682539701E-2</v>
      </c>
      <c r="AE767">
        <v>0</v>
      </c>
      <c r="AF767">
        <v>0</v>
      </c>
      <c r="AG767">
        <v>0.996571428571429</v>
      </c>
      <c r="AH767">
        <v>0</v>
      </c>
      <c r="AI767">
        <v>0.98857142857142899</v>
      </c>
      <c r="AJ767">
        <v>0.107428571428571</v>
      </c>
      <c r="AK767">
        <v>3.4285714285714301E-3</v>
      </c>
      <c r="AL767">
        <v>0.995428571428571</v>
      </c>
      <c r="AM767">
        <v>0.59657142857142897</v>
      </c>
      <c r="AN767">
        <v>5.2571428571428602E-2</v>
      </c>
      <c r="AO767">
        <v>0.70971428571428596</v>
      </c>
      <c r="AP767">
        <v>0</v>
      </c>
      <c r="AQ767">
        <v>0</v>
      </c>
      <c r="AR767">
        <v>0</v>
      </c>
      <c r="AS767">
        <v>0.994285714285714</v>
      </c>
      <c r="AT767">
        <v>0</v>
      </c>
      <c r="AU767">
        <v>0</v>
      </c>
      <c r="AV767">
        <v>2.0925714285714299</v>
      </c>
      <c r="AW767">
        <v>1.6479999999999999</v>
      </c>
      <c r="AX767">
        <v>0.70971428571428596</v>
      </c>
      <c r="AY767">
        <v>0.994285714285714</v>
      </c>
      <c r="AZ767">
        <v>5.4445714285714297</v>
      </c>
      <c r="BA767">
        <v>0.55657142857142905</v>
      </c>
      <c r="BB767">
        <v>0.29028571428571398</v>
      </c>
      <c r="BC767">
        <v>0.36914285714285699</v>
      </c>
      <c r="BD767">
        <v>0.105142857142857</v>
      </c>
      <c r="BE767">
        <v>0.19542857142857101</v>
      </c>
      <c r="BF767" s="255" t="str">
        <f t="shared" si="11"/>
        <v>Least vulnerability</v>
      </c>
    </row>
    <row r="768" spans="1:58" x14ac:dyDescent="0.25">
      <c r="A768">
        <v>56566</v>
      </c>
      <c r="B768">
        <v>594</v>
      </c>
      <c r="C768">
        <v>238</v>
      </c>
      <c r="D768">
        <v>37</v>
      </c>
      <c r="E768">
        <v>18382</v>
      </c>
      <c r="F768">
        <v>54</v>
      </c>
      <c r="G768">
        <v>81</v>
      </c>
      <c r="H768">
        <v>234</v>
      </c>
      <c r="I768">
        <v>144</v>
      </c>
      <c r="J768">
        <v>22</v>
      </c>
      <c r="K768">
        <v>556</v>
      </c>
      <c r="L768">
        <v>2</v>
      </c>
      <c r="M768">
        <v>3</v>
      </c>
      <c r="N768">
        <v>17</v>
      </c>
      <c r="O768">
        <v>17</v>
      </c>
      <c r="P768">
        <v>41</v>
      </c>
      <c r="Q768">
        <v>0</v>
      </c>
      <c r="R768">
        <v>0.40067340067340101</v>
      </c>
      <c r="S768">
        <v>6.2289562289562297E-2</v>
      </c>
      <c r="T768">
        <v>18382</v>
      </c>
      <c r="U768">
        <v>9.0909090909090898E-2</v>
      </c>
      <c r="V768">
        <v>0.13636363636363599</v>
      </c>
      <c r="W768">
        <v>0.39393939393939398</v>
      </c>
      <c r="X768">
        <v>0.24242424242424199</v>
      </c>
      <c r="Y768">
        <v>3.7037037037037E-2</v>
      </c>
      <c r="Z768">
        <v>0.93602693602693599</v>
      </c>
      <c r="AA768">
        <v>3.3670033670033699E-3</v>
      </c>
      <c r="AB768">
        <v>5.0505050505050501E-3</v>
      </c>
      <c r="AC768">
        <v>2.86195286195286E-2</v>
      </c>
      <c r="AD768">
        <v>2.86195286195286E-2</v>
      </c>
      <c r="AE768">
        <v>6.9023569023569001E-2</v>
      </c>
      <c r="AF768">
        <v>0</v>
      </c>
      <c r="AG768">
        <v>0.99314285714285699</v>
      </c>
      <c r="AH768">
        <v>0.97599999999999998</v>
      </c>
      <c r="AI768">
        <v>0.98742857142857099</v>
      </c>
      <c r="AJ768">
        <v>0.93485714285714305</v>
      </c>
      <c r="AK768">
        <v>0.14628571428571399</v>
      </c>
      <c r="AL768">
        <v>0.99199999999999999</v>
      </c>
      <c r="AM768">
        <v>0.97599999999999998</v>
      </c>
      <c r="AN768">
        <v>0.77142857142857102</v>
      </c>
      <c r="AO768">
        <v>0.994285714285714</v>
      </c>
      <c r="AP768">
        <v>0.55085714285714305</v>
      </c>
      <c r="AQ768">
        <v>0.378285714285714</v>
      </c>
      <c r="AR768">
        <v>0.66400000000000003</v>
      </c>
      <c r="AS768">
        <v>0.97828571428571398</v>
      </c>
      <c r="AT768">
        <v>0.96914285714285697</v>
      </c>
      <c r="AU768">
        <v>0</v>
      </c>
      <c r="AV768">
        <v>3.8914285714285701</v>
      </c>
      <c r="AW768">
        <v>2.8857142857142901</v>
      </c>
      <c r="AX768">
        <v>1.54514285714286</v>
      </c>
      <c r="AY768">
        <v>2.9897142857142902</v>
      </c>
      <c r="AZ768">
        <v>11.311999999999999</v>
      </c>
      <c r="BA768">
        <v>0.996571428571429</v>
      </c>
      <c r="BB768">
        <v>0.93714285714285706</v>
      </c>
      <c r="BC768">
        <v>0.81599999999999995</v>
      </c>
      <c r="BD768">
        <v>0.69371428571428595</v>
      </c>
      <c r="BE768">
        <v>0.98399999999999999</v>
      </c>
      <c r="BF768" s="255" t="str">
        <f t="shared" si="11"/>
        <v>Most vulnerability</v>
      </c>
    </row>
    <row r="769" spans="1:58" x14ac:dyDescent="0.25">
      <c r="A769">
        <v>56567</v>
      </c>
      <c r="B769">
        <v>3247</v>
      </c>
      <c r="C769">
        <v>272</v>
      </c>
      <c r="D769">
        <v>45</v>
      </c>
      <c r="E769">
        <v>35705</v>
      </c>
      <c r="F769">
        <v>150</v>
      </c>
      <c r="G769">
        <v>674</v>
      </c>
      <c r="H769">
        <v>826</v>
      </c>
      <c r="I769">
        <v>280</v>
      </c>
      <c r="J769">
        <v>89</v>
      </c>
      <c r="K769">
        <v>231</v>
      </c>
      <c r="L769">
        <v>3</v>
      </c>
      <c r="M769">
        <v>145</v>
      </c>
      <c r="N769">
        <v>68</v>
      </c>
      <c r="O769">
        <v>46</v>
      </c>
      <c r="P769">
        <v>85</v>
      </c>
      <c r="Q769">
        <v>40</v>
      </c>
      <c r="R769">
        <v>8.3769633507853394E-2</v>
      </c>
      <c r="S769">
        <v>1.38589467200493E-2</v>
      </c>
      <c r="T769">
        <v>35705</v>
      </c>
      <c r="U769">
        <v>4.6196489066830902E-2</v>
      </c>
      <c r="V769">
        <v>0.20757622420696001</v>
      </c>
      <c r="W769">
        <v>0.254388666461349</v>
      </c>
      <c r="X769">
        <v>8.6233446258084406E-2</v>
      </c>
      <c r="Y769">
        <v>2.7409916846319701E-2</v>
      </c>
      <c r="Z769">
        <v>7.1142593162919598E-2</v>
      </c>
      <c r="AA769">
        <v>9.23929781336618E-4</v>
      </c>
      <c r="AB769">
        <v>4.4656606097936598E-2</v>
      </c>
      <c r="AC769">
        <v>2.0942408376963401E-2</v>
      </c>
      <c r="AD769">
        <v>1.41669233138281E-2</v>
      </c>
      <c r="AE769">
        <v>2.6178010471204199E-2</v>
      </c>
      <c r="AF769">
        <v>1.23190637511549E-2</v>
      </c>
      <c r="AG769">
        <v>0.50742857142857101</v>
      </c>
      <c r="AH769">
        <v>0.39085714285714301</v>
      </c>
      <c r="AI769">
        <v>0.68571428571428605</v>
      </c>
      <c r="AJ769">
        <v>0.60228571428571398</v>
      </c>
      <c r="AK769">
        <v>0.55542857142857105</v>
      </c>
      <c r="AL769">
        <v>0.70857142857142896</v>
      </c>
      <c r="AM769">
        <v>0.17142857142857101</v>
      </c>
      <c r="AN769">
        <v>0.55200000000000005</v>
      </c>
      <c r="AO769">
        <v>0.36</v>
      </c>
      <c r="AP769">
        <v>0.40799999999999997</v>
      </c>
      <c r="AQ769">
        <v>0.78628571428571403</v>
      </c>
      <c r="AR769">
        <v>0.58514285714285696</v>
      </c>
      <c r="AS769">
        <v>0.875428571428571</v>
      </c>
      <c r="AT769">
        <v>0.78742857142857103</v>
      </c>
      <c r="AU769">
        <v>0.64342857142857102</v>
      </c>
      <c r="AV769">
        <v>2.1862857142857099</v>
      </c>
      <c r="AW769">
        <v>1.98742857142857</v>
      </c>
      <c r="AX769">
        <v>0.76800000000000002</v>
      </c>
      <c r="AY769">
        <v>3.6777142857142899</v>
      </c>
      <c r="AZ769">
        <v>8.6194285714285694</v>
      </c>
      <c r="BA769">
        <v>0.60114285714285698</v>
      </c>
      <c r="BB769">
        <v>0.498285714285714</v>
      </c>
      <c r="BC769">
        <v>0.41257142857142898</v>
      </c>
      <c r="BD769">
        <v>0.91542857142857104</v>
      </c>
      <c r="BE769">
        <v>0.71771428571428597</v>
      </c>
      <c r="BF769" s="255" t="str">
        <f t="shared" si="11"/>
        <v>Significant vulnerability</v>
      </c>
    </row>
    <row r="770" spans="1:58" x14ac:dyDescent="0.25">
      <c r="A770">
        <v>56568</v>
      </c>
      <c r="B770">
        <v>106</v>
      </c>
      <c r="C770">
        <v>34</v>
      </c>
      <c r="D770">
        <v>1</v>
      </c>
      <c r="E770">
        <v>28530</v>
      </c>
      <c r="F770">
        <v>6</v>
      </c>
      <c r="G770">
        <v>24</v>
      </c>
      <c r="H770">
        <v>22</v>
      </c>
      <c r="I770">
        <v>10</v>
      </c>
      <c r="J770">
        <v>8</v>
      </c>
      <c r="K770">
        <v>27</v>
      </c>
      <c r="L770">
        <v>0</v>
      </c>
      <c r="M770">
        <v>0</v>
      </c>
      <c r="N770">
        <v>11</v>
      </c>
      <c r="O770">
        <v>0</v>
      </c>
      <c r="P770">
        <v>0</v>
      </c>
      <c r="Q770">
        <v>0</v>
      </c>
      <c r="R770">
        <v>0.320754716981132</v>
      </c>
      <c r="S770">
        <v>9.4339622641509396E-3</v>
      </c>
      <c r="T770">
        <v>28530</v>
      </c>
      <c r="U770">
        <v>5.6603773584905703E-2</v>
      </c>
      <c r="V770">
        <v>0.22641509433962301</v>
      </c>
      <c r="W770">
        <v>0.20754716981132099</v>
      </c>
      <c r="X770">
        <v>9.4339622641509399E-2</v>
      </c>
      <c r="Y770">
        <v>7.5471698113207503E-2</v>
      </c>
      <c r="Z770">
        <v>0.25471698113207503</v>
      </c>
      <c r="AA770">
        <v>0</v>
      </c>
      <c r="AB770">
        <v>0</v>
      </c>
      <c r="AC770">
        <v>0.10377358490565999</v>
      </c>
      <c r="AD770">
        <v>0</v>
      </c>
      <c r="AE770">
        <v>0</v>
      </c>
      <c r="AF770">
        <v>0</v>
      </c>
      <c r="AG770">
        <v>0.98857142857142899</v>
      </c>
      <c r="AH770">
        <v>0.23771428571428599</v>
      </c>
      <c r="AI770">
        <v>0.93942857142857095</v>
      </c>
      <c r="AJ770">
        <v>0.749714285714286</v>
      </c>
      <c r="AK770">
        <v>0.66514285714285704</v>
      </c>
      <c r="AL770">
        <v>0.35428571428571398</v>
      </c>
      <c r="AM770">
        <v>0.248</v>
      </c>
      <c r="AN770">
        <v>0.97257142857142898</v>
      </c>
      <c r="AO770">
        <v>0.86628571428571399</v>
      </c>
      <c r="AP770">
        <v>0</v>
      </c>
      <c r="AQ770">
        <v>0</v>
      </c>
      <c r="AR770">
        <v>0.94857142857142895</v>
      </c>
      <c r="AS770">
        <v>0</v>
      </c>
      <c r="AT770">
        <v>0</v>
      </c>
      <c r="AU770">
        <v>0</v>
      </c>
      <c r="AV770">
        <v>2.9154285714285701</v>
      </c>
      <c r="AW770">
        <v>2.2400000000000002</v>
      </c>
      <c r="AX770">
        <v>0.86628571428571399</v>
      </c>
      <c r="AY770">
        <v>0.94857142857142895</v>
      </c>
      <c r="AZ770">
        <v>6.9702857142857102</v>
      </c>
      <c r="BA770">
        <v>0.86171428571428599</v>
      </c>
      <c r="BB770">
        <v>0.626285714285714</v>
      </c>
      <c r="BC770">
        <v>0.46514285714285702</v>
      </c>
      <c r="BD770">
        <v>9.4857142857142904E-2</v>
      </c>
      <c r="BE770">
        <v>0.45828571428571402</v>
      </c>
      <c r="BF770" s="255" t="str">
        <f t="shared" si="11"/>
        <v>Some vulnerability</v>
      </c>
    </row>
    <row r="771" spans="1:58" x14ac:dyDescent="0.25">
      <c r="A771">
        <v>56569</v>
      </c>
      <c r="B771">
        <v>1268</v>
      </c>
      <c r="C771">
        <v>261</v>
      </c>
      <c r="D771">
        <v>28</v>
      </c>
      <c r="E771">
        <v>30069</v>
      </c>
      <c r="F771">
        <v>82</v>
      </c>
      <c r="G771">
        <v>270</v>
      </c>
      <c r="H771">
        <v>399</v>
      </c>
      <c r="I771">
        <v>220</v>
      </c>
      <c r="J771">
        <v>29</v>
      </c>
      <c r="K771">
        <v>713</v>
      </c>
      <c r="L771">
        <v>0</v>
      </c>
      <c r="M771">
        <v>25</v>
      </c>
      <c r="N771">
        <v>114</v>
      </c>
      <c r="O771">
        <v>25</v>
      </c>
      <c r="P771">
        <v>47</v>
      </c>
      <c r="Q771">
        <v>0</v>
      </c>
      <c r="R771">
        <v>0.20583596214510999</v>
      </c>
      <c r="S771">
        <v>2.20820189274448E-2</v>
      </c>
      <c r="T771">
        <v>30069</v>
      </c>
      <c r="U771">
        <v>6.4668769716088301E-2</v>
      </c>
      <c r="V771">
        <v>0.21293375394321801</v>
      </c>
      <c r="W771">
        <v>0.31466876971608798</v>
      </c>
      <c r="X771">
        <v>0.173501577287066</v>
      </c>
      <c r="Y771">
        <v>2.2870662460567799E-2</v>
      </c>
      <c r="Z771">
        <v>0.56230283911671897</v>
      </c>
      <c r="AA771">
        <v>0</v>
      </c>
      <c r="AB771">
        <v>1.9716088328075702E-2</v>
      </c>
      <c r="AC771">
        <v>8.9905362776025205E-2</v>
      </c>
      <c r="AD771">
        <v>1.9716088328075702E-2</v>
      </c>
      <c r="AE771">
        <v>3.7066246056782298E-2</v>
      </c>
      <c r="AF771">
        <v>0</v>
      </c>
      <c r="AG771">
        <v>0.95199999999999996</v>
      </c>
      <c r="AH771">
        <v>0.66857142857142904</v>
      </c>
      <c r="AI771">
        <v>0.90857142857142903</v>
      </c>
      <c r="AJ771">
        <v>0.82057142857142895</v>
      </c>
      <c r="AK771">
        <v>0.58514285714285696</v>
      </c>
      <c r="AL771">
        <v>0.95428571428571396</v>
      </c>
      <c r="AM771">
        <v>0.86514285714285699</v>
      </c>
      <c r="AN771">
        <v>0.42742857142857099</v>
      </c>
      <c r="AO771">
        <v>0.96914285714285697</v>
      </c>
      <c r="AP771">
        <v>0</v>
      </c>
      <c r="AQ771">
        <v>0.56914285714285695</v>
      </c>
      <c r="AR771">
        <v>0.92</v>
      </c>
      <c r="AS771">
        <v>0.93371428571428605</v>
      </c>
      <c r="AT771">
        <v>0.89257142857142902</v>
      </c>
      <c r="AU771">
        <v>0</v>
      </c>
      <c r="AV771">
        <v>3.3497142857142901</v>
      </c>
      <c r="AW771">
        <v>2.8319999999999999</v>
      </c>
      <c r="AX771">
        <v>0.96914285714285697</v>
      </c>
      <c r="AY771">
        <v>3.3154285714285701</v>
      </c>
      <c r="AZ771">
        <v>10.4662857142857</v>
      </c>
      <c r="BA771">
        <v>0.95199999999999996</v>
      </c>
      <c r="BB771">
        <v>0.91542857142857104</v>
      </c>
      <c r="BC771">
        <v>0.53600000000000003</v>
      </c>
      <c r="BD771">
        <v>0.80571428571428605</v>
      </c>
      <c r="BE771">
        <v>0.94171428571428595</v>
      </c>
      <c r="BF771" s="255" t="str">
        <f t="shared" si="11"/>
        <v>Most vulnerability</v>
      </c>
    </row>
    <row r="772" spans="1:58" x14ac:dyDescent="0.25">
      <c r="A772">
        <v>56570</v>
      </c>
      <c r="B772">
        <v>1130</v>
      </c>
      <c r="C772">
        <v>133</v>
      </c>
      <c r="D772">
        <v>61</v>
      </c>
      <c r="E772">
        <v>34961</v>
      </c>
      <c r="F772">
        <v>33</v>
      </c>
      <c r="G772">
        <v>283</v>
      </c>
      <c r="H772">
        <v>172</v>
      </c>
      <c r="I772">
        <v>202</v>
      </c>
      <c r="J772">
        <v>36</v>
      </c>
      <c r="K772">
        <v>143</v>
      </c>
      <c r="L772">
        <v>0</v>
      </c>
      <c r="M772">
        <v>21</v>
      </c>
      <c r="N772">
        <v>95</v>
      </c>
      <c r="O772">
        <v>4</v>
      </c>
      <c r="P772">
        <v>3</v>
      </c>
      <c r="Q772">
        <v>0</v>
      </c>
      <c r="R772">
        <v>0.117699115044248</v>
      </c>
      <c r="S772">
        <v>5.39823008849558E-2</v>
      </c>
      <c r="T772">
        <v>34961</v>
      </c>
      <c r="U772">
        <v>2.9203539823008801E-2</v>
      </c>
      <c r="V772">
        <v>0.25044247787610602</v>
      </c>
      <c r="W772">
        <v>0.152212389380531</v>
      </c>
      <c r="X772">
        <v>0.178761061946903</v>
      </c>
      <c r="Y772">
        <v>3.1858407079646003E-2</v>
      </c>
      <c r="Z772">
        <v>0.12654867256637201</v>
      </c>
      <c r="AA772">
        <v>0</v>
      </c>
      <c r="AB772">
        <v>1.8584070796460201E-2</v>
      </c>
      <c r="AC772">
        <v>8.4070796460176997E-2</v>
      </c>
      <c r="AD772">
        <v>3.5398230088495601E-3</v>
      </c>
      <c r="AE772">
        <v>2.6548672566371698E-3</v>
      </c>
      <c r="AF772">
        <v>0</v>
      </c>
      <c r="AG772">
        <v>0.745142857142857</v>
      </c>
      <c r="AH772">
        <v>0.97028571428571397</v>
      </c>
      <c r="AI772">
        <v>0.72685714285714298</v>
      </c>
      <c r="AJ772">
        <v>0.28914285714285698</v>
      </c>
      <c r="AK772">
        <v>0.77485714285714302</v>
      </c>
      <c r="AL772">
        <v>0.110857142857143</v>
      </c>
      <c r="AM772">
        <v>0.88342857142857101</v>
      </c>
      <c r="AN772">
        <v>0.68</v>
      </c>
      <c r="AO772">
        <v>0.64571428571428602</v>
      </c>
      <c r="AP772">
        <v>0</v>
      </c>
      <c r="AQ772">
        <v>0.55657142857142905</v>
      </c>
      <c r="AR772">
        <v>0.90514285714285703</v>
      </c>
      <c r="AS772">
        <v>0.42628571428571399</v>
      </c>
      <c r="AT772">
        <v>0.13371428571428601</v>
      </c>
      <c r="AU772">
        <v>0</v>
      </c>
      <c r="AV772">
        <v>2.73142857142857</v>
      </c>
      <c r="AW772">
        <v>2.44914285714286</v>
      </c>
      <c r="AX772">
        <v>0.64571428571428602</v>
      </c>
      <c r="AY772">
        <v>2.0217142857142898</v>
      </c>
      <c r="AZ772">
        <v>7.8479999999999999</v>
      </c>
      <c r="BA772">
        <v>0.79542857142857104</v>
      </c>
      <c r="BB772">
        <v>0.73142857142857098</v>
      </c>
      <c r="BC772">
        <v>0.33714285714285702</v>
      </c>
      <c r="BD772">
        <v>0.380571428571429</v>
      </c>
      <c r="BE772">
        <v>0.6</v>
      </c>
      <c r="BF772" s="255" t="str">
        <f t="shared" ref="BF772:BF835" si="12">IF(BE772&lt;=0.25,"Least vulnerability",IF(BE772&lt;=0.5,"Some vulnerability",IF(BE772&lt;=0.75,"Significant vulnerability",IF(BE772&lt;=1,"Most vulnerability",""))))</f>
        <v>Significant vulnerability</v>
      </c>
    </row>
    <row r="773" spans="1:58" x14ac:dyDescent="0.25">
      <c r="A773">
        <v>56571</v>
      </c>
      <c r="B773">
        <v>1761</v>
      </c>
      <c r="C773">
        <v>101</v>
      </c>
      <c r="D773">
        <v>25</v>
      </c>
      <c r="E773">
        <v>50727</v>
      </c>
      <c r="F773">
        <v>65</v>
      </c>
      <c r="G773">
        <v>623</v>
      </c>
      <c r="H773">
        <v>246</v>
      </c>
      <c r="I773">
        <v>230</v>
      </c>
      <c r="J773">
        <v>65</v>
      </c>
      <c r="K773">
        <v>92</v>
      </c>
      <c r="L773">
        <v>6</v>
      </c>
      <c r="M773">
        <v>0</v>
      </c>
      <c r="N773">
        <v>158</v>
      </c>
      <c r="O773">
        <v>8</v>
      </c>
      <c r="P773">
        <v>13</v>
      </c>
      <c r="Q773">
        <v>0</v>
      </c>
      <c r="R773">
        <v>5.73537762634867E-2</v>
      </c>
      <c r="S773">
        <v>1.41964792731403E-2</v>
      </c>
      <c r="T773">
        <v>50727</v>
      </c>
      <c r="U773">
        <v>3.6910846110164701E-2</v>
      </c>
      <c r="V773">
        <v>0.35377626348665497</v>
      </c>
      <c r="W773">
        <v>0.1396933560477</v>
      </c>
      <c r="X773">
        <v>0.13060760931289001</v>
      </c>
      <c r="Y773">
        <v>3.6910846110164701E-2</v>
      </c>
      <c r="Z773">
        <v>5.2243043725156202E-2</v>
      </c>
      <c r="AA773">
        <v>3.4071550255536601E-3</v>
      </c>
      <c r="AB773">
        <v>0</v>
      </c>
      <c r="AC773">
        <v>8.9721749006246507E-2</v>
      </c>
      <c r="AD773">
        <v>4.5428733674048802E-3</v>
      </c>
      <c r="AE773">
        <v>7.3821692220329398E-3</v>
      </c>
      <c r="AF773">
        <v>0</v>
      </c>
      <c r="AG773">
        <v>0.28799999999999998</v>
      </c>
      <c r="AH773">
        <v>0.40799999999999997</v>
      </c>
      <c r="AI773">
        <v>0.13600000000000001</v>
      </c>
      <c r="AJ773">
        <v>0.44571428571428601</v>
      </c>
      <c r="AK773">
        <v>0.95314285714285696</v>
      </c>
      <c r="AL773">
        <v>8.2285714285714295E-2</v>
      </c>
      <c r="AM773">
        <v>0.628571428571429</v>
      </c>
      <c r="AN773">
        <v>0.76571428571428601</v>
      </c>
      <c r="AO773">
        <v>0.23085714285714301</v>
      </c>
      <c r="AP773">
        <v>0.55200000000000005</v>
      </c>
      <c r="AQ773">
        <v>0</v>
      </c>
      <c r="AR773">
        <v>0.91885714285714304</v>
      </c>
      <c r="AS773">
        <v>0.499428571428571</v>
      </c>
      <c r="AT773">
        <v>0.27200000000000002</v>
      </c>
      <c r="AU773">
        <v>0</v>
      </c>
      <c r="AV773">
        <v>1.27771428571429</v>
      </c>
      <c r="AW773">
        <v>2.4297142857142902</v>
      </c>
      <c r="AX773">
        <v>0.78285714285714303</v>
      </c>
      <c r="AY773">
        <v>1.69028571428571</v>
      </c>
      <c r="AZ773">
        <v>6.1805714285714304</v>
      </c>
      <c r="BA773">
        <v>0.20342857142857099</v>
      </c>
      <c r="BB773">
        <v>0.72228571428571398</v>
      </c>
      <c r="BC773">
        <v>0.42628571428571399</v>
      </c>
      <c r="BD773">
        <v>0.28342857142857097</v>
      </c>
      <c r="BE773">
        <v>0.315428571428571</v>
      </c>
      <c r="BF773" s="255" t="str">
        <f t="shared" si="12"/>
        <v>Some vulnerability</v>
      </c>
    </row>
    <row r="774" spans="1:58" x14ac:dyDescent="0.25">
      <c r="A774">
        <v>56572</v>
      </c>
      <c r="B774">
        <v>5900</v>
      </c>
      <c r="C774">
        <v>506</v>
      </c>
      <c r="D774">
        <v>131</v>
      </c>
      <c r="E774">
        <v>41648</v>
      </c>
      <c r="F774">
        <v>469</v>
      </c>
      <c r="G774">
        <v>1527</v>
      </c>
      <c r="H774">
        <v>1102</v>
      </c>
      <c r="I774">
        <v>678</v>
      </c>
      <c r="J774">
        <v>131</v>
      </c>
      <c r="K774">
        <v>1291</v>
      </c>
      <c r="L774">
        <v>259</v>
      </c>
      <c r="M774">
        <v>264</v>
      </c>
      <c r="N774">
        <v>227</v>
      </c>
      <c r="O774">
        <v>48</v>
      </c>
      <c r="P774">
        <v>213</v>
      </c>
      <c r="Q774">
        <v>61</v>
      </c>
      <c r="R774">
        <v>8.5762711864406801E-2</v>
      </c>
      <c r="S774">
        <v>2.2203389830508499E-2</v>
      </c>
      <c r="T774">
        <v>41648</v>
      </c>
      <c r="U774">
        <v>7.9491525423728795E-2</v>
      </c>
      <c r="V774">
        <v>0.25881355932203398</v>
      </c>
      <c r="W774">
        <v>0.18677966101694901</v>
      </c>
      <c r="X774">
        <v>0.114915254237288</v>
      </c>
      <c r="Y774">
        <v>2.2203389830508499E-2</v>
      </c>
      <c r="Z774">
        <v>0.218813559322034</v>
      </c>
      <c r="AA774">
        <v>4.3898305084745799E-2</v>
      </c>
      <c r="AB774">
        <v>4.4745762711864402E-2</v>
      </c>
      <c r="AC774">
        <v>3.8474576271186403E-2</v>
      </c>
      <c r="AD774">
        <v>8.1355932203389797E-3</v>
      </c>
      <c r="AE774">
        <v>3.6101694915254202E-2</v>
      </c>
      <c r="AF774">
        <v>1.0338983050847499E-2</v>
      </c>
      <c r="AG774">
        <v>0.52571428571428602</v>
      </c>
      <c r="AH774">
        <v>0.67314285714285704</v>
      </c>
      <c r="AI774">
        <v>0.35771428571428598</v>
      </c>
      <c r="AJ774">
        <v>0.89828571428571402</v>
      </c>
      <c r="AK774">
        <v>0.80114285714285705</v>
      </c>
      <c r="AL774">
        <v>0.222857142857143</v>
      </c>
      <c r="AM774">
        <v>0.46285714285714302</v>
      </c>
      <c r="AN774">
        <v>0.40342857142857103</v>
      </c>
      <c r="AO774">
        <v>0.82285714285714295</v>
      </c>
      <c r="AP774">
        <v>0.94971428571428596</v>
      </c>
      <c r="AQ774">
        <v>0.78857142857142903</v>
      </c>
      <c r="AR774">
        <v>0.72914285714285698</v>
      </c>
      <c r="AS774">
        <v>0.68914285714285695</v>
      </c>
      <c r="AT774">
        <v>0.88571428571428601</v>
      </c>
      <c r="AU774">
        <v>0.61257142857142899</v>
      </c>
      <c r="AV774">
        <v>2.45485714285714</v>
      </c>
      <c r="AW774">
        <v>1.8902857142857099</v>
      </c>
      <c r="AX774">
        <v>1.77257142857143</v>
      </c>
      <c r="AY774">
        <v>3.7051428571428602</v>
      </c>
      <c r="AZ774">
        <v>9.8228571428571403</v>
      </c>
      <c r="BA774">
        <v>0.70057142857142896</v>
      </c>
      <c r="BB774">
        <v>0.436571428571429</v>
      </c>
      <c r="BC774">
        <v>0.91542857142857104</v>
      </c>
      <c r="BD774">
        <v>0.92114285714285704</v>
      </c>
      <c r="BE774">
        <v>0.88800000000000001</v>
      </c>
      <c r="BF774" s="255" t="str">
        <f t="shared" si="12"/>
        <v>Most vulnerability</v>
      </c>
    </row>
    <row r="775" spans="1:58" x14ac:dyDescent="0.25">
      <c r="A775">
        <v>56573</v>
      </c>
      <c r="B775">
        <v>6868</v>
      </c>
      <c r="C775">
        <v>818</v>
      </c>
      <c r="D775">
        <v>357</v>
      </c>
      <c r="E775">
        <v>36576</v>
      </c>
      <c r="F775">
        <v>393</v>
      </c>
      <c r="G775">
        <v>1523</v>
      </c>
      <c r="H775">
        <v>1703</v>
      </c>
      <c r="I775">
        <v>1046</v>
      </c>
      <c r="J775">
        <v>244</v>
      </c>
      <c r="K775">
        <v>951</v>
      </c>
      <c r="L775">
        <v>215</v>
      </c>
      <c r="M775">
        <v>337</v>
      </c>
      <c r="N775">
        <v>193</v>
      </c>
      <c r="O775">
        <v>98</v>
      </c>
      <c r="P775">
        <v>153</v>
      </c>
      <c r="Q775">
        <v>177</v>
      </c>
      <c r="R775">
        <v>0.119103086779266</v>
      </c>
      <c r="S775">
        <v>5.1980198019801999E-2</v>
      </c>
      <c r="T775">
        <v>36576</v>
      </c>
      <c r="U775">
        <v>5.7221898660454303E-2</v>
      </c>
      <c r="V775">
        <v>0.22175305765870701</v>
      </c>
      <c r="W775">
        <v>0.24796156086196899</v>
      </c>
      <c r="X775">
        <v>0.15230052417006401</v>
      </c>
      <c r="Y775">
        <v>3.5527082119976697E-2</v>
      </c>
      <c r="Z775">
        <v>0.138468258590565</v>
      </c>
      <c r="AA775">
        <v>3.1304601048340097E-2</v>
      </c>
      <c r="AB775">
        <v>4.9068142108328501E-2</v>
      </c>
      <c r="AC775">
        <v>2.8101339545719299E-2</v>
      </c>
      <c r="AD775">
        <v>1.42690739662202E-2</v>
      </c>
      <c r="AE775">
        <v>2.22772277227723E-2</v>
      </c>
      <c r="AF775">
        <v>2.57716948165405E-2</v>
      </c>
      <c r="AG775">
        <v>0.748571428571429</v>
      </c>
      <c r="AH775">
        <v>0.96685714285714297</v>
      </c>
      <c r="AI775">
        <v>0.625142857142857</v>
      </c>
      <c r="AJ775">
        <v>0.75657142857142901</v>
      </c>
      <c r="AK775">
        <v>0.629714285714286</v>
      </c>
      <c r="AL775">
        <v>0.66857142857142904</v>
      </c>
      <c r="AM775">
        <v>0.77485714285714302</v>
      </c>
      <c r="AN775">
        <v>0.74399999999999999</v>
      </c>
      <c r="AO775">
        <v>0.68114285714285705</v>
      </c>
      <c r="AP775">
        <v>0.92342857142857104</v>
      </c>
      <c r="AQ775">
        <v>0.80457142857142905</v>
      </c>
      <c r="AR775">
        <v>0.66057142857142903</v>
      </c>
      <c r="AS775">
        <v>0.88</v>
      </c>
      <c r="AT775">
        <v>0.69714285714285695</v>
      </c>
      <c r="AU775">
        <v>0.80228571428571405</v>
      </c>
      <c r="AV775">
        <v>3.0971428571428601</v>
      </c>
      <c r="AW775">
        <v>2.8171428571428598</v>
      </c>
      <c r="AX775">
        <v>1.6045714285714301</v>
      </c>
      <c r="AY775">
        <v>3.8445714285714301</v>
      </c>
      <c r="AZ775">
        <v>11.363428571428599</v>
      </c>
      <c r="BA775">
        <v>0.89942857142857102</v>
      </c>
      <c r="BB775">
        <v>0.90742857142857103</v>
      </c>
      <c r="BC775">
        <v>0.84914285714285698</v>
      </c>
      <c r="BD775">
        <v>0.95771428571428596</v>
      </c>
      <c r="BE775">
        <v>0.98742857142857099</v>
      </c>
      <c r="BF775" s="255" t="str">
        <f t="shared" si="12"/>
        <v>Most vulnerability</v>
      </c>
    </row>
    <row r="776" spans="1:58" x14ac:dyDescent="0.25">
      <c r="A776">
        <v>56574</v>
      </c>
      <c r="B776">
        <v>261</v>
      </c>
      <c r="C776">
        <v>23</v>
      </c>
      <c r="D776">
        <v>13</v>
      </c>
      <c r="E776">
        <v>45354</v>
      </c>
      <c r="F776">
        <v>7</v>
      </c>
      <c r="G776">
        <v>44</v>
      </c>
      <c r="H776">
        <v>34</v>
      </c>
      <c r="I776">
        <v>33</v>
      </c>
      <c r="J776">
        <v>3</v>
      </c>
      <c r="K776">
        <v>18</v>
      </c>
      <c r="L776">
        <v>0</v>
      </c>
      <c r="M776">
        <v>0</v>
      </c>
      <c r="N776">
        <v>1</v>
      </c>
      <c r="O776">
        <v>0</v>
      </c>
      <c r="P776">
        <v>4</v>
      </c>
      <c r="Q776">
        <v>0</v>
      </c>
      <c r="R776">
        <v>8.8122605363984696E-2</v>
      </c>
      <c r="S776">
        <v>4.9808429118773902E-2</v>
      </c>
      <c r="T776">
        <v>45354</v>
      </c>
      <c r="U776">
        <v>2.68199233716475E-2</v>
      </c>
      <c r="V776">
        <v>0.16858237547892699</v>
      </c>
      <c r="W776">
        <v>0.13026819923371599</v>
      </c>
      <c r="X776">
        <v>0.126436781609195</v>
      </c>
      <c r="Y776">
        <v>1.1494252873563199E-2</v>
      </c>
      <c r="Z776">
        <v>6.8965517241379296E-2</v>
      </c>
      <c r="AA776">
        <v>0</v>
      </c>
      <c r="AB776">
        <v>0</v>
      </c>
      <c r="AC776">
        <v>3.83141762452107E-3</v>
      </c>
      <c r="AD776">
        <v>0</v>
      </c>
      <c r="AE776">
        <v>1.5325670498084301E-2</v>
      </c>
      <c r="AF776">
        <v>0</v>
      </c>
      <c r="AG776">
        <v>0.55200000000000005</v>
      </c>
      <c r="AH776">
        <v>0.96114285714285697</v>
      </c>
      <c r="AI776">
        <v>0.23542857142857099</v>
      </c>
      <c r="AJ776">
        <v>0.24342857142857099</v>
      </c>
      <c r="AK776">
        <v>0.316571428571429</v>
      </c>
      <c r="AL776">
        <v>6.9714285714285701E-2</v>
      </c>
      <c r="AM776">
        <v>0.59085714285714297</v>
      </c>
      <c r="AN776">
        <v>0.10057142857142901</v>
      </c>
      <c r="AO776">
        <v>0.33714285714285702</v>
      </c>
      <c r="AP776">
        <v>0</v>
      </c>
      <c r="AQ776">
        <v>0</v>
      </c>
      <c r="AR776">
        <v>0.24114285714285699</v>
      </c>
      <c r="AS776">
        <v>0</v>
      </c>
      <c r="AT776">
        <v>0.52685714285714302</v>
      </c>
      <c r="AU776">
        <v>0</v>
      </c>
      <c r="AV776">
        <v>1.992</v>
      </c>
      <c r="AW776">
        <v>1.0777142857142901</v>
      </c>
      <c r="AX776">
        <v>0.33714285714285702</v>
      </c>
      <c r="AY776">
        <v>0.76800000000000002</v>
      </c>
      <c r="AZ776">
        <v>4.1748571428571397</v>
      </c>
      <c r="BA776">
        <v>0.51542857142857101</v>
      </c>
      <c r="BB776">
        <v>6.0571428571428602E-2</v>
      </c>
      <c r="BC776">
        <v>0.182857142857143</v>
      </c>
      <c r="BD776">
        <v>6.0571428571428602E-2</v>
      </c>
      <c r="BE776">
        <v>5.8285714285714302E-2</v>
      </c>
      <c r="BF776" s="255" t="str">
        <f t="shared" si="12"/>
        <v>Least vulnerability</v>
      </c>
    </row>
    <row r="777" spans="1:58" x14ac:dyDescent="0.25">
      <c r="A777">
        <v>56575</v>
      </c>
      <c r="B777">
        <v>647</v>
      </c>
      <c r="C777">
        <v>163</v>
      </c>
      <c r="D777">
        <v>27</v>
      </c>
      <c r="E777">
        <v>30581</v>
      </c>
      <c r="F777">
        <v>38</v>
      </c>
      <c r="G777">
        <v>239</v>
      </c>
      <c r="H777">
        <v>128</v>
      </c>
      <c r="I777">
        <v>150</v>
      </c>
      <c r="J777">
        <v>28</v>
      </c>
      <c r="K777">
        <v>380</v>
      </c>
      <c r="L777">
        <v>0</v>
      </c>
      <c r="M777">
        <v>1</v>
      </c>
      <c r="N777">
        <v>53</v>
      </c>
      <c r="O777">
        <v>6</v>
      </c>
      <c r="P777">
        <v>19</v>
      </c>
      <c r="Q777">
        <v>0</v>
      </c>
      <c r="R777">
        <v>0.25193199381761999</v>
      </c>
      <c r="S777">
        <v>4.1731066460587302E-2</v>
      </c>
      <c r="T777">
        <v>30581</v>
      </c>
      <c r="U777">
        <v>5.8732612055641398E-2</v>
      </c>
      <c r="V777">
        <v>0.36939721792890301</v>
      </c>
      <c r="W777">
        <v>0.197836166924266</v>
      </c>
      <c r="X777">
        <v>0.231839258114374</v>
      </c>
      <c r="Y777">
        <v>4.32766615146832E-2</v>
      </c>
      <c r="Z777">
        <v>0.58732612055641398</v>
      </c>
      <c r="AA777">
        <v>0</v>
      </c>
      <c r="AB777">
        <v>1.5455950540958299E-3</v>
      </c>
      <c r="AC777">
        <v>8.1916537867078795E-2</v>
      </c>
      <c r="AD777">
        <v>9.2735703245749607E-3</v>
      </c>
      <c r="AE777">
        <v>2.9366306027820699E-2</v>
      </c>
      <c r="AF777">
        <v>0</v>
      </c>
      <c r="AG777">
        <v>0.97142857142857097</v>
      </c>
      <c r="AH777">
        <v>0.93714285714285706</v>
      </c>
      <c r="AI777">
        <v>0.89257142857142902</v>
      </c>
      <c r="AJ777">
        <v>0.77942857142857103</v>
      </c>
      <c r="AK777">
        <v>0.96</v>
      </c>
      <c r="AL777">
        <v>0.28571428571428598</v>
      </c>
      <c r="AM777">
        <v>0.97028571428571397</v>
      </c>
      <c r="AN777">
        <v>0.85714285714285698</v>
      </c>
      <c r="AO777">
        <v>0.97485714285714298</v>
      </c>
      <c r="AP777">
        <v>0</v>
      </c>
      <c r="AQ777">
        <v>0.33485714285714302</v>
      </c>
      <c r="AR777">
        <v>0.89714285714285702</v>
      </c>
      <c r="AS777">
        <v>0.73828571428571399</v>
      </c>
      <c r="AT777">
        <v>0.82971428571428596</v>
      </c>
      <c r="AU777">
        <v>0</v>
      </c>
      <c r="AV777">
        <v>3.5805714285714298</v>
      </c>
      <c r="AW777">
        <v>3.0731428571428601</v>
      </c>
      <c r="AX777">
        <v>0.97485714285714298</v>
      </c>
      <c r="AY777">
        <v>2.8</v>
      </c>
      <c r="AZ777">
        <v>10.4285714285714</v>
      </c>
      <c r="BA777">
        <v>0.97371428571428598</v>
      </c>
      <c r="BB777">
        <v>0.98171428571428598</v>
      </c>
      <c r="BC777">
        <v>0.53942857142857104</v>
      </c>
      <c r="BD777">
        <v>0.63314285714285701</v>
      </c>
      <c r="BE777">
        <v>0.93828571428571395</v>
      </c>
      <c r="BF777" s="255" t="str">
        <f t="shared" si="12"/>
        <v>Most vulnerability</v>
      </c>
    </row>
    <row r="778" spans="1:58" x14ac:dyDescent="0.25">
      <c r="A778">
        <v>56576</v>
      </c>
      <c r="B778">
        <v>858</v>
      </c>
      <c r="C778">
        <v>61</v>
      </c>
      <c r="D778">
        <v>14</v>
      </c>
      <c r="E778">
        <v>42857</v>
      </c>
      <c r="F778">
        <v>42</v>
      </c>
      <c r="G778">
        <v>339</v>
      </c>
      <c r="H778">
        <v>135</v>
      </c>
      <c r="I778">
        <v>169</v>
      </c>
      <c r="J778">
        <v>31</v>
      </c>
      <c r="K778">
        <v>30</v>
      </c>
      <c r="L778">
        <v>0</v>
      </c>
      <c r="M778">
        <v>0</v>
      </c>
      <c r="N778">
        <v>100</v>
      </c>
      <c r="O778">
        <v>6</v>
      </c>
      <c r="P778">
        <v>11</v>
      </c>
      <c r="Q778">
        <v>10</v>
      </c>
      <c r="R778">
        <v>7.1095571095571103E-2</v>
      </c>
      <c r="S778">
        <v>1.6317016317016299E-2</v>
      </c>
      <c r="T778">
        <v>42857</v>
      </c>
      <c r="U778">
        <v>4.8951048951049E-2</v>
      </c>
      <c r="V778">
        <v>0.39510489510489499</v>
      </c>
      <c r="W778">
        <v>0.15734265734265701</v>
      </c>
      <c r="X778">
        <v>0.19696969696969699</v>
      </c>
      <c r="Y778">
        <v>3.6130536130536101E-2</v>
      </c>
      <c r="Z778">
        <v>3.4965034965035002E-2</v>
      </c>
      <c r="AA778">
        <v>0</v>
      </c>
      <c r="AB778">
        <v>0</v>
      </c>
      <c r="AC778">
        <v>0.116550116550117</v>
      </c>
      <c r="AD778">
        <v>6.9930069930069904E-3</v>
      </c>
      <c r="AE778">
        <v>1.2820512820512799E-2</v>
      </c>
      <c r="AF778">
        <v>1.1655011655011699E-2</v>
      </c>
      <c r="AG778">
        <v>0.41257142857142898</v>
      </c>
      <c r="AH778">
        <v>0.47542857142857098</v>
      </c>
      <c r="AI778">
        <v>0.308571428571429</v>
      </c>
      <c r="AJ778">
        <v>0.64685714285714302</v>
      </c>
      <c r="AK778">
        <v>0.97371428571428598</v>
      </c>
      <c r="AL778">
        <v>0.121142857142857</v>
      </c>
      <c r="AM778">
        <v>0.93714285714285706</v>
      </c>
      <c r="AN778">
        <v>0.752</v>
      </c>
      <c r="AO778">
        <v>0.130285714285714</v>
      </c>
      <c r="AP778">
        <v>0</v>
      </c>
      <c r="AQ778">
        <v>0</v>
      </c>
      <c r="AR778">
        <v>0.95771428571428596</v>
      </c>
      <c r="AS778">
        <v>0.629714285714286</v>
      </c>
      <c r="AT778">
        <v>0.45485714285714302</v>
      </c>
      <c r="AU778">
        <v>0.627428571428571</v>
      </c>
      <c r="AV778">
        <v>1.8434285714285701</v>
      </c>
      <c r="AW778">
        <v>2.7839999999999998</v>
      </c>
      <c r="AX778">
        <v>0.130285714285714</v>
      </c>
      <c r="AY778">
        <v>2.6697142857142899</v>
      </c>
      <c r="AZ778">
        <v>7.4274285714285702</v>
      </c>
      <c r="BA778">
        <v>0.44571428571428601</v>
      </c>
      <c r="BB778">
        <v>0.88914285714285701</v>
      </c>
      <c r="BC778">
        <v>9.2571428571428596E-2</v>
      </c>
      <c r="BD778">
        <v>0.58971428571428597</v>
      </c>
      <c r="BE778">
        <v>0.53028571428571403</v>
      </c>
      <c r="BF778" s="255" t="str">
        <f t="shared" si="12"/>
        <v>Significant vulnerability</v>
      </c>
    </row>
    <row r="779" spans="1:58" x14ac:dyDescent="0.25">
      <c r="A779">
        <v>56578</v>
      </c>
      <c r="B779">
        <v>648</v>
      </c>
      <c r="C779">
        <v>31</v>
      </c>
      <c r="D779">
        <v>8</v>
      </c>
      <c r="E779">
        <v>50511</v>
      </c>
      <c r="F779">
        <v>9</v>
      </c>
      <c r="G779">
        <v>157</v>
      </c>
      <c r="H779">
        <v>120</v>
      </c>
      <c r="I779">
        <v>54</v>
      </c>
      <c r="J779">
        <v>22</v>
      </c>
      <c r="K779">
        <v>53</v>
      </c>
      <c r="L779">
        <v>0</v>
      </c>
      <c r="M779">
        <v>0</v>
      </c>
      <c r="N779">
        <v>51</v>
      </c>
      <c r="O779">
        <v>0</v>
      </c>
      <c r="P779">
        <v>0</v>
      </c>
      <c r="Q779">
        <v>0</v>
      </c>
      <c r="R779">
        <v>4.7839506172839497E-2</v>
      </c>
      <c r="S779">
        <v>1.2345679012345699E-2</v>
      </c>
      <c r="T779">
        <v>50511</v>
      </c>
      <c r="U779">
        <v>1.38888888888889E-2</v>
      </c>
      <c r="V779">
        <v>0.242283950617284</v>
      </c>
      <c r="W779">
        <v>0.18518518518518501</v>
      </c>
      <c r="X779">
        <v>8.3333333333333301E-2</v>
      </c>
      <c r="Y779">
        <v>3.3950617283950602E-2</v>
      </c>
      <c r="Z779">
        <v>8.1790123456790098E-2</v>
      </c>
      <c r="AA779">
        <v>0</v>
      </c>
      <c r="AB779">
        <v>0</v>
      </c>
      <c r="AC779">
        <v>7.8703703703703706E-2</v>
      </c>
      <c r="AD779">
        <v>0</v>
      </c>
      <c r="AE779">
        <v>0</v>
      </c>
      <c r="AF779">
        <v>0</v>
      </c>
      <c r="AG779">
        <v>0.20457142857142899</v>
      </c>
      <c r="AH779">
        <v>0.34171428571428603</v>
      </c>
      <c r="AI779">
        <v>0.13942857142857101</v>
      </c>
      <c r="AJ779">
        <v>8.3428571428571394E-2</v>
      </c>
      <c r="AK779">
        <v>0.73714285714285699</v>
      </c>
      <c r="AL779">
        <v>0.213714285714286</v>
      </c>
      <c r="AM779">
        <v>0.14171428571428599</v>
      </c>
      <c r="AN779">
        <v>0.71199999999999997</v>
      </c>
      <c r="AO779">
        <v>0.42971428571428599</v>
      </c>
      <c r="AP779">
        <v>0</v>
      </c>
      <c r="AQ779">
        <v>0</v>
      </c>
      <c r="AR779">
        <v>0.88457142857142901</v>
      </c>
      <c r="AS779">
        <v>0</v>
      </c>
      <c r="AT779">
        <v>0</v>
      </c>
      <c r="AU779">
        <v>0</v>
      </c>
      <c r="AV779">
        <v>0.76914285714285702</v>
      </c>
      <c r="AW779">
        <v>1.80457142857143</v>
      </c>
      <c r="AX779">
        <v>0.42971428571428599</v>
      </c>
      <c r="AY779">
        <v>0.88457142857142901</v>
      </c>
      <c r="AZ779">
        <v>3.8879999999999999</v>
      </c>
      <c r="BA779">
        <v>5.8285714285714302E-2</v>
      </c>
      <c r="BB779">
        <v>0.38628571428571401</v>
      </c>
      <c r="BC779">
        <v>0.224</v>
      </c>
      <c r="BD779">
        <v>8.11428571428571E-2</v>
      </c>
      <c r="BE779">
        <v>4.6857142857142903E-2</v>
      </c>
      <c r="BF779" s="255" t="str">
        <f t="shared" si="12"/>
        <v>Least vulnerability</v>
      </c>
    </row>
    <row r="780" spans="1:58" x14ac:dyDescent="0.25">
      <c r="A780">
        <v>56579</v>
      </c>
      <c r="B780">
        <v>1070</v>
      </c>
      <c r="C780">
        <v>43</v>
      </c>
      <c r="D780">
        <v>5</v>
      </c>
      <c r="E780">
        <v>43449</v>
      </c>
      <c r="F780">
        <v>19</v>
      </c>
      <c r="G780">
        <v>154</v>
      </c>
      <c r="H780">
        <v>282</v>
      </c>
      <c r="I780">
        <v>93</v>
      </c>
      <c r="J780">
        <v>20</v>
      </c>
      <c r="K780">
        <v>46</v>
      </c>
      <c r="L780">
        <v>0</v>
      </c>
      <c r="M780">
        <v>0</v>
      </c>
      <c r="N780">
        <v>19</v>
      </c>
      <c r="O780">
        <v>4</v>
      </c>
      <c r="P780">
        <v>5</v>
      </c>
      <c r="Q780">
        <v>0</v>
      </c>
      <c r="R780">
        <v>4.0186915887850498E-2</v>
      </c>
      <c r="S780">
        <v>4.6728971962616802E-3</v>
      </c>
      <c r="T780">
        <v>43449</v>
      </c>
      <c r="U780">
        <v>1.7757009345794401E-2</v>
      </c>
      <c r="V780">
        <v>0.14392523364486001</v>
      </c>
      <c r="W780">
        <v>0.26355140186915899</v>
      </c>
      <c r="X780">
        <v>8.6915887850467305E-2</v>
      </c>
      <c r="Y780">
        <v>1.86915887850467E-2</v>
      </c>
      <c r="Z780">
        <v>4.2990654205607499E-2</v>
      </c>
      <c r="AA780">
        <v>0</v>
      </c>
      <c r="AB780">
        <v>0</v>
      </c>
      <c r="AC780">
        <v>1.7757009345794401E-2</v>
      </c>
      <c r="AD780">
        <v>3.7383177570093499E-3</v>
      </c>
      <c r="AE780">
        <v>4.6728971962616802E-3</v>
      </c>
      <c r="AF780">
        <v>0</v>
      </c>
      <c r="AG780">
        <v>0.14171428571428599</v>
      </c>
      <c r="AH780">
        <v>0.105142857142857</v>
      </c>
      <c r="AI780">
        <v>0.29485714285714298</v>
      </c>
      <c r="AJ780">
        <v>0.13485714285714301</v>
      </c>
      <c r="AK780">
        <v>0.192</v>
      </c>
      <c r="AL780">
        <v>0.76914285714285702</v>
      </c>
      <c r="AM780">
        <v>0.18171428571428599</v>
      </c>
      <c r="AN780">
        <v>0.29942857142857099</v>
      </c>
      <c r="AO780">
        <v>0.17371428571428599</v>
      </c>
      <c r="AP780">
        <v>0</v>
      </c>
      <c r="AQ780">
        <v>0</v>
      </c>
      <c r="AR780">
        <v>0.54285714285714304</v>
      </c>
      <c r="AS780">
        <v>0.44</v>
      </c>
      <c r="AT780">
        <v>0.188571428571429</v>
      </c>
      <c r="AU780">
        <v>0</v>
      </c>
      <c r="AV780">
        <v>0.67657142857142905</v>
      </c>
      <c r="AW780">
        <v>1.44228571428571</v>
      </c>
      <c r="AX780">
        <v>0.17371428571428599</v>
      </c>
      <c r="AY780">
        <v>1.1714285714285699</v>
      </c>
      <c r="AZ780">
        <v>3.464</v>
      </c>
      <c r="BA780">
        <v>4.4571428571428602E-2</v>
      </c>
      <c r="BB780">
        <v>0.20114285714285701</v>
      </c>
      <c r="BC780">
        <v>0.114285714285714</v>
      </c>
      <c r="BD780">
        <v>0.14285714285714299</v>
      </c>
      <c r="BE780">
        <v>2.2857142857142899E-2</v>
      </c>
      <c r="BF780" s="255" t="str">
        <f t="shared" si="12"/>
        <v>Least vulnerability</v>
      </c>
    </row>
    <row r="781" spans="1:58" x14ac:dyDescent="0.25">
      <c r="A781">
        <v>56580</v>
      </c>
      <c r="B781">
        <v>1330</v>
      </c>
      <c r="C781">
        <v>59</v>
      </c>
      <c r="D781">
        <v>9</v>
      </c>
      <c r="E781">
        <v>42777</v>
      </c>
      <c r="F781">
        <v>25</v>
      </c>
      <c r="G781">
        <v>150</v>
      </c>
      <c r="H781">
        <v>425</v>
      </c>
      <c r="I781">
        <v>82</v>
      </c>
      <c r="J781">
        <v>22</v>
      </c>
      <c r="K781">
        <v>130</v>
      </c>
      <c r="L781">
        <v>0</v>
      </c>
      <c r="M781">
        <v>2</v>
      </c>
      <c r="N781">
        <v>16</v>
      </c>
      <c r="O781">
        <v>2</v>
      </c>
      <c r="P781">
        <v>23</v>
      </c>
      <c r="Q781">
        <v>0</v>
      </c>
      <c r="R781">
        <v>4.4360902255639101E-2</v>
      </c>
      <c r="S781">
        <v>6.7669172932330801E-3</v>
      </c>
      <c r="T781">
        <v>42777</v>
      </c>
      <c r="U781">
        <v>1.8796992481203E-2</v>
      </c>
      <c r="V781">
        <v>0.112781954887218</v>
      </c>
      <c r="W781">
        <v>0.31954887218045103</v>
      </c>
      <c r="X781">
        <v>6.1654135338345899E-2</v>
      </c>
      <c r="Y781">
        <v>1.65413533834586E-2</v>
      </c>
      <c r="Z781">
        <v>9.7744360902255606E-2</v>
      </c>
      <c r="AA781">
        <v>0</v>
      </c>
      <c r="AB781">
        <v>1.50375939849624E-3</v>
      </c>
      <c r="AC781">
        <v>1.20300751879699E-2</v>
      </c>
      <c r="AD781">
        <v>1.50375939849624E-3</v>
      </c>
      <c r="AE781">
        <v>1.7293233082706801E-2</v>
      </c>
      <c r="AF781">
        <v>0</v>
      </c>
      <c r="AG781">
        <v>0.18171428571428599</v>
      </c>
      <c r="AH781">
        <v>0.152</v>
      </c>
      <c r="AI781">
        <v>0.310857142857143</v>
      </c>
      <c r="AJ781">
        <v>0.152</v>
      </c>
      <c r="AK781">
        <v>7.7714285714285694E-2</v>
      </c>
      <c r="AL781">
        <v>0.95771428571428596</v>
      </c>
      <c r="AM781">
        <v>4.4571428571428602E-2</v>
      </c>
      <c r="AN781">
        <v>0.23314285714285701</v>
      </c>
      <c r="AO781">
        <v>0.50628571428571401</v>
      </c>
      <c r="AP781">
        <v>0</v>
      </c>
      <c r="AQ781">
        <v>0.33142857142857102</v>
      </c>
      <c r="AR781">
        <v>0.435428571428571</v>
      </c>
      <c r="AS781">
        <v>0.29599999999999999</v>
      </c>
      <c r="AT781">
        <v>0.58514285714285696</v>
      </c>
      <c r="AU781">
        <v>0</v>
      </c>
      <c r="AV781">
        <v>0.79657142857142804</v>
      </c>
      <c r="AW781">
        <v>1.3131428571428601</v>
      </c>
      <c r="AX781">
        <v>0.50628571428571401</v>
      </c>
      <c r="AY781">
        <v>1.6479999999999999</v>
      </c>
      <c r="AZ781">
        <v>4.2640000000000002</v>
      </c>
      <c r="BA781">
        <v>6.51428571428571E-2</v>
      </c>
      <c r="BB781">
        <v>0.14285714285714299</v>
      </c>
      <c r="BC781">
        <v>0.250285714285714</v>
      </c>
      <c r="BD781">
        <v>0.27428571428571402</v>
      </c>
      <c r="BE781">
        <v>6.51428571428571E-2</v>
      </c>
      <c r="BF781" s="255" t="str">
        <f t="shared" si="12"/>
        <v>Least vulnerability</v>
      </c>
    </row>
    <row r="782" spans="1:58" x14ac:dyDescent="0.25">
      <c r="A782">
        <v>56581</v>
      </c>
      <c r="B782">
        <v>261</v>
      </c>
      <c r="C782">
        <v>30</v>
      </c>
      <c r="D782">
        <v>13</v>
      </c>
      <c r="E782">
        <v>30756</v>
      </c>
      <c r="F782">
        <v>24</v>
      </c>
      <c r="G782">
        <v>59</v>
      </c>
      <c r="H782">
        <v>50</v>
      </c>
      <c r="I782">
        <v>36</v>
      </c>
      <c r="J782">
        <v>17</v>
      </c>
      <c r="K782">
        <v>65</v>
      </c>
      <c r="L782">
        <v>0</v>
      </c>
      <c r="M782">
        <v>0</v>
      </c>
      <c r="N782">
        <v>4</v>
      </c>
      <c r="O782">
        <v>4</v>
      </c>
      <c r="P782">
        <v>6</v>
      </c>
      <c r="Q782">
        <v>0</v>
      </c>
      <c r="R782">
        <v>0.114942528735632</v>
      </c>
      <c r="S782">
        <v>4.9808429118773902E-2</v>
      </c>
      <c r="T782">
        <v>30756</v>
      </c>
      <c r="U782">
        <v>9.1954022988505704E-2</v>
      </c>
      <c r="V782">
        <v>0.22605363984674301</v>
      </c>
      <c r="W782">
        <v>0.19157088122605401</v>
      </c>
      <c r="X782">
        <v>0.13793103448275901</v>
      </c>
      <c r="Y782">
        <v>6.5134099616858204E-2</v>
      </c>
      <c r="Z782">
        <v>0.24904214559387</v>
      </c>
      <c r="AA782">
        <v>0</v>
      </c>
      <c r="AB782">
        <v>0</v>
      </c>
      <c r="AC782">
        <v>1.5325670498084301E-2</v>
      </c>
      <c r="AD782">
        <v>1.5325670498084301E-2</v>
      </c>
      <c r="AE782">
        <v>2.2988505747126398E-2</v>
      </c>
      <c r="AF782">
        <v>0</v>
      </c>
      <c r="AG782">
        <v>0.72571428571428598</v>
      </c>
      <c r="AH782">
        <v>0.96114285714285697</v>
      </c>
      <c r="AI782">
        <v>0.88914285714285701</v>
      </c>
      <c r="AJ782">
        <v>0.93600000000000005</v>
      </c>
      <c r="AK782">
        <v>0.66285714285714303</v>
      </c>
      <c r="AL782">
        <v>0.25714285714285701</v>
      </c>
      <c r="AM782">
        <v>0.67428571428571404</v>
      </c>
      <c r="AN782">
        <v>0.95542857142857096</v>
      </c>
      <c r="AO782">
        <v>0.85714285714285698</v>
      </c>
      <c r="AP782">
        <v>0</v>
      </c>
      <c r="AQ782">
        <v>0</v>
      </c>
      <c r="AR782">
        <v>0.49257142857142899</v>
      </c>
      <c r="AS782">
        <v>0.89371428571428602</v>
      </c>
      <c r="AT782">
        <v>0.71085714285714297</v>
      </c>
      <c r="AU782">
        <v>0</v>
      </c>
      <c r="AV782">
        <v>3.512</v>
      </c>
      <c r="AW782">
        <v>2.5497142857142898</v>
      </c>
      <c r="AX782">
        <v>0.85714285714285698</v>
      </c>
      <c r="AY782">
        <v>2.0971428571428601</v>
      </c>
      <c r="AZ782">
        <v>9.016</v>
      </c>
      <c r="BA782">
        <v>0.96571428571428597</v>
      </c>
      <c r="BB782">
        <v>0.78171428571428603</v>
      </c>
      <c r="BC782">
        <v>0.45714285714285702</v>
      </c>
      <c r="BD782">
        <v>0.39657142857142902</v>
      </c>
      <c r="BE782">
        <v>0.78400000000000003</v>
      </c>
      <c r="BF782" s="255" t="str">
        <f t="shared" si="12"/>
        <v>Most vulnerability</v>
      </c>
    </row>
    <row r="783" spans="1:58" x14ac:dyDescent="0.25">
      <c r="A783">
        <v>56583</v>
      </c>
      <c r="B783">
        <v>163</v>
      </c>
      <c r="C783">
        <v>7</v>
      </c>
      <c r="D783">
        <v>0</v>
      </c>
      <c r="E783">
        <v>36193</v>
      </c>
      <c r="F783">
        <v>6</v>
      </c>
      <c r="G783">
        <v>34</v>
      </c>
      <c r="H783">
        <v>47</v>
      </c>
      <c r="I783">
        <v>37</v>
      </c>
      <c r="J783">
        <v>2</v>
      </c>
      <c r="K783">
        <v>8</v>
      </c>
      <c r="L783">
        <v>0</v>
      </c>
      <c r="M783">
        <v>0</v>
      </c>
      <c r="N783">
        <v>17</v>
      </c>
      <c r="O783">
        <v>0</v>
      </c>
      <c r="P783">
        <v>0</v>
      </c>
      <c r="Q783">
        <v>0</v>
      </c>
      <c r="R783">
        <v>4.2944785276073601E-2</v>
      </c>
      <c r="S783">
        <v>0</v>
      </c>
      <c r="T783">
        <v>36193</v>
      </c>
      <c r="U783">
        <v>3.6809815950920199E-2</v>
      </c>
      <c r="V783">
        <v>0.20858895705521499</v>
      </c>
      <c r="W783">
        <v>0.28834355828220898</v>
      </c>
      <c r="X783">
        <v>0.22699386503067501</v>
      </c>
      <c r="Y783">
        <v>1.22699386503067E-2</v>
      </c>
      <c r="Z783">
        <v>4.9079754601227002E-2</v>
      </c>
      <c r="AA783">
        <v>0</v>
      </c>
      <c r="AB783">
        <v>0</v>
      </c>
      <c r="AC783">
        <v>0.104294478527607</v>
      </c>
      <c r="AD783">
        <v>0</v>
      </c>
      <c r="AE783">
        <v>0</v>
      </c>
      <c r="AF783">
        <v>0</v>
      </c>
      <c r="AG783">
        <v>0.17257142857142899</v>
      </c>
      <c r="AH783">
        <v>0</v>
      </c>
      <c r="AI783">
        <v>0.65600000000000003</v>
      </c>
      <c r="AJ783">
        <v>0.44342857142857101</v>
      </c>
      <c r="AK783">
        <v>0.56114285714285705</v>
      </c>
      <c r="AL783">
        <v>0.877714285714286</v>
      </c>
      <c r="AM783">
        <v>0.96685714285714297</v>
      </c>
      <c r="AN783">
        <v>0.122285714285714</v>
      </c>
      <c r="AO783">
        <v>0.20799999999999999</v>
      </c>
      <c r="AP783">
        <v>0</v>
      </c>
      <c r="AQ783">
        <v>0</v>
      </c>
      <c r="AR783">
        <v>0.94971428571428596</v>
      </c>
      <c r="AS783">
        <v>0</v>
      </c>
      <c r="AT783">
        <v>0</v>
      </c>
      <c r="AU783">
        <v>0</v>
      </c>
      <c r="AV783">
        <v>1.272</v>
      </c>
      <c r="AW783">
        <v>2.528</v>
      </c>
      <c r="AX783">
        <v>0.20799999999999999</v>
      </c>
      <c r="AY783">
        <v>0.94971428571428596</v>
      </c>
      <c r="AZ783">
        <v>4.9577142857142897</v>
      </c>
      <c r="BA783">
        <v>0.2</v>
      </c>
      <c r="BB783">
        <v>0.77028571428571402</v>
      </c>
      <c r="BC783">
        <v>0.128</v>
      </c>
      <c r="BD783">
        <v>9.6000000000000002E-2</v>
      </c>
      <c r="BE783">
        <v>0.129142857142857</v>
      </c>
      <c r="BF783" s="255" t="str">
        <f t="shared" si="12"/>
        <v>Least vulnerability</v>
      </c>
    </row>
    <row r="784" spans="1:58" x14ac:dyDescent="0.25">
      <c r="A784">
        <v>56584</v>
      </c>
      <c r="B784">
        <v>1360</v>
      </c>
      <c r="C784">
        <v>91</v>
      </c>
      <c r="D784">
        <v>34</v>
      </c>
      <c r="E784">
        <v>40508</v>
      </c>
      <c r="F784">
        <v>79</v>
      </c>
      <c r="G784">
        <v>300</v>
      </c>
      <c r="H784">
        <v>308</v>
      </c>
      <c r="I784">
        <v>213</v>
      </c>
      <c r="J784">
        <v>40</v>
      </c>
      <c r="K784">
        <v>159</v>
      </c>
      <c r="L784">
        <v>0</v>
      </c>
      <c r="M784">
        <v>64</v>
      </c>
      <c r="N784">
        <v>21</v>
      </c>
      <c r="O784">
        <v>3</v>
      </c>
      <c r="P784">
        <v>13</v>
      </c>
      <c r="Q784">
        <v>28</v>
      </c>
      <c r="R784">
        <v>6.6911764705882407E-2</v>
      </c>
      <c r="S784">
        <v>2.5000000000000001E-2</v>
      </c>
      <c r="T784">
        <v>40508</v>
      </c>
      <c r="U784">
        <v>5.80882352941176E-2</v>
      </c>
      <c r="V784">
        <v>0.220588235294118</v>
      </c>
      <c r="W784">
        <v>0.22647058823529401</v>
      </c>
      <c r="X784">
        <v>0.156617647058824</v>
      </c>
      <c r="Y784">
        <v>2.9411764705882401E-2</v>
      </c>
      <c r="Z784">
        <v>0.11691176470588199</v>
      </c>
      <c r="AA784">
        <v>0</v>
      </c>
      <c r="AB784">
        <v>4.7058823529411799E-2</v>
      </c>
      <c r="AC784">
        <v>1.54411764705882E-2</v>
      </c>
      <c r="AD784">
        <v>2.2058823529411799E-3</v>
      </c>
      <c r="AE784">
        <v>9.5588235294117706E-3</v>
      </c>
      <c r="AF784">
        <v>2.0588235294117602E-2</v>
      </c>
      <c r="AG784">
        <v>0.373714285714286</v>
      </c>
      <c r="AH784">
        <v>0.748571428571429</v>
      </c>
      <c r="AI784">
        <v>0.40114285714285702</v>
      </c>
      <c r="AJ784">
        <v>0.77485714285714302</v>
      </c>
      <c r="AK784">
        <v>0.622857142857143</v>
      </c>
      <c r="AL784">
        <v>0.499428571428571</v>
      </c>
      <c r="AM784">
        <v>0.80342857142857105</v>
      </c>
      <c r="AN784">
        <v>0.61485714285714299</v>
      </c>
      <c r="AO784">
        <v>0.59657142857142897</v>
      </c>
      <c r="AP784">
        <v>0</v>
      </c>
      <c r="AQ784">
        <v>0.79657142857142904</v>
      </c>
      <c r="AR784">
        <v>0.497142857142857</v>
      </c>
      <c r="AS784">
        <v>0.33828571428571402</v>
      </c>
      <c r="AT784">
        <v>0.35199999999999998</v>
      </c>
      <c r="AU784">
        <v>0.753142857142857</v>
      </c>
      <c r="AV784">
        <v>2.29828571428571</v>
      </c>
      <c r="AW784">
        <v>2.5405714285714298</v>
      </c>
      <c r="AX784">
        <v>0.59657142857142897</v>
      </c>
      <c r="AY784">
        <v>2.7371428571428602</v>
      </c>
      <c r="AZ784">
        <v>8.1725714285714304</v>
      </c>
      <c r="BA784">
        <v>0.64571428571428602</v>
      </c>
      <c r="BB784">
        <v>0.77714285714285702</v>
      </c>
      <c r="BC784">
        <v>0.30399999999999999</v>
      </c>
      <c r="BD784">
        <v>0.60571428571428598</v>
      </c>
      <c r="BE784">
        <v>0.65371428571428603</v>
      </c>
      <c r="BF784" s="255" t="str">
        <f t="shared" si="12"/>
        <v>Significant vulnerability</v>
      </c>
    </row>
    <row r="785" spans="1:58" x14ac:dyDescent="0.25">
      <c r="A785">
        <v>56585</v>
      </c>
      <c r="B785">
        <v>1067</v>
      </c>
      <c r="C785">
        <v>167</v>
      </c>
      <c r="D785">
        <v>17</v>
      </c>
      <c r="E785">
        <v>36925</v>
      </c>
      <c r="F785">
        <v>47</v>
      </c>
      <c r="G785">
        <v>298</v>
      </c>
      <c r="H785">
        <v>227</v>
      </c>
      <c r="I785">
        <v>204</v>
      </c>
      <c r="J785">
        <v>72</v>
      </c>
      <c r="K785">
        <v>79</v>
      </c>
      <c r="L785">
        <v>0</v>
      </c>
      <c r="M785">
        <v>38</v>
      </c>
      <c r="N785">
        <v>41</v>
      </c>
      <c r="O785">
        <v>4</v>
      </c>
      <c r="P785">
        <v>22</v>
      </c>
      <c r="Q785">
        <v>27</v>
      </c>
      <c r="R785">
        <v>0.15651358950328001</v>
      </c>
      <c r="S785">
        <v>1.5932521087160301E-2</v>
      </c>
      <c r="T785">
        <v>36925</v>
      </c>
      <c r="U785">
        <v>4.4048734770384297E-2</v>
      </c>
      <c r="V785">
        <v>0.27928772258669199</v>
      </c>
      <c r="W785">
        <v>0.21274601686972799</v>
      </c>
      <c r="X785">
        <v>0.19119025304592299</v>
      </c>
      <c r="Y785">
        <v>6.7478912839737601E-2</v>
      </c>
      <c r="Z785">
        <v>7.4039362699156494E-2</v>
      </c>
      <c r="AA785">
        <v>0</v>
      </c>
      <c r="AB785">
        <v>3.5613870665417102E-2</v>
      </c>
      <c r="AC785">
        <v>3.8425492033739503E-2</v>
      </c>
      <c r="AD785">
        <v>3.7488284910965298E-3</v>
      </c>
      <c r="AE785">
        <v>2.06185567010309E-2</v>
      </c>
      <c r="AF785">
        <v>2.5304592314901599E-2</v>
      </c>
      <c r="AG785">
        <v>0.88342857142857101</v>
      </c>
      <c r="AH785">
        <v>0.46514285714285702</v>
      </c>
      <c r="AI785">
        <v>0.59657142857142897</v>
      </c>
      <c r="AJ785">
        <v>0.56228571428571394</v>
      </c>
      <c r="AK785">
        <v>0.85142857142857098</v>
      </c>
      <c r="AL785">
        <v>0.38514285714285701</v>
      </c>
      <c r="AM785">
        <v>0.91771428571428604</v>
      </c>
      <c r="AN785">
        <v>0.95885714285714296</v>
      </c>
      <c r="AO785">
        <v>0.38857142857142901</v>
      </c>
      <c r="AP785">
        <v>0</v>
      </c>
      <c r="AQ785">
        <v>0.71771428571428597</v>
      </c>
      <c r="AR785">
        <v>0.72799999999999998</v>
      </c>
      <c r="AS785">
        <v>0.441142857142857</v>
      </c>
      <c r="AT785">
        <v>0.66514285714285704</v>
      </c>
      <c r="AU785">
        <v>0.79542857142857104</v>
      </c>
      <c r="AV785">
        <v>2.5074285714285698</v>
      </c>
      <c r="AW785">
        <v>3.1131428571428601</v>
      </c>
      <c r="AX785">
        <v>0.38857142857142901</v>
      </c>
      <c r="AY785">
        <v>3.3474285714285701</v>
      </c>
      <c r="AZ785">
        <v>9.3565714285714296</v>
      </c>
      <c r="BA785">
        <v>0.72571428571428598</v>
      </c>
      <c r="BB785">
        <v>0.98971428571428599</v>
      </c>
      <c r="BC785">
        <v>0.20685714285714299</v>
      </c>
      <c r="BD785">
        <v>0.81599999999999995</v>
      </c>
      <c r="BE785">
        <v>0.83428571428571396</v>
      </c>
      <c r="BF785" s="255" t="str">
        <f t="shared" si="12"/>
        <v>Most vulnerability</v>
      </c>
    </row>
    <row r="786" spans="1:58" x14ac:dyDescent="0.25">
      <c r="A786">
        <v>56586</v>
      </c>
      <c r="B786">
        <v>1798</v>
      </c>
      <c r="C786">
        <v>123</v>
      </c>
      <c r="D786">
        <v>25</v>
      </c>
      <c r="E786">
        <v>44405</v>
      </c>
      <c r="F786">
        <v>88</v>
      </c>
      <c r="G786">
        <v>539</v>
      </c>
      <c r="H786">
        <v>327</v>
      </c>
      <c r="I786">
        <v>236</v>
      </c>
      <c r="J786">
        <v>57</v>
      </c>
      <c r="K786">
        <v>73</v>
      </c>
      <c r="L786">
        <v>0</v>
      </c>
      <c r="M786">
        <v>8</v>
      </c>
      <c r="N786">
        <v>92</v>
      </c>
      <c r="O786">
        <v>0</v>
      </c>
      <c r="P786">
        <v>8</v>
      </c>
      <c r="Q786">
        <v>0</v>
      </c>
      <c r="R786">
        <v>6.8409343715239199E-2</v>
      </c>
      <c r="S786">
        <v>1.3904338153503899E-2</v>
      </c>
      <c r="T786">
        <v>44405</v>
      </c>
      <c r="U786">
        <v>4.8943270300333699E-2</v>
      </c>
      <c r="V786">
        <v>0.29977753058954398</v>
      </c>
      <c r="W786">
        <v>0.18186874304783099</v>
      </c>
      <c r="X786">
        <v>0.13125695216907701</v>
      </c>
      <c r="Y786">
        <v>3.17018909899889E-2</v>
      </c>
      <c r="Z786">
        <v>4.06006674082314E-2</v>
      </c>
      <c r="AA786">
        <v>0</v>
      </c>
      <c r="AB786">
        <v>4.4493882091212501E-3</v>
      </c>
      <c r="AC786">
        <v>5.1167964404894302E-2</v>
      </c>
      <c r="AD786">
        <v>0</v>
      </c>
      <c r="AE786">
        <v>4.4493882091212501E-3</v>
      </c>
      <c r="AF786">
        <v>0</v>
      </c>
      <c r="AG786">
        <v>0.38857142857142901</v>
      </c>
      <c r="AH786">
        <v>0.39314285714285702</v>
      </c>
      <c r="AI786">
        <v>0.26285714285714301</v>
      </c>
      <c r="AJ786">
        <v>0.64571428571428602</v>
      </c>
      <c r="AK786">
        <v>0.88800000000000001</v>
      </c>
      <c r="AL786">
        <v>0.19771428571428601</v>
      </c>
      <c r="AM786">
        <v>0.63314285714285701</v>
      </c>
      <c r="AN786">
        <v>0.67428571428571404</v>
      </c>
      <c r="AO786">
        <v>0.158857142857143</v>
      </c>
      <c r="AP786">
        <v>0</v>
      </c>
      <c r="AQ786">
        <v>0.36571428571428599</v>
      </c>
      <c r="AR786">
        <v>0.78857142857142903</v>
      </c>
      <c r="AS786">
        <v>0</v>
      </c>
      <c r="AT786">
        <v>0.18171428571428599</v>
      </c>
      <c r="AU786">
        <v>0</v>
      </c>
      <c r="AV786">
        <v>1.69028571428571</v>
      </c>
      <c r="AW786">
        <v>2.3931428571428599</v>
      </c>
      <c r="AX786">
        <v>0.158857142857143</v>
      </c>
      <c r="AY786">
        <v>1.3360000000000001</v>
      </c>
      <c r="AZ786">
        <v>5.5782857142857099</v>
      </c>
      <c r="BA786">
        <v>0.372571428571429</v>
      </c>
      <c r="BB786">
        <v>0.70742857142857096</v>
      </c>
      <c r="BC786">
        <v>0.107428571428571</v>
      </c>
      <c r="BD786">
        <v>0.18171428571428599</v>
      </c>
      <c r="BE786">
        <v>0.220571428571429</v>
      </c>
      <c r="BF786" s="255" t="str">
        <f t="shared" si="12"/>
        <v>Least vulnerability</v>
      </c>
    </row>
    <row r="787" spans="1:58" x14ac:dyDescent="0.25">
      <c r="A787">
        <v>56587</v>
      </c>
      <c r="B787">
        <v>1299</v>
      </c>
      <c r="C787">
        <v>117</v>
      </c>
      <c r="D787">
        <v>15</v>
      </c>
      <c r="E787">
        <v>49249</v>
      </c>
      <c r="F787">
        <v>59</v>
      </c>
      <c r="G787">
        <v>428</v>
      </c>
      <c r="H787">
        <v>240</v>
      </c>
      <c r="I787">
        <v>165</v>
      </c>
      <c r="J787">
        <v>39</v>
      </c>
      <c r="K787">
        <v>52</v>
      </c>
      <c r="L787">
        <v>0</v>
      </c>
      <c r="M787">
        <v>9</v>
      </c>
      <c r="N787">
        <v>76</v>
      </c>
      <c r="O787">
        <v>0</v>
      </c>
      <c r="P787">
        <v>13</v>
      </c>
      <c r="Q787">
        <v>0</v>
      </c>
      <c r="R787">
        <v>9.0069284064665106E-2</v>
      </c>
      <c r="S787">
        <v>1.15473441108545E-2</v>
      </c>
      <c r="T787">
        <v>49249</v>
      </c>
      <c r="U787">
        <v>4.5419553502694401E-2</v>
      </c>
      <c r="V787">
        <v>0.329484218629715</v>
      </c>
      <c r="W787">
        <v>0.184757505773672</v>
      </c>
      <c r="X787">
        <v>0.1270207852194</v>
      </c>
      <c r="Y787">
        <v>3.0023094688221699E-2</v>
      </c>
      <c r="Z787">
        <v>4.0030792917628899E-2</v>
      </c>
      <c r="AA787">
        <v>0</v>
      </c>
      <c r="AB787">
        <v>6.9284064665126998E-3</v>
      </c>
      <c r="AC787">
        <v>5.8506543494996101E-2</v>
      </c>
      <c r="AD787">
        <v>0</v>
      </c>
      <c r="AE787">
        <v>1.00076982294072E-2</v>
      </c>
      <c r="AF787">
        <v>0</v>
      </c>
      <c r="AG787">
        <v>0.56914285714285695</v>
      </c>
      <c r="AH787">
        <v>0.310857142857143</v>
      </c>
      <c r="AI787">
        <v>0.150857142857143</v>
      </c>
      <c r="AJ787">
        <v>0.58628571428571397</v>
      </c>
      <c r="AK787">
        <v>0.93257142857142905</v>
      </c>
      <c r="AL787">
        <v>0.21257142857142899</v>
      </c>
      <c r="AM787">
        <v>0.59771428571428598</v>
      </c>
      <c r="AN787">
        <v>0.63428571428571401</v>
      </c>
      <c r="AO787">
        <v>0.152</v>
      </c>
      <c r="AP787">
        <v>0</v>
      </c>
      <c r="AQ787">
        <v>0.40457142857142903</v>
      </c>
      <c r="AR787">
        <v>0.82514285714285696</v>
      </c>
      <c r="AS787">
        <v>0</v>
      </c>
      <c r="AT787">
        <v>0.371428571428571</v>
      </c>
      <c r="AU787">
        <v>0</v>
      </c>
      <c r="AV787">
        <v>1.6171428571428601</v>
      </c>
      <c r="AW787">
        <v>2.3771428571428599</v>
      </c>
      <c r="AX787">
        <v>0.152</v>
      </c>
      <c r="AY787">
        <v>1.6011428571428601</v>
      </c>
      <c r="AZ787">
        <v>5.7474285714285704</v>
      </c>
      <c r="BA787">
        <v>0.33257142857142902</v>
      </c>
      <c r="BB787">
        <v>0.69371428571428595</v>
      </c>
      <c r="BC787">
        <v>0.10285714285714299</v>
      </c>
      <c r="BD787">
        <v>0.25714285714285701</v>
      </c>
      <c r="BE787">
        <v>0.252571428571429</v>
      </c>
      <c r="BF787" s="255" t="str">
        <f t="shared" si="12"/>
        <v>Some vulnerability</v>
      </c>
    </row>
    <row r="788" spans="1:58" x14ac:dyDescent="0.25">
      <c r="A788">
        <v>56588</v>
      </c>
      <c r="B788">
        <v>458</v>
      </c>
      <c r="C788">
        <v>9</v>
      </c>
      <c r="D788">
        <v>17</v>
      </c>
      <c r="E788">
        <v>39064</v>
      </c>
      <c r="F788">
        <v>25</v>
      </c>
      <c r="G788">
        <v>173</v>
      </c>
      <c r="H788">
        <v>66</v>
      </c>
      <c r="I788">
        <v>72</v>
      </c>
      <c r="J788">
        <v>16</v>
      </c>
      <c r="K788">
        <v>23</v>
      </c>
      <c r="L788">
        <v>0</v>
      </c>
      <c r="M788">
        <v>0</v>
      </c>
      <c r="N788">
        <v>14</v>
      </c>
      <c r="O788">
        <v>0</v>
      </c>
      <c r="P788">
        <v>9</v>
      </c>
      <c r="Q788">
        <v>0</v>
      </c>
      <c r="R788">
        <v>1.96506550218341E-2</v>
      </c>
      <c r="S788">
        <v>3.7117903930131001E-2</v>
      </c>
      <c r="T788">
        <v>39064</v>
      </c>
      <c r="U788">
        <v>5.4585152838427901E-2</v>
      </c>
      <c r="V788">
        <v>0.377729257641921</v>
      </c>
      <c r="W788">
        <v>0.14410480349345001</v>
      </c>
      <c r="X788">
        <v>0.157205240174672</v>
      </c>
      <c r="Y788">
        <v>3.4934497816593899E-2</v>
      </c>
      <c r="Z788">
        <v>5.0218340611353697E-2</v>
      </c>
      <c r="AA788">
        <v>0</v>
      </c>
      <c r="AB788">
        <v>0</v>
      </c>
      <c r="AC788">
        <v>3.05676855895196E-2</v>
      </c>
      <c r="AD788">
        <v>0</v>
      </c>
      <c r="AE788">
        <v>1.96506550218341E-2</v>
      </c>
      <c r="AF788">
        <v>0</v>
      </c>
      <c r="AG788">
        <v>2.97142857142857E-2</v>
      </c>
      <c r="AH788">
        <v>0.90742857142857103</v>
      </c>
      <c r="AI788">
        <v>0.46285714285714302</v>
      </c>
      <c r="AJ788">
        <v>0.72685714285714298</v>
      </c>
      <c r="AK788">
        <v>0.96571428571428597</v>
      </c>
      <c r="AL788">
        <v>9.0285714285714302E-2</v>
      </c>
      <c r="AM788">
        <v>0.80571428571428605</v>
      </c>
      <c r="AN788">
        <v>0.73142857142857098</v>
      </c>
      <c r="AO788">
        <v>0.214857142857143</v>
      </c>
      <c r="AP788">
        <v>0</v>
      </c>
      <c r="AQ788">
        <v>0</v>
      </c>
      <c r="AR788">
        <v>0.68114285714285705</v>
      </c>
      <c r="AS788">
        <v>0</v>
      </c>
      <c r="AT788">
        <v>0.64</v>
      </c>
      <c r="AU788">
        <v>0</v>
      </c>
      <c r="AV788">
        <v>2.1268571428571401</v>
      </c>
      <c r="AW788">
        <v>2.5931428571428601</v>
      </c>
      <c r="AX788">
        <v>0.214857142857143</v>
      </c>
      <c r="AY788">
        <v>1.3211428571428601</v>
      </c>
      <c r="AZ788">
        <v>6.2560000000000002</v>
      </c>
      <c r="BA788">
        <v>0.57828571428571396</v>
      </c>
      <c r="BB788">
        <v>0.80457142857142905</v>
      </c>
      <c r="BC788">
        <v>0.13257142857142901</v>
      </c>
      <c r="BD788">
        <v>0.17942857142857099</v>
      </c>
      <c r="BE788">
        <v>0.33028571428571402</v>
      </c>
      <c r="BF788" s="255" t="str">
        <f t="shared" si="12"/>
        <v>Some vulnerability</v>
      </c>
    </row>
    <row r="789" spans="1:58" x14ac:dyDescent="0.25">
      <c r="A789">
        <v>56589</v>
      </c>
      <c r="B789">
        <v>1939</v>
      </c>
      <c r="C789">
        <v>259</v>
      </c>
      <c r="D789">
        <v>77</v>
      </c>
      <c r="E789">
        <v>31496</v>
      </c>
      <c r="F789">
        <v>107</v>
      </c>
      <c r="G789">
        <v>405</v>
      </c>
      <c r="H789">
        <v>487</v>
      </c>
      <c r="I789">
        <v>303</v>
      </c>
      <c r="J789">
        <v>71</v>
      </c>
      <c r="K789">
        <v>946</v>
      </c>
      <c r="L789">
        <v>4</v>
      </c>
      <c r="M789">
        <v>15</v>
      </c>
      <c r="N789">
        <v>134</v>
      </c>
      <c r="O789">
        <v>21</v>
      </c>
      <c r="P789">
        <v>47</v>
      </c>
      <c r="Q789">
        <v>0</v>
      </c>
      <c r="R789">
        <v>0.13357400722021701</v>
      </c>
      <c r="S789">
        <v>3.9711191335740102E-2</v>
      </c>
      <c r="T789">
        <v>31496</v>
      </c>
      <c r="U789">
        <v>5.5183084063950498E-2</v>
      </c>
      <c r="V789">
        <v>0.20887055183084099</v>
      </c>
      <c r="W789">
        <v>0.25116039195461598</v>
      </c>
      <c r="X789">
        <v>0.15626611655492501</v>
      </c>
      <c r="Y789">
        <v>3.6616812790097999E-2</v>
      </c>
      <c r="Z789">
        <v>0.48788035069623498</v>
      </c>
      <c r="AA789">
        <v>2.0629190304280601E-3</v>
      </c>
      <c r="AB789">
        <v>7.73594636410521E-3</v>
      </c>
      <c r="AC789">
        <v>6.9107787519339894E-2</v>
      </c>
      <c r="AD789">
        <v>1.0830324909747301E-2</v>
      </c>
      <c r="AE789">
        <v>2.42392986075297E-2</v>
      </c>
      <c r="AF789">
        <v>0</v>
      </c>
      <c r="AG789">
        <v>0.82057142857142895</v>
      </c>
      <c r="AH789">
        <v>0.92342857142857104</v>
      </c>
      <c r="AI789">
        <v>0.86514285714285699</v>
      </c>
      <c r="AJ789">
        <v>0.73371428571428599</v>
      </c>
      <c r="AK789">
        <v>0.56228571428571394</v>
      </c>
      <c r="AL789">
        <v>0.69257142857142895</v>
      </c>
      <c r="AM789">
        <v>0.80228571428571405</v>
      </c>
      <c r="AN789">
        <v>0.76228571428571401</v>
      </c>
      <c r="AO789">
        <v>0.96</v>
      </c>
      <c r="AP789">
        <v>0.49028571428571399</v>
      </c>
      <c r="AQ789">
        <v>0.41599999999999998</v>
      </c>
      <c r="AR789">
        <v>0.85485714285714298</v>
      </c>
      <c r="AS789">
        <v>0.79542857142857104</v>
      </c>
      <c r="AT789">
        <v>0.74057142857142899</v>
      </c>
      <c r="AU789">
        <v>0</v>
      </c>
      <c r="AV789">
        <v>3.3428571428571399</v>
      </c>
      <c r="AW789">
        <v>2.8194285714285701</v>
      </c>
      <c r="AX789">
        <v>1.45028571428571</v>
      </c>
      <c r="AY789">
        <v>2.8068571428571398</v>
      </c>
      <c r="AZ789">
        <v>10.4194285714286</v>
      </c>
      <c r="BA789">
        <v>0.94857142857142895</v>
      </c>
      <c r="BB789">
        <v>0.90857142857142903</v>
      </c>
      <c r="BC789">
        <v>0.76571428571428601</v>
      </c>
      <c r="BD789">
        <v>0.63542857142857101</v>
      </c>
      <c r="BE789">
        <v>0.93714285714285706</v>
      </c>
      <c r="BF789" s="255" t="str">
        <f t="shared" si="12"/>
        <v>Most vulnerability</v>
      </c>
    </row>
    <row r="790" spans="1:58" x14ac:dyDescent="0.25">
      <c r="A790">
        <v>56590</v>
      </c>
      <c r="B790">
        <v>378</v>
      </c>
      <c r="C790">
        <v>48</v>
      </c>
      <c r="D790">
        <v>2</v>
      </c>
      <c r="E790">
        <v>40180</v>
      </c>
      <c r="F790">
        <v>4</v>
      </c>
      <c r="G790">
        <v>100</v>
      </c>
      <c r="H790">
        <v>69</v>
      </c>
      <c r="I790">
        <v>73</v>
      </c>
      <c r="J790">
        <v>7</v>
      </c>
      <c r="K790">
        <v>38</v>
      </c>
      <c r="L790">
        <v>0</v>
      </c>
      <c r="M790">
        <v>0</v>
      </c>
      <c r="N790">
        <v>23</v>
      </c>
      <c r="O790">
        <v>2</v>
      </c>
      <c r="P790">
        <v>13</v>
      </c>
      <c r="Q790">
        <v>0</v>
      </c>
      <c r="R790">
        <v>0.126984126984127</v>
      </c>
      <c r="S790">
        <v>5.2910052910052898E-3</v>
      </c>
      <c r="T790">
        <v>40180</v>
      </c>
      <c r="U790">
        <v>1.0582010582010601E-2</v>
      </c>
      <c r="V790">
        <v>0.26455026455026498</v>
      </c>
      <c r="W790">
        <v>0.182539682539683</v>
      </c>
      <c r="X790">
        <v>0.193121693121693</v>
      </c>
      <c r="Y790">
        <v>1.85185185185185E-2</v>
      </c>
      <c r="Z790">
        <v>0.100529100529101</v>
      </c>
      <c r="AA790">
        <v>0</v>
      </c>
      <c r="AB790">
        <v>0</v>
      </c>
      <c r="AC790">
        <v>6.0846560846560802E-2</v>
      </c>
      <c r="AD790">
        <v>5.2910052910052898E-3</v>
      </c>
      <c r="AE790">
        <v>3.4391534391534397E-2</v>
      </c>
      <c r="AF790">
        <v>0</v>
      </c>
      <c r="AG790">
        <v>0.79428571428571404</v>
      </c>
      <c r="AH790">
        <v>0.121142857142857</v>
      </c>
      <c r="AI790">
        <v>0.41485714285714298</v>
      </c>
      <c r="AJ790">
        <v>5.7142857142857099E-2</v>
      </c>
      <c r="AK790">
        <v>0.81828571428571395</v>
      </c>
      <c r="AL790">
        <v>0.20114285714285701</v>
      </c>
      <c r="AM790">
        <v>0.92571428571428604</v>
      </c>
      <c r="AN790">
        <v>0.29142857142857098</v>
      </c>
      <c r="AO790">
        <v>0.52228571428571402</v>
      </c>
      <c r="AP790">
        <v>0</v>
      </c>
      <c r="AQ790">
        <v>0</v>
      </c>
      <c r="AR790">
        <v>0.83199999999999996</v>
      </c>
      <c r="AS790">
        <v>0.54742857142857104</v>
      </c>
      <c r="AT790">
        <v>0.869714285714286</v>
      </c>
      <c r="AU790">
        <v>0</v>
      </c>
      <c r="AV790">
        <v>1.3874285714285699</v>
      </c>
      <c r="AW790">
        <v>2.23657142857143</v>
      </c>
      <c r="AX790">
        <v>0.52228571428571402</v>
      </c>
      <c r="AY790">
        <v>2.2491428571428602</v>
      </c>
      <c r="AZ790">
        <v>6.3954285714285701</v>
      </c>
      <c r="BA790">
        <v>0.24</v>
      </c>
      <c r="BB790">
        <v>0.625142857142857</v>
      </c>
      <c r="BC790">
        <v>0.25600000000000001</v>
      </c>
      <c r="BD790">
        <v>0.441142857142857</v>
      </c>
      <c r="BE790">
        <v>0.34971428571428598</v>
      </c>
      <c r="BF790" s="255" t="str">
        <f t="shared" si="12"/>
        <v>Some vulnerability</v>
      </c>
    </row>
    <row r="791" spans="1:58" x14ac:dyDescent="0.25">
      <c r="A791">
        <v>56591</v>
      </c>
      <c r="B791">
        <v>474</v>
      </c>
      <c r="C791">
        <v>311</v>
      </c>
      <c r="D791">
        <v>30</v>
      </c>
      <c r="E791">
        <v>18943</v>
      </c>
      <c r="F791">
        <v>50</v>
      </c>
      <c r="G791">
        <v>45</v>
      </c>
      <c r="H791">
        <v>182</v>
      </c>
      <c r="I791">
        <v>172</v>
      </c>
      <c r="J791">
        <v>7</v>
      </c>
      <c r="K791">
        <v>462</v>
      </c>
      <c r="L791">
        <v>13</v>
      </c>
      <c r="M791">
        <v>18</v>
      </c>
      <c r="N791">
        <v>29</v>
      </c>
      <c r="O791">
        <v>10</v>
      </c>
      <c r="P791">
        <v>80</v>
      </c>
      <c r="Q791">
        <v>0</v>
      </c>
      <c r="R791">
        <v>0.65611814345991604</v>
      </c>
      <c r="S791">
        <v>6.3291139240506306E-2</v>
      </c>
      <c r="T791">
        <v>18943</v>
      </c>
      <c r="U791">
        <v>0.105485232067511</v>
      </c>
      <c r="V791">
        <v>9.49367088607595E-2</v>
      </c>
      <c r="W791">
        <v>0.38396624472573798</v>
      </c>
      <c r="X791">
        <v>0.36286919831223602</v>
      </c>
      <c r="Y791">
        <v>1.4767932489451499E-2</v>
      </c>
      <c r="Z791">
        <v>0.974683544303797</v>
      </c>
      <c r="AA791">
        <v>2.7426160337552699E-2</v>
      </c>
      <c r="AB791">
        <v>3.7974683544303799E-2</v>
      </c>
      <c r="AC791">
        <v>6.11814345991561E-2</v>
      </c>
      <c r="AD791">
        <v>2.1097046413502098E-2</v>
      </c>
      <c r="AE791">
        <v>0.16877637130801701</v>
      </c>
      <c r="AF791">
        <v>0</v>
      </c>
      <c r="AG791">
        <v>0.997714285714286</v>
      </c>
      <c r="AH791">
        <v>0.97942857142857098</v>
      </c>
      <c r="AI791">
        <v>0.98399999999999999</v>
      </c>
      <c r="AJ791">
        <v>0.97028571428571397</v>
      </c>
      <c r="AK791">
        <v>4.2285714285714301E-2</v>
      </c>
      <c r="AL791">
        <v>0.98857142857142899</v>
      </c>
      <c r="AM791">
        <v>0.99314285714285699</v>
      </c>
      <c r="AN791">
        <v>0.192</v>
      </c>
      <c r="AO791">
        <v>0.998857142857143</v>
      </c>
      <c r="AP791">
        <v>0.90971428571428603</v>
      </c>
      <c r="AQ791">
        <v>0.73371428571428599</v>
      </c>
      <c r="AR791">
        <v>0.83428571428571396</v>
      </c>
      <c r="AS791">
        <v>0.94171428571428595</v>
      </c>
      <c r="AT791">
        <v>0.995428571428571</v>
      </c>
      <c r="AU791">
        <v>0</v>
      </c>
      <c r="AV791">
        <v>3.9314285714285702</v>
      </c>
      <c r="AW791">
        <v>2.2160000000000002</v>
      </c>
      <c r="AX791">
        <v>1.9085714285714299</v>
      </c>
      <c r="AY791">
        <v>3.50514285714286</v>
      </c>
      <c r="AZ791">
        <v>11.561142857142899</v>
      </c>
      <c r="BA791">
        <v>0.998857142857143</v>
      </c>
      <c r="BB791">
        <v>0.61028571428571399</v>
      </c>
      <c r="BC791">
        <v>0.96685714285714297</v>
      </c>
      <c r="BD791">
        <v>0.85942857142857099</v>
      </c>
      <c r="BE791">
        <v>0.98971428571428599</v>
      </c>
      <c r="BF791" s="255" t="str">
        <f t="shared" si="12"/>
        <v>Most vulnerability</v>
      </c>
    </row>
    <row r="792" spans="1:58" x14ac:dyDescent="0.25">
      <c r="A792">
        <v>56592</v>
      </c>
      <c r="B792">
        <v>572</v>
      </c>
      <c r="C792">
        <v>36</v>
      </c>
      <c r="D792">
        <v>1</v>
      </c>
      <c r="E792">
        <v>29103</v>
      </c>
      <c r="F792">
        <v>65</v>
      </c>
      <c r="G792">
        <v>74</v>
      </c>
      <c r="H792">
        <v>207</v>
      </c>
      <c r="I792">
        <v>48</v>
      </c>
      <c r="J792">
        <v>25</v>
      </c>
      <c r="K792">
        <v>40</v>
      </c>
      <c r="L792">
        <v>10</v>
      </c>
      <c r="M792">
        <v>11</v>
      </c>
      <c r="N792">
        <v>24</v>
      </c>
      <c r="O792">
        <v>21</v>
      </c>
      <c r="P792">
        <v>14</v>
      </c>
      <c r="Q792">
        <v>0</v>
      </c>
      <c r="R792">
        <v>6.2937062937062901E-2</v>
      </c>
      <c r="S792">
        <v>1.74825174825175E-3</v>
      </c>
      <c r="T792">
        <v>29103</v>
      </c>
      <c r="U792">
        <v>0.11363636363636399</v>
      </c>
      <c r="V792">
        <v>0.12937062937062899</v>
      </c>
      <c r="W792">
        <v>0.36188811188811199</v>
      </c>
      <c r="X792">
        <v>8.3916083916083906E-2</v>
      </c>
      <c r="Y792">
        <v>4.3706293706293697E-2</v>
      </c>
      <c r="Z792">
        <v>6.9930069930069894E-2</v>
      </c>
      <c r="AA792">
        <v>1.7482517482517501E-2</v>
      </c>
      <c r="AB792">
        <v>1.9230769230769201E-2</v>
      </c>
      <c r="AC792">
        <v>4.1958041958042001E-2</v>
      </c>
      <c r="AD792">
        <v>3.6713286713286698E-2</v>
      </c>
      <c r="AE792">
        <v>2.44755244755245E-2</v>
      </c>
      <c r="AF792">
        <v>0</v>
      </c>
      <c r="AG792">
        <v>0.32914285714285701</v>
      </c>
      <c r="AH792">
        <v>6.4000000000000001E-2</v>
      </c>
      <c r="AI792">
        <v>0.93028571428571405</v>
      </c>
      <c r="AJ792">
        <v>0.97828571428571398</v>
      </c>
      <c r="AK792">
        <v>0.11542857142857101</v>
      </c>
      <c r="AL792">
        <v>0.98628571428571399</v>
      </c>
      <c r="AM792">
        <v>0.14514285714285699</v>
      </c>
      <c r="AN792">
        <v>0.86057142857142899</v>
      </c>
      <c r="AO792">
        <v>0.34514285714285697</v>
      </c>
      <c r="AP792">
        <v>0.84914285714285698</v>
      </c>
      <c r="AQ792">
        <v>0.56571428571428595</v>
      </c>
      <c r="AR792">
        <v>0.750857142857143</v>
      </c>
      <c r="AS792">
        <v>0.99199999999999999</v>
      </c>
      <c r="AT792">
        <v>0.747428571428571</v>
      </c>
      <c r="AU792">
        <v>0</v>
      </c>
      <c r="AV792">
        <v>2.30171428571429</v>
      </c>
      <c r="AW792">
        <v>2.1074285714285699</v>
      </c>
      <c r="AX792">
        <v>1.19428571428571</v>
      </c>
      <c r="AY792">
        <v>3.056</v>
      </c>
      <c r="AZ792">
        <v>8.6594285714285704</v>
      </c>
      <c r="BA792">
        <v>0.64685714285714302</v>
      </c>
      <c r="BB792">
        <v>0.56114285714285705</v>
      </c>
      <c r="BC792">
        <v>0.65942857142857103</v>
      </c>
      <c r="BD792">
        <v>0.71771428571428597</v>
      </c>
      <c r="BE792">
        <v>0.72799999999999998</v>
      </c>
      <c r="BF792" s="255" t="str">
        <f t="shared" si="12"/>
        <v>Significant vulnerability</v>
      </c>
    </row>
    <row r="793" spans="1:58" x14ac:dyDescent="0.25">
      <c r="A793">
        <v>56594</v>
      </c>
      <c r="B793">
        <v>429</v>
      </c>
      <c r="C793">
        <v>4</v>
      </c>
      <c r="D793">
        <v>7</v>
      </c>
      <c r="E793">
        <v>43558</v>
      </c>
      <c r="F793">
        <v>10</v>
      </c>
      <c r="G793">
        <v>102</v>
      </c>
      <c r="H793">
        <v>88</v>
      </c>
      <c r="I793">
        <v>27</v>
      </c>
      <c r="J793">
        <v>18</v>
      </c>
      <c r="K793">
        <v>54</v>
      </c>
      <c r="L793">
        <v>0</v>
      </c>
      <c r="M793">
        <v>0</v>
      </c>
      <c r="N793">
        <v>8</v>
      </c>
      <c r="O793">
        <v>2</v>
      </c>
      <c r="P793">
        <v>6</v>
      </c>
      <c r="Q793">
        <v>0</v>
      </c>
      <c r="R793">
        <v>9.3240093240093205E-3</v>
      </c>
      <c r="S793">
        <v>1.6317016317016299E-2</v>
      </c>
      <c r="T793">
        <v>43558</v>
      </c>
      <c r="U793">
        <v>2.3310023310023301E-2</v>
      </c>
      <c r="V793">
        <v>0.23776223776223801</v>
      </c>
      <c r="W793">
        <v>0.20512820512820501</v>
      </c>
      <c r="X793">
        <v>6.2937062937062901E-2</v>
      </c>
      <c r="Y793">
        <v>4.1958041958042001E-2</v>
      </c>
      <c r="Z793">
        <v>0.125874125874126</v>
      </c>
      <c r="AA793">
        <v>0</v>
      </c>
      <c r="AB793">
        <v>0</v>
      </c>
      <c r="AC793">
        <v>1.8648018648018599E-2</v>
      </c>
      <c r="AD793">
        <v>4.6620046620046603E-3</v>
      </c>
      <c r="AE793">
        <v>1.3986013986014E-2</v>
      </c>
      <c r="AF793">
        <v>0</v>
      </c>
      <c r="AG793">
        <v>1.6E-2</v>
      </c>
      <c r="AH793">
        <v>0.47542857142857098</v>
      </c>
      <c r="AI793">
        <v>0.29142857142857098</v>
      </c>
      <c r="AJ793">
        <v>0.20342857142857099</v>
      </c>
      <c r="AK793">
        <v>0.72457142857142898</v>
      </c>
      <c r="AL793">
        <v>0.33371428571428602</v>
      </c>
      <c r="AM793">
        <v>4.9142857142857099E-2</v>
      </c>
      <c r="AN793">
        <v>0.84571428571428597</v>
      </c>
      <c r="AO793">
        <v>0.64114285714285701</v>
      </c>
      <c r="AP793">
        <v>0</v>
      </c>
      <c r="AQ793">
        <v>0</v>
      </c>
      <c r="AR793">
        <v>0.55428571428571405</v>
      </c>
      <c r="AS793">
        <v>0.51200000000000001</v>
      </c>
      <c r="AT793">
        <v>0.48571428571428599</v>
      </c>
      <c r="AU793">
        <v>0</v>
      </c>
      <c r="AV793">
        <v>0.98628571428571399</v>
      </c>
      <c r="AW793">
        <v>1.95314285714286</v>
      </c>
      <c r="AX793">
        <v>0.64114285714285701</v>
      </c>
      <c r="AY793">
        <v>1.552</v>
      </c>
      <c r="AZ793">
        <v>5.1325714285714303</v>
      </c>
      <c r="BA793">
        <v>0.104</v>
      </c>
      <c r="BB793">
        <v>0.47657142857142898</v>
      </c>
      <c r="BC793">
        <v>0.33257142857142902</v>
      </c>
      <c r="BD793">
        <v>0.24342857142857099</v>
      </c>
      <c r="BE793">
        <v>0.158857142857143</v>
      </c>
      <c r="BF793" s="255" t="str">
        <f t="shared" si="12"/>
        <v>Least vulnerability</v>
      </c>
    </row>
    <row r="794" spans="1:58" x14ac:dyDescent="0.25">
      <c r="A794">
        <v>56601</v>
      </c>
      <c r="B794">
        <v>34700</v>
      </c>
      <c r="C794">
        <v>4482</v>
      </c>
      <c r="D794">
        <v>744</v>
      </c>
      <c r="E794">
        <v>37419</v>
      </c>
      <c r="F794">
        <v>1171</v>
      </c>
      <c r="G794">
        <v>6181</v>
      </c>
      <c r="H794">
        <v>7881</v>
      </c>
      <c r="I794">
        <v>5031</v>
      </c>
      <c r="J794">
        <v>869</v>
      </c>
      <c r="K794">
        <v>6807</v>
      </c>
      <c r="L794">
        <v>75</v>
      </c>
      <c r="M794">
        <v>2295</v>
      </c>
      <c r="N794">
        <v>1759</v>
      </c>
      <c r="O794">
        <v>150</v>
      </c>
      <c r="P794">
        <v>865</v>
      </c>
      <c r="Q794">
        <v>1757</v>
      </c>
      <c r="R794">
        <v>0.12916426512968299</v>
      </c>
      <c r="S794">
        <v>2.1440922190201699E-2</v>
      </c>
      <c r="T794">
        <v>37419</v>
      </c>
      <c r="U794">
        <v>3.3746397694524498E-2</v>
      </c>
      <c r="V794">
        <v>0.17812680115273799</v>
      </c>
      <c r="W794">
        <v>0.227118155619597</v>
      </c>
      <c r="X794">
        <v>0.144985590778098</v>
      </c>
      <c r="Y794">
        <v>2.5043227665706099E-2</v>
      </c>
      <c r="Z794">
        <v>0.19616714697406301</v>
      </c>
      <c r="AA794">
        <v>2.1613832853025899E-3</v>
      </c>
      <c r="AB794">
        <v>6.6138328530259402E-2</v>
      </c>
      <c r="AC794">
        <v>5.0691642651296803E-2</v>
      </c>
      <c r="AD794">
        <v>4.3227665706051903E-3</v>
      </c>
      <c r="AE794">
        <v>2.49279538904899E-2</v>
      </c>
      <c r="AF794">
        <v>5.0634005763688802E-2</v>
      </c>
      <c r="AG794">
        <v>0.80342857142857105</v>
      </c>
      <c r="AH794">
        <v>0.64457142857142902</v>
      </c>
      <c r="AI794">
        <v>0.56571428571428595</v>
      </c>
      <c r="AJ794">
        <v>0.379428571428571</v>
      </c>
      <c r="AK794">
        <v>0.36914285714285699</v>
      </c>
      <c r="AL794">
        <v>0.505142857142857</v>
      </c>
      <c r="AM794">
        <v>0.72685714285714298</v>
      </c>
      <c r="AN794">
        <v>0.498285714285714</v>
      </c>
      <c r="AO794">
        <v>0.78742857142857103</v>
      </c>
      <c r="AP794">
        <v>0.501714285714286</v>
      </c>
      <c r="AQ794">
        <v>0.86628571428571399</v>
      </c>
      <c r="AR794">
        <v>0.78742857142857103</v>
      </c>
      <c r="AS794">
        <v>0.48114285714285698</v>
      </c>
      <c r="AT794">
        <v>0.76228571428571401</v>
      </c>
      <c r="AU794">
        <v>0.92800000000000005</v>
      </c>
      <c r="AV794">
        <v>2.3931428571428599</v>
      </c>
      <c r="AW794">
        <v>2.0994285714285699</v>
      </c>
      <c r="AX794">
        <v>1.28914285714286</v>
      </c>
      <c r="AY794">
        <v>3.8251428571428598</v>
      </c>
      <c r="AZ794">
        <v>9.6068571428571392</v>
      </c>
      <c r="BA794">
        <v>0.67771428571428605</v>
      </c>
      <c r="BB794">
        <v>0.55314285714285705</v>
      </c>
      <c r="BC794">
        <v>0.69599999999999995</v>
      </c>
      <c r="BD794">
        <v>0.95199999999999996</v>
      </c>
      <c r="BE794">
        <v>0.872</v>
      </c>
      <c r="BF794" s="255" t="str">
        <f t="shared" si="12"/>
        <v>Most vulnerability</v>
      </c>
    </row>
    <row r="795" spans="1:58" x14ac:dyDescent="0.25">
      <c r="A795">
        <v>56621</v>
      </c>
      <c r="B795">
        <v>4355</v>
      </c>
      <c r="C795">
        <v>495</v>
      </c>
      <c r="D795">
        <v>161</v>
      </c>
      <c r="E795">
        <v>32014</v>
      </c>
      <c r="F795">
        <v>320</v>
      </c>
      <c r="G795">
        <v>946</v>
      </c>
      <c r="H795">
        <v>1000</v>
      </c>
      <c r="I795">
        <v>792</v>
      </c>
      <c r="J795">
        <v>88</v>
      </c>
      <c r="K795">
        <v>907</v>
      </c>
      <c r="L795">
        <v>4</v>
      </c>
      <c r="M795">
        <v>140</v>
      </c>
      <c r="N795">
        <v>312</v>
      </c>
      <c r="O795">
        <v>53</v>
      </c>
      <c r="P795">
        <v>107</v>
      </c>
      <c r="Q795">
        <v>128</v>
      </c>
      <c r="R795">
        <v>0.11366245694603901</v>
      </c>
      <c r="S795">
        <v>3.6969001148105599E-2</v>
      </c>
      <c r="T795">
        <v>32014</v>
      </c>
      <c r="U795">
        <v>7.3478760045924199E-2</v>
      </c>
      <c r="V795">
        <v>0.217221584385763</v>
      </c>
      <c r="W795">
        <v>0.22962112514351299</v>
      </c>
      <c r="X795">
        <v>0.181859931113662</v>
      </c>
      <c r="Y795">
        <v>2.0206659012629202E-2</v>
      </c>
      <c r="Z795">
        <v>0.208266360505166</v>
      </c>
      <c r="AA795">
        <v>9.1848450057405303E-4</v>
      </c>
      <c r="AB795">
        <v>3.21469575200918E-2</v>
      </c>
      <c r="AC795">
        <v>7.1641791044776096E-2</v>
      </c>
      <c r="AD795">
        <v>1.21699196326062E-2</v>
      </c>
      <c r="AE795">
        <v>2.4569460390355902E-2</v>
      </c>
      <c r="AF795">
        <v>2.93915040183697E-2</v>
      </c>
      <c r="AG795">
        <v>0.71657142857142897</v>
      </c>
      <c r="AH795">
        <v>0.90628571428571403</v>
      </c>
      <c r="AI795">
        <v>0.85828571428571399</v>
      </c>
      <c r="AJ795">
        <v>0.874285714285714</v>
      </c>
      <c r="AK795">
        <v>0.60571428571428598</v>
      </c>
      <c r="AL795">
        <v>0.53028571428571403</v>
      </c>
      <c r="AM795">
        <v>0.89028571428571401</v>
      </c>
      <c r="AN795">
        <v>0.34742857142857098</v>
      </c>
      <c r="AO795">
        <v>0.81028571428571405</v>
      </c>
      <c r="AP795">
        <v>0.40571428571428603</v>
      </c>
      <c r="AQ795">
        <v>0.68571428571428605</v>
      </c>
      <c r="AR795">
        <v>0.86285714285714299</v>
      </c>
      <c r="AS795">
        <v>0.84228571428571397</v>
      </c>
      <c r="AT795">
        <v>0.750857142857143</v>
      </c>
      <c r="AU795">
        <v>0.84</v>
      </c>
      <c r="AV795">
        <v>3.3554285714285701</v>
      </c>
      <c r="AW795">
        <v>2.3737142857142901</v>
      </c>
      <c r="AX795">
        <v>1.216</v>
      </c>
      <c r="AY795">
        <v>3.9817142857142902</v>
      </c>
      <c r="AZ795">
        <v>10.9268571428571</v>
      </c>
      <c r="BA795">
        <v>0.95428571428571396</v>
      </c>
      <c r="BB795">
        <v>0.69257142857142895</v>
      </c>
      <c r="BC795">
        <v>0.66514285714285704</v>
      </c>
      <c r="BD795">
        <v>0.98171428571428598</v>
      </c>
      <c r="BE795">
        <v>0.97028571428571397</v>
      </c>
      <c r="BF795" s="255" t="str">
        <f t="shared" si="12"/>
        <v>Most vulnerability</v>
      </c>
    </row>
    <row r="796" spans="1:58" x14ac:dyDescent="0.25">
      <c r="A796">
        <v>56623</v>
      </c>
      <c r="B796">
        <v>2684</v>
      </c>
      <c r="C796">
        <v>270</v>
      </c>
      <c r="D796">
        <v>27</v>
      </c>
      <c r="E796">
        <v>44043</v>
      </c>
      <c r="F796">
        <v>68</v>
      </c>
      <c r="G796">
        <v>821</v>
      </c>
      <c r="H796">
        <v>416</v>
      </c>
      <c r="I796">
        <v>370</v>
      </c>
      <c r="J796">
        <v>93</v>
      </c>
      <c r="K796">
        <v>236</v>
      </c>
      <c r="L796">
        <v>1</v>
      </c>
      <c r="M796">
        <v>141</v>
      </c>
      <c r="N796">
        <v>523</v>
      </c>
      <c r="O796">
        <v>20</v>
      </c>
      <c r="P796">
        <v>36</v>
      </c>
      <c r="Q796">
        <v>48</v>
      </c>
      <c r="R796">
        <v>0.10059612518628901</v>
      </c>
      <c r="S796">
        <v>1.0059612518628899E-2</v>
      </c>
      <c r="T796">
        <v>44043</v>
      </c>
      <c r="U796">
        <v>2.5335320417287598E-2</v>
      </c>
      <c r="V796">
        <v>0.30588673621460499</v>
      </c>
      <c r="W796">
        <v>0.15499254843517099</v>
      </c>
      <c r="X796">
        <v>0.13785394932935899</v>
      </c>
      <c r="Y796">
        <v>3.4649776453055101E-2</v>
      </c>
      <c r="Z796">
        <v>8.7928464977645296E-2</v>
      </c>
      <c r="AA796">
        <v>3.7257824143070001E-4</v>
      </c>
      <c r="AB796">
        <v>5.2533532041728802E-2</v>
      </c>
      <c r="AC796">
        <v>0.19485842026825601</v>
      </c>
      <c r="AD796">
        <v>7.4515648286140098E-3</v>
      </c>
      <c r="AE796">
        <v>1.34128166915052E-2</v>
      </c>
      <c r="AF796">
        <v>1.7883755588673601E-2</v>
      </c>
      <c r="AG796">
        <v>0.64571428571428602</v>
      </c>
      <c r="AH796">
        <v>0.26057142857142901</v>
      </c>
      <c r="AI796">
        <v>0.27657142857142902</v>
      </c>
      <c r="AJ796">
        <v>0.22628571428571401</v>
      </c>
      <c r="AK796">
        <v>0.89828571428571402</v>
      </c>
      <c r="AL796">
        <v>0.11542857142857101</v>
      </c>
      <c r="AM796">
        <v>0.67314285714285704</v>
      </c>
      <c r="AN796">
        <v>0.72457142857142898</v>
      </c>
      <c r="AO796">
        <v>0.46514285714285702</v>
      </c>
      <c r="AP796">
        <v>0.36457142857142899</v>
      </c>
      <c r="AQ796">
        <v>0.81828571428571395</v>
      </c>
      <c r="AR796">
        <v>0.99085714285714299</v>
      </c>
      <c r="AS796">
        <v>0.65257142857142902</v>
      </c>
      <c r="AT796">
        <v>0.46971428571428597</v>
      </c>
      <c r="AU796">
        <v>0.71885714285714297</v>
      </c>
      <c r="AV796">
        <v>1.4091428571428599</v>
      </c>
      <c r="AW796">
        <v>2.4114285714285701</v>
      </c>
      <c r="AX796">
        <v>0.82971428571428596</v>
      </c>
      <c r="AY796">
        <v>3.6502857142857099</v>
      </c>
      <c r="AZ796">
        <v>8.3005714285714305</v>
      </c>
      <c r="BA796">
        <v>0.253714285714286</v>
      </c>
      <c r="BB796">
        <v>0.71428571428571397</v>
      </c>
      <c r="BC796">
        <v>0.44342857142857101</v>
      </c>
      <c r="BD796">
        <v>0.90057142857142902</v>
      </c>
      <c r="BE796">
        <v>0.67542857142857105</v>
      </c>
      <c r="BF796" s="255" t="str">
        <f t="shared" si="12"/>
        <v>Significant vulnerability</v>
      </c>
    </row>
    <row r="797" spans="1:58" x14ac:dyDescent="0.25">
      <c r="A797">
        <v>56626</v>
      </c>
      <c r="B797">
        <v>251</v>
      </c>
      <c r="C797">
        <v>102</v>
      </c>
      <c r="D797">
        <v>0</v>
      </c>
      <c r="E797">
        <v>24794</v>
      </c>
      <c r="F797">
        <v>25</v>
      </c>
      <c r="G797">
        <v>23</v>
      </c>
      <c r="H797">
        <v>101</v>
      </c>
      <c r="I797">
        <v>17</v>
      </c>
      <c r="J797">
        <v>19</v>
      </c>
      <c r="K797">
        <v>148</v>
      </c>
      <c r="L797">
        <v>10</v>
      </c>
      <c r="M797">
        <v>0</v>
      </c>
      <c r="N797">
        <v>47</v>
      </c>
      <c r="O797">
        <v>3</v>
      </c>
      <c r="P797">
        <v>0</v>
      </c>
      <c r="Q797">
        <v>0</v>
      </c>
      <c r="R797">
        <v>0.40637450199203201</v>
      </c>
      <c r="S797">
        <v>0</v>
      </c>
      <c r="T797">
        <v>24794</v>
      </c>
      <c r="U797">
        <v>9.9601593625498003E-2</v>
      </c>
      <c r="V797">
        <v>9.1633466135458197E-2</v>
      </c>
      <c r="W797">
        <v>0.40239043824701198</v>
      </c>
      <c r="X797">
        <v>6.7729083665338599E-2</v>
      </c>
      <c r="Y797">
        <v>7.5697211155378502E-2</v>
      </c>
      <c r="Z797">
        <v>0.58964143426294802</v>
      </c>
      <c r="AA797">
        <v>3.9840637450199202E-2</v>
      </c>
      <c r="AB797">
        <v>0</v>
      </c>
      <c r="AC797">
        <v>0.18725099601593601</v>
      </c>
      <c r="AD797">
        <v>1.1952191235059801E-2</v>
      </c>
      <c r="AE797">
        <v>0</v>
      </c>
      <c r="AF797">
        <v>0</v>
      </c>
      <c r="AG797">
        <v>0.994285714285714</v>
      </c>
      <c r="AH797">
        <v>0</v>
      </c>
      <c r="AI797">
        <v>0.97371428571428598</v>
      </c>
      <c r="AJ797">
        <v>0.95657142857142896</v>
      </c>
      <c r="AK797">
        <v>3.8857142857142903E-2</v>
      </c>
      <c r="AL797">
        <v>0.994285714285714</v>
      </c>
      <c r="AM797">
        <v>6.7428571428571393E-2</v>
      </c>
      <c r="AN797">
        <v>0.97371428571428598</v>
      </c>
      <c r="AO797">
        <v>0.97714285714285698</v>
      </c>
      <c r="AP797">
        <v>0.94057142857142895</v>
      </c>
      <c r="AQ797">
        <v>0</v>
      </c>
      <c r="AR797">
        <v>0.98857142857142899</v>
      </c>
      <c r="AS797">
        <v>0.83428571428571396</v>
      </c>
      <c r="AT797">
        <v>0</v>
      </c>
      <c r="AU797">
        <v>0</v>
      </c>
      <c r="AV797">
        <v>2.9245714285714302</v>
      </c>
      <c r="AW797">
        <v>2.0742857142857098</v>
      </c>
      <c r="AX797">
        <v>1.9177142857142899</v>
      </c>
      <c r="AY797">
        <v>1.8228571428571401</v>
      </c>
      <c r="AZ797">
        <v>8.7394285714285704</v>
      </c>
      <c r="BA797">
        <v>0.86628571428571399</v>
      </c>
      <c r="BB797">
        <v>0.53942857142857104</v>
      </c>
      <c r="BC797">
        <v>0.97485714285714298</v>
      </c>
      <c r="BD797">
        <v>0.32228571428571401</v>
      </c>
      <c r="BE797">
        <v>0.73599999999999999</v>
      </c>
      <c r="BF797" s="255" t="str">
        <f t="shared" si="12"/>
        <v>Significant vulnerability</v>
      </c>
    </row>
    <row r="798" spans="1:58" x14ac:dyDescent="0.25">
      <c r="A798">
        <v>56627</v>
      </c>
      <c r="B798">
        <v>215</v>
      </c>
      <c r="C798">
        <v>44</v>
      </c>
      <c r="D798">
        <v>6</v>
      </c>
      <c r="E798">
        <v>28705</v>
      </c>
      <c r="F798">
        <v>31</v>
      </c>
      <c r="G798">
        <v>106</v>
      </c>
      <c r="H798">
        <v>7</v>
      </c>
      <c r="I798">
        <v>65</v>
      </c>
      <c r="J798">
        <v>3</v>
      </c>
      <c r="K798">
        <v>33</v>
      </c>
      <c r="L798">
        <v>0</v>
      </c>
      <c r="M798">
        <v>15</v>
      </c>
      <c r="N798">
        <v>30</v>
      </c>
      <c r="O798">
        <v>0</v>
      </c>
      <c r="P798">
        <v>8</v>
      </c>
      <c r="Q798">
        <v>0</v>
      </c>
      <c r="R798">
        <v>0.204651162790698</v>
      </c>
      <c r="S798">
        <v>2.7906976744186001E-2</v>
      </c>
      <c r="T798">
        <v>28705</v>
      </c>
      <c r="U798">
        <v>0.144186046511628</v>
      </c>
      <c r="V798">
        <v>0.49302325581395401</v>
      </c>
      <c r="W798">
        <v>3.25581395348837E-2</v>
      </c>
      <c r="X798">
        <v>0.30232558139534899</v>
      </c>
      <c r="Y798">
        <v>1.3953488372093001E-2</v>
      </c>
      <c r="Z798">
        <v>0.15348837209302299</v>
      </c>
      <c r="AA798">
        <v>0</v>
      </c>
      <c r="AB798">
        <v>6.9767441860465101E-2</v>
      </c>
      <c r="AC798">
        <v>0.13953488372093001</v>
      </c>
      <c r="AD798">
        <v>0</v>
      </c>
      <c r="AE798">
        <v>3.7209302325581402E-2</v>
      </c>
      <c r="AF798">
        <v>0</v>
      </c>
      <c r="AG798">
        <v>0.94742857142857095</v>
      </c>
      <c r="AH798">
        <v>0.80800000000000005</v>
      </c>
      <c r="AI798">
        <v>0.93600000000000005</v>
      </c>
      <c r="AJ798">
        <v>0.99199999999999999</v>
      </c>
      <c r="AK798">
        <v>0.99085714285714299</v>
      </c>
      <c r="AL798">
        <v>1.37142857142857E-2</v>
      </c>
      <c r="AM798">
        <v>0.98971428571428599</v>
      </c>
      <c r="AN798">
        <v>0.16800000000000001</v>
      </c>
      <c r="AO798">
        <v>0.71771428571428597</v>
      </c>
      <c r="AP798">
        <v>0</v>
      </c>
      <c r="AQ798">
        <v>0.877714285714286</v>
      </c>
      <c r="AR798">
        <v>0.97257142857142898</v>
      </c>
      <c r="AS798">
        <v>0</v>
      </c>
      <c r="AT798">
        <v>0.89485714285714302</v>
      </c>
      <c r="AU798">
        <v>0</v>
      </c>
      <c r="AV798">
        <v>3.6834285714285699</v>
      </c>
      <c r="AW798">
        <v>2.1622857142857099</v>
      </c>
      <c r="AX798">
        <v>0.71771428571428597</v>
      </c>
      <c r="AY798">
        <v>2.7451428571428602</v>
      </c>
      <c r="AZ798">
        <v>9.3085714285714296</v>
      </c>
      <c r="BA798">
        <v>0.98171428571428598</v>
      </c>
      <c r="BB798">
        <v>0.58399999999999996</v>
      </c>
      <c r="BC798">
        <v>0.374857142857143</v>
      </c>
      <c r="BD798">
        <v>0.61257142857142899</v>
      </c>
      <c r="BE798">
        <v>0.82628571428571396</v>
      </c>
      <c r="BF798" s="255" t="str">
        <f t="shared" si="12"/>
        <v>Most vulnerability</v>
      </c>
    </row>
    <row r="799" spans="1:58" x14ac:dyDescent="0.25">
      <c r="A799">
        <v>56628</v>
      </c>
      <c r="B799">
        <v>1649</v>
      </c>
      <c r="C799">
        <v>206</v>
      </c>
      <c r="D799">
        <v>15</v>
      </c>
      <c r="E799">
        <v>31194</v>
      </c>
      <c r="F799">
        <v>81</v>
      </c>
      <c r="G799">
        <v>576</v>
      </c>
      <c r="H799">
        <v>308</v>
      </c>
      <c r="I799">
        <v>382</v>
      </c>
      <c r="J799">
        <v>79</v>
      </c>
      <c r="K799">
        <v>166</v>
      </c>
      <c r="L799">
        <v>0</v>
      </c>
      <c r="M799">
        <v>39</v>
      </c>
      <c r="N799">
        <v>130</v>
      </c>
      <c r="O799">
        <v>13</v>
      </c>
      <c r="P799">
        <v>41</v>
      </c>
      <c r="Q799">
        <v>212</v>
      </c>
      <c r="R799">
        <v>0.12492419648271701</v>
      </c>
      <c r="S799">
        <v>9.09642207398423E-3</v>
      </c>
      <c r="T799">
        <v>31194</v>
      </c>
      <c r="U799">
        <v>4.9120679199514898E-2</v>
      </c>
      <c r="V799">
        <v>0.34930260764099502</v>
      </c>
      <c r="W799">
        <v>0.18677986658581</v>
      </c>
      <c r="X799">
        <v>0.231655548817465</v>
      </c>
      <c r="Y799">
        <v>4.7907822922983602E-2</v>
      </c>
      <c r="Z799">
        <v>0.100667070952092</v>
      </c>
      <c r="AA799">
        <v>0</v>
      </c>
      <c r="AB799">
        <v>2.3650697392359001E-2</v>
      </c>
      <c r="AC799">
        <v>7.8835657974530002E-2</v>
      </c>
      <c r="AD799">
        <v>7.8835657974529998E-3</v>
      </c>
      <c r="AE799">
        <v>2.48635536688902E-2</v>
      </c>
      <c r="AF799">
        <v>0.12856276531231001</v>
      </c>
      <c r="AG799">
        <v>0.78171428571428603</v>
      </c>
      <c r="AH799">
        <v>0.23200000000000001</v>
      </c>
      <c r="AI799">
        <v>0.870857142857143</v>
      </c>
      <c r="AJ799">
        <v>0.64914285714285702</v>
      </c>
      <c r="AK799">
        <v>0.94628571428571395</v>
      </c>
      <c r="AL799">
        <v>0.224</v>
      </c>
      <c r="AM799">
        <v>0.96914285714285697</v>
      </c>
      <c r="AN799">
        <v>0.89257142857142902</v>
      </c>
      <c r="AO799">
        <v>0.52457142857142902</v>
      </c>
      <c r="AP799">
        <v>0</v>
      </c>
      <c r="AQ799">
        <v>0.61142857142857099</v>
      </c>
      <c r="AR799">
        <v>0.88571428571428601</v>
      </c>
      <c r="AS799">
        <v>0.67542857142857105</v>
      </c>
      <c r="AT799">
        <v>0.76</v>
      </c>
      <c r="AU799">
        <v>0.97942857142857098</v>
      </c>
      <c r="AV799">
        <v>2.5337142857142898</v>
      </c>
      <c r="AW799">
        <v>3.032</v>
      </c>
      <c r="AX799">
        <v>0.52457142857142902</v>
      </c>
      <c r="AY799">
        <v>3.9119999999999999</v>
      </c>
      <c r="AZ799">
        <v>10.0022857142857</v>
      </c>
      <c r="BA799">
        <v>0.73828571428571399</v>
      </c>
      <c r="BB799">
        <v>0.97599999999999998</v>
      </c>
      <c r="BC799">
        <v>0.25714285714285701</v>
      </c>
      <c r="BD799">
        <v>0.97142857142857097</v>
      </c>
      <c r="BE799">
        <v>0.90171428571428602</v>
      </c>
      <c r="BF799" s="255" t="str">
        <f t="shared" si="12"/>
        <v>Most vulnerability</v>
      </c>
    </row>
    <row r="800" spans="1:58" x14ac:dyDescent="0.25">
      <c r="A800">
        <v>56629</v>
      </c>
      <c r="B800">
        <v>220</v>
      </c>
      <c r="C800">
        <v>0</v>
      </c>
      <c r="D800">
        <v>0</v>
      </c>
      <c r="E800">
        <v>39450</v>
      </c>
      <c r="F800">
        <v>0</v>
      </c>
      <c r="G800">
        <v>67</v>
      </c>
      <c r="H800">
        <v>37</v>
      </c>
      <c r="I800">
        <v>49</v>
      </c>
      <c r="J800">
        <v>0</v>
      </c>
      <c r="K800">
        <v>0</v>
      </c>
      <c r="L800">
        <v>0</v>
      </c>
      <c r="M800">
        <v>0</v>
      </c>
      <c r="N800">
        <v>57</v>
      </c>
      <c r="O800">
        <v>0</v>
      </c>
      <c r="P800">
        <v>16</v>
      </c>
      <c r="Q800">
        <v>0</v>
      </c>
      <c r="R800">
        <v>0</v>
      </c>
      <c r="S800">
        <v>0</v>
      </c>
      <c r="T800">
        <v>39450</v>
      </c>
      <c r="U800">
        <v>0</v>
      </c>
      <c r="V800">
        <v>0.30454545454545501</v>
      </c>
      <c r="W800">
        <v>0.16818181818181799</v>
      </c>
      <c r="X800">
        <v>0.222727272727273</v>
      </c>
      <c r="Y800">
        <v>0</v>
      </c>
      <c r="Z800">
        <v>0</v>
      </c>
      <c r="AA800">
        <v>0</v>
      </c>
      <c r="AB800">
        <v>0</v>
      </c>
      <c r="AC800">
        <v>0.25909090909090898</v>
      </c>
      <c r="AD800">
        <v>0</v>
      </c>
      <c r="AE800">
        <v>7.2727272727272696E-2</v>
      </c>
      <c r="AF800">
        <v>0</v>
      </c>
      <c r="AG800">
        <v>0</v>
      </c>
      <c r="AH800">
        <v>0</v>
      </c>
      <c r="AI800">
        <v>0.44800000000000001</v>
      </c>
      <c r="AJ800">
        <v>0</v>
      </c>
      <c r="AK800">
        <v>0.89600000000000002</v>
      </c>
      <c r="AL800">
        <v>0.150857142857143</v>
      </c>
      <c r="AM800">
        <v>0.96228571428571397</v>
      </c>
      <c r="AN800">
        <v>0</v>
      </c>
      <c r="AO800">
        <v>0</v>
      </c>
      <c r="AP800">
        <v>0</v>
      </c>
      <c r="AQ800">
        <v>0</v>
      </c>
      <c r="AR800">
        <v>0.995428571428571</v>
      </c>
      <c r="AS800">
        <v>0</v>
      </c>
      <c r="AT800">
        <v>0.97257142857142898</v>
      </c>
      <c r="AU800">
        <v>0</v>
      </c>
      <c r="AV800">
        <v>0.44800000000000001</v>
      </c>
      <c r="AW800">
        <v>2.00914285714286</v>
      </c>
      <c r="AX800">
        <v>0</v>
      </c>
      <c r="AY800">
        <v>1.968</v>
      </c>
      <c r="AZ800">
        <v>4.4251428571428599</v>
      </c>
      <c r="BA800">
        <v>1.48571428571429E-2</v>
      </c>
      <c r="BB800">
        <v>0.50857142857142901</v>
      </c>
      <c r="BC800">
        <v>0</v>
      </c>
      <c r="BD800">
        <v>0.36</v>
      </c>
      <c r="BE800">
        <v>7.7714285714285694E-2</v>
      </c>
      <c r="BF800" s="255" t="str">
        <f t="shared" si="12"/>
        <v>Least vulnerability</v>
      </c>
    </row>
    <row r="801" spans="1:58" x14ac:dyDescent="0.25">
      <c r="A801">
        <v>56630</v>
      </c>
      <c r="B801">
        <v>2081</v>
      </c>
      <c r="C801">
        <v>400</v>
      </c>
      <c r="D801">
        <v>42</v>
      </c>
      <c r="E801">
        <v>30494</v>
      </c>
      <c r="F801">
        <v>151</v>
      </c>
      <c r="G801">
        <v>482</v>
      </c>
      <c r="H801">
        <v>429</v>
      </c>
      <c r="I801">
        <v>338</v>
      </c>
      <c r="J801">
        <v>59</v>
      </c>
      <c r="K801">
        <v>368</v>
      </c>
      <c r="L801">
        <v>0</v>
      </c>
      <c r="M801">
        <v>124</v>
      </c>
      <c r="N801">
        <v>118</v>
      </c>
      <c r="O801">
        <v>59</v>
      </c>
      <c r="P801">
        <v>39</v>
      </c>
      <c r="Q801">
        <v>74</v>
      </c>
      <c r="R801">
        <v>0.19221528111484901</v>
      </c>
      <c r="S801">
        <v>2.01826045170591E-2</v>
      </c>
      <c r="T801">
        <v>30494</v>
      </c>
      <c r="U801">
        <v>7.2561268620855393E-2</v>
      </c>
      <c r="V801">
        <v>0.23161941374339301</v>
      </c>
      <c r="W801">
        <v>0.20615088899567499</v>
      </c>
      <c r="X801">
        <v>0.16242191254204699</v>
      </c>
      <c r="Y801">
        <v>2.8351753964440202E-2</v>
      </c>
      <c r="Z801">
        <v>0.17683805862566099</v>
      </c>
      <c r="AA801">
        <v>0</v>
      </c>
      <c r="AB801">
        <v>5.95867371456031E-2</v>
      </c>
      <c r="AC801">
        <v>5.6703507928880299E-2</v>
      </c>
      <c r="AD801">
        <v>2.8351753964440202E-2</v>
      </c>
      <c r="AE801">
        <v>1.87409899086977E-2</v>
      </c>
      <c r="AF801">
        <v>3.5559827006246998E-2</v>
      </c>
      <c r="AG801">
        <v>0.93485714285714305</v>
      </c>
      <c r="AH801">
        <v>0.60685714285714298</v>
      </c>
      <c r="AI801">
        <v>0.89600000000000002</v>
      </c>
      <c r="AJ801">
        <v>0.870857142857143</v>
      </c>
      <c r="AK801">
        <v>0.69599999999999995</v>
      </c>
      <c r="AL801">
        <v>0.34285714285714303</v>
      </c>
      <c r="AM801">
        <v>0.82628571428571396</v>
      </c>
      <c r="AN801">
        <v>0.57714285714285696</v>
      </c>
      <c r="AO801">
        <v>0.76342857142857101</v>
      </c>
      <c r="AP801">
        <v>0</v>
      </c>
      <c r="AQ801">
        <v>0.84571428571428597</v>
      </c>
      <c r="AR801">
        <v>0.81942857142857095</v>
      </c>
      <c r="AS801">
        <v>0.97714285714285698</v>
      </c>
      <c r="AT801">
        <v>0.61828571428571399</v>
      </c>
      <c r="AU801">
        <v>0.878857142857143</v>
      </c>
      <c r="AV801">
        <v>3.3085714285714301</v>
      </c>
      <c r="AW801">
        <v>2.4422857142857102</v>
      </c>
      <c r="AX801">
        <v>0.76342857142857101</v>
      </c>
      <c r="AY801">
        <v>4.1394285714285699</v>
      </c>
      <c r="AZ801">
        <v>10.653714285714299</v>
      </c>
      <c r="BA801">
        <v>0.94285714285714295</v>
      </c>
      <c r="BB801">
        <v>0.72914285714285698</v>
      </c>
      <c r="BC801">
        <v>0.40571428571428603</v>
      </c>
      <c r="BD801">
        <v>0.994285714285714</v>
      </c>
      <c r="BE801">
        <v>0.95542857142857096</v>
      </c>
      <c r="BF801" s="255" t="str">
        <f t="shared" si="12"/>
        <v>Most vulnerability</v>
      </c>
    </row>
    <row r="802" spans="1:58" x14ac:dyDescent="0.25">
      <c r="A802">
        <v>56633</v>
      </c>
      <c r="B802">
        <v>4863</v>
      </c>
      <c r="C802">
        <v>1213</v>
      </c>
      <c r="D802">
        <v>268</v>
      </c>
      <c r="E802">
        <v>25028</v>
      </c>
      <c r="F802">
        <v>356</v>
      </c>
      <c r="G802">
        <v>792</v>
      </c>
      <c r="H802">
        <v>1641</v>
      </c>
      <c r="I802">
        <v>904</v>
      </c>
      <c r="J802">
        <v>150</v>
      </c>
      <c r="K802">
        <v>3306</v>
      </c>
      <c r="L802">
        <v>18</v>
      </c>
      <c r="M802">
        <v>80</v>
      </c>
      <c r="N802">
        <v>461</v>
      </c>
      <c r="O802">
        <v>104</v>
      </c>
      <c r="P802">
        <v>146</v>
      </c>
      <c r="Q802">
        <v>7</v>
      </c>
      <c r="R802">
        <v>0.24943450544931101</v>
      </c>
      <c r="S802">
        <v>5.5110014394406701E-2</v>
      </c>
      <c r="T802">
        <v>25028</v>
      </c>
      <c r="U802">
        <v>7.3205840016450793E-2</v>
      </c>
      <c r="V802">
        <v>0.162862430598396</v>
      </c>
      <c r="W802">
        <v>0.33744602097470699</v>
      </c>
      <c r="X802">
        <v>0.18589348139008799</v>
      </c>
      <c r="Y802">
        <v>3.0845157310302299E-2</v>
      </c>
      <c r="Z802">
        <v>0.67982726711906205</v>
      </c>
      <c r="AA802">
        <v>3.7014188772362699E-3</v>
      </c>
      <c r="AB802">
        <v>1.6450750565494599E-2</v>
      </c>
      <c r="AC802">
        <v>9.4797450133662406E-2</v>
      </c>
      <c r="AD802">
        <v>2.1385975735142899E-2</v>
      </c>
      <c r="AE802">
        <v>3.0022619782027599E-2</v>
      </c>
      <c r="AF802">
        <v>1.43944067448077E-3</v>
      </c>
      <c r="AG802">
        <v>0.96914285714285697</v>
      </c>
      <c r="AH802">
        <v>0.97257142857142898</v>
      </c>
      <c r="AI802">
        <v>0.97257142857142898</v>
      </c>
      <c r="AJ802">
        <v>0.872</v>
      </c>
      <c r="AK802">
        <v>0.27771428571428602</v>
      </c>
      <c r="AL802">
        <v>0.97714285714285698</v>
      </c>
      <c r="AM802">
        <v>0.90285714285714302</v>
      </c>
      <c r="AN802">
        <v>0.65714285714285703</v>
      </c>
      <c r="AO802">
        <v>0.98628571428571399</v>
      </c>
      <c r="AP802">
        <v>0.56571428571428595</v>
      </c>
      <c r="AQ802">
        <v>0.53371428571428603</v>
      </c>
      <c r="AR802">
        <v>0.93257142857142905</v>
      </c>
      <c r="AS802">
        <v>0.94399999999999995</v>
      </c>
      <c r="AT802">
        <v>0.83199999999999996</v>
      </c>
      <c r="AU802">
        <v>0.42742857142857099</v>
      </c>
      <c r="AV802">
        <v>3.78628571428571</v>
      </c>
      <c r="AW802">
        <v>2.8148571428571398</v>
      </c>
      <c r="AX802">
        <v>1.552</v>
      </c>
      <c r="AY802">
        <v>3.6697142857142899</v>
      </c>
      <c r="AZ802">
        <v>11.822857142857099</v>
      </c>
      <c r="BA802">
        <v>0.98971428571428599</v>
      </c>
      <c r="BB802">
        <v>0.90514285714285703</v>
      </c>
      <c r="BC802">
        <v>0.82171428571428595</v>
      </c>
      <c r="BD802">
        <v>0.90857142857142903</v>
      </c>
      <c r="BE802">
        <v>0.994285714285714</v>
      </c>
      <c r="BF802" s="255" t="str">
        <f t="shared" si="12"/>
        <v>Most vulnerability</v>
      </c>
    </row>
    <row r="803" spans="1:58" x14ac:dyDescent="0.25">
      <c r="A803">
        <v>56634</v>
      </c>
      <c r="B803">
        <v>1786</v>
      </c>
      <c r="C803">
        <v>174</v>
      </c>
      <c r="D803">
        <v>59</v>
      </c>
      <c r="E803">
        <v>33091</v>
      </c>
      <c r="F803">
        <v>155</v>
      </c>
      <c r="G803">
        <v>302</v>
      </c>
      <c r="H803">
        <v>525</v>
      </c>
      <c r="I803">
        <v>275</v>
      </c>
      <c r="J803">
        <v>68</v>
      </c>
      <c r="K803">
        <v>177</v>
      </c>
      <c r="L803">
        <v>12</v>
      </c>
      <c r="M803">
        <v>69</v>
      </c>
      <c r="N803">
        <v>41</v>
      </c>
      <c r="O803">
        <v>61</v>
      </c>
      <c r="P803">
        <v>57</v>
      </c>
      <c r="Q803">
        <v>18</v>
      </c>
      <c r="R803">
        <v>9.7424412094064994E-2</v>
      </c>
      <c r="S803">
        <v>3.3034714445688701E-2</v>
      </c>
      <c r="T803">
        <v>33091</v>
      </c>
      <c r="U803">
        <v>8.6786114221724497E-2</v>
      </c>
      <c r="V803">
        <v>0.16909294512877901</v>
      </c>
      <c r="W803">
        <v>0.29395296752519601</v>
      </c>
      <c r="X803">
        <v>0.153975363941769</v>
      </c>
      <c r="Y803">
        <v>3.8073908174692001E-2</v>
      </c>
      <c r="Z803">
        <v>9.9104143337066103E-2</v>
      </c>
      <c r="AA803">
        <v>6.7189249720044798E-3</v>
      </c>
      <c r="AB803">
        <v>3.8633818589025801E-2</v>
      </c>
      <c r="AC803">
        <v>2.2956326987682001E-2</v>
      </c>
      <c r="AD803">
        <v>3.41545352743561E-2</v>
      </c>
      <c r="AE803">
        <v>3.1914893617021302E-2</v>
      </c>
      <c r="AF803">
        <v>1.00783874580067E-2</v>
      </c>
      <c r="AG803">
        <v>0.619428571428571</v>
      </c>
      <c r="AH803">
        <v>0.875428571428571</v>
      </c>
      <c r="AI803">
        <v>0.80457142857142905</v>
      </c>
      <c r="AJ803">
        <v>0.92</v>
      </c>
      <c r="AK803">
        <v>0.32</v>
      </c>
      <c r="AL803">
        <v>0.90285714285714302</v>
      </c>
      <c r="AM803">
        <v>0.78628571428571403</v>
      </c>
      <c r="AN803">
        <v>0.79085714285714304</v>
      </c>
      <c r="AO803">
        <v>0.50971428571428601</v>
      </c>
      <c r="AP803">
        <v>0.66971428571428604</v>
      </c>
      <c r="AQ803">
        <v>0.73942857142857099</v>
      </c>
      <c r="AR803">
        <v>0.60799999999999998</v>
      </c>
      <c r="AS803">
        <v>0.98857142857142899</v>
      </c>
      <c r="AT803">
        <v>0.84685714285714297</v>
      </c>
      <c r="AU803">
        <v>0.60685714285714298</v>
      </c>
      <c r="AV803">
        <v>3.21942857142857</v>
      </c>
      <c r="AW803">
        <v>2.8</v>
      </c>
      <c r="AX803">
        <v>1.1794285714285699</v>
      </c>
      <c r="AY803">
        <v>3.78971428571429</v>
      </c>
      <c r="AZ803">
        <v>10.988571428571399</v>
      </c>
      <c r="BA803">
        <v>0.93028571428571405</v>
      </c>
      <c r="BB803">
        <v>0.89600000000000002</v>
      </c>
      <c r="BC803">
        <v>0.64800000000000002</v>
      </c>
      <c r="BD803">
        <v>0.94628571428571395</v>
      </c>
      <c r="BE803">
        <v>0.97485714285714298</v>
      </c>
      <c r="BF803" s="255" t="str">
        <f t="shared" si="12"/>
        <v>Most vulnerability</v>
      </c>
    </row>
    <row r="804" spans="1:58" x14ac:dyDescent="0.25">
      <c r="A804">
        <v>56636</v>
      </c>
      <c r="B804">
        <v>4679</v>
      </c>
      <c r="C804">
        <v>798</v>
      </c>
      <c r="D804">
        <v>102</v>
      </c>
      <c r="E804">
        <v>32628</v>
      </c>
      <c r="F804">
        <v>237</v>
      </c>
      <c r="G804">
        <v>1140</v>
      </c>
      <c r="H804">
        <v>916</v>
      </c>
      <c r="I804">
        <v>815</v>
      </c>
      <c r="J804">
        <v>111</v>
      </c>
      <c r="K804">
        <v>879</v>
      </c>
      <c r="L804">
        <v>18</v>
      </c>
      <c r="M804">
        <v>54</v>
      </c>
      <c r="N804">
        <v>346</v>
      </c>
      <c r="O804">
        <v>42</v>
      </c>
      <c r="P804">
        <v>90</v>
      </c>
      <c r="Q804">
        <v>72</v>
      </c>
      <c r="R804">
        <v>0.170549262662962</v>
      </c>
      <c r="S804">
        <v>2.1799529814062801E-2</v>
      </c>
      <c r="T804">
        <v>32628</v>
      </c>
      <c r="U804">
        <v>5.0651848685616598E-2</v>
      </c>
      <c r="V804">
        <v>0.243641803804232</v>
      </c>
      <c r="W804">
        <v>0.195768326565505</v>
      </c>
      <c r="X804">
        <v>0.17418251763197301</v>
      </c>
      <c r="Y804">
        <v>2.3723017738833101E-2</v>
      </c>
      <c r="Z804">
        <v>0.18786065398589399</v>
      </c>
      <c r="AA804">
        <v>3.8469758495404999E-3</v>
      </c>
      <c r="AB804">
        <v>1.15409275486215E-2</v>
      </c>
      <c r="AC804">
        <v>7.3947424663389605E-2</v>
      </c>
      <c r="AD804">
        <v>8.97627698226117E-3</v>
      </c>
      <c r="AE804">
        <v>1.9234879247702501E-2</v>
      </c>
      <c r="AF804">
        <v>1.5387903398162E-2</v>
      </c>
      <c r="AG804">
        <v>0.91657142857142904</v>
      </c>
      <c r="AH804">
        <v>0.65828571428571403</v>
      </c>
      <c r="AI804">
        <v>0.83314285714285696</v>
      </c>
      <c r="AJ804">
        <v>0.68228571428571405</v>
      </c>
      <c r="AK804">
        <v>0.74285714285714299</v>
      </c>
      <c r="AL804">
        <v>0.27428571428571402</v>
      </c>
      <c r="AM804">
        <v>0.86628571428571399</v>
      </c>
      <c r="AN804">
        <v>0.45142857142857101</v>
      </c>
      <c r="AO804">
        <v>0.77828571428571403</v>
      </c>
      <c r="AP804">
        <v>0.57485714285714296</v>
      </c>
      <c r="AQ804">
        <v>0.46514285714285702</v>
      </c>
      <c r="AR804">
        <v>0.86857142857142899</v>
      </c>
      <c r="AS804">
        <v>0.72457142857142898</v>
      </c>
      <c r="AT804">
        <v>0.622857142857143</v>
      </c>
      <c r="AU804">
        <v>0.68914285714285695</v>
      </c>
      <c r="AV804">
        <v>3.0902857142857099</v>
      </c>
      <c r="AW804">
        <v>2.3348571428571399</v>
      </c>
      <c r="AX804">
        <v>1.3531428571428601</v>
      </c>
      <c r="AY804">
        <v>3.3702857142857101</v>
      </c>
      <c r="AZ804">
        <v>10.148571428571399</v>
      </c>
      <c r="BA804">
        <v>0.89714285714285702</v>
      </c>
      <c r="BB804">
        <v>0.67200000000000004</v>
      </c>
      <c r="BC804">
        <v>0.72228571428571398</v>
      </c>
      <c r="BD804">
        <v>0.82171428571428595</v>
      </c>
      <c r="BE804">
        <v>0.91657142857142904</v>
      </c>
      <c r="BF804" s="255" t="str">
        <f t="shared" si="12"/>
        <v>Most vulnerability</v>
      </c>
    </row>
    <row r="805" spans="1:58" x14ac:dyDescent="0.25">
      <c r="A805">
        <v>56637</v>
      </c>
      <c r="B805">
        <v>182</v>
      </c>
      <c r="C805">
        <v>15</v>
      </c>
      <c r="D805">
        <v>5</v>
      </c>
      <c r="E805">
        <v>32859</v>
      </c>
      <c r="F805">
        <v>8</v>
      </c>
      <c r="G805">
        <v>44</v>
      </c>
      <c r="H805">
        <v>40</v>
      </c>
      <c r="I805">
        <v>30</v>
      </c>
      <c r="J805">
        <v>4</v>
      </c>
      <c r="K805">
        <v>16</v>
      </c>
      <c r="L805">
        <v>0</v>
      </c>
      <c r="M805">
        <v>0</v>
      </c>
      <c r="N805">
        <v>15</v>
      </c>
      <c r="O805">
        <v>0</v>
      </c>
      <c r="P805">
        <v>0</v>
      </c>
      <c r="Q805">
        <v>0</v>
      </c>
      <c r="R805">
        <v>8.2417582417582402E-2</v>
      </c>
      <c r="S805">
        <v>2.74725274725275E-2</v>
      </c>
      <c r="T805">
        <v>32859</v>
      </c>
      <c r="U805">
        <v>4.3956043956044001E-2</v>
      </c>
      <c r="V805">
        <v>0.24175824175824201</v>
      </c>
      <c r="W805">
        <v>0.21978021978022</v>
      </c>
      <c r="X805">
        <v>0.164835164835165</v>
      </c>
      <c r="Y805">
        <v>2.1978021978022001E-2</v>
      </c>
      <c r="Z805">
        <v>8.7912087912087905E-2</v>
      </c>
      <c r="AA805">
        <v>0</v>
      </c>
      <c r="AB805">
        <v>0</v>
      </c>
      <c r="AC805">
        <v>8.2417582417582402E-2</v>
      </c>
      <c r="AD805">
        <v>0</v>
      </c>
      <c r="AE805">
        <v>0</v>
      </c>
      <c r="AF805">
        <v>0</v>
      </c>
      <c r="AG805">
        <v>0.49371428571428599</v>
      </c>
      <c r="AH805">
        <v>0.79657142857142904</v>
      </c>
      <c r="AI805">
        <v>0.82057142857142895</v>
      </c>
      <c r="AJ805">
        <v>0.56114285714285705</v>
      </c>
      <c r="AK805">
        <v>0.73485714285714299</v>
      </c>
      <c r="AL805">
        <v>0.442285714285714</v>
      </c>
      <c r="AM805">
        <v>0.83542857142857097</v>
      </c>
      <c r="AN805">
        <v>0.39314285714285702</v>
      </c>
      <c r="AO805">
        <v>0.46400000000000002</v>
      </c>
      <c r="AP805">
        <v>0</v>
      </c>
      <c r="AQ805">
        <v>0</v>
      </c>
      <c r="AR805">
        <v>0.89942857142857102</v>
      </c>
      <c r="AS805">
        <v>0</v>
      </c>
      <c r="AT805">
        <v>0</v>
      </c>
      <c r="AU805">
        <v>0</v>
      </c>
      <c r="AV805">
        <v>2.6720000000000002</v>
      </c>
      <c r="AW805">
        <v>2.4057142857142901</v>
      </c>
      <c r="AX805">
        <v>0.46400000000000002</v>
      </c>
      <c r="AY805">
        <v>0.89942857142857102</v>
      </c>
      <c r="AZ805">
        <v>6.4411428571428599</v>
      </c>
      <c r="BA805">
        <v>0.78057142857142903</v>
      </c>
      <c r="BB805">
        <v>0.71314285714285697</v>
      </c>
      <c r="BC805">
        <v>0.23542857142857099</v>
      </c>
      <c r="BD805">
        <v>8.3428571428571394E-2</v>
      </c>
      <c r="BE805">
        <v>0.36</v>
      </c>
      <c r="BF805" s="255" t="str">
        <f t="shared" si="12"/>
        <v>Some vulnerability</v>
      </c>
    </row>
    <row r="806" spans="1:58" x14ac:dyDescent="0.25">
      <c r="A806">
        <v>56639</v>
      </c>
      <c r="B806">
        <v>393</v>
      </c>
      <c r="C806">
        <v>64</v>
      </c>
      <c r="D806">
        <v>15</v>
      </c>
      <c r="E806">
        <v>27282</v>
      </c>
      <c r="F806">
        <v>35</v>
      </c>
      <c r="G806">
        <v>101</v>
      </c>
      <c r="H806">
        <v>64</v>
      </c>
      <c r="I806">
        <v>69</v>
      </c>
      <c r="J806">
        <v>19</v>
      </c>
      <c r="K806">
        <v>51</v>
      </c>
      <c r="L806">
        <v>0</v>
      </c>
      <c r="M806">
        <v>0</v>
      </c>
      <c r="N806">
        <v>33</v>
      </c>
      <c r="O806">
        <v>5</v>
      </c>
      <c r="P806">
        <v>1</v>
      </c>
      <c r="Q806">
        <v>0</v>
      </c>
      <c r="R806">
        <v>0.16284987277353699</v>
      </c>
      <c r="S806">
        <v>3.8167938931297697E-2</v>
      </c>
      <c r="T806">
        <v>27282</v>
      </c>
      <c r="U806">
        <v>8.9058524173027995E-2</v>
      </c>
      <c r="V806">
        <v>0.25699745547073799</v>
      </c>
      <c r="W806">
        <v>0.16284987277353699</v>
      </c>
      <c r="X806">
        <v>0.17557251908396901</v>
      </c>
      <c r="Y806">
        <v>4.8346055979643802E-2</v>
      </c>
      <c r="Z806">
        <v>0.12977099236641201</v>
      </c>
      <c r="AA806">
        <v>0</v>
      </c>
      <c r="AB806">
        <v>0</v>
      </c>
      <c r="AC806">
        <v>8.3969465648855005E-2</v>
      </c>
      <c r="AD806">
        <v>1.27226463104326E-2</v>
      </c>
      <c r="AE806">
        <v>2.5445292620865098E-3</v>
      </c>
      <c r="AF806">
        <v>0</v>
      </c>
      <c r="AG806">
        <v>0.90057142857142902</v>
      </c>
      <c r="AH806">
        <v>0.91428571428571404</v>
      </c>
      <c r="AI806">
        <v>0.95085714285714296</v>
      </c>
      <c r="AJ806">
        <v>0.93028571428571405</v>
      </c>
      <c r="AK806">
        <v>0.79314285714285704</v>
      </c>
      <c r="AL806">
        <v>0.13257142857142901</v>
      </c>
      <c r="AM806">
        <v>0.872</v>
      </c>
      <c r="AN806">
        <v>0.89485714285714302</v>
      </c>
      <c r="AO806">
        <v>0.65485714285714303</v>
      </c>
      <c r="AP806">
        <v>0</v>
      </c>
      <c r="AQ806">
        <v>0</v>
      </c>
      <c r="AR806">
        <v>0.90400000000000003</v>
      </c>
      <c r="AS806">
        <v>0.85028571428571398</v>
      </c>
      <c r="AT806">
        <v>0.130285714285714</v>
      </c>
      <c r="AU806">
        <v>0</v>
      </c>
      <c r="AV806">
        <v>3.6960000000000002</v>
      </c>
      <c r="AW806">
        <v>2.6925714285714299</v>
      </c>
      <c r="AX806">
        <v>0.65485714285714303</v>
      </c>
      <c r="AY806">
        <v>1.8845714285714299</v>
      </c>
      <c r="AZ806">
        <v>8.9280000000000008</v>
      </c>
      <c r="BA806">
        <v>0.98285714285714298</v>
      </c>
      <c r="BB806">
        <v>0.85142857142857098</v>
      </c>
      <c r="BC806">
        <v>0.34514285714285697</v>
      </c>
      <c r="BD806">
        <v>0.33485714285714302</v>
      </c>
      <c r="BE806">
        <v>0.77028571428571402</v>
      </c>
      <c r="BF806" s="255" t="str">
        <f t="shared" si="12"/>
        <v>Most vulnerability</v>
      </c>
    </row>
    <row r="807" spans="1:58" x14ac:dyDescent="0.25">
      <c r="A807">
        <v>56641</v>
      </c>
      <c r="B807">
        <v>359</v>
      </c>
      <c r="C807">
        <v>80</v>
      </c>
      <c r="D807">
        <v>34</v>
      </c>
      <c r="E807">
        <v>26357</v>
      </c>
      <c r="F807">
        <v>27</v>
      </c>
      <c r="G807">
        <v>95</v>
      </c>
      <c r="H807">
        <v>87</v>
      </c>
      <c r="I807">
        <v>78</v>
      </c>
      <c r="J807">
        <v>12</v>
      </c>
      <c r="K807">
        <v>208</v>
      </c>
      <c r="L807">
        <v>7</v>
      </c>
      <c r="M807">
        <v>0</v>
      </c>
      <c r="N807">
        <v>46</v>
      </c>
      <c r="O807">
        <v>3</v>
      </c>
      <c r="P807">
        <v>18</v>
      </c>
      <c r="Q807">
        <v>0</v>
      </c>
      <c r="R807">
        <v>0.222841225626741</v>
      </c>
      <c r="S807">
        <v>9.4707520891364902E-2</v>
      </c>
      <c r="T807">
        <v>26357</v>
      </c>
      <c r="U807">
        <v>7.52089136490251E-2</v>
      </c>
      <c r="V807">
        <v>0.26462395543175499</v>
      </c>
      <c r="W807">
        <v>0.24233983286908101</v>
      </c>
      <c r="X807">
        <v>0.217270194986072</v>
      </c>
      <c r="Y807">
        <v>3.3426183844011102E-2</v>
      </c>
      <c r="Z807">
        <v>0.57938718662952604</v>
      </c>
      <c r="AA807">
        <v>1.9498607242339799E-2</v>
      </c>
      <c r="AB807">
        <v>0</v>
      </c>
      <c r="AC807">
        <v>0.128133704735376</v>
      </c>
      <c r="AD807">
        <v>8.3565459610027894E-3</v>
      </c>
      <c r="AE807">
        <v>5.0139275766016698E-2</v>
      </c>
      <c r="AF807">
        <v>0</v>
      </c>
      <c r="AG807">
        <v>0.96</v>
      </c>
      <c r="AH807">
        <v>0.996571428571429</v>
      </c>
      <c r="AI807">
        <v>0.95885714285714296</v>
      </c>
      <c r="AJ807">
        <v>0.88</v>
      </c>
      <c r="AK807">
        <v>0.81942857142857095</v>
      </c>
      <c r="AL807">
        <v>0.626285714285714</v>
      </c>
      <c r="AM807">
        <v>0.96</v>
      </c>
      <c r="AN807">
        <v>0.70285714285714296</v>
      </c>
      <c r="AO807">
        <v>0.97142857142857097</v>
      </c>
      <c r="AP807">
        <v>0.86857142857142899</v>
      </c>
      <c r="AQ807">
        <v>0</v>
      </c>
      <c r="AR807">
        <v>0.96457142857142897</v>
      </c>
      <c r="AS807">
        <v>0.69942857142857096</v>
      </c>
      <c r="AT807">
        <v>0.94857142857142895</v>
      </c>
      <c r="AU807">
        <v>0</v>
      </c>
      <c r="AV807">
        <v>3.79542857142857</v>
      </c>
      <c r="AW807">
        <v>3.1085714285714299</v>
      </c>
      <c r="AX807">
        <v>1.84</v>
      </c>
      <c r="AY807">
        <v>2.6125714285714299</v>
      </c>
      <c r="AZ807">
        <v>11.356571428571399</v>
      </c>
      <c r="BA807">
        <v>0.99085714285714299</v>
      </c>
      <c r="BB807">
        <v>0.98742857142857099</v>
      </c>
      <c r="BC807">
        <v>0.94514285714285695</v>
      </c>
      <c r="BD807">
        <v>0.57714285714285696</v>
      </c>
      <c r="BE807">
        <v>0.98628571428571399</v>
      </c>
      <c r="BF807" s="255" t="str">
        <f t="shared" si="12"/>
        <v>Most vulnerability</v>
      </c>
    </row>
    <row r="808" spans="1:58" x14ac:dyDescent="0.25">
      <c r="A808">
        <v>56644</v>
      </c>
      <c r="B808">
        <v>746</v>
      </c>
      <c r="C808">
        <v>101</v>
      </c>
      <c r="D808">
        <v>18</v>
      </c>
      <c r="E808">
        <v>32530</v>
      </c>
      <c r="F808">
        <v>65</v>
      </c>
      <c r="G808">
        <v>167</v>
      </c>
      <c r="H808">
        <v>184</v>
      </c>
      <c r="I808">
        <v>116</v>
      </c>
      <c r="J808">
        <v>36</v>
      </c>
      <c r="K808">
        <v>56</v>
      </c>
      <c r="L808">
        <v>0</v>
      </c>
      <c r="M808">
        <v>0</v>
      </c>
      <c r="N808">
        <v>56</v>
      </c>
      <c r="O808">
        <v>12</v>
      </c>
      <c r="P808">
        <v>57</v>
      </c>
      <c r="Q808">
        <v>0</v>
      </c>
      <c r="R808">
        <v>0.13538873994638101</v>
      </c>
      <c r="S808">
        <v>2.4128686327077702E-2</v>
      </c>
      <c r="T808">
        <v>32530</v>
      </c>
      <c r="U808">
        <v>8.7131367292225204E-2</v>
      </c>
      <c r="V808">
        <v>0.22386058981233201</v>
      </c>
      <c r="W808">
        <v>0.246648793565684</v>
      </c>
      <c r="X808">
        <v>0.15549597855227901</v>
      </c>
      <c r="Y808">
        <v>4.82573726541555E-2</v>
      </c>
      <c r="Z808">
        <v>7.5067024128686294E-2</v>
      </c>
      <c r="AA808">
        <v>0</v>
      </c>
      <c r="AB808">
        <v>0</v>
      </c>
      <c r="AC808">
        <v>7.5067024128686294E-2</v>
      </c>
      <c r="AD808">
        <v>1.6085790884718499E-2</v>
      </c>
      <c r="AE808">
        <v>7.6407506702412906E-2</v>
      </c>
      <c r="AF808">
        <v>0</v>
      </c>
      <c r="AG808">
        <v>0.83085714285714296</v>
      </c>
      <c r="AH808">
        <v>0.73257142857142898</v>
      </c>
      <c r="AI808">
        <v>0.84</v>
      </c>
      <c r="AJ808">
        <v>0.92342857142857104</v>
      </c>
      <c r="AK808">
        <v>0.65142857142857102</v>
      </c>
      <c r="AL808">
        <v>0.66171428571428603</v>
      </c>
      <c r="AM808">
        <v>0.79885714285714304</v>
      </c>
      <c r="AN808">
        <v>0.89371428571428602</v>
      </c>
      <c r="AO808">
        <v>0.39314285714285702</v>
      </c>
      <c r="AP808">
        <v>0</v>
      </c>
      <c r="AQ808">
        <v>0</v>
      </c>
      <c r="AR808">
        <v>0.876571428571429</v>
      </c>
      <c r="AS808">
        <v>0.90514285714285703</v>
      </c>
      <c r="AT808">
        <v>0.97714285714285698</v>
      </c>
      <c r="AU808">
        <v>0</v>
      </c>
      <c r="AV808">
        <v>3.3268571428571398</v>
      </c>
      <c r="AW808">
        <v>3.0057142857142898</v>
      </c>
      <c r="AX808">
        <v>0.39314285714285702</v>
      </c>
      <c r="AY808">
        <v>2.7588571428571398</v>
      </c>
      <c r="AZ808">
        <v>9.4845714285714298</v>
      </c>
      <c r="BA808">
        <v>0.94742857142857095</v>
      </c>
      <c r="BB808">
        <v>0.97142857142857097</v>
      </c>
      <c r="BC808">
        <v>0.20799999999999999</v>
      </c>
      <c r="BD808">
        <v>0.61828571428571399</v>
      </c>
      <c r="BE808">
        <v>0.85599999999999998</v>
      </c>
      <c r="BF808" s="255" t="str">
        <f t="shared" si="12"/>
        <v>Most vulnerability</v>
      </c>
    </row>
    <row r="809" spans="1:58" x14ac:dyDescent="0.25">
      <c r="A809">
        <v>56646</v>
      </c>
      <c r="B809">
        <v>343</v>
      </c>
      <c r="C809">
        <v>17</v>
      </c>
      <c r="D809">
        <v>11</v>
      </c>
      <c r="E809">
        <v>33838</v>
      </c>
      <c r="F809">
        <v>22</v>
      </c>
      <c r="G809">
        <v>63</v>
      </c>
      <c r="H809">
        <v>72</v>
      </c>
      <c r="I809">
        <v>18</v>
      </c>
      <c r="J809">
        <v>23</v>
      </c>
      <c r="K809">
        <v>15</v>
      </c>
      <c r="L809">
        <v>0</v>
      </c>
      <c r="M809">
        <v>0</v>
      </c>
      <c r="N809">
        <v>28</v>
      </c>
      <c r="O809">
        <v>3</v>
      </c>
      <c r="P809">
        <v>1</v>
      </c>
      <c r="Q809">
        <v>0</v>
      </c>
      <c r="R809">
        <v>4.9562682215743399E-2</v>
      </c>
      <c r="S809">
        <v>3.2069970845481001E-2</v>
      </c>
      <c r="T809">
        <v>33838</v>
      </c>
      <c r="U809">
        <v>6.4139941690962099E-2</v>
      </c>
      <c r="V809">
        <v>0.183673469387755</v>
      </c>
      <c r="W809">
        <v>0.209912536443149</v>
      </c>
      <c r="X809">
        <v>5.2478134110787202E-2</v>
      </c>
      <c r="Y809">
        <v>6.7055393586005804E-2</v>
      </c>
      <c r="Z809">
        <v>4.3731778425656002E-2</v>
      </c>
      <c r="AA809">
        <v>0</v>
      </c>
      <c r="AB809">
        <v>0</v>
      </c>
      <c r="AC809">
        <v>8.1632653061224497E-2</v>
      </c>
      <c r="AD809">
        <v>8.7463556851312008E-3</v>
      </c>
      <c r="AE809">
        <v>2.91545189504373E-3</v>
      </c>
      <c r="AF809">
        <v>0</v>
      </c>
      <c r="AG809">
        <v>0.222857142857143</v>
      </c>
      <c r="AH809">
        <v>0.85942857142857099</v>
      </c>
      <c r="AI809">
        <v>0.77714285714285702</v>
      </c>
      <c r="AJ809">
        <v>0.81942857142857095</v>
      </c>
      <c r="AK809">
        <v>0.39771428571428602</v>
      </c>
      <c r="AL809">
        <v>0.370285714285714</v>
      </c>
      <c r="AM809">
        <v>2.7428571428571399E-2</v>
      </c>
      <c r="AN809">
        <v>0.95771428571428596</v>
      </c>
      <c r="AO809">
        <v>0.17599999999999999</v>
      </c>
      <c r="AP809">
        <v>0</v>
      </c>
      <c r="AQ809">
        <v>0</v>
      </c>
      <c r="AR809">
        <v>0.89257142857142902</v>
      </c>
      <c r="AS809">
        <v>0.71428571428571397</v>
      </c>
      <c r="AT809">
        <v>0.14628571428571399</v>
      </c>
      <c r="AU809">
        <v>0</v>
      </c>
      <c r="AV809">
        <v>2.6788571428571402</v>
      </c>
      <c r="AW809">
        <v>1.75314285714286</v>
      </c>
      <c r="AX809">
        <v>0.17599999999999999</v>
      </c>
      <c r="AY809">
        <v>1.75314285714286</v>
      </c>
      <c r="AZ809">
        <v>6.3611428571428599</v>
      </c>
      <c r="BA809">
        <v>0.78285714285714303</v>
      </c>
      <c r="BB809">
        <v>0.35314285714285698</v>
      </c>
      <c r="BC809">
        <v>0.11542857142857101</v>
      </c>
      <c r="BD809">
        <v>0.29828571428571399</v>
      </c>
      <c r="BE809">
        <v>0.34514285714285697</v>
      </c>
      <c r="BF809" s="255" t="str">
        <f t="shared" si="12"/>
        <v>Some vulnerability</v>
      </c>
    </row>
    <row r="810" spans="1:58" x14ac:dyDescent="0.25">
      <c r="A810">
        <v>56647</v>
      </c>
      <c r="B810">
        <v>759</v>
      </c>
      <c r="C810">
        <v>76</v>
      </c>
      <c r="D810">
        <v>15</v>
      </c>
      <c r="E810">
        <v>34445</v>
      </c>
      <c r="F810">
        <v>50</v>
      </c>
      <c r="G810">
        <v>187</v>
      </c>
      <c r="H810">
        <v>128</v>
      </c>
      <c r="I810">
        <v>77</v>
      </c>
      <c r="J810">
        <v>33</v>
      </c>
      <c r="K810">
        <v>64</v>
      </c>
      <c r="L810">
        <v>0</v>
      </c>
      <c r="M810">
        <v>0</v>
      </c>
      <c r="N810">
        <v>65</v>
      </c>
      <c r="O810">
        <v>7</v>
      </c>
      <c r="P810">
        <v>7</v>
      </c>
      <c r="Q810">
        <v>0</v>
      </c>
      <c r="R810">
        <v>0.100131752305665</v>
      </c>
      <c r="S810">
        <v>1.97628458498024E-2</v>
      </c>
      <c r="T810">
        <v>34445</v>
      </c>
      <c r="U810">
        <v>6.5876152832674603E-2</v>
      </c>
      <c r="V810">
        <v>0.24637681159420299</v>
      </c>
      <c r="W810">
        <v>0.16864295125164699</v>
      </c>
      <c r="X810">
        <v>0.101449275362319</v>
      </c>
      <c r="Y810">
        <v>4.3478260869565202E-2</v>
      </c>
      <c r="Z810">
        <v>8.4321475625823497E-2</v>
      </c>
      <c r="AA810">
        <v>0</v>
      </c>
      <c r="AB810">
        <v>0</v>
      </c>
      <c r="AC810">
        <v>8.5638998682476902E-2</v>
      </c>
      <c r="AD810">
        <v>9.22266139657444E-3</v>
      </c>
      <c r="AE810">
        <v>9.22266139657444E-3</v>
      </c>
      <c r="AF810">
        <v>0</v>
      </c>
      <c r="AG810">
        <v>0.64</v>
      </c>
      <c r="AH810">
        <v>0.58971428571428597</v>
      </c>
      <c r="AI810">
        <v>0.74399999999999999</v>
      </c>
      <c r="AJ810">
        <v>0.82857142857142896</v>
      </c>
      <c r="AK810">
        <v>0.753142857142857</v>
      </c>
      <c r="AL810">
        <v>0.153142857142857</v>
      </c>
      <c r="AM810">
        <v>0.32571428571428601</v>
      </c>
      <c r="AN810">
        <v>0.85828571428571399</v>
      </c>
      <c r="AO810">
        <v>0.44685714285714301</v>
      </c>
      <c r="AP810">
        <v>0</v>
      </c>
      <c r="AQ810">
        <v>0</v>
      </c>
      <c r="AR810">
        <v>0.90857142857142903</v>
      </c>
      <c r="AS810">
        <v>0.73485714285714299</v>
      </c>
      <c r="AT810">
        <v>0.34857142857142898</v>
      </c>
      <c r="AU810">
        <v>0</v>
      </c>
      <c r="AV810">
        <v>2.80228571428571</v>
      </c>
      <c r="AW810">
        <v>2.0902857142857099</v>
      </c>
      <c r="AX810">
        <v>0.44685714285714301</v>
      </c>
      <c r="AY810">
        <v>1.992</v>
      </c>
      <c r="AZ810">
        <v>7.3314285714285701</v>
      </c>
      <c r="BA810">
        <v>0.82514285714285696</v>
      </c>
      <c r="BB810">
        <v>0.54857142857142904</v>
      </c>
      <c r="BC810">
        <v>0.22857142857142901</v>
      </c>
      <c r="BD810">
        <v>0.36685714285714299</v>
      </c>
      <c r="BE810">
        <v>0.51771428571428602</v>
      </c>
      <c r="BF810" s="255" t="str">
        <f t="shared" si="12"/>
        <v>Significant vulnerability</v>
      </c>
    </row>
    <row r="811" spans="1:58" x14ac:dyDescent="0.25">
      <c r="A811">
        <v>56649</v>
      </c>
      <c r="B811">
        <v>8895</v>
      </c>
      <c r="C811">
        <v>1009</v>
      </c>
      <c r="D811">
        <v>226</v>
      </c>
      <c r="E811">
        <v>40992</v>
      </c>
      <c r="F811">
        <v>418</v>
      </c>
      <c r="G811">
        <v>2296</v>
      </c>
      <c r="H811">
        <v>1631</v>
      </c>
      <c r="I811">
        <v>1732</v>
      </c>
      <c r="J811">
        <v>440</v>
      </c>
      <c r="K811">
        <v>904</v>
      </c>
      <c r="L811">
        <v>6</v>
      </c>
      <c r="M811">
        <v>297</v>
      </c>
      <c r="N811">
        <v>316</v>
      </c>
      <c r="O811">
        <v>0</v>
      </c>
      <c r="P811">
        <v>397</v>
      </c>
      <c r="Q811">
        <v>270</v>
      </c>
      <c r="R811">
        <v>0.113434513771782</v>
      </c>
      <c r="S811">
        <v>2.5407532321528901E-2</v>
      </c>
      <c r="T811">
        <v>40992</v>
      </c>
      <c r="U811">
        <v>4.6992692523889802E-2</v>
      </c>
      <c r="V811">
        <v>0.25812254075323199</v>
      </c>
      <c r="W811">
        <v>0.18336143901068</v>
      </c>
      <c r="X811">
        <v>0.194716132658797</v>
      </c>
      <c r="Y811">
        <v>4.9465992130410301E-2</v>
      </c>
      <c r="Z811">
        <v>0.10163012928611601</v>
      </c>
      <c r="AA811">
        <v>6.7453625632377698E-4</v>
      </c>
      <c r="AB811">
        <v>3.3389544688026997E-2</v>
      </c>
      <c r="AC811">
        <v>3.5525576166385603E-2</v>
      </c>
      <c r="AD811">
        <v>0</v>
      </c>
      <c r="AE811">
        <v>4.4631815626756603E-2</v>
      </c>
      <c r="AF811">
        <v>3.0354131534569999E-2</v>
      </c>
      <c r="AG811">
        <v>0.71428571428571397</v>
      </c>
      <c r="AH811">
        <v>0.75542857142857101</v>
      </c>
      <c r="AI811">
        <v>0.378285714285714</v>
      </c>
      <c r="AJ811">
        <v>0.61257142857142899</v>
      </c>
      <c r="AK811">
        <v>0.79657142857142904</v>
      </c>
      <c r="AL811">
        <v>0.20571428571428599</v>
      </c>
      <c r="AM811">
        <v>0.93142857142857105</v>
      </c>
      <c r="AN811">
        <v>0.90400000000000003</v>
      </c>
      <c r="AO811">
        <v>0.53028571428571403</v>
      </c>
      <c r="AP811">
        <v>0.38400000000000001</v>
      </c>
      <c r="AQ811">
        <v>0.69599999999999995</v>
      </c>
      <c r="AR811">
        <v>0.71657142857142897</v>
      </c>
      <c r="AS811">
        <v>0</v>
      </c>
      <c r="AT811">
        <v>0.93828571428571395</v>
      </c>
      <c r="AU811">
        <v>0.84571428571428597</v>
      </c>
      <c r="AV811">
        <v>2.4605714285714302</v>
      </c>
      <c r="AW811">
        <v>2.8377142857142901</v>
      </c>
      <c r="AX811">
        <v>0.91428571428571404</v>
      </c>
      <c r="AY811">
        <v>3.19657142857143</v>
      </c>
      <c r="AZ811">
        <v>9.4091428571428608</v>
      </c>
      <c r="BA811">
        <v>0.70171428571428596</v>
      </c>
      <c r="BB811">
        <v>0.91771428571428604</v>
      </c>
      <c r="BC811">
        <v>0.502857142857143</v>
      </c>
      <c r="BD811">
        <v>0.75771428571428601</v>
      </c>
      <c r="BE811">
        <v>0.84342857142857097</v>
      </c>
      <c r="BF811" s="255" t="str">
        <f t="shared" si="12"/>
        <v>Most vulnerability</v>
      </c>
    </row>
    <row r="812" spans="1:58" x14ac:dyDescent="0.25">
      <c r="A812">
        <v>56650</v>
      </c>
      <c r="B812">
        <v>932</v>
      </c>
      <c r="C812">
        <v>161</v>
      </c>
      <c r="D812">
        <v>18</v>
      </c>
      <c r="E812">
        <v>35962</v>
      </c>
      <c r="F812">
        <v>33</v>
      </c>
      <c r="G812">
        <v>279</v>
      </c>
      <c r="H812">
        <v>196</v>
      </c>
      <c r="I812">
        <v>142</v>
      </c>
      <c r="J812">
        <v>58</v>
      </c>
      <c r="K812">
        <v>202</v>
      </c>
      <c r="L812">
        <v>0</v>
      </c>
      <c r="M812">
        <v>14</v>
      </c>
      <c r="N812">
        <v>77</v>
      </c>
      <c r="O812">
        <v>4</v>
      </c>
      <c r="P812">
        <v>2</v>
      </c>
      <c r="Q812">
        <v>22</v>
      </c>
      <c r="R812">
        <v>0.17274678111587999</v>
      </c>
      <c r="S812">
        <v>1.9313304721029999E-2</v>
      </c>
      <c r="T812">
        <v>35962</v>
      </c>
      <c r="U812">
        <v>3.5407725321888399E-2</v>
      </c>
      <c r="V812">
        <v>0.299356223175966</v>
      </c>
      <c r="W812">
        <v>0.210300429184549</v>
      </c>
      <c r="X812">
        <v>0.152360515021459</v>
      </c>
      <c r="Y812">
        <v>6.2231759656652397E-2</v>
      </c>
      <c r="Z812">
        <v>0.216738197424893</v>
      </c>
      <c r="AA812">
        <v>0</v>
      </c>
      <c r="AB812">
        <v>1.5021459227467801E-2</v>
      </c>
      <c r="AC812">
        <v>8.2618025751072993E-2</v>
      </c>
      <c r="AD812">
        <v>4.29184549356223E-3</v>
      </c>
      <c r="AE812">
        <v>2.1459227467811202E-3</v>
      </c>
      <c r="AF812">
        <v>2.3605150214592301E-2</v>
      </c>
      <c r="AG812">
        <v>0.91885714285714304</v>
      </c>
      <c r="AH812">
        <v>0.57028571428571395</v>
      </c>
      <c r="AI812">
        <v>0.66628571428571404</v>
      </c>
      <c r="AJ812">
        <v>0.41828571428571398</v>
      </c>
      <c r="AK812">
        <v>0.88457142857142901</v>
      </c>
      <c r="AL812">
        <v>0.371428571428571</v>
      </c>
      <c r="AM812">
        <v>0.77714285714285702</v>
      </c>
      <c r="AN812">
        <v>0.95085714285714296</v>
      </c>
      <c r="AO812">
        <v>0.81942857142857095</v>
      </c>
      <c r="AP812">
        <v>0</v>
      </c>
      <c r="AQ812">
        <v>0.51428571428571401</v>
      </c>
      <c r="AR812">
        <v>0.90171428571428602</v>
      </c>
      <c r="AS812">
        <v>0.47885714285714298</v>
      </c>
      <c r="AT812">
        <v>0.11542857142857101</v>
      </c>
      <c r="AU812">
        <v>0.77714285714285702</v>
      </c>
      <c r="AV812">
        <v>2.5737142857142898</v>
      </c>
      <c r="AW812">
        <v>2.984</v>
      </c>
      <c r="AX812">
        <v>0.81942857142857095</v>
      </c>
      <c r="AY812">
        <v>2.78742857142857</v>
      </c>
      <c r="AZ812">
        <v>9.1645714285714295</v>
      </c>
      <c r="BA812">
        <v>0.747428571428571</v>
      </c>
      <c r="BB812">
        <v>0.96685714285714297</v>
      </c>
      <c r="BC812">
        <v>0.438857142857143</v>
      </c>
      <c r="BD812">
        <v>0.63085714285714301</v>
      </c>
      <c r="BE812">
        <v>0.80342857142857105</v>
      </c>
      <c r="BF812" s="255" t="str">
        <f t="shared" si="12"/>
        <v>Most vulnerability</v>
      </c>
    </row>
    <row r="813" spans="1:58" x14ac:dyDescent="0.25">
      <c r="A813">
        <v>56651</v>
      </c>
      <c r="B813">
        <v>638</v>
      </c>
      <c r="C813">
        <v>126</v>
      </c>
      <c r="D813">
        <v>10</v>
      </c>
      <c r="E813">
        <v>32211</v>
      </c>
      <c r="F813">
        <v>38</v>
      </c>
      <c r="G813">
        <v>98</v>
      </c>
      <c r="H813">
        <v>198</v>
      </c>
      <c r="I813">
        <v>60</v>
      </c>
      <c r="J813">
        <v>15</v>
      </c>
      <c r="K813">
        <v>129</v>
      </c>
      <c r="L813">
        <v>1</v>
      </c>
      <c r="M813">
        <v>0</v>
      </c>
      <c r="N813">
        <v>77</v>
      </c>
      <c r="O813">
        <v>6</v>
      </c>
      <c r="P813">
        <v>11</v>
      </c>
      <c r="Q813">
        <v>0</v>
      </c>
      <c r="R813">
        <v>0.197492163009404</v>
      </c>
      <c r="S813">
        <v>1.56739811912226E-2</v>
      </c>
      <c r="T813">
        <v>32211</v>
      </c>
      <c r="U813">
        <v>5.9561128526645801E-2</v>
      </c>
      <c r="V813">
        <v>0.15360501567398099</v>
      </c>
      <c r="W813">
        <v>0.31034482758620702</v>
      </c>
      <c r="X813">
        <v>9.40438871473354E-2</v>
      </c>
      <c r="Y813">
        <v>2.3510971786833899E-2</v>
      </c>
      <c r="Z813">
        <v>0.20219435736677099</v>
      </c>
      <c r="AA813">
        <v>1.56739811912226E-3</v>
      </c>
      <c r="AB813">
        <v>0</v>
      </c>
      <c r="AC813">
        <v>0.12068965517241401</v>
      </c>
      <c r="AD813">
        <v>9.4043887147335394E-3</v>
      </c>
      <c r="AE813">
        <v>1.72413793103448E-2</v>
      </c>
      <c r="AF813">
        <v>0</v>
      </c>
      <c r="AG813">
        <v>0.94285714285714295</v>
      </c>
      <c r="AH813">
        <v>0.45828571428571402</v>
      </c>
      <c r="AI813">
        <v>0.85485714285714298</v>
      </c>
      <c r="AJ813">
        <v>0.78400000000000003</v>
      </c>
      <c r="AK813">
        <v>0.246857142857143</v>
      </c>
      <c r="AL813">
        <v>0.94285714285714295</v>
      </c>
      <c r="AM813">
        <v>0.245714285714286</v>
      </c>
      <c r="AN813">
        <v>0.44685714285714301</v>
      </c>
      <c r="AO813">
        <v>0.8</v>
      </c>
      <c r="AP813">
        <v>0.45485714285714302</v>
      </c>
      <c r="AQ813">
        <v>0</v>
      </c>
      <c r="AR813">
        <v>0.96114285714285697</v>
      </c>
      <c r="AS813">
        <v>0.74399999999999999</v>
      </c>
      <c r="AT813">
        <v>0.58285714285714296</v>
      </c>
      <c r="AU813">
        <v>0</v>
      </c>
      <c r="AV813">
        <v>3.04</v>
      </c>
      <c r="AW813">
        <v>1.8822857142857099</v>
      </c>
      <c r="AX813">
        <v>1.25485714285714</v>
      </c>
      <c r="AY813">
        <v>2.2879999999999998</v>
      </c>
      <c r="AZ813">
        <v>8.46514285714286</v>
      </c>
      <c r="BA813">
        <v>0.89142857142857101</v>
      </c>
      <c r="BB813">
        <v>0.433142857142857</v>
      </c>
      <c r="BC813">
        <v>0.68457142857142905</v>
      </c>
      <c r="BD813">
        <v>0.45714285714285702</v>
      </c>
      <c r="BE813">
        <v>0.69599999999999995</v>
      </c>
      <c r="BF813" s="255" t="str">
        <f t="shared" si="12"/>
        <v>Significant vulnerability</v>
      </c>
    </row>
    <row r="814" spans="1:58" x14ac:dyDescent="0.25">
      <c r="A814">
        <v>56652</v>
      </c>
      <c r="B814">
        <v>413</v>
      </c>
      <c r="C814">
        <v>52</v>
      </c>
      <c r="D814">
        <v>2</v>
      </c>
      <c r="E814">
        <v>29451</v>
      </c>
      <c r="F814">
        <v>41</v>
      </c>
      <c r="G814">
        <v>111</v>
      </c>
      <c r="H814">
        <v>121</v>
      </c>
      <c r="I814">
        <v>73</v>
      </c>
      <c r="J814">
        <v>7</v>
      </c>
      <c r="K814">
        <v>14</v>
      </c>
      <c r="L814">
        <v>0</v>
      </c>
      <c r="M814">
        <v>0</v>
      </c>
      <c r="N814">
        <v>23</v>
      </c>
      <c r="O814">
        <v>9</v>
      </c>
      <c r="P814">
        <v>11</v>
      </c>
      <c r="Q814">
        <v>0</v>
      </c>
      <c r="R814">
        <v>0.12590799031477001</v>
      </c>
      <c r="S814">
        <v>4.8426150121065404E-3</v>
      </c>
      <c r="T814">
        <v>29451</v>
      </c>
      <c r="U814">
        <v>9.9273607748184001E-2</v>
      </c>
      <c r="V814">
        <v>0.26876513317191297</v>
      </c>
      <c r="W814">
        <v>0.29297820823244602</v>
      </c>
      <c r="X814">
        <v>0.17675544794188899</v>
      </c>
      <c r="Y814">
        <v>1.6949152542372899E-2</v>
      </c>
      <c r="Z814">
        <v>3.3898305084745797E-2</v>
      </c>
      <c r="AA814">
        <v>0</v>
      </c>
      <c r="AB814">
        <v>0</v>
      </c>
      <c r="AC814">
        <v>5.5690072639225201E-2</v>
      </c>
      <c r="AD814">
        <v>2.17917675544794E-2</v>
      </c>
      <c r="AE814">
        <v>2.6634382566585998E-2</v>
      </c>
      <c r="AF814">
        <v>0</v>
      </c>
      <c r="AG814">
        <v>0.78857142857142903</v>
      </c>
      <c r="AH814">
        <v>0.107428571428571</v>
      </c>
      <c r="AI814">
        <v>0.92</v>
      </c>
      <c r="AJ814">
        <v>0.95542857142857096</v>
      </c>
      <c r="AK814">
        <v>0.83085714285714296</v>
      </c>
      <c r="AL814">
        <v>0.89714285714285702</v>
      </c>
      <c r="AM814">
        <v>0.876571428571429</v>
      </c>
      <c r="AN814">
        <v>0.249142857142857</v>
      </c>
      <c r="AO814">
        <v>0.121142857142857</v>
      </c>
      <c r="AP814">
        <v>0</v>
      </c>
      <c r="AQ814">
        <v>0</v>
      </c>
      <c r="AR814">
        <v>0.81371428571428595</v>
      </c>
      <c r="AS814">
        <v>0.94857142857142895</v>
      </c>
      <c r="AT814">
        <v>0.79428571428571404</v>
      </c>
      <c r="AU814">
        <v>0</v>
      </c>
      <c r="AV814">
        <v>2.77142857142857</v>
      </c>
      <c r="AW814">
        <v>2.8537142857142901</v>
      </c>
      <c r="AX814">
        <v>0.121142857142857</v>
      </c>
      <c r="AY814">
        <v>2.5565714285714298</v>
      </c>
      <c r="AZ814">
        <v>8.3028571428571407</v>
      </c>
      <c r="BA814">
        <v>0.81142857142857105</v>
      </c>
      <c r="BB814">
        <v>0.92228571428571404</v>
      </c>
      <c r="BC814">
        <v>8.7999999999999995E-2</v>
      </c>
      <c r="BD814">
        <v>0.55428571428571405</v>
      </c>
      <c r="BE814">
        <v>0.67657142857142905</v>
      </c>
      <c r="BF814" s="255" t="str">
        <f t="shared" si="12"/>
        <v>Significant vulnerability</v>
      </c>
    </row>
    <row r="815" spans="1:58" x14ac:dyDescent="0.25">
      <c r="A815">
        <v>56653</v>
      </c>
      <c r="B815">
        <v>1226</v>
      </c>
      <c r="C815">
        <v>98</v>
      </c>
      <c r="D815">
        <v>7</v>
      </c>
      <c r="E815">
        <v>37894</v>
      </c>
      <c r="F815">
        <v>40</v>
      </c>
      <c r="G815">
        <v>301</v>
      </c>
      <c r="H815">
        <v>197</v>
      </c>
      <c r="I815">
        <v>136</v>
      </c>
      <c r="J815">
        <v>63</v>
      </c>
      <c r="K815">
        <v>83</v>
      </c>
      <c r="L815">
        <v>5</v>
      </c>
      <c r="M815">
        <v>28</v>
      </c>
      <c r="N815">
        <v>100</v>
      </c>
      <c r="O815">
        <v>5</v>
      </c>
      <c r="P815">
        <v>20</v>
      </c>
      <c r="Q815">
        <v>54</v>
      </c>
      <c r="R815">
        <v>7.9934747145187598E-2</v>
      </c>
      <c r="S815">
        <v>5.70962479608483E-3</v>
      </c>
      <c r="T815">
        <v>37894</v>
      </c>
      <c r="U815">
        <v>3.2626427406198998E-2</v>
      </c>
      <c r="V815">
        <v>0.245513866231648</v>
      </c>
      <c r="W815">
        <v>0.16068515497552999</v>
      </c>
      <c r="X815">
        <v>0.110929853181077</v>
      </c>
      <c r="Y815">
        <v>5.1386623164763501E-2</v>
      </c>
      <c r="Z815">
        <v>6.7699836867863003E-2</v>
      </c>
      <c r="AA815">
        <v>4.0783034257748799E-3</v>
      </c>
      <c r="AB815">
        <v>2.2838499184339299E-2</v>
      </c>
      <c r="AC815">
        <v>8.1566068515497595E-2</v>
      </c>
      <c r="AD815">
        <v>4.0783034257748799E-3</v>
      </c>
      <c r="AE815">
        <v>1.6313213703099499E-2</v>
      </c>
      <c r="AF815">
        <v>4.4045676998368699E-2</v>
      </c>
      <c r="AG815">
        <v>0.47085714285714297</v>
      </c>
      <c r="AH815">
        <v>0.128</v>
      </c>
      <c r="AI815">
        <v>0.53942857142857104</v>
      </c>
      <c r="AJ815">
        <v>0.36</v>
      </c>
      <c r="AK815">
        <v>0.747428571428571</v>
      </c>
      <c r="AL815">
        <v>0.128</v>
      </c>
      <c r="AM815">
        <v>0.42742857142857099</v>
      </c>
      <c r="AN815">
        <v>0.91314285714285703</v>
      </c>
      <c r="AO815">
        <v>0.32800000000000001</v>
      </c>
      <c r="AP815">
        <v>0.58628571428571397</v>
      </c>
      <c r="AQ815">
        <v>0.60457142857142898</v>
      </c>
      <c r="AR815">
        <v>0.89142857142857101</v>
      </c>
      <c r="AS815">
        <v>0.46285714285714302</v>
      </c>
      <c r="AT815">
        <v>0.54857142857142904</v>
      </c>
      <c r="AU815">
        <v>0.91542857142857104</v>
      </c>
      <c r="AV815">
        <v>1.49828571428571</v>
      </c>
      <c r="AW815">
        <v>2.2160000000000002</v>
      </c>
      <c r="AX815">
        <v>0.91428571428571404</v>
      </c>
      <c r="AY815">
        <v>3.4228571428571399</v>
      </c>
      <c r="AZ815">
        <v>8.0514285714285698</v>
      </c>
      <c r="BA815">
        <v>0.29142857142857098</v>
      </c>
      <c r="BB815">
        <v>0.61142857142857099</v>
      </c>
      <c r="BC815">
        <v>0.504</v>
      </c>
      <c r="BD815">
        <v>0.84</v>
      </c>
      <c r="BE815">
        <v>0.63771428571428601</v>
      </c>
      <c r="BF815" s="255" t="str">
        <f t="shared" si="12"/>
        <v>Significant vulnerability</v>
      </c>
    </row>
    <row r="816" spans="1:58" x14ac:dyDescent="0.25">
      <c r="A816">
        <v>56654</v>
      </c>
      <c r="B816">
        <v>92</v>
      </c>
      <c r="C816">
        <v>0</v>
      </c>
      <c r="D816">
        <v>0</v>
      </c>
      <c r="E816">
        <v>37493</v>
      </c>
      <c r="F816">
        <v>3</v>
      </c>
      <c r="G816">
        <v>9</v>
      </c>
      <c r="H816">
        <v>30</v>
      </c>
      <c r="I816">
        <v>10</v>
      </c>
      <c r="J816">
        <v>0</v>
      </c>
      <c r="K816">
        <v>33</v>
      </c>
      <c r="L816">
        <v>0</v>
      </c>
      <c r="M816">
        <v>0</v>
      </c>
      <c r="N816">
        <v>9</v>
      </c>
      <c r="O816">
        <v>0</v>
      </c>
      <c r="P816">
        <v>0</v>
      </c>
      <c r="Q816">
        <v>0</v>
      </c>
      <c r="R816">
        <v>0</v>
      </c>
      <c r="S816">
        <v>0</v>
      </c>
      <c r="T816">
        <v>37493</v>
      </c>
      <c r="U816">
        <v>3.2608695652173898E-2</v>
      </c>
      <c r="V816">
        <v>9.7826086956521702E-2</v>
      </c>
      <c r="W816">
        <v>0.32608695652173902</v>
      </c>
      <c r="X816">
        <v>0.108695652173913</v>
      </c>
      <c r="Y816">
        <v>0</v>
      </c>
      <c r="Z816">
        <v>0.35869565217391303</v>
      </c>
      <c r="AA816">
        <v>0</v>
      </c>
      <c r="AB816">
        <v>0</v>
      </c>
      <c r="AC816">
        <v>9.7826086956521702E-2</v>
      </c>
      <c r="AD816">
        <v>0</v>
      </c>
      <c r="AE816">
        <v>0</v>
      </c>
      <c r="AF816">
        <v>0</v>
      </c>
      <c r="AG816">
        <v>0</v>
      </c>
      <c r="AH816">
        <v>0</v>
      </c>
      <c r="AI816">
        <v>0.56228571428571394</v>
      </c>
      <c r="AJ816">
        <v>0.35885714285714299</v>
      </c>
      <c r="AK816">
        <v>4.57142857142857E-2</v>
      </c>
      <c r="AL816">
        <v>0.96571428571428597</v>
      </c>
      <c r="AM816">
        <v>0.40914285714285697</v>
      </c>
      <c r="AN816">
        <v>0</v>
      </c>
      <c r="AO816">
        <v>0.93257142857142905</v>
      </c>
      <c r="AP816">
        <v>0</v>
      </c>
      <c r="AQ816">
        <v>0</v>
      </c>
      <c r="AR816">
        <v>0.93714285714285706</v>
      </c>
      <c r="AS816">
        <v>0</v>
      </c>
      <c r="AT816">
        <v>0</v>
      </c>
      <c r="AU816">
        <v>0</v>
      </c>
      <c r="AV816">
        <v>0.92114285714285704</v>
      </c>
      <c r="AW816">
        <v>1.4205714285714299</v>
      </c>
      <c r="AX816">
        <v>0.93257142857142905</v>
      </c>
      <c r="AY816">
        <v>0.93714285714285706</v>
      </c>
      <c r="AZ816">
        <v>4.21142857142857</v>
      </c>
      <c r="BA816">
        <v>8.7999999999999995E-2</v>
      </c>
      <c r="BB816">
        <v>0.189714285714286</v>
      </c>
      <c r="BC816">
        <v>0.50971428571428601</v>
      </c>
      <c r="BD816">
        <v>9.2571428571428596E-2</v>
      </c>
      <c r="BE816">
        <v>6.4000000000000001E-2</v>
      </c>
      <c r="BF816" s="255" t="str">
        <f t="shared" si="12"/>
        <v>Least vulnerability</v>
      </c>
    </row>
    <row r="817" spans="1:58" x14ac:dyDescent="0.25">
      <c r="A817">
        <v>56655</v>
      </c>
      <c r="B817">
        <v>1328</v>
      </c>
      <c r="C817">
        <v>179</v>
      </c>
      <c r="D817">
        <v>37</v>
      </c>
      <c r="E817">
        <v>36462</v>
      </c>
      <c r="F817">
        <v>53</v>
      </c>
      <c r="G817">
        <v>669</v>
      </c>
      <c r="H817">
        <v>105</v>
      </c>
      <c r="I817">
        <v>238</v>
      </c>
      <c r="J817">
        <v>95</v>
      </c>
      <c r="K817">
        <v>206</v>
      </c>
      <c r="L817">
        <v>0</v>
      </c>
      <c r="M817">
        <v>2</v>
      </c>
      <c r="N817">
        <v>108</v>
      </c>
      <c r="O817">
        <v>2</v>
      </c>
      <c r="P817">
        <v>40</v>
      </c>
      <c r="Q817">
        <v>0</v>
      </c>
      <c r="R817">
        <v>0.13478915662650601</v>
      </c>
      <c r="S817">
        <v>2.7861445783132498E-2</v>
      </c>
      <c r="T817">
        <v>36462</v>
      </c>
      <c r="U817">
        <v>3.9909638554216899E-2</v>
      </c>
      <c r="V817">
        <v>0.50376506024096401</v>
      </c>
      <c r="W817">
        <v>7.9066265060241003E-2</v>
      </c>
      <c r="X817">
        <v>0.17921686746988</v>
      </c>
      <c r="Y817">
        <v>7.1536144578313296E-2</v>
      </c>
      <c r="Z817">
        <v>0.155120481927711</v>
      </c>
      <c r="AA817">
        <v>0</v>
      </c>
      <c r="AB817">
        <v>1.5060240963855401E-3</v>
      </c>
      <c r="AC817">
        <v>8.1325301204819303E-2</v>
      </c>
      <c r="AD817">
        <v>1.5060240963855401E-3</v>
      </c>
      <c r="AE817">
        <v>3.0120481927710802E-2</v>
      </c>
      <c r="AF817">
        <v>0</v>
      </c>
      <c r="AG817">
        <v>0.82628571428571396</v>
      </c>
      <c r="AH817">
        <v>0.80571428571428605</v>
      </c>
      <c r="AI817">
        <v>0.63542857142857101</v>
      </c>
      <c r="AJ817">
        <v>0.49142857142857099</v>
      </c>
      <c r="AK817">
        <v>0.99314285714285699</v>
      </c>
      <c r="AL817">
        <v>3.54285714285714E-2</v>
      </c>
      <c r="AM817">
        <v>0.88457142857142901</v>
      </c>
      <c r="AN817">
        <v>0.96685714285714297</v>
      </c>
      <c r="AO817">
        <v>0.72228571428571398</v>
      </c>
      <c r="AP817">
        <v>0</v>
      </c>
      <c r="AQ817">
        <v>0.33257142857142902</v>
      </c>
      <c r="AR817">
        <v>0.88914285714285701</v>
      </c>
      <c r="AS817">
        <v>0.29828571428571399</v>
      </c>
      <c r="AT817">
        <v>0.83542857142857097</v>
      </c>
      <c r="AU817">
        <v>0</v>
      </c>
      <c r="AV817">
        <v>2.7588571428571398</v>
      </c>
      <c r="AW817">
        <v>2.88</v>
      </c>
      <c r="AX817">
        <v>0.72228571428571398</v>
      </c>
      <c r="AY817">
        <v>2.3554285714285701</v>
      </c>
      <c r="AZ817">
        <v>8.7165714285714309</v>
      </c>
      <c r="BA817">
        <v>0.80457142857142905</v>
      </c>
      <c r="BB817">
        <v>0.93257142857142905</v>
      </c>
      <c r="BC817">
        <v>0.378285714285714</v>
      </c>
      <c r="BD817">
        <v>0.48342857142857099</v>
      </c>
      <c r="BE817">
        <v>0.73142857142857098</v>
      </c>
      <c r="BF817" s="255" t="str">
        <f t="shared" si="12"/>
        <v>Significant vulnerability</v>
      </c>
    </row>
    <row r="818" spans="1:58" x14ac:dyDescent="0.25">
      <c r="A818">
        <v>56657</v>
      </c>
      <c r="B818">
        <v>248</v>
      </c>
      <c r="C818">
        <v>27</v>
      </c>
      <c r="D818">
        <v>4</v>
      </c>
      <c r="E818">
        <v>35993</v>
      </c>
      <c r="F818">
        <v>8</v>
      </c>
      <c r="G818">
        <v>106</v>
      </c>
      <c r="H818">
        <v>7</v>
      </c>
      <c r="I818">
        <v>36</v>
      </c>
      <c r="J818">
        <v>8</v>
      </c>
      <c r="K818">
        <v>5</v>
      </c>
      <c r="L818">
        <v>0</v>
      </c>
      <c r="M818">
        <v>0</v>
      </c>
      <c r="N818">
        <v>6</v>
      </c>
      <c r="O818">
        <v>0</v>
      </c>
      <c r="P818">
        <v>2</v>
      </c>
      <c r="Q818">
        <v>0</v>
      </c>
      <c r="R818">
        <v>0.108870967741935</v>
      </c>
      <c r="S818">
        <v>1.6129032258064498E-2</v>
      </c>
      <c r="T818">
        <v>35993</v>
      </c>
      <c r="U818">
        <v>3.2258064516128997E-2</v>
      </c>
      <c r="V818">
        <v>0.42741935483871002</v>
      </c>
      <c r="W818">
        <v>2.8225806451612899E-2</v>
      </c>
      <c r="X818">
        <v>0.14516129032258099</v>
      </c>
      <c r="Y818">
        <v>3.2258064516128997E-2</v>
      </c>
      <c r="Z818">
        <v>2.0161290322580599E-2</v>
      </c>
      <c r="AA818">
        <v>0</v>
      </c>
      <c r="AB818">
        <v>0</v>
      </c>
      <c r="AC818">
        <v>2.4193548387096801E-2</v>
      </c>
      <c r="AD818">
        <v>0</v>
      </c>
      <c r="AE818">
        <v>8.0645161290322596E-3</v>
      </c>
      <c r="AF818">
        <v>0</v>
      </c>
      <c r="AG818">
        <v>0.68914285714285695</v>
      </c>
      <c r="AH818">
        <v>0.46857142857142903</v>
      </c>
      <c r="AI818">
        <v>0.66514285714285704</v>
      </c>
      <c r="AJ818">
        <v>0.35085714285714298</v>
      </c>
      <c r="AK818">
        <v>0.98399999999999999</v>
      </c>
      <c r="AL818">
        <v>1.25714285714286E-2</v>
      </c>
      <c r="AM818">
        <v>0.72914285714285698</v>
      </c>
      <c r="AN818">
        <v>0.68685714285714305</v>
      </c>
      <c r="AO818">
        <v>5.6000000000000001E-2</v>
      </c>
      <c r="AP818">
        <v>0</v>
      </c>
      <c r="AQ818">
        <v>0</v>
      </c>
      <c r="AR818">
        <v>0.622857142857143</v>
      </c>
      <c r="AS818">
        <v>0</v>
      </c>
      <c r="AT818">
        <v>0.30285714285714299</v>
      </c>
      <c r="AU818">
        <v>0</v>
      </c>
      <c r="AV818">
        <v>2.1737142857142899</v>
      </c>
      <c r="AW818">
        <v>2.4125714285714301</v>
      </c>
      <c r="AX818">
        <v>5.6000000000000001E-2</v>
      </c>
      <c r="AY818">
        <v>0.92571428571428604</v>
      </c>
      <c r="AZ818">
        <v>5.5679999999999996</v>
      </c>
      <c r="BA818">
        <v>0.59428571428571397</v>
      </c>
      <c r="BB818">
        <v>0.71657142857142897</v>
      </c>
      <c r="BC818">
        <v>4.9142857142857099E-2</v>
      </c>
      <c r="BD818">
        <v>8.7999999999999995E-2</v>
      </c>
      <c r="BE818">
        <v>0.218285714285714</v>
      </c>
      <c r="BF818" s="255" t="str">
        <f t="shared" si="12"/>
        <v>Least vulnerability</v>
      </c>
    </row>
    <row r="819" spans="1:58" x14ac:dyDescent="0.25">
      <c r="A819">
        <v>56658</v>
      </c>
      <c r="B819">
        <v>0</v>
      </c>
      <c r="C819">
        <v>0</v>
      </c>
      <c r="D819">
        <v>0</v>
      </c>
      <c r="E819" t="s">
        <v>137</v>
      </c>
      <c r="F819">
        <v>0</v>
      </c>
      <c r="G819">
        <v>0</v>
      </c>
      <c r="H819">
        <v>0</v>
      </c>
      <c r="I819">
        <v>0</v>
      </c>
      <c r="J819">
        <v>0</v>
      </c>
      <c r="K819">
        <v>0</v>
      </c>
      <c r="L819">
        <v>0</v>
      </c>
      <c r="M819">
        <v>0</v>
      </c>
      <c r="N819">
        <v>0</v>
      </c>
      <c r="O819">
        <v>0</v>
      </c>
      <c r="P819">
        <v>0</v>
      </c>
      <c r="Q819">
        <v>0</v>
      </c>
      <c r="R819" t="s">
        <v>137</v>
      </c>
      <c r="S819" t="s">
        <v>137</v>
      </c>
      <c r="T819" t="s">
        <v>137</v>
      </c>
      <c r="U819" t="s">
        <v>137</v>
      </c>
      <c r="V819" t="s">
        <v>137</v>
      </c>
      <c r="W819" t="s">
        <v>137</v>
      </c>
      <c r="X819" t="s">
        <v>137</v>
      </c>
      <c r="Y819" t="s">
        <v>137</v>
      </c>
      <c r="Z819" t="s">
        <v>137</v>
      </c>
      <c r="AA819" t="s">
        <v>137</v>
      </c>
      <c r="AB819" t="s">
        <v>137</v>
      </c>
      <c r="AC819" t="s">
        <v>137</v>
      </c>
      <c r="AD819" t="s">
        <v>137</v>
      </c>
      <c r="AE819" t="s">
        <v>137</v>
      </c>
      <c r="AF819" t="s">
        <v>137</v>
      </c>
      <c r="AG819" t="s">
        <v>137</v>
      </c>
      <c r="AH819" t="s">
        <v>137</v>
      </c>
      <c r="AI819" t="s">
        <v>137</v>
      </c>
      <c r="AJ819" t="s">
        <v>137</v>
      </c>
      <c r="AK819" t="s">
        <v>137</v>
      </c>
      <c r="AL819" t="s">
        <v>137</v>
      </c>
      <c r="AM819" t="s">
        <v>137</v>
      </c>
      <c r="AN819" t="s">
        <v>137</v>
      </c>
      <c r="AO819" t="s">
        <v>137</v>
      </c>
      <c r="AP819" t="s">
        <v>137</v>
      </c>
      <c r="AQ819" t="s">
        <v>137</v>
      </c>
      <c r="AR819" t="s">
        <v>137</v>
      </c>
      <c r="AS819" t="s">
        <v>137</v>
      </c>
      <c r="AT819" t="s">
        <v>137</v>
      </c>
      <c r="AU819" t="s">
        <v>137</v>
      </c>
      <c r="AV819" t="s">
        <v>137</v>
      </c>
      <c r="AW819" t="s">
        <v>137</v>
      </c>
      <c r="AX819" t="s">
        <v>137</v>
      </c>
      <c r="AY819" t="s">
        <v>137</v>
      </c>
      <c r="AZ819" t="s">
        <v>137</v>
      </c>
      <c r="BA819" t="s">
        <v>137</v>
      </c>
      <c r="BB819" t="s">
        <v>137</v>
      </c>
      <c r="BC819" t="s">
        <v>137</v>
      </c>
      <c r="BD819" t="s">
        <v>137</v>
      </c>
      <c r="BE819" t="s">
        <v>137</v>
      </c>
      <c r="BF819" s="255" t="str">
        <f t="shared" si="12"/>
        <v/>
      </c>
    </row>
    <row r="820" spans="1:58" x14ac:dyDescent="0.25">
      <c r="A820">
        <v>56659</v>
      </c>
      <c r="B820">
        <v>104</v>
      </c>
      <c r="C820">
        <v>10</v>
      </c>
      <c r="D820">
        <v>2</v>
      </c>
      <c r="E820">
        <v>53021</v>
      </c>
      <c r="F820">
        <v>5</v>
      </c>
      <c r="G820">
        <v>33</v>
      </c>
      <c r="H820">
        <v>20</v>
      </c>
      <c r="I820">
        <v>15</v>
      </c>
      <c r="J820">
        <v>9</v>
      </c>
      <c r="K820">
        <v>2</v>
      </c>
      <c r="L820">
        <v>0</v>
      </c>
      <c r="M820">
        <v>0</v>
      </c>
      <c r="N820">
        <v>6</v>
      </c>
      <c r="O820">
        <v>1</v>
      </c>
      <c r="P820">
        <v>0</v>
      </c>
      <c r="Q820">
        <v>0</v>
      </c>
      <c r="R820">
        <v>9.6153846153846201E-2</v>
      </c>
      <c r="S820">
        <v>1.9230769230769201E-2</v>
      </c>
      <c r="T820">
        <v>53021</v>
      </c>
      <c r="U820">
        <v>4.80769230769231E-2</v>
      </c>
      <c r="V820">
        <v>0.31730769230769201</v>
      </c>
      <c r="W820">
        <v>0.19230769230769201</v>
      </c>
      <c r="X820">
        <v>0.144230769230769</v>
      </c>
      <c r="Y820">
        <v>8.6538461538461495E-2</v>
      </c>
      <c r="Z820">
        <v>1.9230769230769201E-2</v>
      </c>
      <c r="AA820">
        <v>0</v>
      </c>
      <c r="AB820">
        <v>0</v>
      </c>
      <c r="AC820">
        <v>5.7692307692307702E-2</v>
      </c>
      <c r="AD820">
        <v>9.6153846153846194E-3</v>
      </c>
      <c r="AE820">
        <v>0</v>
      </c>
      <c r="AF820">
        <v>0</v>
      </c>
      <c r="AG820">
        <v>0.61371428571428599</v>
      </c>
      <c r="AH820">
        <v>0.56457142857142895</v>
      </c>
      <c r="AI820">
        <v>0.113142857142857</v>
      </c>
      <c r="AJ820">
        <v>0.63428571428571401</v>
      </c>
      <c r="AK820">
        <v>0.91200000000000003</v>
      </c>
      <c r="AL820">
        <v>0.25942857142857101</v>
      </c>
      <c r="AM820">
        <v>0.72342857142857098</v>
      </c>
      <c r="AN820">
        <v>0.97714285714285698</v>
      </c>
      <c r="AO820">
        <v>5.3714285714285701E-2</v>
      </c>
      <c r="AP820">
        <v>0</v>
      </c>
      <c r="AQ820">
        <v>0</v>
      </c>
      <c r="AR820">
        <v>0.82171428571428595</v>
      </c>
      <c r="AS820">
        <v>0.753142857142857</v>
      </c>
      <c r="AT820">
        <v>0</v>
      </c>
      <c r="AU820">
        <v>0</v>
      </c>
      <c r="AV820">
        <v>1.9257142857142899</v>
      </c>
      <c r="AW820">
        <v>2.8719999999999999</v>
      </c>
      <c r="AX820">
        <v>5.3714285714285701E-2</v>
      </c>
      <c r="AY820">
        <v>1.5748571428571401</v>
      </c>
      <c r="AZ820">
        <v>6.4262857142857097</v>
      </c>
      <c r="BA820">
        <v>0.48571428571428599</v>
      </c>
      <c r="BB820">
        <v>0.92914285714285705</v>
      </c>
      <c r="BC820">
        <v>4.6857142857142903E-2</v>
      </c>
      <c r="BD820">
        <v>0.250285714285714</v>
      </c>
      <c r="BE820">
        <v>0.35657142857142898</v>
      </c>
      <c r="BF820" s="255" t="str">
        <f t="shared" si="12"/>
        <v>Some vulnerability</v>
      </c>
    </row>
    <row r="821" spans="1:58" x14ac:dyDescent="0.25">
      <c r="A821">
        <v>56660</v>
      </c>
      <c r="B821">
        <v>265</v>
      </c>
      <c r="C821">
        <v>28</v>
      </c>
      <c r="D821">
        <v>0</v>
      </c>
      <c r="E821">
        <v>33608</v>
      </c>
      <c r="F821">
        <v>15</v>
      </c>
      <c r="G821">
        <v>115</v>
      </c>
      <c r="H821">
        <v>57</v>
      </c>
      <c r="I821">
        <v>43</v>
      </c>
      <c r="J821">
        <v>14</v>
      </c>
      <c r="K821">
        <v>17</v>
      </c>
      <c r="L821">
        <v>0</v>
      </c>
      <c r="M821">
        <v>0</v>
      </c>
      <c r="N821">
        <v>25</v>
      </c>
      <c r="O821">
        <v>0</v>
      </c>
      <c r="P821">
        <v>0</v>
      </c>
      <c r="Q821">
        <v>0</v>
      </c>
      <c r="R821">
        <v>0.105660377358491</v>
      </c>
      <c r="S821">
        <v>0</v>
      </c>
      <c r="T821">
        <v>33608</v>
      </c>
      <c r="U821">
        <v>5.6603773584905703E-2</v>
      </c>
      <c r="V821">
        <v>0.43396226415094302</v>
      </c>
      <c r="W821">
        <v>0.21509433962264199</v>
      </c>
      <c r="X821">
        <v>0.162264150943396</v>
      </c>
      <c r="Y821">
        <v>5.2830188679245299E-2</v>
      </c>
      <c r="Z821">
        <v>6.4150943396226401E-2</v>
      </c>
      <c r="AA821">
        <v>0</v>
      </c>
      <c r="AB821">
        <v>0</v>
      </c>
      <c r="AC821">
        <v>9.4339622641509399E-2</v>
      </c>
      <c r="AD821">
        <v>0</v>
      </c>
      <c r="AE821">
        <v>0</v>
      </c>
      <c r="AF821">
        <v>0</v>
      </c>
      <c r="AG821">
        <v>0.66628571428571404</v>
      </c>
      <c r="AH821">
        <v>0</v>
      </c>
      <c r="AI821">
        <v>0.78514285714285703</v>
      </c>
      <c r="AJ821">
        <v>0.749714285714286</v>
      </c>
      <c r="AK821">
        <v>0.98628571428571399</v>
      </c>
      <c r="AL821">
        <v>0.41028571428571398</v>
      </c>
      <c r="AM821">
        <v>0.82285714285714295</v>
      </c>
      <c r="AN821">
        <v>0.91885714285714304</v>
      </c>
      <c r="AO821">
        <v>0.30628571428571399</v>
      </c>
      <c r="AP821">
        <v>0</v>
      </c>
      <c r="AQ821">
        <v>0</v>
      </c>
      <c r="AR821">
        <v>0.93028571428571405</v>
      </c>
      <c r="AS821">
        <v>0</v>
      </c>
      <c r="AT821">
        <v>0</v>
      </c>
      <c r="AU821">
        <v>0</v>
      </c>
      <c r="AV821">
        <v>2.2011428571428602</v>
      </c>
      <c r="AW821">
        <v>3.1382857142857099</v>
      </c>
      <c r="AX821">
        <v>0.30628571428571399</v>
      </c>
      <c r="AY821">
        <v>0.93028571428571405</v>
      </c>
      <c r="AZ821">
        <v>6.5759999999999996</v>
      </c>
      <c r="BA821">
        <v>0.60571428571428598</v>
      </c>
      <c r="BB821">
        <v>0.99085714285714299</v>
      </c>
      <c r="BC821">
        <v>0.17485714285714299</v>
      </c>
      <c r="BD821">
        <v>9.0285714285714302E-2</v>
      </c>
      <c r="BE821">
        <v>0.38628571428571401</v>
      </c>
      <c r="BF821" s="255" t="str">
        <f t="shared" si="12"/>
        <v>Some vulnerability</v>
      </c>
    </row>
    <row r="822" spans="1:58" x14ac:dyDescent="0.25">
      <c r="A822">
        <v>56661</v>
      </c>
      <c r="B822">
        <v>911</v>
      </c>
      <c r="C822">
        <v>79</v>
      </c>
      <c r="D822">
        <v>7</v>
      </c>
      <c r="E822">
        <v>33874</v>
      </c>
      <c r="F822">
        <v>29</v>
      </c>
      <c r="G822">
        <v>309</v>
      </c>
      <c r="H822">
        <v>193</v>
      </c>
      <c r="I822">
        <v>174</v>
      </c>
      <c r="J822">
        <v>22</v>
      </c>
      <c r="K822">
        <v>92</v>
      </c>
      <c r="L822">
        <v>0</v>
      </c>
      <c r="M822">
        <v>10</v>
      </c>
      <c r="N822">
        <v>60</v>
      </c>
      <c r="O822">
        <v>6</v>
      </c>
      <c r="P822">
        <v>5</v>
      </c>
      <c r="Q822">
        <v>9</v>
      </c>
      <c r="R822">
        <v>8.6717892425905593E-2</v>
      </c>
      <c r="S822">
        <v>7.6838638858397401E-3</v>
      </c>
      <c r="T822">
        <v>33874</v>
      </c>
      <c r="U822">
        <v>3.1833150384193203E-2</v>
      </c>
      <c r="V822">
        <v>0.33918770581778301</v>
      </c>
      <c r="W822">
        <v>0.21185510428101001</v>
      </c>
      <c r="X822">
        <v>0.19099890230515901</v>
      </c>
      <c r="Y822">
        <v>2.41492864983535E-2</v>
      </c>
      <c r="Z822">
        <v>0.100987925356751</v>
      </c>
      <c r="AA822">
        <v>0</v>
      </c>
      <c r="AB822">
        <v>1.0976948408342501E-2</v>
      </c>
      <c r="AC822">
        <v>6.5861690450054897E-2</v>
      </c>
      <c r="AD822">
        <v>6.58616904500549E-3</v>
      </c>
      <c r="AE822">
        <v>5.4884742041712399E-3</v>
      </c>
      <c r="AF822">
        <v>9.8792535675082307E-3</v>
      </c>
      <c r="AG822">
        <v>0.53371428571428603</v>
      </c>
      <c r="AH822">
        <v>0.185142857142857</v>
      </c>
      <c r="AI822">
        <v>0.77485714285714302</v>
      </c>
      <c r="AJ822">
        <v>0.34285714285714303</v>
      </c>
      <c r="AK822">
        <v>0.93942857142857095</v>
      </c>
      <c r="AL822">
        <v>0.378285714285714</v>
      </c>
      <c r="AM822">
        <v>0.91657142857142904</v>
      </c>
      <c r="AN822">
        <v>0.46628571428571403</v>
      </c>
      <c r="AO822">
        <v>0.52685714285714302</v>
      </c>
      <c r="AP822">
        <v>0</v>
      </c>
      <c r="AQ822">
        <v>0.46057142857142902</v>
      </c>
      <c r="AR822">
        <v>0.85028571428571398</v>
      </c>
      <c r="AS822">
        <v>0.61485714285714299</v>
      </c>
      <c r="AT822">
        <v>0.20914285714285699</v>
      </c>
      <c r="AU822">
        <v>0.60342857142857098</v>
      </c>
      <c r="AV822">
        <v>1.8365714285714301</v>
      </c>
      <c r="AW822">
        <v>2.70057142857143</v>
      </c>
      <c r="AX822">
        <v>0.52685714285714302</v>
      </c>
      <c r="AY822">
        <v>2.73828571428571</v>
      </c>
      <c r="AZ822">
        <v>7.80228571428571</v>
      </c>
      <c r="BA822">
        <v>0.44</v>
      </c>
      <c r="BB822">
        <v>0.85599999999999998</v>
      </c>
      <c r="BC822">
        <v>0.25828571428571401</v>
      </c>
      <c r="BD822">
        <v>0.60799999999999998</v>
      </c>
      <c r="BE822">
        <v>0.59199999999999997</v>
      </c>
      <c r="BF822" s="255" t="str">
        <f t="shared" si="12"/>
        <v>Significant vulnerability</v>
      </c>
    </row>
    <row r="823" spans="1:58" x14ac:dyDescent="0.25">
      <c r="A823">
        <v>56662</v>
      </c>
      <c r="B823">
        <v>574</v>
      </c>
      <c r="C823">
        <v>61</v>
      </c>
      <c r="D823">
        <v>22</v>
      </c>
      <c r="E823">
        <v>46054</v>
      </c>
      <c r="F823">
        <v>12</v>
      </c>
      <c r="G823">
        <v>231</v>
      </c>
      <c r="H823">
        <v>27</v>
      </c>
      <c r="I823">
        <v>77</v>
      </c>
      <c r="J823">
        <v>29</v>
      </c>
      <c r="K823">
        <v>45</v>
      </c>
      <c r="L823">
        <v>0</v>
      </c>
      <c r="M823">
        <v>0</v>
      </c>
      <c r="N823">
        <v>81</v>
      </c>
      <c r="O823">
        <v>9</v>
      </c>
      <c r="P823">
        <v>8</v>
      </c>
      <c r="Q823">
        <v>0</v>
      </c>
      <c r="R823">
        <v>0.106271777003484</v>
      </c>
      <c r="S823">
        <v>3.8327526132404199E-2</v>
      </c>
      <c r="T823">
        <v>46054</v>
      </c>
      <c r="U823">
        <v>2.0905923344947699E-2</v>
      </c>
      <c r="V823">
        <v>0.40243902439024398</v>
      </c>
      <c r="W823">
        <v>4.7038327526132399E-2</v>
      </c>
      <c r="X823">
        <v>0.134146341463415</v>
      </c>
      <c r="Y823">
        <v>5.0522648083623702E-2</v>
      </c>
      <c r="Z823">
        <v>7.8397212543554001E-2</v>
      </c>
      <c r="AA823">
        <v>0</v>
      </c>
      <c r="AB823">
        <v>0</v>
      </c>
      <c r="AC823">
        <v>0.141114982578397</v>
      </c>
      <c r="AD823">
        <v>1.5679442508710801E-2</v>
      </c>
      <c r="AE823">
        <v>1.39372822299652E-2</v>
      </c>
      <c r="AF823">
        <v>0</v>
      </c>
      <c r="AG823">
        <v>0.67085714285714304</v>
      </c>
      <c r="AH823">
        <v>0.91542857142857104</v>
      </c>
      <c r="AI823">
        <v>0.21142857142857099</v>
      </c>
      <c r="AJ823">
        <v>0.17485714285714299</v>
      </c>
      <c r="AK823">
        <v>0.98057142857142898</v>
      </c>
      <c r="AL823">
        <v>2.17142857142857E-2</v>
      </c>
      <c r="AM823">
        <v>0.64457142857142902</v>
      </c>
      <c r="AN823">
        <v>0.90857142857142903</v>
      </c>
      <c r="AO823">
        <v>0.41714285714285698</v>
      </c>
      <c r="AP823">
        <v>0</v>
      </c>
      <c r="AQ823">
        <v>0</v>
      </c>
      <c r="AR823">
        <v>0.97485714285714298</v>
      </c>
      <c r="AS823">
        <v>0.90057142857142902</v>
      </c>
      <c r="AT823">
        <v>0.48228571428571398</v>
      </c>
      <c r="AU823">
        <v>0</v>
      </c>
      <c r="AV823">
        <v>1.97257142857143</v>
      </c>
      <c r="AW823">
        <v>2.5554285714285698</v>
      </c>
      <c r="AX823">
        <v>0.41714285714285698</v>
      </c>
      <c r="AY823">
        <v>2.3577142857142901</v>
      </c>
      <c r="AZ823">
        <v>7.3028571428571398</v>
      </c>
      <c r="BA823">
        <v>0.50628571428571401</v>
      </c>
      <c r="BB823">
        <v>0.78857142857142903</v>
      </c>
      <c r="BC823">
        <v>0.217142857142857</v>
      </c>
      <c r="BD823">
        <v>0.48571428571428599</v>
      </c>
      <c r="BE823">
        <v>0.51428571428571401</v>
      </c>
      <c r="BF823" s="255" t="str">
        <f t="shared" si="12"/>
        <v>Significant vulnerability</v>
      </c>
    </row>
    <row r="824" spans="1:58" x14ac:dyDescent="0.25">
      <c r="A824">
        <v>56663</v>
      </c>
      <c r="B824">
        <v>262</v>
      </c>
      <c r="C824">
        <v>50</v>
      </c>
      <c r="D824">
        <v>0</v>
      </c>
      <c r="E824">
        <v>19902</v>
      </c>
      <c r="F824">
        <v>18</v>
      </c>
      <c r="G824">
        <v>52</v>
      </c>
      <c r="H824">
        <v>67</v>
      </c>
      <c r="I824">
        <v>63</v>
      </c>
      <c r="J824">
        <v>12</v>
      </c>
      <c r="K824">
        <v>138</v>
      </c>
      <c r="L824">
        <v>0</v>
      </c>
      <c r="M824">
        <v>0</v>
      </c>
      <c r="N824">
        <v>33</v>
      </c>
      <c r="O824">
        <v>0</v>
      </c>
      <c r="P824">
        <v>9</v>
      </c>
      <c r="Q824">
        <v>0</v>
      </c>
      <c r="R824">
        <v>0.19083969465648901</v>
      </c>
      <c r="S824">
        <v>0</v>
      </c>
      <c r="T824">
        <v>19902</v>
      </c>
      <c r="U824">
        <v>6.8702290076335895E-2</v>
      </c>
      <c r="V824">
        <v>0.19847328244274801</v>
      </c>
      <c r="W824">
        <v>0.25572519083969503</v>
      </c>
      <c r="X824">
        <v>0.240458015267176</v>
      </c>
      <c r="Y824">
        <v>4.58015267175573E-2</v>
      </c>
      <c r="Z824">
        <v>0.52671755725190805</v>
      </c>
      <c r="AA824">
        <v>0</v>
      </c>
      <c r="AB824">
        <v>0</v>
      </c>
      <c r="AC824">
        <v>0.12595419847328199</v>
      </c>
      <c r="AD824">
        <v>0</v>
      </c>
      <c r="AE824">
        <v>3.4351145038167899E-2</v>
      </c>
      <c r="AF824">
        <v>0</v>
      </c>
      <c r="AG824">
        <v>0.93371428571428605</v>
      </c>
      <c r="AH824">
        <v>0</v>
      </c>
      <c r="AI824">
        <v>0.98171428571428598</v>
      </c>
      <c r="AJ824">
        <v>0.84228571428571397</v>
      </c>
      <c r="AK824">
        <v>0.50971428571428601</v>
      </c>
      <c r="AL824">
        <v>0.71771428571428597</v>
      </c>
      <c r="AM824">
        <v>0.97371428571428598</v>
      </c>
      <c r="AN824">
        <v>0.869714285714286</v>
      </c>
      <c r="AO824">
        <v>0.96457142857142897</v>
      </c>
      <c r="AP824">
        <v>0</v>
      </c>
      <c r="AQ824">
        <v>0</v>
      </c>
      <c r="AR824">
        <v>0.96342857142857097</v>
      </c>
      <c r="AS824">
        <v>0</v>
      </c>
      <c r="AT824">
        <v>0.86628571428571399</v>
      </c>
      <c r="AU824">
        <v>0</v>
      </c>
      <c r="AV824">
        <v>2.75771428571429</v>
      </c>
      <c r="AW824">
        <v>3.0708571428571401</v>
      </c>
      <c r="AX824">
        <v>0.96457142857142897</v>
      </c>
      <c r="AY824">
        <v>1.8297142857142901</v>
      </c>
      <c r="AZ824">
        <v>8.6228571428571392</v>
      </c>
      <c r="BA824">
        <v>0.80342857142857105</v>
      </c>
      <c r="BB824">
        <v>0.97942857142857098</v>
      </c>
      <c r="BC824">
        <v>0.53142857142857103</v>
      </c>
      <c r="BD824">
        <v>0.32342857142857101</v>
      </c>
      <c r="BE824">
        <v>0.72</v>
      </c>
      <c r="BF824" s="255" t="str">
        <f t="shared" si="12"/>
        <v>Significant vulnerability</v>
      </c>
    </row>
    <row r="825" spans="1:58" x14ac:dyDescent="0.25">
      <c r="A825">
        <v>56666</v>
      </c>
      <c r="B825">
        <v>1092</v>
      </c>
      <c r="C825">
        <v>417</v>
      </c>
      <c r="D825">
        <v>98</v>
      </c>
      <c r="E825">
        <v>11092</v>
      </c>
      <c r="F825">
        <v>95</v>
      </c>
      <c r="G825">
        <v>90</v>
      </c>
      <c r="H825">
        <v>535</v>
      </c>
      <c r="I825">
        <v>151</v>
      </c>
      <c r="J825">
        <v>19</v>
      </c>
      <c r="K825">
        <v>1092</v>
      </c>
      <c r="L825">
        <v>0</v>
      </c>
      <c r="M825">
        <v>0</v>
      </c>
      <c r="N825">
        <v>17</v>
      </c>
      <c r="O825">
        <v>33</v>
      </c>
      <c r="P825">
        <v>32</v>
      </c>
      <c r="Q825">
        <v>0</v>
      </c>
      <c r="R825">
        <v>0.38186813186813201</v>
      </c>
      <c r="S825">
        <v>8.9743589743589702E-2</v>
      </c>
      <c r="T825">
        <v>11092</v>
      </c>
      <c r="U825">
        <v>8.6996336996337006E-2</v>
      </c>
      <c r="V825">
        <v>8.2417582417582402E-2</v>
      </c>
      <c r="W825">
        <v>0.48992673992674002</v>
      </c>
      <c r="X825">
        <v>0.13827838827838801</v>
      </c>
      <c r="Y825">
        <v>1.73992673992674E-2</v>
      </c>
      <c r="Z825">
        <v>1</v>
      </c>
      <c r="AA825">
        <v>0</v>
      </c>
      <c r="AB825">
        <v>0</v>
      </c>
      <c r="AC825">
        <v>1.5567765567765599E-2</v>
      </c>
      <c r="AD825">
        <v>3.0219780219780199E-2</v>
      </c>
      <c r="AE825">
        <v>2.9304029304029301E-2</v>
      </c>
      <c r="AF825">
        <v>0</v>
      </c>
      <c r="AG825">
        <v>0.99199999999999999</v>
      </c>
      <c r="AH825">
        <v>0.99314285714285699</v>
      </c>
      <c r="AI825">
        <v>0.994285714285714</v>
      </c>
      <c r="AJ825">
        <v>0.92228571428571404</v>
      </c>
      <c r="AK825">
        <v>2.17142857142857E-2</v>
      </c>
      <c r="AL825">
        <v>0.998857142857143</v>
      </c>
      <c r="AM825">
        <v>0.67542857142857105</v>
      </c>
      <c r="AN825">
        <v>0.25942857142857101</v>
      </c>
      <c r="AO825">
        <v>1</v>
      </c>
      <c r="AP825">
        <v>0</v>
      </c>
      <c r="AQ825">
        <v>0</v>
      </c>
      <c r="AR825">
        <v>0.502857142857143</v>
      </c>
      <c r="AS825">
        <v>0.98171428571428598</v>
      </c>
      <c r="AT825">
        <v>0.82857142857142896</v>
      </c>
      <c r="AU825">
        <v>0</v>
      </c>
      <c r="AV825">
        <v>3.9017142857142901</v>
      </c>
      <c r="AW825">
        <v>1.95542857142857</v>
      </c>
      <c r="AX825">
        <v>1</v>
      </c>
      <c r="AY825">
        <v>2.3131428571428598</v>
      </c>
      <c r="AZ825">
        <v>9.1702857142857095</v>
      </c>
      <c r="BA825">
        <v>0.997714285714286</v>
      </c>
      <c r="BB825">
        <v>0.47885714285714298</v>
      </c>
      <c r="BC825">
        <v>0.55885714285714305</v>
      </c>
      <c r="BD825">
        <v>0.46742857142857103</v>
      </c>
      <c r="BE825">
        <v>0.80457142857142905</v>
      </c>
      <c r="BF825" s="255" t="str">
        <f t="shared" si="12"/>
        <v>Most vulnerability</v>
      </c>
    </row>
    <row r="826" spans="1:58" x14ac:dyDescent="0.25">
      <c r="A826">
        <v>56667</v>
      </c>
      <c r="B826">
        <v>824</v>
      </c>
      <c r="C826">
        <v>90</v>
      </c>
      <c r="D826">
        <v>18</v>
      </c>
      <c r="E826">
        <v>36499</v>
      </c>
      <c r="F826">
        <v>36</v>
      </c>
      <c r="G826">
        <v>134</v>
      </c>
      <c r="H826">
        <v>243</v>
      </c>
      <c r="I826">
        <v>99</v>
      </c>
      <c r="J826">
        <v>8</v>
      </c>
      <c r="K826">
        <v>28</v>
      </c>
      <c r="L826">
        <v>3</v>
      </c>
      <c r="M826">
        <v>0</v>
      </c>
      <c r="N826">
        <v>84</v>
      </c>
      <c r="O826">
        <v>15</v>
      </c>
      <c r="P826">
        <v>15</v>
      </c>
      <c r="Q826">
        <v>0</v>
      </c>
      <c r="R826">
        <v>0.109223300970874</v>
      </c>
      <c r="S826">
        <v>2.18446601941748E-2</v>
      </c>
      <c r="T826">
        <v>36499</v>
      </c>
      <c r="U826">
        <v>4.3689320388349502E-2</v>
      </c>
      <c r="V826">
        <v>0.16262135922330101</v>
      </c>
      <c r="W826">
        <v>0.29490291262135898</v>
      </c>
      <c r="X826">
        <v>0.120145631067961</v>
      </c>
      <c r="Y826">
        <v>9.7087378640776708E-3</v>
      </c>
      <c r="Z826">
        <v>3.3980582524271802E-2</v>
      </c>
      <c r="AA826">
        <v>3.6407766990291298E-3</v>
      </c>
      <c r="AB826">
        <v>0</v>
      </c>
      <c r="AC826">
        <v>0.101941747572816</v>
      </c>
      <c r="AD826">
        <v>1.8203883495145599E-2</v>
      </c>
      <c r="AE826">
        <v>1.8203883495145599E-2</v>
      </c>
      <c r="AF826">
        <v>0</v>
      </c>
      <c r="AG826">
        <v>0.69028571428571395</v>
      </c>
      <c r="AH826">
        <v>0.66057142857142903</v>
      </c>
      <c r="AI826">
        <v>0.629714285714286</v>
      </c>
      <c r="AJ826">
        <v>0.55542857142857105</v>
      </c>
      <c r="AK826">
        <v>0.27542857142857102</v>
      </c>
      <c r="AL826">
        <v>0.90514285714285703</v>
      </c>
      <c r="AM826">
        <v>0.53257142857142903</v>
      </c>
      <c r="AN826">
        <v>7.1999999999999995E-2</v>
      </c>
      <c r="AO826">
        <v>0.123428571428571</v>
      </c>
      <c r="AP826">
        <v>0.56228571428571394</v>
      </c>
      <c r="AQ826">
        <v>0</v>
      </c>
      <c r="AR826">
        <v>0.94285714285714295</v>
      </c>
      <c r="AS826">
        <v>0.92228571428571404</v>
      </c>
      <c r="AT826">
        <v>0.60571428571428598</v>
      </c>
      <c r="AU826">
        <v>0</v>
      </c>
      <c r="AV826">
        <v>2.536</v>
      </c>
      <c r="AW826">
        <v>1.78514285714286</v>
      </c>
      <c r="AX826">
        <v>0.68571428571428605</v>
      </c>
      <c r="AY826">
        <v>2.47085714285714</v>
      </c>
      <c r="AZ826">
        <v>7.4777142857142902</v>
      </c>
      <c r="BA826">
        <v>0.74057142857142899</v>
      </c>
      <c r="BB826">
        <v>0.371428571428571</v>
      </c>
      <c r="BC826">
        <v>0.35542857142857098</v>
      </c>
      <c r="BD826">
        <v>0.52800000000000002</v>
      </c>
      <c r="BE826">
        <v>0.54171428571428604</v>
      </c>
      <c r="BF826" s="255" t="str">
        <f t="shared" si="12"/>
        <v>Significant vulnerability</v>
      </c>
    </row>
    <row r="827" spans="1:58" x14ac:dyDescent="0.25">
      <c r="A827">
        <v>56668</v>
      </c>
      <c r="B827">
        <v>227</v>
      </c>
      <c r="C827">
        <v>2</v>
      </c>
      <c r="D827">
        <v>0</v>
      </c>
      <c r="E827">
        <v>51276</v>
      </c>
      <c r="F827">
        <v>7</v>
      </c>
      <c r="G827">
        <v>55</v>
      </c>
      <c r="H827">
        <v>52</v>
      </c>
      <c r="I827">
        <v>20</v>
      </c>
      <c r="J827">
        <v>26</v>
      </c>
      <c r="K827">
        <v>5</v>
      </c>
      <c r="L827">
        <v>0</v>
      </c>
      <c r="M827">
        <v>0</v>
      </c>
      <c r="N827">
        <v>2</v>
      </c>
      <c r="O827">
        <v>0</v>
      </c>
      <c r="P827">
        <v>0</v>
      </c>
      <c r="Q827">
        <v>15</v>
      </c>
      <c r="R827">
        <v>8.8105726872246704E-3</v>
      </c>
      <c r="S827">
        <v>0</v>
      </c>
      <c r="T827">
        <v>51276</v>
      </c>
      <c r="U827">
        <v>3.0837004405286299E-2</v>
      </c>
      <c r="V827">
        <v>0.24229074889867799</v>
      </c>
      <c r="W827">
        <v>0.229074889867841</v>
      </c>
      <c r="X827">
        <v>8.8105726872246701E-2</v>
      </c>
      <c r="Y827">
        <v>0.114537444933921</v>
      </c>
      <c r="Z827">
        <v>2.2026431718061699E-2</v>
      </c>
      <c r="AA827">
        <v>0</v>
      </c>
      <c r="AB827">
        <v>0</v>
      </c>
      <c r="AC827">
        <v>8.8105726872246704E-3</v>
      </c>
      <c r="AD827">
        <v>0</v>
      </c>
      <c r="AE827">
        <v>0</v>
      </c>
      <c r="AF827">
        <v>6.6079295154184994E-2</v>
      </c>
      <c r="AG827">
        <v>1.48571428571429E-2</v>
      </c>
      <c r="AH827">
        <v>0</v>
      </c>
      <c r="AI827">
        <v>0.13142857142857101</v>
      </c>
      <c r="AJ827">
        <v>0.32114285714285701</v>
      </c>
      <c r="AK827">
        <v>0.73828571428571399</v>
      </c>
      <c r="AL827">
        <v>0.52457142857142902</v>
      </c>
      <c r="AM827">
        <v>0.19657142857142901</v>
      </c>
      <c r="AN827">
        <v>0.99085714285714299</v>
      </c>
      <c r="AO827">
        <v>5.8285714285714302E-2</v>
      </c>
      <c r="AP827">
        <v>0</v>
      </c>
      <c r="AQ827">
        <v>0</v>
      </c>
      <c r="AR827">
        <v>0.36799999999999999</v>
      </c>
      <c r="AS827">
        <v>0</v>
      </c>
      <c r="AT827">
        <v>0</v>
      </c>
      <c r="AU827">
        <v>0.94742857142857095</v>
      </c>
      <c r="AV827">
        <v>0.46742857142857103</v>
      </c>
      <c r="AW827">
        <v>2.4502857142857102</v>
      </c>
      <c r="AX827">
        <v>5.8285714285714302E-2</v>
      </c>
      <c r="AY827">
        <v>1.3154285714285701</v>
      </c>
      <c r="AZ827">
        <v>4.29142857142857</v>
      </c>
      <c r="BA827">
        <v>1.8285714285714301E-2</v>
      </c>
      <c r="BB827">
        <v>0.73257142857142898</v>
      </c>
      <c r="BC827">
        <v>5.14285714285714E-2</v>
      </c>
      <c r="BD827">
        <v>0.17599999999999999</v>
      </c>
      <c r="BE827">
        <v>6.7428571428571393E-2</v>
      </c>
      <c r="BF827" s="255" t="str">
        <f t="shared" si="12"/>
        <v>Least vulnerability</v>
      </c>
    </row>
    <row r="828" spans="1:58" x14ac:dyDescent="0.25">
      <c r="A828">
        <v>56669</v>
      </c>
      <c r="B828">
        <v>234</v>
      </c>
      <c r="C828">
        <v>9</v>
      </c>
      <c r="D828">
        <v>0</v>
      </c>
      <c r="E828">
        <v>53782</v>
      </c>
      <c r="F828">
        <v>13</v>
      </c>
      <c r="G828">
        <v>82</v>
      </c>
      <c r="H828">
        <v>20</v>
      </c>
      <c r="I828">
        <v>66</v>
      </c>
      <c r="J828">
        <v>22</v>
      </c>
      <c r="K828">
        <v>10</v>
      </c>
      <c r="L828">
        <v>0</v>
      </c>
      <c r="M828">
        <v>0</v>
      </c>
      <c r="N828">
        <v>24</v>
      </c>
      <c r="O828">
        <v>0</v>
      </c>
      <c r="P828">
        <v>4</v>
      </c>
      <c r="Q828">
        <v>8</v>
      </c>
      <c r="R828">
        <v>3.8461538461538498E-2</v>
      </c>
      <c r="S828">
        <v>0</v>
      </c>
      <c r="T828">
        <v>53782</v>
      </c>
      <c r="U828">
        <v>5.5555555555555601E-2</v>
      </c>
      <c r="V828">
        <v>0.35042735042735002</v>
      </c>
      <c r="W828">
        <v>8.54700854700855E-2</v>
      </c>
      <c r="X828">
        <v>0.28205128205128199</v>
      </c>
      <c r="Y828">
        <v>9.4017094017094002E-2</v>
      </c>
      <c r="Z828">
        <v>4.2735042735042701E-2</v>
      </c>
      <c r="AA828">
        <v>0</v>
      </c>
      <c r="AB828">
        <v>0</v>
      </c>
      <c r="AC828">
        <v>0.102564102564103</v>
      </c>
      <c r="AD828">
        <v>0</v>
      </c>
      <c r="AE828">
        <v>1.7094017094017099E-2</v>
      </c>
      <c r="AF828">
        <v>3.4188034188034198E-2</v>
      </c>
      <c r="AG828">
        <v>0.129142857142857</v>
      </c>
      <c r="AH828">
        <v>0</v>
      </c>
      <c r="AI828">
        <v>0.108571428571429</v>
      </c>
      <c r="AJ828">
        <v>0.73942857142857099</v>
      </c>
      <c r="AK828">
        <v>0.94857142857142895</v>
      </c>
      <c r="AL828">
        <v>4.1142857142857099E-2</v>
      </c>
      <c r="AM828">
        <v>0.98742857142857099</v>
      </c>
      <c r="AN828">
        <v>0.98399999999999999</v>
      </c>
      <c r="AO828">
        <v>0.17142857142857101</v>
      </c>
      <c r="AP828">
        <v>0</v>
      </c>
      <c r="AQ828">
        <v>0</v>
      </c>
      <c r="AR828">
        <v>0.94399999999999995</v>
      </c>
      <c r="AS828">
        <v>0</v>
      </c>
      <c r="AT828">
        <v>0.57485714285714296</v>
      </c>
      <c r="AU828">
        <v>0.86514285714285699</v>
      </c>
      <c r="AV828">
        <v>0.97714285714285698</v>
      </c>
      <c r="AW828">
        <v>2.96114285714286</v>
      </c>
      <c r="AX828">
        <v>0.17142857142857101</v>
      </c>
      <c r="AY828">
        <v>2.3839999999999999</v>
      </c>
      <c r="AZ828">
        <v>6.4937142857142902</v>
      </c>
      <c r="BA828">
        <v>0.10057142857142901</v>
      </c>
      <c r="BB828">
        <v>0.96114285714285697</v>
      </c>
      <c r="BC828">
        <v>0.113142857142857</v>
      </c>
      <c r="BD828">
        <v>0.494857142857143</v>
      </c>
      <c r="BE828">
        <v>0.370285714285714</v>
      </c>
      <c r="BF828" s="255" t="str">
        <f t="shared" si="12"/>
        <v>Some vulnerability</v>
      </c>
    </row>
    <row r="829" spans="1:58" x14ac:dyDescent="0.25">
      <c r="A829">
        <v>56670</v>
      </c>
      <c r="B829">
        <v>1182</v>
      </c>
      <c r="C829">
        <v>204</v>
      </c>
      <c r="D829">
        <v>27</v>
      </c>
      <c r="E829">
        <v>18708</v>
      </c>
      <c r="F829">
        <v>90</v>
      </c>
      <c r="G829">
        <v>65</v>
      </c>
      <c r="H829">
        <v>505</v>
      </c>
      <c r="I829">
        <v>222</v>
      </c>
      <c r="J829">
        <v>0</v>
      </c>
      <c r="K829">
        <v>1128</v>
      </c>
      <c r="L829">
        <v>0</v>
      </c>
      <c r="M829">
        <v>0</v>
      </c>
      <c r="N829">
        <v>29</v>
      </c>
      <c r="O829">
        <v>66</v>
      </c>
      <c r="P829">
        <v>15</v>
      </c>
      <c r="Q829">
        <v>24</v>
      </c>
      <c r="R829">
        <v>0.17258883248731</v>
      </c>
      <c r="S829">
        <v>2.2842639593908601E-2</v>
      </c>
      <c r="T829">
        <v>18708</v>
      </c>
      <c r="U829">
        <v>7.6142131979695396E-2</v>
      </c>
      <c r="V829">
        <v>5.4991539763113398E-2</v>
      </c>
      <c r="W829">
        <v>0.42724196277495802</v>
      </c>
      <c r="X829">
        <v>0.18781725888324899</v>
      </c>
      <c r="Y829">
        <v>0</v>
      </c>
      <c r="Z829">
        <v>0.95431472081218305</v>
      </c>
      <c r="AA829">
        <v>0</v>
      </c>
      <c r="AB829">
        <v>0</v>
      </c>
      <c r="AC829">
        <v>2.45346869712352E-2</v>
      </c>
      <c r="AD829">
        <v>5.5837563451776699E-2</v>
      </c>
      <c r="AE829">
        <v>1.26903553299492E-2</v>
      </c>
      <c r="AF829">
        <v>2.0304568527918801E-2</v>
      </c>
      <c r="AG829">
        <v>0.91771428571428604</v>
      </c>
      <c r="AH829">
        <v>0.68914285714285695</v>
      </c>
      <c r="AI829">
        <v>0.98514285714285699</v>
      </c>
      <c r="AJ829">
        <v>0.88457142857142901</v>
      </c>
      <c r="AK829">
        <v>8.0000000000000002E-3</v>
      </c>
      <c r="AL829">
        <v>0.997714285714286</v>
      </c>
      <c r="AM829">
        <v>0.90857142857142903</v>
      </c>
      <c r="AN829">
        <v>0</v>
      </c>
      <c r="AO829">
        <v>0.996571428571429</v>
      </c>
      <c r="AP829">
        <v>0</v>
      </c>
      <c r="AQ829">
        <v>0</v>
      </c>
      <c r="AR829">
        <v>0.625142857142857</v>
      </c>
      <c r="AS829">
        <v>0.997714285714286</v>
      </c>
      <c r="AT829">
        <v>0.45142857142857101</v>
      </c>
      <c r="AU829">
        <v>0.749714285714286</v>
      </c>
      <c r="AV829">
        <v>3.4765714285714302</v>
      </c>
      <c r="AW829">
        <v>1.9142857142857099</v>
      </c>
      <c r="AX829">
        <v>0.996571428571429</v>
      </c>
      <c r="AY829">
        <v>2.8239999999999998</v>
      </c>
      <c r="AZ829">
        <v>9.21142857142857</v>
      </c>
      <c r="BA829">
        <v>0.96228571428571397</v>
      </c>
      <c r="BB829">
        <v>0.45371428571428601</v>
      </c>
      <c r="BC829">
        <v>0.55542857142857105</v>
      </c>
      <c r="BD829">
        <v>0.64114285714285701</v>
      </c>
      <c r="BE829">
        <v>0.81371428571428595</v>
      </c>
      <c r="BF829" s="255" t="str">
        <f t="shared" si="12"/>
        <v>Most vulnerability</v>
      </c>
    </row>
    <row r="830" spans="1:58" x14ac:dyDescent="0.25">
      <c r="A830">
        <v>56671</v>
      </c>
      <c r="B830">
        <v>3139</v>
      </c>
      <c r="C830">
        <v>959</v>
      </c>
      <c r="D830">
        <v>157</v>
      </c>
      <c r="E830">
        <v>17366</v>
      </c>
      <c r="F830">
        <v>267</v>
      </c>
      <c r="G830">
        <v>212</v>
      </c>
      <c r="H830">
        <v>1284</v>
      </c>
      <c r="I830">
        <v>309</v>
      </c>
      <c r="J830">
        <v>63</v>
      </c>
      <c r="K830">
        <v>3058</v>
      </c>
      <c r="L830">
        <v>0</v>
      </c>
      <c r="M830">
        <v>0</v>
      </c>
      <c r="N830">
        <v>110</v>
      </c>
      <c r="O830">
        <v>97</v>
      </c>
      <c r="P830">
        <v>107</v>
      </c>
      <c r="Q830">
        <v>67</v>
      </c>
      <c r="R830">
        <v>0.30551130933418302</v>
      </c>
      <c r="S830">
        <v>5.0015928639694202E-2</v>
      </c>
      <c r="T830">
        <v>17366</v>
      </c>
      <c r="U830">
        <v>8.5058935966868393E-2</v>
      </c>
      <c r="V830">
        <v>6.7537432303281297E-2</v>
      </c>
      <c r="W830">
        <v>0.409047467346289</v>
      </c>
      <c r="X830">
        <v>9.8438993309971301E-2</v>
      </c>
      <c r="Y830">
        <v>2.0070086014654299E-2</v>
      </c>
      <c r="Z830">
        <v>0.974195603695444</v>
      </c>
      <c r="AA830">
        <v>0</v>
      </c>
      <c r="AB830">
        <v>0</v>
      </c>
      <c r="AC830">
        <v>3.5043007327174303E-2</v>
      </c>
      <c r="AD830">
        <v>3.090156100669E-2</v>
      </c>
      <c r="AE830">
        <v>3.4087288945524097E-2</v>
      </c>
      <c r="AF830">
        <v>2.1344377190187998E-2</v>
      </c>
      <c r="AG830">
        <v>0.98742857142857099</v>
      </c>
      <c r="AH830">
        <v>0.96342857142857097</v>
      </c>
      <c r="AI830">
        <v>0.99085714285714299</v>
      </c>
      <c r="AJ830">
        <v>0.91428571428571404</v>
      </c>
      <c r="AK830">
        <v>1.37142857142857E-2</v>
      </c>
      <c r="AL830">
        <v>0.996571428571429</v>
      </c>
      <c r="AM830">
        <v>0.29257142857142898</v>
      </c>
      <c r="AN830">
        <v>0.34171428571428603</v>
      </c>
      <c r="AO830">
        <v>0.997714285714286</v>
      </c>
      <c r="AP830">
        <v>0</v>
      </c>
      <c r="AQ830">
        <v>0</v>
      </c>
      <c r="AR830">
        <v>0.71085714285714297</v>
      </c>
      <c r="AS830">
        <v>0.98285714285714298</v>
      </c>
      <c r="AT830">
        <v>0.86399999999999999</v>
      </c>
      <c r="AU830">
        <v>0.76114285714285701</v>
      </c>
      <c r="AV830">
        <v>3.8559999999999999</v>
      </c>
      <c r="AW830">
        <v>1.6445714285714299</v>
      </c>
      <c r="AX830">
        <v>0.997714285714286</v>
      </c>
      <c r="AY830">
        <v>3.3188571428571398</v>
      </c>
      <c r="AZ830">
        <v>9.8171428571428603</v>
      </c>
      <c r="BA830">
        <v>0.994285714285714</v>
      </c>
      <c r="BB830">
        <v>0.28799999999999998</v>
      </c>
      <c r="BC830">
        <v>0.55771428571428605</v>
      </c>
      <c r="BD830">
        <v>0.80685714285714305</v>
      </c>
      <c r="BE830">
        <v>0.88571428571428601</v>
      </c>
      <c r="BF830" s="255" t="str">
        <f t="shared" si="12"/>
        <v>Most vulnerability</v>
      </c>
    </row>
    <row r="831" spans="1:58" x14ac:dyDescent="0.25">
      <c r="A831">
        <v>56672</v>
      </c>
      <c r="B831">
        <v>1955</v>
      </c>
      <c r="C831">
        <v>302</v>
      </c>
      <c r="D831">
        <v>58</v>
      </c>
      <c r="E831">
        <v>37953</v>
      </c>
      <c r="F831">
        <v>65</v>
      </c>
      <c r="G831">
        <v>663</v>
      </c>
      <c r="H831">
        <v>313</v>
      </c>
      <c r="I831">
        <v>332</v>
      </c>
      <c r="J831">
        <v>99</v>
      </c>
      <c r="K831">
        <v>340</v>
      </c>
      <c r="L831">
        <v>7</v>
      </c>
      <c r="M831">
        <v>43</v>
      </c>
      <c r="N831">
        <v>149</v>
      </c>
      <c r="O831">
        <v>19</v>
      </c>
      <c r="P831">
        <v>23</v>
      </c>
      <c r="Q831">
        <v>67</v>
      </c>
      <c r="R831">
        <v>0.15447570332480801</v>
      </c>
      <c r="S831">
        <v>2.9667519181585701E-2</v>
      </c>
      <c r="T831">
        <v>37953</v>
      </c>
      <c r="U831">
        <v>3.32480818414322E-2</v>
      </c>
      <c r="V831">
        <v>0.33913043478260901</v>
      </c>
      <c r="W831">
        <v>0.16010230179028101</v>
      </c>
      <c r="X831">
        <v>0.16982097186700801</v>
      </c>
      <c r="Y831">
        <v>5.0639386189258298E-2</v>
      </c>
      <c r="Z831">
        <v>0.173913043478261</v>
      </c>
      <c r="AA831">
        <v>3.58056265984655E-3</v>
      </c>
      <c r="AB831">
        <v>2.1994884910485901E-2</v>
      </c>
      <c r="AC831">
        <v>7.6214833759590803E-2</v>
      </c>
      <c r="AD831">
        <v>9.7186700767263393E-3</v>
      </c>
      <c r="AE831">
        <v>1.1764705882352899E-2</v>
      </c>
      <c r="AF831">
        <v>3.4271099744245498E-2</v>
      </c>
      <c r="AG831">
        <v>0.88</v>
      </c>
      <c r="AH831">
        <v>0.82857142857142896</v>
      </c>
      <c r="AI831">
        <v>0.53714285714285703</v>
      </c>
      <c r="AJ831">
        <v>0.371428571428571</v>
      </c>
      <c r="AK831">
        <v>0.93828571428571395</v>
      </c>
      <c r="AL831">
        <v>0.126857142857143</v>
      </c>
      <c r="AM831">
        <v>0.85257142857142898</v>
      </c>
      <c r="AN831">
        <v>0.90971428571428603</v>
      </c>
      <c r="AO831">
        <v>0.750857142857143</v>
      </c>
      <c r="AP831">
        <v>0.55771428571428605</v>
      </c>
      <c r="AQ831">
        <v>0.59085714285714297</v>
      </c>
      <c r="AR831">
        <v>0.88</v>
      </c>
      <c r="AS831">
        <v>0.75657142857142901</v>
      </c>
      <c r="AT831">
        <v>0.42514285714285699</v>
      </c>
      <c r="AU831">
        <v>0.86628571428571399</v>
      </c>
      <c r="AV831">
        <v>2.6171428571428601</v>
      </c>
      <c r="AW831">
        <v>2.8274285714285701</v>
      </c>
      <c r="AX831">
        <v>1.3085714285714301</v>
      </c>
      <c r="AY831">
        <v>3.51885714285714</v>
      </c>
      <c r="AZ831">
        <v>10.272</v>
      </c>
      <c r="BA831">
        <v>0.76685714285714301</v>
      </c>
      <c r="BB831">
        <v>0.91314285714285703</v>
      </c>
      <c r="BC831">
        <v>0.70285714285714296</v>
      </c>
      <c r="BD831">
        <v>0.86285714285714299</v>
      </c>
      <c r="BE831">
        <v>0.92685714285714305</v>
      </c>
      <c r="BF831" s="255" t="str">
        <f t="shared" si="12"/>
        <v>Most vulnerability</v>
      </c>
    </row>
    <row r="832" spans="1:58" x14ac:dyDescent="0.25">
      <c r="A832">
        <v>56673</v>
      </c>
      <c r="B832">
        <v>608</v>
      </c>
      <c r="C832">
        <v>34</v>
      </c>
      <c r="D832">
        <v>0</v>
      </c>
      <c r="E832">
        <v>28815</v>
      </c>
      <c r="F832">
        <v>24</v>
      </c>
      <c r="G832">
        <v>68</v>
      </c>
      <c r="H832">
        <v>211</v>
      </c>
      <c r="I832">
        <v>58</v>
      </c>
      <c r="J832">
        <v>23</v>
      </c>
      <c r="K832">
        <v>38</v>
      </c>
      <c r="L832">
        <v>0</v>
      </c>
      <c r="M832">
        <v>0</v>
      </c>
      <c r="N832">
        <v>234</v>
      </c>
      <c r="O832">
        <v>17</v>
      </c>
      <c r="P832">
        <v>9</v>
      </c>
      <c r="Q832">
        <v>0</v>
      </c>
      <c r="R832">
        <v>5.5921052631578899E-2</v>
      </c>
      <c r="S832">
        <v>0</v>
      </c>
      <c r="T832">
        <v>28815</v>
      </c>
      <c r="U832">
        <v>3.94736842105263E-2</v>
      </c>
      <c r="V832">
        <v>0.11184210526315801</v>
      </c>
      <c r="W832">
        <v>0.34703947368421101</v>
      </c>
      <c r="X832">
        <v>9.5394736842105296E-2</v>
      </c>
      <c r="Y832">
        <v>3.7828947368421101E-2</v>
      </c>
      <c r="Z832">
        <v>6.25E-2</v>
      </c>
      <c r="AA832">
        <v>0</v>
      </c>
      <c r="AB832">
        <v>0</v>
      </c>
      <c r="AC832">
        <v>0.38486842105263203</v>
      </c>
      <c r="AD832">
        <v>2.7960526315789502E-2</v>
      </c>
      <c r="AE832">
        <v>1.4802631578947401E-2</v>
      </c>
      <c r="AF832">
        <v>0</v>
      </c>
      <c r="AG832">
        <v>0.27428571428571402</v>
      </c>
      <c r="AH832">
        <v>0</v>
      </c>
      <c r="AI832">
        <v>0.93485714285714305</v>
      </c>
      <c r="AJ832">
        <v>0.48457142857142899</v>
      </c>
      <c r="AK832">
        <v>7.54285714285714E-2</v>
      </c>
      <c r="AL832">
        <v>0.98057142857142898</v>
      </c>
      <c r="AM832">
        <v>0.25828571428571401</v>
      </c>
      <c r="AN832">
        <v>0.78857142857142903</v>
      </c>
      <c r="AO832">
        <v>0.29028571428571398</v>
      </c>
      <c r="AP832">
        <v>0</v>
      </c>
      <c r="AQ832">
        <v>0</v>
      </c>
      <c r="AR832">
        <v>0.996571428571429</v>
      </c>
      <c r="AS832">
        <v>0.97371428571428598</v>
      </c>
      <c r="AT832">
        <v>0.51428571428571401</v>
      </c>
      <c r="AU832">
        <v>0</v>
      </c>
      <c r="AV832">
        <v>1.6937142857142899</v>
      </c>
      <c r="AW832">
        <v>2.1028571428571401</v>
      </c>
      <c r="AX832">
        <v>0.29028571428571398</v>
      </c>
      <c r="AY832">
        <v>2.4845714285714302</v>
      </c>
      <c r="AZ832">
        <v>6.5714285714285703</v>
      </c>
      <c r="BA832">
        <v>0.374857142857143</v>
      </c>
      <c r="BB832">
        <v>0.55428571428571405</v>
      </c>
      <c r="BC832">
        <v>0.16800000000000001</v>
      </c>
      <c r="BD832">
        <v>0.53142857142857103</v>
      </c>
      <c r="BE832">
        <v>0.38400000000000001</v>
      </c>
      <c r="BF832" s="255" t="str">
        <f t="shared" si="12"/>
        <v>Some vulnerability</v>
      </c>
    </row>
    <row r="833" spans="1:58" x14ac:dyDescent="0.25">
      <c r="A833">
        <v>56676</v>
      </c>
      <c r="B833">
        <v>1812</v>
      </c>
      <c r="C833">
        <v>163</v>
      </c>
      <c r="D833">
        <v>58</v>
      </c>
      <c r="E833">
        <v>38132</v>
      </c>
      <c r="F833">
        <v>113</v>
      </c>
      <c r="G833">
        <v>373</v>
      </c>
      <c r="H833">
        <v>411</v>
      </c>
      <c r="I833">
        <v>257</v>
      </c>
      <c r="J833">
        <v>70</v>
      </c>
      <c r="K833">
        <v>127</v>
      </c>
      <c r="L833">
        <v>0</v>
      </c>
      <c r="M833">
        <v>0</v>
      </c>
      <c r="N833">
        <v>212</v>
      </c>
      <c r="O833">
        <v>13</v>
      </c>
      <c r="P833">
        <v>30</v>
      </c>
      <c r="Q833">
        <v>0</v>
      </c>
      <c r="R833">
        <v>8.9955849889624698E-2</v>
      </c>
      <c r="S833">
        <v>3.2008830022075101E-2</v>
      </c>
      <c r="T833">
        <v>38132</v>
      </c>
      <c r="U833">
        <v>6.2362030905077297E-2</v>
      </c>
      <c r="V833">
        <v>0.205849889624724</v>
      </c>
      <c r="W833">
        <v>0.22682119205297999</v>
      </c>
      <c r="X833">
        <v>0.14183222958057401</v>
      </c>
      <c r="Y833">
        <v>3.86313465783664E-2</v>
      </c>
      <c r="Z833">
        <v>7.0088300220750493E-2</v>
      </c>
      <c r="AA833">
        <v>0</v>
      </c>
      <c r="AB833">
        <v>0</v>
      </c>
      <c r="AC833">
        <v>0.116997792494481</v>
      </c>
      <c r="AD833">
        <v>7.1743929359823402E-3</v>
      </c>
      <c r="AE833">
        <v>1.6556291390728499E-2</v>
      </c>
      <c r="AF833">
        <v>0</v>
      </c>
      <c r="AG833">
        <v>0.56799999999999995</v>
      </c>
      <c r="AH833">
        <v>0.85828571428571399</v>
      </c>
      <c r="AI833">
        <v>0.52800000000000002</v>
      </c>
      <c r="AJ833">
        <v>0.8</v>
      </c>
      <c r="AK833">
        <v>0.54628571428571404</v>
      </c>
      <c r="AL833">
        <v>0.502857142857143</v>
      </c>
      <c r="AM833">
        <v>0.70171428571428596</v>
      </c>
      <c r="AN833">
        <v>0.80342857142857105</v>
      </c>
      <c r="AO833">
        <v>0.34742857142857098</v>
      </c>
      <c r="AP833">
        <v>0</v>
      </c>
      <c r="AQ833">
        <v>0</v>
      </c>
      <c r="AR833">
        <v>0.96</v>
      </c>
      <c r="AS833">
        <v>0.63885714285714301</v>
      </c>
      <c r="AT833">
        <v>0.56000000000000005</v>
      </c>
      <c r="AU833">
        <v>0</v>
      </c>
      <c r="AV833">
        <v>2.75428571428571</v>
      </c>
      <c r="AW833">
        <v>2.5542857142857098</v>
      </c>
      <c r="AX833">
        <v>0.34742857142857098</v>
      </c>
      <c r="AY833">
        <v>2.1588571428571401</v>
      </c>
      <c r="AZ833">
        <v>7.8148571428571403</v>
      </c>
      <c r="BA833">
        <v>0.80228571428571405</v>
      </c>
      <c r="BB833">
        <v>0.78514285714285703</v>
      </c>
      <c r="BC833">
        <v>0.188571428571429</v>
      </c>
      <c r="BD833">
        <v>0.41828571428571398</v>
      </c>
      <c r="BE833">
        <v>0.59314285714285697</v>
      </c>
      <c r="BF833" s="255" t="str">
        <f t="shared" si="12"/>
        <v>Significant vulnerability</v>
      </c>
    </row>
    <row r="834" spans="1:58" x14ac:dyDescent="0.25">
      <c r="A834">
        <v>56678</v>
      </c>
      <c r="B834">
        <v>1708</v>
      </c>
      <c r="C834">
        <v>152</v>
      </c>
      <c r="D834">
        <v>37</v>
      </c>
      <c r="E834">
        <v>33483</v>
      </c>
      <c r="F834">
        <v>71</v>
      </c>
      <c r="G834">
        <v>231</v>
      </c>
      <c r="H834">
        <v>458</v>
      </c>
      <c r="I834">
        <v>256</v>
      </c>
      <c r="J834">
        <v>33</v>
      </c>
      <c r="K834">
        <v>262</v>
      </c>
      <c r="L834">
        <v>0</v>
      </c>
      <c r="M834">
        <v>0</v>
      </c>
      <c r="N834">
        <v>185</v>
      </c>
      <c r="O834">
        <v>14</v>
      </c>
      <c r="P834">
        <v>22</v>
      </c>
      <c r="Q834">
        <v>0</v>
      </c>
      <c r="R834">
        <v>8.8992974238875894E-2</v>
      </c>
      <c r="S834">
        <v>2.1662763466042199E-2</v>
      </c>
      <c r="T834">
        <v>33483</v>
      </c>
      <c r="U834">
        <v>4.1569086651053903E-2</v>
      </c>
      <c r="V834">
        <v>0.135245901639344</v>
      </c>
      <c r="W834">
        <v>0.26814988290398101</v>
      </c>
      <c r="X834">
        <v>0.149882903981265</v>
      </c>
      <c r="Y834">
        <v>1.9320843091334899E-2</v>
      </c>
      <c r="Z834">
        <v>0.153395784543326</v>
      </c>
      <c r="AA834">
        <v>0</v>
      </c>
      <c r="AB834">
        <v>0</v>
      </c>
      <c r="AC834">
        <v>0.108313817330211</v>
      </c>
      <c r="AD834">
        <v>8.1967213114754103E-3</v>
      </c>
      <c r="AE834">
        <v>1.2880562060889901E-2</v>
      </c>
      <c r="AF834">
        <v>0</v>
      </c>
      <c r="AG834">
        <v>0.55657142857142905</v>
      </c>
      <c r="AH834">
        <v>0.65257142857142902</v>
      </c>
      <c r="AI834">
        <v>0.79200000000000004</v>
      </c>
      <c r="AJ834">
        <v>0.51885714285714302</v>
      </c>
      <c r="AK834">
        <v>0.14285714285714299</v>
      </c>
      <c r="AL834">
        <v>0.79771428571428604</v>
      </c>
      <c r="AM834">
        <v>0.75885714285714301</v>
      </c>
      <c r="AN834">
        <v>0.31885714285714301</v>
      </c>
      <c r="AO834">
        <v>0.71657142857142897</v>
      </c>
      <c r="AP834">
        <v>0</v>
      </c>
      <c r="AQ834">
        <v>0</v>
      </c>
      <c r="AR834">
        <v>0.95314285714285696</v>
      </c>
      <c r="AS834">
        <v>0.69142857142857095</v>
      </c>
      <c r="AT834">
        <v>0.45600000000000002</v>
      </c>
      <c r="AU834">
        <v>0</v>
      </c>
      <c r="AV834">
        <v>2.52</v>
      </c>
      <c r="AW834">
        <v>2.0182857142857098</v>
      </c>
      <c r="AX834">
        <v>0.71657142857142897</v>
      </c>
      <c r="AY834">
        <v>2.1005714285714299</v>
      </c>
      <c r="AZ834">
        <v>7.3554285714285701</v>
      </c>
      <c r="BA834">
        <v>0.73371428571428599</v>
      </c>
      <c r="BB834">
        <v>0.51314285714285701</v>
      </c>
      <c r="BC834">
        <v>0.373714285714286</v>
      </c>
      <c r="BD834">
        <v>0.40114285714285702</v>
      </c>
      <c r="BE834">
        <v>0.52114285714285702</v>
      </c>
      <c r="BF834" s="255" t="str">
        <f t="shared" si="12"/>
        <v>Significant vulnerability</v>
      </c>
    </row>
    <row r="835" spans="1:58" x14ac:dyDescent="0.25">
      <c r="A835">
        <v>56680</v>
      </c>
      <c r="B835">
        <v>116</v>
      </c>
      <c r="C835">
        <v>9</v>
      </c>
      <c r="D835">
        <v>3</v>
      </c>
      <c r="E835">
        <v>32628</v>
      </c>
      <c r="F835">
        <v>2</v>
      </c>
      <c r="G835">
        <v>51</v>
      </c>
      <c r="H835">
        <v>14</v>
      </c>
      <c r="I835">
        <v>28</v>
      </c>
      <c r="J835">
        <v>11</v>
      </c>
      <c r="K835">
        <v>8</v>
      </c>
      <c r="L835">
        <v>0</v>
      </c>
      <c r="M835">
        <v>0</v>
      </c>
      <c r="N835">
        <v>12</v>
      </c>
      <c r="O835">
        <v>0</v>
      </c>
      <c r="P835">
        <v>2</v>
      </c>
      <c r="Q835">
        <v>0</v>
      </c>
      <c r="R835">
        <v>7.7586206896551699E-2</v>
      </c>
      <c r="S835">
        <v>2.5862068965517199E-2</v>
      </c>
      <c r="T835">
        <v>32628</v>
      </c>
      <c r="U835">
        <v>1.72413793103448E-2</v>
      </c>
      <c r="V835">
        <v>0.43965517241379298</v>
      </c>
      <c r="W835">
        <v>0.12068965517241401</v>
      </c>
      <c r="X835">
        <v>0.24137931034482801</v>
      </c>
      <c r="Y835">
        <v>9.4827586206896505E-2</v>
      </c>
      <c r="Z835">
        <v>6.8965517241379296E-2</v>
      </c>
      <c r="AA835">
        <v>0</v>
      </c>
      <c r="AB835">
        <v>0</v>
      </c>
      <c r="AC835">
        <v>0.10344827586206901</v>
      </c>
      <c r="AD835">
        <v>0</v>
      </c>
      <c r="AE835">
        <v>1.72413793103448E-2</v>
      </c>
      <c r="AF835">
        <v>0</v>
      </c>
      <c r="AG835">
        <v>0.45714285714285702</v>
      </c>
      <c r="AH835">
        <v>0.77142857142857102</v>
      </c>
      <c r="AI835">
        <v>0.83314285714285696</v>
      </c>
      <c r="AJ835">
        <v>0.122285714285714</v>
      </c>
      <c r="AK835">
        <v>0.98742857142857099</v>
      </c>
      <c r="AL835">
        <v>5.94285714285714E-2</v>
      </c>
      <c r="AM835">
        <v>0.97485714285714298</v>
      </c>
      <c r="AN835">
        <v>0.98514285714285699</v>
      </c>
      <c r="AO835">
        <v>0.33714285714285702</v>
      </c>
      <c r="AP835">
        <v>0</v>
      </c>
      <c r="AQ835">
        <v>0</v>
      </c>
      <c r="AR835">
        <v>0.94628571428571395</v>
      </c>
      <c r="AS835">
        <v>0</v>
      </c>
      <c r="AT835">
        <v>0.58285714285714296</v>
      </c>
      <c r="AU835">
        <v>0</v>
      </c>
      <c r="AV835">
        <v>2.1840000000000002</v>
      </c>
      <c r="AW835">
        <v>3.00685714285714</v>
      </c>
      <c r="AX835">
        <v>0.33714285714285702</v>
      </c>
      <c r="AY835">
        <v>1.52914285714286</v>
      </c>
      <c r="AZ835">
        <v>7.0571428571428596</v>
      </c>
      <c r="BA835">
        <v>0.59657142857142897</v>
      </c>
      <c r="BB835">
        <v>0.97257142857142898</v>
      </c>
      <c r="BC835">
        <v>0.182857142857143</v>
      </c>
      <c r="BD835">
        <v>0.24114285714285699</v>
      </c>
      <c r="BE835">
        <v>0.47199999999999998</v>
      </c>
      <c r="BF835" s="255" t="str">
        <f t="shared" si="12"/>
        <v>Some vulnerability</v>
      </c>
    </row>
    <row r="836" spans="1:58" x14ac:dyDescent="0.25">
      <c r="A836">
        <v>56681</v>
      </c>
      <c r="B836">
        <v>294</v>
      </c>
      <c r="C836">
        <v>50</v>
      </c>
      <c r="D836">
        <v>13</v>
      </c>
      <c r="E836">
        <v>25989</v>
      </c>
      <c r="F836">
        <v>29</v>
      </c>
      <c r="G836">
        <v>75</v>
      </c>
      <c r="H836">
        <v>38</v>
      </c>
      <c r="I836">
        <v>55</v>
      </c>
      <c r="J836">
        <v>11</v>
      </c>
      <c r="K836">
        <v>134</v>
      </c>
      <c r="L836">
        <v>0</v>
      </c>
      <c r="M836">
        <v>0</v>
      </c>
      <c r="N836">
        <v>27</v>
      </c>
      <c r="O836">
        <v>0</v>
      </c>
      <c r="P836">
        <v>7</v>
      </c>
      <c r="Q836">
        <v>0</v>
      </c>
      <c r="R836">
        <v>0.17006802721088399</v>
      </c>
      <c r="S836">
        <v>4.4217687074829898E-2</v>
      </c>
      <c r="T836">
        <v>25989</v>
      </c>
      <c r="U836">
        <v>9.8639455782312896E-2</v>
      </c>
      <c r="V836">
        <v>0.25510204081632698</v>
      </c>
      <c r="W836">
        <v>0.129251700680272</v>
      </c>
      <c r="X836">
        <v>0.187074829931973</v>
      </c>
      <c r="Y836">
        <v>3.7414965986394599E-2</v>
      </c>
      <c r="Z836">
        <v>0.45578231292517002</v>
      </c>
      <c r="AA836">
        <v>0</v>
      </c>
      <c r="AB836">
        <v>0</v>
      </c>
      <c r="AC836">
        <v>9.1836734693877597E-2</v>
      </c>
      <c r="AD836">
        <v>0</v>
      </c>
      <c r="AE836">
        <v>2.3809523809523801E-2</v>
      </c>
      <c r="AF836">
        <v>0</v>
      </c>
      <c r="AG836">
        <v>0.91542857142857104</v>
      </c>
      <c r="AH836">
        <v>0.94399999999999995</v>
      </c>
      <c r="AI836">
        <v>0.96571428571428597</v>
      </c>
      <c r="AJ836">
        <v>0.95314285714285696</v>
      </c>
      <c r="AK836">
        <v>0.78857142857142903</v>
      </c>
      <c r="AL836">
        <v>6.7428571428571393E-2</v>
      </c>
      <c r="AM836">
        <v>0.90400000000000003</v>
      </c>
      <c r="AN836">
        <v>0.78057142857142903</v>
      </c>
      <c r="AO836">
        <v>0.94857142857142895</v>
      </c>
      <c r="AP836">
        <v>0</v>
      </c>
      <c r="AQ836">
        <v>0</v>
      </c>
      <c r="AR836">
        <v>0.92342857142857104</v>
      </c>
      <c r="AS836">
        <v>0</v>
      </c>
      <c r="AT836">
        <v>0.73257142857142898</v>
      </c>
      <c r="AU836">
        <v>0</v>
      </c>
      <c r="AV836">
        <v>3.77828571428571</v>
      </c>
      <c r="AW836">
        <v>2.5405714285714298</v>
      </c>
      <c r="AX836">
        <v>0.94857142857142895</v>
      </c>
      <c r="AY836">
        <v>1.6559999999999999</v>
      </c>
      <c r="AZ836">
        <v>8.9234285714285697</v>
      </c>
      <c r="BA836">
        <v>0.98742857142857099</v>
      </c>
      <c r="BB836">
        <v>0.77714285714285702</v>
      </c>
      <c r="BC836">
        <v>0.52342857142857102</v>
      </c>
      <c r="BD836">
        <v>0.27657142857142902</v>
      </c>
      <c r="BE836">
        <v>0.76800000000000002</v>
      </c>
      <c r="BF836" s="255" t="str">
        <f t="shared" ref="BF836:BF881" si="13">IF(BE836&lt;=0.25,"Least vulnerability",IF(BE836&lt;=0.5,"Some vulnerability",IF(BE836&lt;=0.75,"Significant vulnerability",IF(BE836&lt;=1,"Most vulnerability",""))))</f>
        <v>Most vulnerability</v>
      </c>
    </row>
    <row r="837" spans="1:58" x14ac:dyDescent="0.25">
      <c r="A837">
        <v>56683</v>
      </c>
      <c r="B837">
        <v>609</v>
      </c>
      <c r="C837">
        <v>18</v>
      </c>
      <c r="D837">
        <v>19</v>
      </c>
      <c r="E837">
        <v>55565</v>
      </c>
      <c r="F837">
        <v>23</v>
      </c>
      <c r="G837">
        <v>139</v>
      </c>
      <c r="H837">
        <v>105</v>
      </c>
      <c r="I837">
        <v>76</v>
      </c>
      <c r="J837">
        <v>11</v>
      </c>
      <c r="K837">
        <v>36</v>
      </c>
      <c r="L837">
        <v>1</v>
      </c>
      <c r="M837">
        <v>0</v>
      </c>
      <c r="N837">
        <v>67</v>
      </c>
      <c r="O837">
        <v>0</v>
      </c>
      <c r="P837">
        <v>2</v>
      </c>
      <c r="Q837">
        <v>0</v>
      </c>
      <c r="R837">
        <v>2.95566502463054E-2</v>
      </c>
      <c r="S837">
        <v>3.1198686371100199E-2</v>
      </c>
      <c r="T837">
        <v>55565</v>
      </c>
      <c r="U837">
        <v>3.77668308702791E-2</v>
      </c>
      <c r="V837">
        <v>0.22824302134647001</v>
      </c>
      <c r="W837">
        <v>0.17241379310344801</v>
      </c>
      <c r="X837">
        <v>0.124794745484401</v>
      </c>
      <c r="Y837">
        <v>1.8062397372742199E-2</v>
      </c>
      <c r="Z837">
        <v>5.91133004926108E-2</v>
      </c>
      <c r="AA837">
        <v>1.64203612479475E-3</v>
      </c>
      <c r="AB837">
        <v>0</v>
      </c>
      <c r="AC837">
        <v>0.11001642036124799</v>
      </c>
      <c r="AD837">
        <v>0</v>
      </c>
      <c r="AE837">
        <v>3.28407224958949E-3</v>
      </c>
      <c r="AF837">
        <v>0</v>
      </c>
      <c r="AG837">
        <v>6.9714285714285701E-2</v>
      </c>
      <c r="AH837">
        <v>0.85142857142857098</v>
      </c>
      <c r="AI837">
        <v>8.2285714285714295E-2</v>
      </c>
      <c r="AJ837">
        <v>0.45485714285714302</v>
      </c>
      <c r="AK837">
        <v>0.67314285714285704</v>
      </c>
      <c r="AL837">
        <v>0.161142857142857</v>
      </c>
      <c r="AM837">
        <v>0.57485714285714296</v>
      </c>
      <c r="AN837">
        <v>0.28457142857142897</v>
      </c>
      <c r="AO837">
        <v>0.27428571428571402</v>
      </c>
      <c r="AP837">
        <v>0.46057142857142902</v>
      </c>
      <c r="AQ837">
        <v>0</v>
      </c>
      <c r="AR837">
        <v>0.95428571428571396</v>
      </c>
      <c r="AS837">
        <v>0</v>
      </c>
      <c r="AT837">
        <v>0.153142857142857</v>
      </c>
      <c r="AU837">
        <v>0</v>
      </c>
      <c r="AV837">
        <v>1.45828571428571</v>
      </c>
      <c r="AW837">
        <v>1.6937142857142899</v>
      </c>
      <c r="AX837">
        <v>0.73485714285714299</v>
      </c>
      <c r="AY837">
        <v>1.1074285714285701</v>
      </c>
      <c r="AZ837">
        <v>4.9942857142857102</v>
      </c>
      <c r="BA837">
        <v>0.28000000000000003</v>
      </c>
      <c r="BB837">
        <v>0.309714285714286</v>
      </c>
      <c r="BC837">
        <v>0.38628571428571401</v>
      </c>
      <c r="BD837">
        <v>0.129142857142857</v>
      </c>
      <c r="BE837">
        <v>0.13485714285714301</v>
      </c>
      <c r="BF837" s="255" t="str">
        <f t="shared" si="13"/>
        <v>Least vulnerability</v>
      </c>
    </row>
    <row r="838" spans="1:58" x14ac:dyDescent="0.25">
      <c r="A838">
        <v>56684</v>
      </c>
      <c r="B838">
        <v>304</v>
      </c>
      <c r="C838">
        <v>49</v>
      </c>
      <c r="D838">
        <v>6</v>
      </c>
      <c r="E838">
        <v>37002</v>
      </c>
      <c r="F838">
        <v>13</v>
      </c>
      <c r="G838">
        <v>87</v>
      </c>
      <c r="H838">
        <v>71</v>
      </c>
      <c r="I838">
        <v>29</v>
      </c>
      <c r="J838">
        <v>10</v>
      </c>
      <c r="K838">
        <v>10</v>
      </c>
      <c r="L838">
        <v>0</v>
      </c>
      <c r="M838">
        <v>0</v>
      </c>
      <c r="N838">
        <v>28</v>
      </c>
      <c r="O838">
        <v>0</v>
      </c>
      <c r="P838">
        <v>2</v>
      </c>
      <c r="Q838">
        <v>0</v>
      </c>
      <c r="R838">
        <v>0.16118421052631601</v>
      </c>
      <c r="S838">
        <v>1.9736842105263198E-2</v>
      </c>
      <c r="T838">
        <v>37002</v>
      </c>
      <c r="U838">
        <v>4.2763157894736802E-2</v>
      </c>
      <c r="V838">
        <v>0.28618421052631599</v>
      </c>
      <c r="W838">
        <v>0.23355263157894701</v>
      </c>
      <c r="X838">
        <v>9.5394736842105296E-2</v>
      </c>
      <c r="Y838">
        <v>3.2894736842105303E-2</v>
      </c>
      <c r="Z838">
        <v>3.2894736842105303E-2</v>
      </c>
      <c r="AA838">
        <v>0</v>
      </c>
      <c r="AB838">
        <v>0</v>
      </c>
      <c r="AC838">
        <v>9.2105263157894704E-2</v>
      </c>
      <c r="AD838">
        <v>0</v>
      </c>
      <c r="AE838">
        <v>6.5789473684210497E-3</v>
      </c>
      <c r="AF838">
        <v>0</v>
      </c>
      <c r="AG838">
        <v>0.89485714285714302</v>
      </c>
      <c r="AH838">
        <v>0.58628571428571397</v>
      </c>
      <c r="AI838">
        <v>0.59085714285714297</v>
      </c>
      <c r="AJ838">
        <v>0.53714285714285703</v>
      </c>
      <c r="AK838">
        <v>0.86057142857142899</v>
      </c>
      <c r="AL838">
        <v>0.57257142857142895</v>
      </c>
      <c r="AM838">
        <v>0.25828571428571401</v>
      </c>
      <c r="AN838">
        <v>0.69485714285714295</v>
      </c>
      <c r="AO838">
        <v>0.114285714285714</v>
      </c>
      <c r="AP838">
        <v>0</v>
      </c>
      <c r="AQ838">
        <v>0</v>
      </c>
      <c r="AR838">
        <v>0.92457142857142904</v>
      </c>
      <c r="AS838">
        <v>0</v>
      </c>
      <c r="AT838">
        <v>0.24342857142857099</v>
      </c>
      <c r="AU838">
        <v>0</v>
      </c>
      <c r="AV838">
        <v>2.6091428571428601</v>
      </c>
      <c r="AW838">
        <v>2.3862857142857101</v>
      </c>
      <c r="AX838">
        <v>0.114285714285714</v>
      </c>
      <c r="AY838">
        <v>1.1679999999999999</v>
      </c>
      <c r="AZ838">
        <v>6.27771428571429</v>
      </c>
      <c r="BA838">
        <v>0.76228571428571401</v>
      </c>
      <c r="BB838">
        <v>0.69942857142857096</v>
      </c>
      <c r="BC838">
        <v>8.4571428571428603E-2</v>
      </c>
      <c r="BD838">
        <v>0.14171428571428599</v>
      </c>
      <c r="BE838">
        <v>0.33142857142857102</v>
      </c>
      <c r="BF838" s="255" t="str">
        <f t="shared" si="13"/>
        <v>Some vulnerability</v>
      </c>
    </row>
    <row r="839" spans="1:58" x14ac:dyDescent="0.25">
      <c r="A839">
        <v>56685</v>
      </c>
      <c r="B839">
        <v>86</v>
      </c>
      <c r="C839">
        <v>10</v>
      </c>
      <c r="D839">
        <v>0</v>
      </c>
      <c r="E839">
        <v>38184</v>
      </c>
      <c r="F839">
        <v>6</v>
      </c>
      <c r="G839">
        <v>52</v>
      </c>
      <c r="H839">
        <v>4</v>
      </c>
      <c r="I839">
        <v>34</v>
      </c>
      <c r="J839">
        <v>6</v>
      </c>
      <c r="K839">
        <v>0</v>
      </c>
      <c r="L839">
        <v>0</v>
      </c>
      <c r="M839">
        <v>1</v>
      </c>
      <c r="N839">
        <v>38</v>
      </c>
      <c r="O839">
        <v>0</v>
      </c>
      <c r="P839">
        <v>0</v>
      </c>
      <c r="Q839">
        <v>0</v>
      </c>
      <c r="R839">
        <v>0.116279069767442</v>
      </c>
      <c r="S839">
        <v>0</v>
      </c>
      <c r="T839">
        <v>38184</v>
      </c>
      <c r="U839">
        <v>6.9767441860465101E-2</v>
      </c>
      <c r="V839">
        <v>0.60465116279069797</v>
      </c>
      <c r="W839">
        <v>4.6511627906976702E-2</v>
      </c>
      <c r="X839">
        <v>0.39534883720930197</v>
      </c>
      <c r="Y839">
        <v>6.9767441860465101E-2</v>
      </c>
      <c r="Z839">
        <v>0</v>
      </c>
      <c r="AA839">
        <v>0</v>
      </c>
      <c r="AB839">
        <v>1.16279069767442E-2</v>
      </c>
      <c r="AC839">
        <v>0.44186046511627902</v>
      </c>
      <c r="AD839">
        <v>0</v>
      </c>
      <c r="AE839">
        <v>0</v>
      </c>
      <c r="AF839">
        <v>0</v>
      </c>
      <c r="AG839">
        <v>0.73599999999999999</v>
      </c>
      <c r="AH839">
        <v>0</v>
      </c>
      <c r="AI839">
        <v>0.52228571428571402</v>
      </c>
      <c r="AJ839">
        <v>0.85142857142857098</v>
      </c>
      <c r="AK839">
        <v>0.997714285714286</v>
      </c>
      <c r="AL839">
        <v>2.0571428571428602E-2</v>
      </c>
      <c r="AM839">
        <v>0.995428571428571</v>
      </c>
      <c r="AN839">
        <v>0.96228571428571397</v>
      </c>
      <c r="AO839">
        <v>0</v>
      </c>
      <c r="AP839">
        <v>0</v>
      </c>
      <c r="AQ839">
        <v>0.46628571428571403</v>
      </c>
      <c r="AR839">
        <v>0.997714285714286</v>
      </c>
      <c r="AS839">
        <v>0</v>
      </c>
      <c r="AT839">
        <v>0</v>
      </c>
      <c r="AU839">
        <v>0</v>
      </c>
      <c r="AV839">
        <v>2.1097142857142899</v>
      </c>
      <c r="AW839">
        <v>2.976</v>
      </c>
      <c r="AX839">
        <v>0</v>
      </c>
      <c r="AY839">
        <v>1.464</v>
      </c>
      <c r="AZ839">
        <v>6.5497142857142903</v>
      </c>
      <c r="BA839">
        <v>0.57028571428571395</v>
      </c>
      <c r="BB839">
        <v>0.96457142857142897</v>
      </c>
      <c r="BC839">
        <v>0</v>
      </c>
      <c r="BD839">
        <v>0.224</v>
      </c>
      <c r="BE839">
        <v>0.380571428571429</v>
      </c>
      <c r="BF839" s="255" t="str">
        <f t="shared" si="13"/>
        <v>Some vulnerability</v>
      </c>
    </row>
    <row r="840" spans="1:58" x14ac:dyDescent="0.25">
      <c r="A840">
        <v>56686</v>
      </c>
      <c r="B840">
        <v>962</v>
      </c>
      <c r="C840">
        <v>54</v>
      </c>
      <c r="D840">
        <v>13</v>
      </c>
      <c r="E840">
        <v>34970</v>
      </c>
      <c r="F840">
        <v>57</v>
      </c>
      <c r="G840">
        <v>241</v>
      </c>
      <c r="H840">
        <v>209</v>
      </c>
      <c r="I840">
        <v>142</v>
      </c>
      <c r="J840">
        <v>62</v>
      </c>
      <c r="K840">
        <v>71</v>
      </c>
      <c r="L840">
        <v>0</v>
      </c>
      <c r="M840">
        <v>0</v>
      </c>
      <c r="N840">
        <v>149</v>
      </c>
      <c r="O840">
        <v>0</v>
      </c>
      <c r="P840">
        <v>8</v>
      </c>
      <c r="Q840">
        <v>0</v>
      </c>
      <c r="R840">
        <v>5.6133056133056101E-2</v>
      </c>
      <c r="S840">
        <v>1.35135135135135E-2</v>
      </c>
      <c r="T840">
        <v>34970</v>
      </c>
      <c r="U840">
        <v>5.9251559251559303E-2</v>
      </c>
      <c r="V840">
        <v>0.25051975051975101</v>
      </c>
      <c r="W840">
        <v>0.21725571725571699</v>
      </c>
      <c r="X840">
        <v>0.14760914760914801</v>
      </c>
      <c r="Y840">
        <v>6.4449064449064494E-2</v>
      </c>
      <c r="Z840">
        <v>7.3804573804573795E-2</v>
      </c>
      <c r="AA840">
        <v>0</v>
      </c>
      <c r="AB840">
        <v>0</v>
      </c>
      <c r="AC840">
        <v>0.15488565488565501</v>
      </c>
      <c r="AD840">
        <v>0</v>
      </c>
      <c r="AE840">
        <v>8.3160083160083199E-3</v>
      </c>
      <c r="AF840">
        <v>0</v>
      </c>
      <c r="AG840">
        <v>0.27657142857142902</v>
      </c>
      <c r="AH840">
        <v>0.374857142857143</v>
      </c>
      <c r="AI840">
        <v>0.72571428571428598</v>
      </c>
      <c r="AJ840">
        <v>0.78171428571428603</v>
      </c>
      <c r="AK840">
        <v>0.77942857142857103</v>
      </c>
      <c r="AL840">
        <v>0.42514285714285699</v>
      </c>
      <c r="AM840">
        <v>0.748571428571429</v>
      </c>
      <c r="AN840">
        <v>0.95428571428571396</v>
      </c>
      <c r="AO840">
        <v>0.38400000000000001</v>
      </c>
      <c r="AP840">
        <v>0</v>
      </c>
      <c r="AQ840">
        <v>0</v>
      </c>
      <c r="AR840">
        <v>0.97714285714285698</v>
      </c>
      <c r="AS840">
        <v>0</v>
      </c>
      <c r="AT840">
        <v>0.313142857142857</v>
      </c>
      <c r="AU840">
        <v>0</v>
      </c>
      <c r="AV840">
        <v>2.1588571428571401</v>
      </c>
      <c r="AW840">
        <v>2.9074285714285701</v>
      </c>
      <c r="AX840">
        <v>0.38400000000000001</v>
      </c>
      <c r="AY840">
        <v>1.29028571428571</v>
      </c>
      <c r="AZ840">
        <v>6.74057142857143</v>
      </c>
      <c r="BA840">
        <v>0.58742857142857097</v>
      </c>
      <c r="BB840">
        <v>0.94399999999999995</v>
      </c>
      <c r="BC840">
        <v>0.20457142857142899</v>
      </c>
      <c r="BD840">
        <v>0.17371428571428599</v>
      </c>
      <c r="BE840">
        <v>0.42057142857142898</v>
      </c>
      <c r="BF840" s="255" t="str">
        <f t="shared" si="13"/>
        <v>Some vulnerability</v>
      </c>
    </row>
    <row r="841" spans="1:58" x14ac:dyDescent="0.25">
      <c r="A841">
        <v>56688</v>
      </c>
      <c r="B841">
        <v>93</v>
      </c>
      <c r="C841">
        <v>11</v>
      </c>
      <c r="D841">
        <v>1</v>
      </c>
      <c r="E841">
        <v>40482</v>
      </c>
      <c r="F841">
        <v>3</v>
      </c>
      <c r="G841">
        <v>37</v>
      </c>
      <c r="H841">
        <v>14</v>
      </c>
      <c r="I841">
        <v>14</v>
      </c>
      <c r="J841">
        <v>3</v>
      </c>
      <c r="K841">
        <v>0</v>
      </c>
      <c r="L841">
        <v>0</v>
      </c>
      <c r="M841">
        <v>0</v>
      </c>
      <c r="N841">
        <v>5</v>
      </c>
      <c r="O841">
        <v>0</v>
      </c>
      <c r="P841">
        <v>0</v>
      </c>
      <c r="Q841">
        <v>0</v>
      </c>
      <c r="R841">
        <v>0.118279569892473</v>
      </c>
      <c r="S841">
        <v>1.0752688172042999E-2</v>
      </c>
      <c r="T841">
        <v>40482</v>
      </c>
      <c r="U841">
        <v>3.2258064516128997E-2</v>
      </c>
      <c r="V841">
        <v>0.39784946236559099</v>
      </c>
      <c r="W841">
        <v>0.15053763440860199</v>
      </c>
      <c r="X841">
        <v>0.15053763440860199</v>
      </c>
      <c r="Y841">
        <v>3.2258064516128997E-2</v>
      </c>
      <c r="Z841">
        <v>0</v>
      </c>
      <c r="AA841">
        <v>0</v>
      </c>
      <c r="AB841">
        <v>0</v>
      </c>
      <c r="AC841">
        <v>5.3763440860215103E-2</v>
      </c>
      <c r="AD841">
        <v>0</v>
      </c>
      <c r="AE841">
        <v>0</v>
      </c>
      <c r="AF841">
        <v>0</v>
      </c>
      <c r="AG841">
        <v>0.746285714285714</v>
      </c>
      <c r="AH841">
        <v>0.28457142857142897</v>
      </c>
      <c r="AI841">
        <v>0.40457142857142903</v>
      </c>
      <c r="AJ841">
        <v>0.35085714285714298</v>
      </c>
      <c r="AK841">
        <v>0.97942857142857098</v>
      </c>
      <c r="AL841">
        <v>0.105142857142857</v>
      </c>
      <c r="AM841">
        <v>0.76685714285714301</v>
      </c>
      <c r="AN841">
        <v>0.68685714285714305</v>
      </c>
      <c r="AO841">
        <v>0</v>
      </c>
      <c r="AP841">
        <v>0</v>
      </c>
      <c r="AQ841">
        <v>0</v>
      </c>
      <c r="AR841">
        <v>0.80114285714285705</v>
      </c>
      <c r="AS841">
        <v>0</v>
      </c>
      <c r="AT841">
        <v>0</v>
      </c>
      <c r="AU841">
        <v>0</v>
      </c>
      <c r="AV841">
        <v>1.78628571428571</v>
      </c>
      <c r="AW841">
        <v>2.5382857142857098</v>
      </c>
      <c r="AX841">
        <v>0</v>
      </c>
      <c r="AY841">
        <v>0.80114285714285705</v>
      </c>
      <c r="AZ841">
        <v>5.1257142857142899</v>
      </c>
      <c r="BA841">
        <v>0.41714285714285698</v>
      </c>
      <c r="BB841">
        <v>0.77485714285714302</v>
      </c>
      <c r="BC841">
        <v>0</v>
      </c>
      <c r="BD841">
        <v>6.7428571428571393E-2</v>
      </c>
      <c r="BE841">
        <v>0.156571428571429</v>
      </c>
      <c r="BF841" s="255" t="str">
        <f t="shared" si="13"/>
        <v>Least vulnerability</v>
      </c>
    </row>
    <row r="842" spans="1:58" x14ac:dyDescent="0.25">
      <c r="A842">
        <v>56701</v>
      </c>
      <c r="B842">
        <v>12814</v>
      </c>
      <c r="C842">
        <v>1211</v>
      </c>
      <c r="D842">
        <v>185</v>
      </c>
      <c r="E842">
        <v>40512</v>
      </c>
      <c r="F842">
        <v>483</v>
      </c>
      <c r="G842">
        <v>2445</v>
      </c>
      <c r="H842">
        <v>2763</v>
      </c>
      <c r="I842">
        <v>2007</v>
      </c>
      <c r="J842">
        <v>264</v>
      </c>
      <c r="K842">
        <v>1529</v>
      </c>
      <c r="L842">
        <v>67</v>
      </c>
      <c r="M842">
        <v>1010</v>
      </c>
      <c r="N842">
        <v>702</v>
      </c>
      <c r="O842">
        <v>102</v>
      </c>
      <c r="P842">
        <v>366</v>
      </c>
      <c r="Q842">
        <v>293</v>
      </c>
      <c r="R842">
        <v>9.4506009052598705E-2</v>
      </c>
      <c r="S842">
        <v>1.44373341657562E-2</v>
      </c>
      <c r="T842">
        <v>40512</v>
      </c>
      <c r="U842">
        <v>3.7693148119244603E-2</v>
      </c>
      <c r="V842">
        <v>0.19080692992039999</v>
      </c>
      <c r="W842">
        <v>0.21562353675667201</v>
      </c>
      <c r="X842">
        <v>0.15662556578742001</v>
      </c>
      <c r="Y842">
        <v>2.06024660527548E-2</v>
      </c>
      <c r="Z842">
        <v>0.119322615888872</v>
      </c>
      <c r="AA842">
        <v>5.2286561573279197E-3</v>
      </c>
      <c r="AB842">
        <v>7.8820040580614995E-2</v>
      </c>
      <c r="AC842">
        <v>5.4783830185734399E-2</v>
      </c>
      <c r="AD842">
        <v>7.9600437022007194E-3</v>
      </c>
      <c r="AE842">
        <v>2.8562509754955501E-2</v>
      </c>
      <c r="AF842">
        <v>2.2865615732792301E-2</v>
      </c>
      <c r="AG842">
        <v>0.6</v>
      </c>
      <c r="AH842">
        <v>0.42057142857142898</v>
      </c>
      <c r="AI842">
        <v>0.4</v>
      </c>
      <c r="AJ842">
        <v>0.45257142857142901</v>
      </c>
      <c r="AK842">
        <v>0.45600000000000002</v>
      </c>
      <c r="AL842">
        <v>0.41599999999999998</v>
      </c>
      <c r="AM842">
        <v>0.80457142857142905</v>
      </c>
      <c r="AN842">
        <v>0.35314285714285698</v>
      </c>
      <c r="AO842">
        <v>0.60799999999999998</v>
      </c>
      <c r="AP842">
        <v>0.629714285714286</v>
      </c>
      <c r="AQ842">
        <v>0.89942857142857102</v>
      </c>
      <c r="AR842">
        <v>0.80800000000000005</v>
      </c>
      <c r="AS842">
        <v>0.67657142857142905</v>
      </c>
      <c r="AT842">
        <v>0.81942857142857095</v>
      </c>
      <c r="AU842">
        <v>0.77371428571428602</v>
      </c>
      <c r="AV842">
        <v>1.8731428571428601</v>
      </c>
      <c r="AW842">
        <v>2.0297142857142898</v>
      </c>
      <c r="AX842">
        <v>1.23771428571429</v>
      </c>
      <c r="AY842">
        <v>3.97714285714286</v>
      </c>
      <c r="AZ842">
        <v>9.1177142857142908</v>
      </c>
      <c r="BA842">
        <v>0.46400000000000002</v>
      </c>
      <c r="BB842">
        <v>0.52</v>
      </c>
      <c r="BC842">
        <v>0.67657142857142905</v>
      </c>
      <c r="BD842">
        <v>0.98057142857142898</v>
      </c>
      <c r="BE842">
        <v>0.79771428571428604</v>
      </c>
      <c r="BF842" s="255" t="str">
        <f t="shared" si="13"/>
        <v>Most vulnerability</v>
      </c>
    </row>
    <row r="843" spans="1:58" x14ac:dyDescent="0.25">
      <c r="A843">
        <v>56710</v>
      </c>
      <c r="B843">
        <v>460</v>
      </c>
      <c r="C843">
        <v>50</v>
      </c>
      <c r="D843">
        <v>11</v>
      </c>
      <c r="E843">
        <v>34108</v>
      </c>
      <c r="F843">
        <v>47</v>
      </c>
      <c r="G843">
        <v>91</v>
      </c>
      <c r="H843">
        <v>135</v>
      </c>
      <c r="I843">
        <v>48</v>
      </c>
      <c r="J843">
        <v>17</v>
      </c>
      <c r="K843">
        <v>147</v>
      </c>
      <c r="L843">
        <v>4</v>
      </c>
      <c r="M843">
        <v>3</v>
      </c>
      <c r="N843">
        <v>38</v>
      </c>
      <c r="O843">
        <v>13</v>
      </c>
      <c r="P843">
        <v>9</v>
      </c>
      <c r="Q843">
        <v>0</v>
      </c>
      <c r="R843">
        <v>0.108695652173913</v>
      </c>
      <c r="S843">
        <v>2.3913043478260902E-2</v>
      </c>
      <c r="T843">
        <v>34108</v>
      </c>
      <c r="U843">
        <v>0.102173913043478</v>
      </c>
      <c r="V843">
        <v>0.19782608695652201</v>
      </c>
      <c r="W843">
        <v>0.29347826086956502</v>
      </c>
      <c r="X843">
        <v>0.104347826086957</v>
      </c>
      <c r="Y843">
        <v>3.6956521739130402E-2</v>
      </c>
      <c r="Z843">
        <v>0.319565217391304</v>
      </c>
      <c r="AA843">
        <v>8.6956521739130401E-3</v>
      </c>
      <c r="AB843">
        <v>6.5217391304347797E-3</v>
      </c>
      <c r="AC843">
        <v>8.2608695652173894E-2</v>
      </c>
      <c r="AD843">
        <v>2.8260869565217402E-2</v>
      </c>
      <c r="AE843">
        <v>1.9565217391304301E-2</v>
      </c>
      <c r="AF843">
        <v>0</v>
      </c>
      <c r="AG843">
        <v>0.68571428571428605</v>
      </c>
      <c r="AH843">
        <v>0.72342857142857098</v>
      </c>
      <c r="AI843">
        <v>0.76457142857142901</v>
      </c>
      <c r="AJ843">
        <v>0.96228571428571397</v>
      </c>
      <c r="AK843">
        <v>0.50857142857142901</v>
      </c>
      <c r="AL843">
        <v>0.90057142857142902</v>
      </c>
      <c r="AM843">
        <v>0.36571428571428599</v>
      </c>
      <c r="AN843">
        <v>0.76685714285714301</v>
      </c>
      <c r="AO843">
        <v>0.91428571428571404</v>
      </c>
      <c r="AP843">
        <v>0.72685714285714298</v>
      </c>
      <c r="AQ843">
        <v>0.39885714285714302</v>
      </c>
      <c r="AR843">
        <v>0.90057142857142902</v>
      </c>
      <c r="AS843">
        <v>0.97599999999999998</v>
      </c>
      <c r="AT843">
        <v>0.63428571428571401</v>
      </c>
      <c r="AU843">
        <v>0</v>
      </c>
      <c r="AV843">
        <v>3.1360000000000001</v>
      </c>
      <c r="AW843">
        <v>2.5417142857142898</v>
      </c>
      <c r="AX843">
        <v>1.6411428571428599</v>
      </c>
      <c r="AY843">
        <v>2.9097142857142901</v>
      </c>
      <c r="AZ843">
        <v>10.228571428571399</v>
      </c>
      <c r="BA843">
        <v>0.90857142857142903</v>
      </c>
      <c r="BB843">
        <v>0.77942857142857103</v>
      </c>
      <c r="BC843">
        <v>0.85828571428571399</v>
      </c>
      <c r="BD843">
        <v>0.66400000000000003</v>
      </c>
      <c r="BE843">
        <v>0.92342857142857104</v>
      </c>
      <c r="BF843" s="255" t="str">
        <f t="shared" si="13"/>
        <v>Most vulnerability</v>
      </c>
    </row>
    <row r="844" spans="1:58" x14ac:dyDescent="0.25">
      <c r="A844">
        <v>56711</v>
      </c>
      <c r="B844">
        <v>66</v>
      </c>
      <c r="C844">
        <v>0</v>
      </c>
      <c r="D844">
        <v>0</v>
      </c>
      <c r="E844">
        <v>19579</v>
      </c>
      <c r="F844">
        <v>0</v>
      </c>
      <c r="G844">
        <v>6</v>
      </c>
      <c r="H844">
        <v>0</v>
      </c>
      <c r="I844">
        <v>0</v>
      </c>
      <c r="J844">
        <v>0</v>
      </c>
      <c r="K844">
        <v>60</v>
      </c>
      <c r="L844">
        <v>0</v>
      </c>
      <c r="M844">
        <v>0</v>
      </c>
      <c r="N844">
        <v>38</v>
      </c>
      <c r="O844">
        <v>0</v>
      </c>
      <c r="P844">
        <v>0</v>
      </c>
      <c r="Q844">
        <v>0</v>
      </c>
      <c r="R844">
        <v>0</v>
      </c>
      <c r="S844">
        <v>0</v>
      </c>
      <c r="T844">
        <v>19579</v>
      </c>
      <c r="U844">
        <v>0</v>
      </c>
      <c r="V844">
        <v>9.0909090909090898E-2</v>
      </c>
      <c r="W844">
        <v>0</v>
      </c>
      <c r="X844">
        <v>0</v>
      </c>
      <c r="Y844">
        <v>0</v>
      </c>
      <c r="Z844">
        <v>0.90909090909090895</v>
      </c>
      <c r="AA844">
        <v>0</v>
      </c>
      <c r="AB844">
        <v>0</v>
      </c>
      <c r="AC844">
        <v>0.57575757575757602</v>
      </c>
      <c r="AD844">
        <v>0</v>
      </c>
      <c r="AE844">
        <v>0</v>
      </c>
      <c r="AF844">
        <v>0</v>
      </c>
      <c r="AG844">
        <v>0</v>
      </c>
      <c r="AH844">
        <v>0</v>
      </c>
      <c r="AI844">
        <v>0.98285714285714298</v>
      </c>
      <c r="AJ844">
        <v>0</v>
      </c>
      <c r="AK844">
        <v>3.77142857142857E-2</v>
      </c>
      <c r="AL844">
        <v>0</v>
      </c>
      <c r="AM844">
        <v>0</v>
      </c>
      <c r="AN844">
        <v>0</v>
      </c>
      <c r="AO844">
        <v>0.99314285714285699</v>
      </c>
      <c r="AP844">
        <v>0</v>
      </c>
      <c r="AQ844">
        <v>0</v>
      </c>
      <c r="AR844">
        <v>0.998857142857143</v>
      </c>
      <c r="AS844">
        <v>0</v>
      </c>
      <c r="AT844">
        <v>0</v>
      </c>
      <c r="AU844">
        <v>0</v>
      </c>
      <c r="AV844">
        <v>0.98285714285714298</v>
      </c>
      <c r="AW844">
        <v>3.77142857142857E-2</v>
      </c>
      <c r="AX844">
        <v>0.99314285714285699</v>
      </c>
      <c r="AY844">
        <v>0.998857142857143</v>
      </c>
      <c r="AZ844">
        <v>3.0125714285714298</v>
      </c>
      <c r="BA844">
        <v>0.10285714285714299</v>
      </c>
      <c r="BB844">
        <v>1.1428571428571399E-3</v>
      </c>
      <c r="BC844">
        <v>0.55200000000000005</v>
      </c>
      <c r="BD844">
        <v>0.109714285714286</v>
      </c>
      <c r="BE844">
        <v>6.8571428571428603E-3</v>
      </c>
      <c r="BF844" s="255" t="str">
        <f t="shared" si="13"/>
        <v>Least vulnerability</v>
      </c>
    </row>
    <row r="845" spans="1:58" x14ac:dyDescent="0.25">
      <c r="A845">
        <v>56713</v>
      </c>
      <c r="B845">
        <v>866</v>
      </c>
      <c r="C845">
        <v>10</v>
      </c>
      <c r="D845">
        <v>7</v>
      </c>
      <c r="E845">
        <v>45975</v>
      </c>
      <c r="F845">
        <v>44</v>
      </c>
      <c r="G845">
        <v>189</v>
      </c>
      <c r="H845">
        <v>216</v>
      </c>
      <c r="I845">
        <v>100</v>
      </c>
      <c r="J845">
        <v>37</v>
      </c>
      <c r="K845">
        <v>16</v>
      </c>
      <c r="L845">
        <v>2</v>
      </c>
      <c r="M845">
        <v>8</v>
      </c>
      <c r="N845">
        <v>18</v>
      </c>
      <c r="O845">
        <v>0</v>
      </c>
      <c r="P845">
        <v>46</v>
      </c>
      <c r="Q845">
        <v>2</v>
      </c>
      <c r="R845">
        <v>1.15473441108545E-2</v>
      </c>
      <c r="S845">
        <v>8.0831408775981495E-3</v>
      </c>
      <c r="T845">
        <v>45975</v>
      </c>
      <c r="U845">
        <v>5.08083140877598E-2</v>
      </c>
      <c r="V845">
        <v>0.21824480369515001</v>
      </c>
      <c r="W845">
        <v>0.24942263279445701</v>
      </c>
      <c r="X845">
        <v>0.115473441108545</v>
      </c>
      <c r="Y845">
        <v>4.2725173210161699E-2</v>
      </c>
      <c r="Z845">
        <v>1.8475750577367198E-2</v>
      </c>
      <c r="AA845">
        <v>2.3094688221708998E-3</v>
      </c>
      <c r="AB845">
        <v>9.2378752886835992E-3</v>
      </c>
      <c r="AC845">
        <v>2.0785219399538101E-2</v>
      </c>
      <c r="AD845">
        <v>0</v>
      </c>
      <c r="AE845">
        <v>5.3117782909930703E-2</v>
      </c>
      <c r="AF845">
        <v>2.3094688221708998E-3</v>
      </c>
      <c r="AG845">
        <v>1.8285714285714301E-2</v>
      </c>
      <c r="AH845">
        <v>0.19771428571428601</v>
      </c>
      <c r="AI845">
        <v>0.214857142857143</v>
      </c>
      <c r="AJ845">
        <v>0.68457142857142905</v>
      </c>
      <c r="AK845">
        <v>0.61028571428571399</v>
      </c>
      <c r="AL845">
        <v>0.67542857142857105</v>
      </c>
      <c r="AM845">
        <v>0.46971428571428597</v>
      </c>
      <c r="AN845">
        <v>0.85028571428571398</v>
      </c>
      <c r="AO845">
        <v>5.14285714285714E-2</v>
      </c>
      <c r="AP845">
        <v>0.51428571428571401</v>
      </c>
      <c r="AQ845">
        <v>0.438857142857143</v>
      </c>
      <c r="AR845">
        <v>0.58285714285714296</v>
      </c>
      <c r="AS845">
        <v>0</v>
      </c>
      <c r="AT845">
        <v>0.95314285714285696</v>
      </c>
      <c r="AU845">
        <v>0.44571428571428601</v>
      </c>
      <c r="AV845">
        <v>1.1154285714285701</v>
      </c>
      <c r="AW845">
        <v>2.6057142857142899</v>
      </c>
      <c r="AX845">
        <v>0.56571428571428595</v>
      </c>
      <c r="AY845">
        <v>2.4205714285714302</v>
      </c>
      <c r="AZ845">
        <v>6.7074285714285704</v>
      </c>
      <c r="BA845">
        <v>0.13828571428571401</v>
      </c>
      <c r="BB845">
        <v>0.81142857142857105</v>
      </c>
      <c r="BC845">
        <v>0.28000000000000003</v>
      </c>
      <c r="BD845">
        <v>0.50971428571428601</v>
      </c>
      <c r="BE845">
        <v>0.41371428571428598</v>
      </c>
      <c r="BF845" s="255" t="str">
        <f t="shared" si="13"/>
        <v>Some vulnerability</v>
      </c>
    </row>
    <row r="846" spans="1:58" x14ac:dyDescent="0.25">
      <c r="A846">
        <v>56714</v>
      </c>
      <c r="B846">
        <v>1115</v>
      </c>
      <c r="C846">
        <v>124</v>
      </c>
      <c r="D846">
        <v>24</v>
      </c>
      <c r="E846">
        <v>34102</v>
      </c>
      <c r="F846">
        <v>21</v>
      </c>
      <c r="G846">
        <v>196</v>
      </c>
      <c r="H846">
        <v>280</v>
      </c>
      <c r="I846">
        <v>113</v>
      </c>
      <c r="J846">
        <v>40</v>
      </c>
      <c r="K846">
        <v>46</v>
      </c>
      <c r="L846">
        <v>0</v>
      </c>
      <c r="M846">
        <v>13</v>
      </c>
      <c r="N846">
        <v>70</v>
      </c>
      <c r="O846">
        <v>4</v>
      </c>
      <c r="P846">
        <v>11</v>
      </c>
      <c r="Q846">
        <v>0</v>
      </c>
      <c r="R846">
        <v>0.11121076233183901</v>
      </c>
      <c r="S846">
        <v>2.1524663677130001E-2</v>
      </c>
      <c r="T846">
        <v>34102</v>
      </c>
      <c r="U846">
        <v>1.8834080717488801E-2</v>
      </c>
      <c r="V846">
        <v>0.17578475336322899</v>
      </c>
      <c r="W846">
        <v>0.25112107623318403</v>
      </c>
      <c r="X846">
        <v>0.10134529147982101</v>
      </c>
      <c r="Y846">
        <v>3.5874439461883401E-2</v>
      </c>
      <c r="Z846">
        <v>4.1255605381165898E-2</v>
      </c>
      <c r="AA846">
        <v>0</v>
      </c>
      <c r="AB846">
        <v>1.1659192825112101E-2</v>
      </c>
      <c r="AC846">
        <v>6.2780269058296007E-2</v>
      </c>
      <c r="AD846">
        <v>3.58744394618834E-3</v>
      </c>
      <c r="AE846">
        <v>9.86547085201794E-3</v>
      </c>
      <c r="AF846">
        <v>0</v>
      </c>
      <c r="AG846">
        <v>0.69942857142857096</v>
      </c>
      <c r="AH846">
        <v>0.64685714285714302</v>
      </c>
      <c r="AI846">
        <v>0.76571428571428601</v>
      </c>
      <c r="AJ846">
        <v>0.154285714285714</v>
      </c>
      <c r="AK846">
        <v>0.35771428571428598</v>
      </c>
      <c r="AL846">
        <v>0.69142857142857095</v>
      </c>
      <c r="AM846">
        <v>0.32457142857142901</v>
      </c>
      <c r="AN846">
        <v>0.746285714285714</v>
      </c>
      <c r="AO846">
        <v>0.16342857142857101</v>
      </c>
      <c r="AP846">
        <v>0</v>
      </c>
      <c r="AQ846">
        <v>0.46742857142857103</v>
      </c>
      <c r="AR846">
        <v>0.83885714285714297</v>
      </c>
      <c r="AS846">
        <v>0.42857142857142899</v>
      </c>
      <c r="AT846">
        <v>0.36342857142857099</v>
      </c>
      <c r="AU846">
        <v>0</v>
      </c>
      <c r="AV846">
        <v>2.26628571428571</v>
      </c>
      <c r="AW846">
        <v>2.12</v>
      </c>
      <c r="AX846">
        <v>0.16342857142857101</v>
      </c>
      <c r="AY846">
        <v>2.0982857142857099</v>
      </c>
      <c r="AZ846">
        <v>6.6479999999999997</v>
      </c>
      <c r="BA846">
        <v>0.63542857142857101</v>
      </c>
      <c r="BB846">
        <v>0.56685714285714295</v>
      </c>
      <c r="BC846">
        <v>0.109714285714286</v>
      </c>
      <c r="BD846">
        <v>0.39885714285714302</v>
      </c>
      <c r="BE846">
        <v>0.40114285714285702</v>
      </c>
      <c r="BF846" s="255" t="str">
        <f t="shared" si="13"/>
        <v>Some vulnerability</v>
      </c>
    </row>
    <row r="847" spans="1:58" x14ac:dyDescent="0.25">
      <c r="A847">
        <v>56715</v>
      </c>
      <c r="B847">
        <v>331</v>
      </c>
      <c r="C847">
        <v>51</v>
      </c>
      <c r="D847">
        <v>1</v>
      </c>
      <c r="E847">
        <v>35887</v>
      </c>
      <c r="F847">
        <v>10</v>
      </c>
      <c r="G847">
        <v>111</v>
      </c>
      <c r="H847">
        <v>71</v>
      </c>
      <c r="I847">
        <v>64</v>
      </c>
      <c r="J847">
        <v>30</v>
      </c>
      <c r="K847">
        <v>5</v>
      </c>
      <c r="L847">
        <v>0</v>
      </c>
      <c r="M847">
        <v>0</v>
      </c>
      <c r="N847">
        <v>9</v>
      </c>
      <c r="O847">
        <v>0</v>
      </c>
      <c r="P847">
        <v>1</v>
      </c>
      <c r="Q847">
        <v>0</v>
      </c>
      <c r="R847">
        <v>0.15407854984894301</v>
      </c>
      <c r="S847">
        <v>3.0211480362537799E-3</v>
      </c>
      <c r="T847">
        <v>35887</v>
      </c>
      <c r="U847">
        <v>3.0211480362537801E-2</v>
      </c>
      <c r="V847">
        <v>0.335347432024169</v>
      </c>
      <c r="W847">
        <v>0.21450151057401801</v>
      </c>
      <c r="X847">
        <v>0.193353474320242</v>
      </c>
      <c r="Y847">
        <v>9.0634441087613302E-2</v>
      </c>
      <c r="Z847">
        <v>1.51057401812689E-2</v>
      </c>
      <c r="AA847">
        <v>0</v>
      </c>
      <c r="AB847">
        <v>0</v>
      </c>
      <c r="AC847">
        <v>2.7190332326284001E-2</v>
      </c>
      <c r="AD847">
        <v>0</v>
      </c>
      <c r="AE847">
        <v>3.0211480362537799E-3</v>
      </c>
      <c r="AF847">
        <v>0</v>
      </c>
      <c r="AG847">
        <v>0.878857142857143</v>
      </c>
      <c r="AH847">
        <v>7.54285714285714E-2</v>
      </c>
      <c r="AI847">
        <v>0.67542857142857105</v>
      </c>
      <c r="AJ847">
        <v>0.308571428571429</v>
      </c>
      <c r="AK847">
        <v>0.93714285714285706</v>
      </c>
      <c r="AL847">
        <v>0.40342857142857103</v>
      </c>
      <c r="AM847">
        <v>0.92685714285714305</v>
      </c>
      <c r="AN847">
        <v>0.98057142857142898</v>
      </c>
      <c r="AO847">
        <v>4.6857142857142903E-2</v>
      </c>
      <c r="AP847">
        <v>0</v>
      </c>
      <c r="AQ847">
        <v>0</v>
      </c>
      <c r="AR847">
        <v>0.65257142857142902</v>
      </c>
      <c r="AS847">
        <v>0</v>
      </c>
      <c r="AT847">
        <v>0.14857142857142899</v>
      </c>
      <c r="AU847">
        <v>0</v>
      </c>
      <c r="AV847">
        <v>1.9382857142857099</v>
      </c>
      <c r="AW847">
        <v>3.2480000000000002</v>
      </c>
      <c r="AX847">
        <v>4.6857142857142903E-2</v>
      </c>
      <c r="AY847">
        <v>0.80114285714285705</v>
      </c>
      <c r="AZ847">
        <v>6.0342857142857103</v>
      </c>
      <c r="BA847">
        <v>0.49028571428571399</v>
      </c>
      <c r="BB847">
        <v>0.995428571428571</v>
      </c>
      <c r="BC847">
        <v>4.1142857142857099E-2</v>
      </c>
      <c r="BD847">
        <v>6.7428571428571393E-2</v>
      </c>
      <c r="BE847">
        <v>0.28914285714285698</v>
      </c>
      <c r="BF847" s="255" t="str">
        <f t="shared" si="13"/>
        <v>Some vulnerability</v>
      </c>
    </row>
    <row r="848" spans="1:58" x14ac:dyDescent="0.25">
      <c r="A848">
        <v>56716</v>
      </c>
      <c r="B848">
        <v>8991</v>
      </c>
      <c r="C848">
        <v>1248</v>
      </c>
      <c r="D848">
        <v>166</v>
      </c>
      <c r="E848">
        <v>35918</v>
      </c>
      <c r="F848">
        <v>441</v>
      </c>
      <c r="G848">
        <v>1831</v>
      </c>
      <c r="H848">
        <v>1669</v>
      </c>
      <c r="I848">
        <v>1107</v>
      </c>
      <c r="J848">
        <v>209</v>
      </c>
      <c r="K848">
        <v>1853</v>
      </c>
      <c r="L848">
        <v>61</v>
      </c>
      <c r="M848">
        <v>731</v>
      </c>
      <c r="N848">
        <v>177</v>
      </c>
      <c r="O848">
        <v>86</v>
      </c>
      <c r="P848">
        <v>289</v>
      </c>
      <c r="Q848">
        <v>836</v>
      </c>
      <c r="R848">
        <v>0.13880547213880501</v>
      </c>
      <c r="S848">
        <v>1.84629073517962E-2</v>
      </c>
      <c r="T848">
        <v>35918</v>
      </c>
      <c r="U848">
        <v>4.9049049049048998E-2</v>
      </c>
      <c r="V848">
        <v>0.20364809253698099</v>
      </c>
      <c r="W848">
        <v>0.18563007451896299</v>
      </c>
      <c r="X848">
        <v>0.123123123123123</v>
      </c>
      <c r="Y848">
        <v>2.3245467689912098E-2</v>
      </c>
      <c r="Z848">
        <v>0.20609498387276201</v>
      </c>
      <c r="AA848">
        <v>6.7845623401179E-3</v>
      </c>
      <c r="AB848">
        <v>8.1303525747970201E-2</v>
      </c>
      <c r="AC848">
        <v>1.9686353019686399E-2</v>
      </c>
      <c r="AD848">
        <v>9.5651206762317892E-3</v>
      </c>
      <c r="AE848">
        <v>3.2143254365476603E-2</v>
      </c>
      <c r="AF848">
        <v>9.2981870759648505E-2</v>
      </c>
      <c r="AG848">
        <v>0.84228571428571397</v>
      </c>
      <c r="AH848">
        <v>0.54514285714285704</v>
      </c>
      <c r="AI848">
        <v>0.66857142857142904</v>
      </c>
      <c r="AJ848">
        <v>0.64800000000000002</v>
      </c>
      <c r="AK848">
        <v>0.53828571428571403</v>
      </c>
      <c r="AL848">
        <v>0.217142857142857</v>
      </c>
      <c r="AM848">
        <v>0.56228571428571394</v>
      </c>
      <c r="AN848">
        <v>0.44</v>
      </c>
      <c r="AO848">
        <v>0.80685714285714305</v>
      </c>
      <c r="AP848">
        <v>0.67200000000000004</v>
      </c>
      <c r="AQ848">
        <v>0.90285714285714302</v>
      </c>
      <c r="AR848">
        <v>0.56342857142857095</v>
      </c>
      <c r="AS848">
        <v>0.752</v>
      </c>
      <c r="AT848">
        <v>0.84914285714285698</v>
      </c>
      <c r="AU848">
        <v>0.96799999999999997</v>
      </c>
      <c r="AV848">
        <v>2.7040000000000002</v>
      </c>
      <c r="AW848">
        <v>1.75771428571429</v>
      </c>
      <c r="AX848">
        <v>1.47885714285714</v>
      </c>
      <c r="AY848">
        <v>4.0354285714285698</v>
      </c>
      <c r="AZ848">
        <v>9.9760000000000009</v>
      </c>
      <c r="BA848">
        <v>0.78857142857142903</v>
      </c>
      <c r="BB848">
        <v>0.35542857142857098</v>
      </c>
      <c r="BC848">
        <v>0.78628571428571403</v>
      </c>
      <c r="BD848">
        <v>0.98857142857142899</v>
      </c>
      <c r="BE848">
        <v>0.89828571428571402</v>
      </c>
      <c r="BF848" s="255" t="str">
        <f t="shared" si="13"/>
        <v>Most vulnerability</v>
      </c>
    </row>
    <row r="849" spans="1:58" x14ac:dyDescent="0.25">
      <c r="A849">
        <v>56720</v>
      </c>
      <c r="B849">
        <v>7</v>
      </c>
      <c r="C849">
        <v>5</v>
      </c>
      <c r="D849">
        <v>0</v>
      </c>
      <c r="E849">
        <v>18457</v>
      </c>
      <c r="F849">
        <v>0</v>
      </c>
      <c r="G849">
        <v>4</v>
      </c>
      <c r="H849">
        <v>1</v>
      </c>
      <c r="I849">
        <v>0</v>
      </c>
      <c r="J849">
        <v>0</v>
      </c>
      <c r="K849">
        <v>0</v>
      </c>
      <c r="L849">
        <v>0</v>
      </c>
      <c r="M849">
        <v>0</v>
      </c>
      <c r="N849">
        <v>0</v>
      </c>
      <c r="O849">
        <v>0</v>
      </c>
      <c r="P849">
        <v>0</v>
      </c>
      <c r="Q849">
        <v>0</v>
      </c>
      <c r="R849">
        <v>0.71428571428571397</v>
      </c>
      <c r="S849">
        <v>0</v>
      </c>
      <c r="T849">
        <v>18457</v>
      </c>
      <c r="U849">
        <v>0</v>
      </c>
      <c r="V849">
        <v>0.57142857142857095</v>
      </c>
      <c r="W849">
        <v>0.14285714285714299</v>
      </c>
      <c r="X849">
        <v>0</v>
      </c>
      <c r="Y849">
        <v>0</v>
      </c>
      <c r="Z849">
        <v>0</v>
      </c>
      <c r="AA849">
        <v>0</v>
      </c>
      <c r="AB849">
        <v>0</v>
      </c>
      <c r="AC849">
        <v>0</v>
      </c>
      <c r="AD849">
        <v>0</v>
      </c>
      <c r="AE849">
        <v>0</v>
      </c>
      <c r="AF849">
        <v>0</v>
      </c>
      <c r="AG849">
        <v>1</v>
      </c>
      <c r="AH849">
        <v>0</v>
      </c>
      <c r="AI849">
        <v>0.98628571428571399</v>
      </c>
      <c r="AJ849">
        <v>0</v>
      </c>
      <c r="AK849">
        <v>0.995428571428571</v>
      </c>
      <c r="AL849">
        <v>8.6857142857142897E-2</v>
      </c>
      <c r="AM849">
        <v>0</v>
      </c>
      <c r="AN849">
        <v>0</v>
      </c>
      <c r="AO849">
        <v>0</v>
      </c>
      <c r="AP849">
        <v>0</v>
      </c>
      <c r="AQ849">
        <v>0</v>
      </c>
      <c r="AR849">
        <v>0</v>
      </c>
      <c r="AS849">
        <v>0</v>
      </c>
      <c r="AT849">
        <v>0</v>
      </c>
      <c r="AU849">
        <v>0</v>
      </c>
      <c r="AV849">
        <v>1.98628571428571</v>
      </c>
      <c r="AW849">
        <v>1.0822857142857101</v>
      </c>
      <c r="AX849">
        <v>0</v>
      </c>
      <c r="AY849">
        <v>0</v>
      </c>
      <c r="AZ849">
        <v>3.0685714285714298</v>
      </c>
      <c r="BA849">
        <v>0.51085714285714301</v>
      </c>
      <c r="BB849">
        <v>6.1714285714285701E-2</v>
      </c>
      <c r="BC849">
        <v>0</v>
      </c>
      <c r="BD849">
        <v>0</v>
      </c>
      <c r="BE849">
        <v>9.1428571428571401E-3</v>
      </c>
      <c r="BF849" s="255" t="str">
        <f t="shared" si="13"/>
        <v>Least vulnerability</v>
      </c>
    </row>
    <row r="850" spans="1:58" x14ac:dyDescent="0.25">
      <c r="A850">
        <v>56721</v>
      </c>
      <c r="B850">
        <v>10791</v>
      </c>
      <c r="C850">
        <v>1027</v>
      </c>
      <c r="D850">
        <v>187</v>
      </c>
      <c r="E850">
        <v>37388</v>
      </c>
      <c r="F850">
        <v>356</v>
      </c>
      <c r="G850">
        <v>1478</v>
      </c>
      <c r="H850">
        <v>3064</v>
      </c>
      <c r="I850">
        <v>1210</v>
      </c>
      <c r="J850">
        <v>189</v>
      </c>
      <c r="K850">
        <v>1970</v>
      </c>
      <c r="L850">
        <v>41</v>
      </c>
      <c r="M850">
        <v>842</v>
      </c>
      <c r="N850">
        <v>159</v>
      </c>
      <c r="O850">
        <v>172</v>
      </c>
      <c r="P850">
        <v>260</v>
      </c>
      <c r="Q850">
        <v>138</v>
      </c>
      <c r="R850">
        <v>9.5171902511352005E-2</v>
      </c>
      <c r="S850">
        <v>1.7329255861366001E-2</v>
      </c>
      <c r="T850">
        <v>37388</v>
      </c>
      <c r="U850">
        <v>3.2990455008803599E-2</v>
      </c>
      <c r="V850">
        <v>0.13696599017699901</v>
      </c>
      <c r="W850">
        <v>0.28394032063756802</v>
      </c>
      <c r="X850">
        <v>0.112130479102956</v>
      </c>
      <c r="Y850">
        <v>1.7514595496246899E-2</v>
      </c>
      <c r="Z850">
        <v>0.182559540357705</v>
      </c>
      <c r="AA850">
        <v>3.7994625150588501E-3</v>
      </c>
      <c r="AB850">
        <v>7.8027986284866999E-2</v>
      </c>
      <c r="AC850">
        <v>1.47345009730331E-2</v>
      </c>
      <c r="AD850">
        <v>1.59392085997591E-2</v>
      </c>
      <c r="AE850">
        <v>2.4094152534519499E-2</v>
      </c>
      <c r="AF850">
        <v>1.27884348067834E-2</v>
      </c>
      <c r="AG850">
        <v>0.60457142857142898</v>
      </c>
      <c r="AH850">
        <v>0.51314285714285701</v>
      </c>
      <c r="AI850">
        <v>0.56914285714285695</v>
      </c>
      <c r="AJ850">
        <v>0.36799999999999999</v>
      </c>
      <c r="AK850">
        <v>0.150857142857143</v>
      </c>
      <c r="AL850">
        <v>0.85942857142857099</v>
      </c>
      <c r="AM850">
        <v>0.438857142857143</v>
      </c>
      <c r="AN850">
        <v>0.26400000000000001</v>
      </c>
      <c r="AO850">
        <v>0.76685714285714301</v>
      </c>
      <c r="AP850">
        <v>0.56914285714285695</v>
      </c>
      <c r="AQ850">
        <v>0.89828571428571402</v>
      </c>
      <c r="AR850">
        <v>0.48</v>
      </c>
      <c r="AS850">
        <v>0.90285714285714302</v>
      </c>
      <c r="AT850">
        <v>0.73599999999999999</v>
      </c>
      <c r="AU850">
        <v>0.65371428571428603</v>
      </c>
      <c r="AV850">
        <v>2.0548571428571401</v>
      </c>
      <c r="AW850">
        <v>1.71314285714286</v>
      </c>
      <c r="AX850">
        <v>1.3360000000000001</v>
      </c>
      <c r="AY850">
        <v>3.6708571428571402</v>
      </c>
      <c r="AZ850">
        <v>8.7748571428571402</v>
      </c>
      <c r="BA850">
        <v>0.53600000000000003</v>
      </c>
      <c r="BB850">
        <v>0.32342857142857101</v>
      </c>
      <c r="BC850">
        <v>0.71771428571428597</v>
      </c>
      <c r="BD850">
        <v>0.91085714285714303</v>
      </c>
      <c r="BE850">
        <v>0.74399999999999999</v>
      </c>
      <c r="BF850" s="255" t="str">
        <f t="shared" si="13"/>
        <v>Significant vulnerability</v>
      </c>
    </row>
    <row r="851" spans="1:58" x14ac:dyDescent="0.25">
      <c r="A851">
        <v>56722</v>
      </c>
      <c r="B851">
        <v>351</v>
      </c>
      <c r="C851">
        <v>14</v>
      </c>
      <c r="D851">
        <v>5</v>
      </c>
      <c r="E851">
        <v>37110</v>
      </c>
      <c r="F851">
        <v>5</v>
      </c>
      <c r="G851">
        <v>66</v>
      </c>
      <c r="H851">
        <v>98</v>
      </c>
      <c r="I851">
        <v>45</v>
      </c>
      <c r="J851">
        <v>19</v>
      </c>
      <c r="K851">
        <v>22</v>
      </c>
      <c r="L851">
        <v>2</v>
      </c>
      <c r="M851">
        <v>0</v>
      </c>
      <c r="N851">
        <v>2</v>
      </c>
      <c r="O851">
        <v>1</v>
      </c>
      <c r="P851">
        <v>0</v>
      </c>
      <c r="Q851">
        <v>0</v>
      </c>
      <c r="R851">
        <v>3.9886039886039899E-2</v>
      </c>
      <c r="S851">
        <v>1.42450142450142E-2</v>
      </c>
      <c r="T851">
        <v>37110</v>
      </c>
      <c r="U851">
        <v>1.42450142450142E-2</v>
      </c>
      <c r="V851">
        <v>0.188034188034188</v>
      </c>
      <c r="W851">
        <v>0.27920227920227902</v>
      </c>
      <c r="X851">
        <v>0.128205128205128</v>
      </c>
      <c r="Y851">
        <v>5.4131054131054103E-2</v>
      </c>
      <c r="Z851">
        <v>6.2678062678062696E-2</v>
      </c>
      <c r="AA851">
        <v>5.6980056980057E-3</v>
      </c>
      <c r="AB851">
        <v>0</v>
      </c>
      <c r="AC851">
        <v>5.6980056980057E-3</v>
      </c>
      <c r="AD851">
        <v>2.84900284900285E-3</v>
      </c>
      <c r="AE851">
        <v>0</v>
      </c>
      <c r="AF851">
        <v>0</v>
      </c>
      <c r="AG851">
        <v>0.13828571428571401</v>
      </c>
      <c r="AH851">
        <v>0.41142857142857098</v>
      </c>
      <c r="AI851">
        <v>0.58057142857142896</v>
      </c>
      <c r="AJ851">
        <v>8.9142857142857093E-2</v>
      </c>
      <c r="AK851">
        <v>0.437714285714286</v>
      </c>
      <c r="AL851">
        <v>0.84228571428571397</v>
      </c>
      <c r="AM851">
        <v>0.61142857142857099</v>
      </c>
      <c r="AN851">
        <v>0.93028571428571405</v>
      </c>
      <c r="AO851">
        <v>0.29142857142857098</v>
      </c>
      <c r="AP851">
        <v>0.64228571428571402</v>
      </c>
      <c r="AQ851">
        <v>0</v>
      </c>
      <c r="AR851">
        <v>0.28799999999999998</v>
      </c>
      <c r="AS851">
        <v>0.380571428571429</v>
      </c>
      <c r="AT851">
        <v>0</v>
      </c>
      <c r="AU851">
        <v>0</v>
      </c>
      <c r="AV851">
        <v>1.21942857142857</v>
      </c>
      <c r="AW851">
        <v>2.8217142857142901</v>
      </c>
      <c r="AX851">
        <v>0.93371428571428605</v>
      </c>
      <c r="AY851">
        <v>0.66857142857142904</v>
      </c>
      <c r="AZ851">
        <v>5.6434285714285704</v>
      </c>
      <c r="BA851">
        <v>0.17828571428571399</v>
      </c>
      <c r="BB851">
        <v>0.90971428571428603</v>
      </c>
      <c r="BC851">
        <v>0.51085714285714301</v>
      </c>
      <c r="BD851">
        <v>5.0285714285714302E-2</v>
      </c>
      <c r="BE851">
        <v>0.23885714285714299</v>
      </c>
      <c r="BF851" s="255" t="str">
        <f t="shared" si="13"/>
        <v>Least vulnerability</v>
      </c>
    </row>
    <row r="852" spans="1:58" x14ac:dyDescent="0.25">
      <c r="A852">
        <v>56723</v>
      </c>
      <c r="B852">
        <v>912</v>
      </c>
      <c r="C852">
        <v>46</v>
      </c>
      <c r="D852">
        <v>31</v>
      </c>
      <c r="E852">
        <v>46150</v>
      </c>
      <c r="F852">
        <v>11</v>
      </c>
      <c r="G852">
        <v>139</v>
      </c>
      <c r="H852">
        <v>247</v>
      </c>
      <c r="I852">
        <v>56</v>
      </c>
      <c r="J852">
        <v>23</v>
      </c>
      <c r="K852">
        <v>91</v>
      </c>
      <c r="L852">
        <v>4</v>
      </c>
      <c r="M852">
        <v>13</v>
      </c>
      <c r="N852">
        <v>16</v>
      </c>
      <c r="O852">
        <v>7</v>
      </c>
      <c r="P852">
        <v>8</v>
      </c>
      <c r="Q852">
        <v>0</v>
      </c>
      <c r="R852">
        <v>5.0438596491228102E-2</v>
      </c>
      <c r="S852">
        <v>3.3991228070175399E-2</v>
      </c>
      <c r="T852">
        <v>46150</v>
      </c>
      <c r="U852">
        <v>1.20614035087719E-2</v>
      </c>
      <c r="V852">
        <v>0.152412280701754</v>
      </c>
      <c r="W852">
        <v>0.27083333333333298</v>
      </c>
      <c r="X852">
        <v>6.14035087719298E-2</v>
      </c>
      <c r="Y852">
        <v>2.5219298245613999E-2</v>
      </c>
      <c r="Z852">
        <v>9.9780701754385998E-2</v>
      </c>
      <c r="AA852">
        <v>4.3859649122806998E-3</v>
      </c>
      <c r="AB852">
        <v>1.4254385964912301E-2</v>
      </c>
      <c r="AC852">
        <v>1.7543859649122799E-2</v>
      </c>
      <c r="AD852">
        <v>7.6754385964912302E-3</v>
      </c>
      <c r="AE852">
        <v>8.7719298245613996E-3</v>
      </c>
      <c r="AF852">
        <v>0</v>
      </c>
      <c r="AG852">
        <v>0.23657142857142899</v>
      </c>
      <c r="AH852">
        <v>0.88114285714285701</v>
      </c>
      <c r="AI852">
        <v>0.21028571428571399</v>
      </c>
      <c r="AJ852">
        <v>6.9714285714285701E-2</v>
      </c>
      <c r="AK852">
        <v>0.24457142857142899</v>
      </c>
      <c r="AL852">
        <v>0.80800000000000005</v>
      </c>
      <c r="AM852">
        <v>4.2285714285714301E-2</v>
      </c>
      <c r="AN852">
        <v>0.50628571428571401</v>
      </c>
      <c r="AO852">
        <v>0.51771428571428602</v>
      </c>
      <c r="AP852">
        <v>0.59542857142857097</v>
      </c>
      <c r="AQ852">
        <v>0.50628571428571401</v>
      </c>
      <c r="AR852">
        <v>0.53828571428571403</v>
      </c>
      <c r="AS852">
        <v>0.66285714285714303</v>
      </c>
      <c r="AT852">
        <v>0.32800000000000001</v>
      </c>
      <c r="AU852">
        <v>0</v>
      </c>
      <c r="AV852">
        <v>1.3977142857142899</v>
      </c>
      <c r="AW852">
        <v>1.6011428571428601</v>
      </c>
      <c r="AX852">
        <v>1.1131428571428601</v>
      </c>
      <c r="AY852">
        <v>2.0354285714285698</v>
      </c>
      <c r="AZ852">
        <v>6.1474285714285699</v>
      </c>
      <c r="BA852">
        <v>0.24457142857142899</v>
      </c>
      <c r="BB852">
        <v>0.26857142857142902</v>
      </c>
      <c r="BC852">
        <v>0.61485714285714299</v>
      </c>
      <c r="BD852">
        <v>0.38400000000000001</v>
      </c>
      <c r="BE852">
        <v>0.309714285714286</v>
      </c>
      <c r="BF852" s="255" t="str">
        <f t="shared" si="13"/>
        <v>Some vulnerability</v>
      </c>
    </row>
    <row r="853" spans="1:58" x14ac:dyDescent="0.25">
      <c r="A853">
        <v>56724</v>
      </c>
      <c r="B853">
        <v>111</v>
      </c>
      <c r="C853">
        <v>7</v>
      </c>
      <c r="D853">
        <v>4</v>
      </c>
      <c r="E853">
        <v>33740</v>
      </c>
      <c r="F853">
        <v>10</v>
      </c>
      <c r="G853">
        <v>40</v>
      </c>
      <c r="H853">
        <v>23</v>
      </c>
      <c r="I853">
        <v>17</v>
      </c>
      <c r="J853">
        <v>4</v>
      </c>
      <c r="K853">
        <v>5</v>
      </c>
      <c r="L853">
        <v>0</v>
      </c>
      <c r="M853">
        <v>0</v>
      </c>
      <c r="N853">
        <v>19</v>
      </c>
      <c r="O853">
        <v>0</v>
      </c>
      <c r="P853">
        <v>2</v>
      </c>
      <c r="Q853">
        <v>0</v>
      </c>
      <c r="R853">
        <v>6.3063063063063099E-2</v>
      </c>
      <c r="S853">
        <v>3.6036036036036001E-2</v>
      </c>
      <c r="T853">
        <v>33740</v>
      </c>
      <c r="U853">
        <v>9.00900900900901E-2</v>
      </c>
      <c r="V853">
        <v>0.36036036036036001</v>
      </c>
      <c r="W853">
        <v>0.20720720720720701</v>
      </c>
      <c r="X853">
        <v>0.153153153153153</v>
      </c>
      <c r="Y853">
        <v>3.6036036036036001E-2</v>
      </c>
      <c r="Z853">
        <v>4.5045045045045001E-2</v>
      </c>
      <c r="AA853">
        <v>0</v>
      </c>
      <c r="AB853">
        <v>0</v>
      </c>
      <c r="AC853">
        <v>0.171171171171171</v>
      </c>
      <c r="AD853">
        <v>0</v>
      </c>
      <c r="AE853">
        <v>1.8018018018018001E-2</v>
      </c>
      <c r="AF853">
        <v>0</v>
      </c>
      <c r="AG853">
        <v>0.33371428571428602</v>
      </c>
      <c r="AH853">
        <v>0.89485714285714302</v>
      </c>
      <c r="AI853">
        <v>0.78171428571428603</v>
      </c>
      <c r="AJ853">
        <v>0.93371428571428605</v>
      </c>
      <c r="AK853">
        <v>0.95885714285714296</v>
      </c>
      <c r="AL853">
        <v>0.35314285714285698</v>
      </c>
      <c r="AM853">
        <v>0.78171428571428603</v>
      </c>
      <c r="AN853">
        <v>0.749714285714286</v>
      </c>
      <c r="AO853">
        <v>0.188571428571429</v>
      </c>
      <c r="AP853">
        <v>0</v>
      </c>
      <c r="AQ853">
        <v>0</v>
      </c>
      <c r="AR853">
        <v>0.98399999999999999</v>
      </c>
      <c r="AS853">
        <v>0</v>
      </c>
      <c r="AT853">
        <v>0.59885714285714298</v>
      </c>
      <c r="AU853">
        <v>0</v>
      </c>
      <c r="AV853">
        <v>2.944</v>
      </c>
      <c r="AW853">
        <v>2.8434285714285701</v>
      </c>
      <c r="AX853">
        <v>0.188571428571429</v>
      </c>
      <c r="AY853">
        <v>1.5828571428571401</v>
      </c>
      <c r="AZ853">
        <v>7.5588571428571401</v>
      </c>
      <c r="BA853">
        <v>0.869714285714286</v>
      </c>
      <c r="BB853">
        <v>0.91885714285714304</v>
      </c>
      <c r="BC853">
        <v>0.121142857142857</v>
      </c>
      <c r="BD853">
        <v>0.251428571428571</v>
      </c>
      <c r="BE853">
        <v>0.55200000000000005</v>
      </c>
      <c r="BF853" s="255" t="str">
        <f t="shared" si="13"/>
        <v>Significant vulnerability</v>
      </c>
    </row>
    <row r="854" spans="1:58" x14ac:dyDescent="0.25">
      <c r="A854">
        <v>56725</v>
      </c>
      <c r="B854">
        <v>925</v>
      </c>
      <c r="C854">
        <v>78</v>
      </c>
      <c r="D854">
        <v>16</v>
      </c>
      <c r="E854">
        <v>34403</v>
      </c>
      <c r="F854">
        <v>10</v>
      </c>
      <c r="G854">
        <v>176</v>
      </c>
      <c r="H854">
        <v>248</v>
      </c>
      <c r="I854">
        <v>80</v>
      </c>
      <c r="J854">
        <v>41</v>
      </c>
      <c r="K854">
        <v>81</v>
      </c>
      <c r="L854">
        <v>0</v>
      </c>
      <c r="M854">
        <v>0</v>
      </c>
      <c r="N854">
        <v>69</v>
      </c>
      <c r="O854">
        <v>2</v>
      </c>
      <c r="P854">
        <v>14</v>
      </c>
      <c r="Q854">
        <v>0</v>
      </c>
      <c r="R854">
        <v>8.4324324324324296E-2</v>
      </c>
      <c r="S854">
        <v>1.7297297297297301E-2</v>
      </c>
      <c r="T854">
        <v>34403</v>
      </c>
      <c r="U854">
        <v>1.0810810810810799E-2</v>
      </c>
      <c r="V854">
        <v>0.19027027027026999</v>
      </c>
      <c r="W854">
        <v>0.26810810810810798</v>
      </c>
      <c r="X854">
        <v>8.6486486486486505E-2</v>
      </c>
      <c r="Y854">
        <v>4.4324324324324302E-2</v>
      </c>
      <c r="Z854">
        <v>8.7567567567567603E-2</v>
      </c>
      <c r="AA854">
        <v>0</v>
      </c>
      <c r="AB854">
        <v>0</v>
      </c>
      <c r="AC854">
        <v>7.4594594594594596E-2</v>
      </c>
      <c r="AD854">
        <v>2.16216216216216E-3</v>
      </c>
      <c r="AE854">
        <v>1.51351351351351E-2</v>
      </c>
      <c r="AF854">
        <v>0</v>
      </c>
      <c r="AG854">
        <v>0.51542857142857101</v>
      </c>
      <c r="AH854">
        <v>0.51200000000000001</v>
      </c>
      <c r="AI854">
        <v>0.747428571428571</v>
      </c>
      <c r="AJ854">
        <v>5.94285714285714E-2</v>
      </c>
      <c r="AK854">
        <v>0.45142857142857101</v>
      </c>
      <c r="AL854">
        <v>0.79657142857142904</v>
      </c>
      <c r="AM854">
        <v>0.17371428571428599</v>
      </c>
      <c r="AN854">
        <v>0.86285714285714299</v>
      </c>
      <c r="AO854">
        <v>0.45942857142857102</v>
      </c>
      <c r="AP854">
        <v>0</v>
      </c>
      <c r="AQ854">
        <v>0</v>
      </c>
      <c r="AR854">
        <v>0.873142857142857</v>
      </c>
      <c r="AS854">
        <v>0.33485714285714302</v>
      </c>
      <c r="AT854">
        <v>0.52457142857142902</v>
      </c>
      <c r="AU854">
        <v>0</v>
      </c>
      <c r="AV854">
        <v>1.8342857142857101</v>
      </c>
      <c r="AW854">
        <v>2.28457142857143</v>
      </c>
      <c r="AX854">
        <v>0.45942857142857102</v>
      </c>
      <c r="AY854">
        <v>1.73257142857143</v>
      </c>
      <c r="AZ854">
        <v>6.3108571428571398</v>
      </c>
      <c r="BA854">
        <v>0.437714285714286</v>
      </c>
      <c r="BB854">
        <v>0.65028571428571402</v>
      </c>
      <c r="BC854">
        <v>0.23314285714285701</v>
      </c>
      <c r="BD854">
        <v>0.29371428571428598</v>
      </c>
      <c r="BE854">
        <v>0.33714285714285702</v>
      </c>
      <c r="BF854" s="255" t="str">
        <f t="shared" si="13"/>
        <v>Some vulnerability</v>
      </c>
    </row>
    <row r="855" spans="1:58" x14ac:dyDescent="0.25">
      <c r="A855">
        <v>56726</v>
      </c>
      <c r="B855">
        <v>1576</v>
      </c>
      <c r="C855">
        <v>65</v>
      </c>
      <c r="D855">
        <v>22</v>
      </c>
      <c r="E855">
        <v>35672</v>
      </c>
      <c r="F855">
        <v>66</v>
      </c>
      <c r="G855">
        <v>293</v>
      </c>
      <c r="H855">
        <v>412</v>
      </c>
      <c r="I855">
        <v>168</v>
      </c>
      <c r="J855">
        <v>38</v>
      </c>
      <c r="K855">
        <v>158</v>
      </c>
      <c r="L855">
        <v>0</v>
      </c>
      <c r="M855">
        <v>16</v>
      </c>
      <c r="N855">
        <v>91</v>
      </c>
      <c r="O855">
        <v>10</v>
      </c>
      <c r="P855">
        <v>10</v>
      </c>
      <c r="Q855">
        <v>44</v>
      </c>
      <c r="R855">
        <v>4.1243654822335003E-2</v>
      </c>
      <c r="S855">
        <v>1.3959390862944201E-2</v>
      </c>
      <c r="T855">
        <v>35672</v>
      </c>
      <c r="U855">
        <v>4.1878172588832502E-2</v>
      </c>
      <c r="V855">
        <v>0.185913705583756</v>
      </c>
      <c r="W855">
        <v>0.26142131979695399</v>
      </c>
      <c r="X855">
        <v>0.10659898477157401</v>
      </c>
      <c r="Y855">
        <v>2.4111675126903601E-2</v>
      </c>
      <c r="Z855">
        <v>0.10025380710659899</v>
      </c>
      <c r="AA855">
        <v>0</v>
      </c>
      <c r="AB855">
        <v>1.01522842639594E-2</v>
      </c>
      <c r="AC855">
        <v>5.7741116751269E-2</v>
      </c>
      <c r="AD855">
        <v>6.3451776649746201E-3</v>
      </c>
      <c r="AE855">
        <v>6.3451776649746201E-3</v>
      </c>
      <c r="AF855">
        <v>2.7918781725888301E-2</v>
      </c>
      <c r="AG855">
        <v>0.152</v>
      </c>
      <c r="AH855">
        <v>0.39885714285714302</v>
      </c>
      <c r="AI855">
        <v>0.68685714285714305</v>
      </c>
      <c r="AJ855">
        <v>0.52571428571428602</v>
      </c>
      <c r="AK855">
        <v>0.42057142857142898</v>
      </c>
      <c r="AL855">
        <v>0.76</v>
      </c>
      <c r="AM855">
        <v>0.38971428571428601</v>
      </c>
      <c r="AN855">
        <v>0.46285714285714302</v>
      </c>
      <c r="AO855">
        <v>0.51885714285714302</v>
      </c>
      <c r="AP855">
        <v>0</v>
      </c>
      <c r="AQ855">
        <v>0.44800000000000001</v>
      </c>
      <c r="AR855">
        <v>0.82285714285714295</v>
      </c>
      <c r="AS855">
        <v>0.60571428571428598</v>
      </c>
      <c r="AT855">
        <v>0.23200000000000001</v>
      </c>
      <c r="AU855">
        <v>0.83199999999999996</v>
      </c>
      <c r="AV855">
        <v>1.76342857142857</v>
      </c>
      <c r="AW855">
        <v>2.03314285714286</v>
      </c>
      <c r="AX855">
        <v>0.51885714285714302</v>
      </c>
      <c r="AY855">
        <v>2.9405714285714302</v>
      </c>
      <c r="AZ855">
        <v>7.2560000000000002</v>
      </c>
      <c r="BA855">
        <v>0.40342857142857103</v>
      </c>
      <c r="BB855">
        <v>0.52571428571428602</v>
      </c>
      <c r="BC855">
        <v>0.253714285714286</v>
      </c>
      <c r="BD855">
        <v>0.67428571428571404</v>
      </c>
      <c r="BE855">
        <v>0.504</v>
      </c>
      <c r="BF855" s="255" t="str">
        <f t="shared" si="13"/>
        <v>Significant vulnerability</v>
      </c>
    </row>
    <row r="856" spans="1:58" x14ac:dyDescent="0.25">
      <c r="A856">
        <v>56727</v>
      </c>
      <c r="B856">
        <v>879</v>
      </c>
      <c r="C856">
        <v>36</v>
      </c>
      <c r="D856">
        <v>4</v>
      </c>
      <c r="E856">
        <v>42169</v>
      </c>
      <c r="F856">
        <v>62</v>
      </c>
      <c r="G856">
        <v>161</v>
      </c>
      <c r="H856">
        <v>179</v>
      </c>
      <c r="I856">
        <v>86</v>
      </c>
      <c r="J856">
        <v>20</v>
      </c>
      <c r="K856">
        <v>90</v>
      </c>
      <c r="L856">
        <v>0</v>
      </c>
      <c r="M856">
        <v>0</v>
      </c>
      <c r="N856">
        <v>91</v>
      </c>
      <c r="O856">
        <v>0</v>
      </c>
      <c r="P856">
        <v>1</v>
      </c>
      <c r="Q856">
        <v>0</v>
      </c>
      <c r="R856">
        <v>4.0955631399317398E-2</v>
      </c>
      <c r="S856">
        <v>4.5506257110352697E-3</v>
      </c>
      <c r="T856">
        <v>42169</v>
      </c>
      <c r="U856">
        <v>7.0534698521046602E-2</v>
      </c>
      <c r="V856">
        <v>0.18316268486917001</v>
      </c>
      <c r="W856">
        <v>0.20364050056882799</v>
      </c>
      <c r="X856">
        <v>9.7838452787258307E-2</v>
      </c>
      <c r="Y856">
        <v>2.2753128555176302E-2</v>
      </c>
      <c r="Z856">
        <v>0.102389078498294</v>
      </c>
      <c r="AA856">
        <v>0</v>
      </c>
      <c r="AB856">
        <v>0</v>
      </c>
      <c r="AC856">
        <v>0.10352673492605199</v>
      </c>
      <c r="AD856">
        <v>0</v>
      </c>
      <c r="AE856">
        <v>1.13765642775882E-3</v>
      </c>
      <c r="AF856">
        <v>0</v>
      </c>
      <c r="AG856">
        <v>0.14857142857142899</v>
      </c>
      <c r="AH856">
        <v>0.10171428571428601</v>
      </c>
      <c r="AI856">
        <v>0.33257142857142902</v>
      </c>
      <c r="AJ856">
        <v>0.85828571428571399</v>
      </c>
      <c r="AK856">
        <v>0.39314285714285702</v>
      </c>
      <c r="AL856">
        <v>0.32571428571428601</v>
      </c>
      <c r="AM856">
        <v>0.28685714285714298</v>
      </c>
      <c r="AN856">
        <v>0.42171428571428599</v>
      </c>
      <c r="AO856">
        <v>0.53257142857142903</v>
      </c>
      <c r="AP856">
        <v>0</v>
      </c>
      <c r="AQ856">
        <v>0</v>
      </c>
      <c r="AR856">
        <v>0.94742857142857095</v>
      </c>
      <c r="AS856">
        <v>0</v>
      </c>
      <c r="AT856">
        <v>9.4857142857142904E-2</v>
      </c>
      <c r="AU856">
        <v>0</v>
      </c>
      <c r="AV856">
        <v>1.4411428571428599</v>
      </c>
      <c r="AW856">
        <v>1.4274285714285699</v>
      </c>
      <c r="AX856">
        <v>0.53257142857142903</v>
      </c>
      <c r="AY856">
        <v>1.04228571428571</v>
      </c>
      <c r="AZ856">
        <v>4.4434285714285702</v>
      </c>
      <c r="BA856">
        <v>0.26971428571428602</v>
      </c>
      <c r="BB856">
        <v>0.19428571428571401</v>
      </c>
      <c r="BC856">
        <v>0.26057142857142901</v>
      </c>
      <c r="BD856">
        <v>0.11771428571428599</v>
      </c>
      <c r="BE856">
        <v>7.8857142857142903E-2</v>
      </c>
      <c r="BF856" s="255" t="str">
        <f t="shared" si="13"/>
        <v>Least vulnerability</v>
      </c>
    </row>
    <row r="857" spans="1:58" x14ac:dyDescent="0.25">
      <c r="A857">
        <v>56728</v>
      </c>
      <c r="B857">
        <v>1149</v>
      </c>
      <c r="C857">
        <v>89</v>
      </c>
      <c r="D857">
        <v>22</v>
      </c>
      <c r="E857">
        <v>38561</v>
      </c>
      <c r="F857">
        <v>25</v>
      </c>
      <c r="G857">
        <v>344</v>
      </c>
      <c r="H857">
        <v>239</v>
      </c>
      <c r="I857">
        <v>141</v>
      </c>
      <c r="J857">
        <v>44</v>
      </c>
      <c r="K857">
        <v>87</v>
      </c>
      <c r="L857">
        <v>7</v>
      </c>
      <c r="M857">
        <v>28</v>
      </c>
      <c r="N857">
        <v>14</v>
      </c>
      <c r="O857">
        <v>6</v>
      </c>
      <c r="P857">
        <v>28</v>
      </c>
      <c r="Q857">
        <v>78</v>
      </c>
      <c r="R857">
        <v>7.7458659704090493E-2</v>
      </c>
      <c r="S857">
        <v>1.9147084421235899E-2</v>
      </c>
      <c r="T857">
        <v>38561</v>
      </c>
      <c r="U857">
        <v>2.1758050478677099E-2</v>
      </c>
      <c r="V857">
        <v>0.29939077458659702</v>
      </c>
      <c r="W857">
        <v>0.208006962576153</v>
      </c>
      <c r="X857">
        <v>0.122715404699739</v>
      </c>
      <c r="Y857">
        <v>3.82941688424717E-2</v>
      </c>
      <c r="Z857">
        <v>7.5718015665796307E-2</v>
      </c>
      <c r="AA857">
        <v>6.0922541340295896E-3</v>
      </c>
      <c r="AB857">
        <v>2.43690165361184E-2</v>
      </c>
      <c r="AC857">
        <v>1.21845082680592E-2</v>
      </c>
      <c r="AD857">
        <v>5.2219321148825101E-3</v>
      </c>
      <c r="AE857">
        <v>2.43690165361184E-2</v>
      </c>
      <c r="AF857">
        <v>6.7885117493472605E-2</v>
      </c>
      <c r="AG857">
        <v>0.45485714285714302</v>
      </c>
      <c r="AH857">
        <v>0.56114285714285705</v>
      </c>
      <c r="AI857">
        <v>0.502857142857143</v>
      </c>
      <c r="AJ857">
        <v>0.185142857142857</v>
      </c>
      <c r="AK857">
        <v>0.88571428571428601</v>
      </c>
      <c r="AL857">
        <v>0.35771428571428598</v>
      </c>
      <c r="AM857">
        <v>0.55428571428571405</v>
      </c>
      <c r="AN857">
        <v>0.79657142857142904</v>
      </c>
      <c r="AO857">
        <v>0.40114285714285702</v>
      </c>
      <c r="AP857">
        <v>0.65257142857142902</v>
      </c>
      <c r="AQ857">
        <v>0.61714285714285699</v>
      </c>
      <c r="AR857">
        <v>0.441142857142857</v>
      </c>
      <c r="AS857">
        <v>0.54514285714285704</v>
      </c>
      <c r="AT857">
        <v>0.74399999999999999</v>
      </c>
      <c r="AU857">
        <v>0.95199999999999996</v>
      </c>
      <c r="AV857">
        <v>1.704</v>
      </c>
      <c r="AW857">
        <v>2.5942857142857099</v>
      </c>
      <c r="AX857">
        <v>1.05371428571429</v>
      </c>
      <c r="AY857">
        <v>3.29942857142857</v>
      </c>
      <c r="AZ857">
        <v>8.6514285714285695</v>
      </c>
      <c r="BA857">
        <v>0.380571428571429</v>
      </c>
      <c r="BB857">
        <v>0.80571428571428605</v>
      </c>
      <c r="BC857">
        <v>0.58399999999999996</v>
      </c>
      <c r="BD857">
        <v>0.8</v>
      </c>
      <c r="BE857">
        <v>0.72685714285714298</v>
      </c>
      <c r="BF857" s="255" t="str">
        <f t="shared" si="13"/>
        <v>Significant vulnerability</v>
      </c>
    </row>
    <row r="858" spans="1:58" x14ac:dyDescent="0.25">
      <c r="A858">
        <v>56729</v>
      </c>
      <c r="B858">
        <v>123</v>
      </c>
      <c r="C858">
        <v>13</v>
      </c>
      <c r="D858">
        <v>0</v>
      </c>
      <c r="E858">
        <v>30522</v>
      </c>
      <c r="F858">
        <v>3</v>
      </c>
      <c r="G858">
        <v>10</v>
      </c>
      <c r="H858">
        <v>44</v>
      </c>
      <c r="I858">
        <v>10</v>
      </c>
      <c r="J858">
        <v>3</v>
      </c>
      <c r="K858">
        <v>1</v>
      </c>
      <c r="L858">
        <v>0</v>
      </c>
      <c r="M858">
        <v>0</v>
      </c>
      <c r="N858">
        <v>16</v>
      </c>
      <c r="O858">
        <v>0</v>
      </c>
      <c r="P858">
        <v>0</v>
      </c>
      <c r="Q858">
        <v>0</v>
      </c>
      <c r="R858">
        <v>0.105691056910569</v>
      </c>
      <c r="S858">
        <v>0</v>
      </c>
      <c r="T858">
        <v>30522</v>
      </c>
      <c r="U858">
        <v>2.4390243902439001E-2</v>
      </c>
      <c r="V858">
        <v>8.1300813008130093E-2</v>
      </c>
      <c r="W858">
        <v>0.35772357723577197</v>
      </c>
      <c r="X858">
        <v>8.1300813008130093E-2</v>
      </c>
      <c r="Y858">
        <v>2.4390243902439001E-2</v>
      </c>
      <c r="Z858">
        <v>8.1300813008130107E-3</v>
      </c>
      <c r="AA858">
        <v>0</v>
      </c>
      <c r="AB858">
        <v>0</v>
      </c>
      <c r="AC858">
        <v>0.13008130081300801</v>
      </c>
      <c r="AD858">
        <v>0</v>
      </c>
      <c r="AE858">
        <v>0</v>
      </c>
      <c r="AF858">
        <v>0</v>
      </c>
      <c r="AG858">
        <v>0.66742857142857104</v>
      </c>
      <c r="AH858">
        <v>0</v>
      </c>
      <c r="AI858">
        <v>0.89485714285714302</v>
      </c>
      <c r="AJ858">
        <v>0.216</v>
      </c>
      <c r="AK858">
        <v>1.9428571428571399E-2</v>
      </c>
      <c r="AL858">
        <v>0.98399999999999999</v>
      </c>
      <c r="AM858">
        <v>0.11771428571428599</v>
      </c>
      <c r="AN858">
        <v>0.47428571428571398</v>
      </c>
      <c r="AO858">
        <v>3.4285714285714301E-2</v>
      </c>
      <c r="AP858">
        <v>0</v>
      </c>
      <c r="AQ858">
        <v>0</v>
      </c>
      <c r="AR858">
        <v>0.97028571428571397</v>
      </c>
      <c r="AS858">
        <v>0</v>
      </c>
      <c r="AT858">
        <v>0</v>
      </c>
      <c r="AU858">
        <v>0</v>
      </c>
      <c r="AV858">
        <v>1.77828571428571</v>
      </c>
      <c r="AW858">
        <v>1.5954285714285701</v>
      </c>
      <c r="AX858">
        <v>3.4285714285714301E-2</v>
      </c>
      <c r="AY858">
        <v>0.97028571428571397</v>
      </c>
      <c r="AZ858">
        <v>4.3782857142857097</v>
      </c>
      <c r="BA858">
        <v>0.41142857142857098</v>
      </c>
      <c r="BB858">
        <v>0.26628571428571401</v>
      </c>
      <c r="BC858">
        <v>2.97142857142857E-2</v>
      </c>
      <c r="BD858">
        <v>9.9428571428571394E-2</v>
      </c>
      <c r="BE858">
        <v>7.3142857142857107E-2</v>
      </c>
      <c r="BF858" s="255" t="str">
        <f t="shared" si="13"/>
        <v>Least vulnerability</v>
      </c>
    </row>
    <row r="859" spans="1:58" x14ac:dyDescent="0.25">
      <c r="A859">
        <v>56731</v>
      </c>
      <c r="B859">
        <v>126</v>
      </c>
      <c r="C859">
        <v>21</v>
      </c>
      <c r="D859">
        <v>3</v>
      </c>
      <c r="E859">
        <v>30406</v>
      </c>
      <c r="F859">
        <v>4</v>
      </c>
      <c r="G859">
        <v>22</v>
      </c>
      <c r="H859">
        <v>31</v>
      </c>
      <c r="I859">
        <v>34</v>
      </c>
      <c r="J859">
        <v>9</v>
      </c>
      <c r="K859">
        <v>0</v>
      </c>
      <c r="L859">
        <v>0</v>
      </c>
      <c r="M859">
        <v>0</v>
      </c>
      <c r="N859">
        <v>0</v>
      </c>
      <c r="O859">
        <v>0</v>
      </c>
      <c r="P859">
        <v>0</v>
      </c>
      <c r="Q859">
        <v>0</v>
      </c>
      <c r="R859">
        <v>0.16666666666666699</v>
      </c>
      <c r="S859">
        <v>2.3809523809523801E-2</v>
      </c>
      <c r="T859">
        <v>30406</v>
      </c>
      <c r="U859">
        <v>3.1746031746031703E-2</v>
      </c>
      <c r="V859">
        <v>0.17460317460317501</v>
      </c>
      <c r="W859">
        <v>0.24603174603174599</v>
      </c>
      <c r="X859">
        <v>0.26984126984126999</v>
      </c>
      <c r="Y859">
        <v>7.1428571428571397E-2</v>
      </c>
      <c r="Z859">
        <v>0</v>
      </c>
      <c r="AA859">
        <v>0</v>
      </c>
      <c r="AB859">
        <v>0</v>
      </c>
      <c r="AC859">
        <v>0</v>
      </c>
      <c r="AD859">
        <v>0</v>
      </c>
      <c r="AE859">
        <v>0</v>
      </c>
      <c r="AF859">
        <v>0</v>
      </c>
      <c r="AG859">
        <v>0.90857142857142903</v>
      </c>
      <c r="AH859">
        <v>0.72114285714285697</v>
      </c>
      <c r="AI859">
        <v>0.89714285714285702</v>
      </c>
      <c r="AJ859">
        <v>0.33942857142857102</v>
      </c>
      <c r="AK859">
        <v>0.34628571428571397</v>
      </c>
      <c r="AL859">
        <v>0.65485714285714303</v>
      </c>
      <c r="AM859">
        <v>0.98399999999999999</v>
      </c>
      <c r="AN859">
        <v>0.96571428571428597</v>
      </c>
      <c r="AO859">
        <v>0</v>
      </c>
      <c r="AP859">
        <v>0</v>
      </c>
      <c r="AQ859">
        <v>0</v>
      </c>
      <c r="AR859">
        <v>0</v>
      </c>
      <c r="AS859">
        <v>0</v>
      </c>
      <c r="AT859">
        <v>0</v>
      </c>
      <c r="AU859">
        <v>0</v>
      </c>
      <c r="AV859">
        <v>2.8662857142857101</v>
      </c>
      <c r="AW859">
        <v>2.95085714285714</v>
      </c>
      <c r="AX859">
        <v>0</v>
      </c>
      <c r="AY859">
        <v>0</v>
      </c>
      <c r="AZ859">
        <v>5.8171428571428603</v>
      </c>
      <c r="BA859">
        <v>0.84914285714285698</v>
      </c>
      <c r="BB859">
        <v>0.95542857142857096</v>
      </c>
      <c r="BC859">
        <v>0</v>
      </c>
      <c r="BD859">
        <v>0</v>
      </c>
      <c r="BE859">
        <v>0.26285714285714301</v>
      </c>
      <c r="BF859" s="255" t="str">
        <f t="shared" si="13"/>
        <v>Some vulnerability</v>
      </c>
    </row>
    <row r="860" spans="1:58" x14ac:dyDescent="0.25">
      <c r="A860">
        <v>56732</v>
      </c>
      <c r="B860">
        <v>978</v>
      </c>
      <c r="C860">
        <v>83</v>
      </c>
      <c r="D860">
        <v>10</v>
      </c>
      <c r="E860">
        <v>33449</v>
      </c>
      <c r="F860">
        <v>14</v>
      </c>
      <c r="G860">
        <v>265</v>
      </c>
      <c r="H860">
        <v>187</v>
      </c>
      <c r="I860">
        <v>89</v>
      </c>
      <c r="J860">
        <v>42</v>
      </c>
      <c r="K860">
        <v>27</v>
      </c>
      <c r="L860">
        <v>2</v>
      </c>
      <c r="M860">
        <v>51</v>
      </c>
      <c r="N860">
        <v>36</v>
      </c>
      <c r="O860">
        <v>13</v>
      </c>
      <c r="P860">
        <v>23</v>
      </c>
      <c r="Q860">
        <v>63</v>
      </c>
      <c r="R860">
        <v>8.4867075664621705E-2</v>
      </c>
      <c r="S860">
        <v>1.02249488752556E-2</v>
      </c>
      <c r="T860">
        <v>33449</v>
      </c>
      <c r="U860">
        <v>1.4314928425357899E-2</v>
      </c>
      <c r="V860">
        <v>0.270961145194274</v>
      </c>
      <c r="W860">
        <v>0.19120654396728001</v>
      </c>
      <c r="X860">
        <v>9.1002044989775099E-2</v>
      </c>
      <c r="Y860">
        <v>4.2944785276073601E-2</v>
      </c>
      <c r="Z860">
        <v>2.7607361963190202E-2</v>
      </c>
      <c r="AA860">
        <v>2.0449897750511202E-3</v>
      </c>
      <c r="AB860">
        <v>5.2147239263803699E-2</v>
      </c>
      <c r="AC860">
        <v>3.6809815950920199E-2</v>
      </c>
      <c r="AD860">
        <v>1.3292433537832301E-2</v>
      </c>
      <c r="AE860">
        <v>2.3517382413087901E-2</v>
      </c>
      <c r="AF860">
        <v>6.4417177914110405E-2</v>
      </c>
      <c r="AG860">
        <v>0.52114285714285702</v>
      </c>
      <c r="AH860">
        <v>0.27200000000000002</v>
      </c>
      <c r="AI860">
        <v>0.79314285714285704</v>
      </c>
      <c r="AJ860">
        <v>9.1428571428571401E-2</v>
      </c>
      <c r="AK860">
        <v>0.83885714285714297</v>
      </c>
      <c r="AL860">
        <v>0.251428571428571</v>
      </c>
      <c r="AM860">
        <v>0.22514285714285701</v>
      </c>
      <c r="AN860">
        <v>0.85371428571428598</v>
      </c>
      <c r="AO860">
        <v>8.5714285714285701E-2</v>
      </c>
      <c r="AP860">
        <v>0.48685714285714299</v>
      </c>
      <c r="AQ860">
        <v>0.81714285714285695</v>
      </c>
      <c r="AR860">
        <v>0.72228571428571398</v>
      </c>
      <c r="AS860">
        <v>0.86514285714285699</v>
      </c>
      <c r="AT860">
        <v>0.72342857142857098</v>
      </c>
      <c r="AU860">
        <v>0.94514285714285695</v>
      </c>
      <c r="AV860">
        <v>1.6777142857142899</v>
      </c>
      <c r="AW860">
        <v>2.1691428571428601</v>
      </c>
      <c r="AX860">
        <v>0.57257142857142895</v>
      </c>
      <c r="AY860">
        <v>4.0731428571428596</v>
      </c>
      <c r="AZ860">
        <v>8.4925714285714307</v>
      </c>
      <c r="BA860">
        <v>0.36571428571428599</v>
      </c>
      <c r="BB860">
        <v>0.58857142857142897</v>
      </c>
      <c r="BC860">
        <v>0.28342857142857097</v>
      </c>
      <c r="BD860">
        <v>0.99085714285714299</v>
      </c>
      <c r="BE860">
        <v>0.69942857142857096</v>
      </c>
      <c r="BF860" s="255" t="str">
        <f t="shared" si="13"/>
        <v>Significant vulnerability</v>
      </c>
    </row>
    <row r="861" spans="1:58" x14ac:dyDescent="0.25">
      <c r="A861">
        <v>56733</v>
      </c>
      <c r="B861">
        <v>381</v>
      </c>
      <c r="C861">
        <v>16</v>
      </c>
      <c r="D861">
        <v>20</v>
      </c>
      <c r="E861">
        <v>47337</v>
      </c>
      <c r="F861">
        <v>15</v>
      </c>
      <c r="G861">
        <v>85</v>
      </c>
      <c r="H861">
        <v>70</v>
      </c>
      <c r="I861">
        <v>33</v>
      </c>
      <c r="J861">
        <v>21</v>
      </c>
      <c r="K861">
        <v>44</v>
      </c>
      <c r="L861">
        <v>0</v>
      </c>
      <c r="M861">
        <v>0</v>
      </c>
      <c r="N861">
        <v>12</v>
      </c>
      <c r="O861">
        <v>0</v>
      </c>
      <c r="P861">
        <v>5</v>
      </c>
      <c r="Q861">
        <v>0</v>
      </c>
      <c r="R861">
        <v>4.1994750656167999E-2</v>
      </c>
      <c r="S861">
        <v>5.2493438320210001E-2</v>
      </c>
      <c r="T861">
        <v>47337</v>
      </c>
      <c r="U861">
        <v>3.9370078740157501E-2</v>
      </c>
      <c r="V861">
        <v>0.22309711286089201</v>
      </c>
      <c r="W861">
        <v>0.18372703412073499</v>
      </c>
      <c r="X861">
        <v>8.6614173228346497E-2</v>
      </c>
      <c r="Y861">
        <v>5.5118110236220499E-2</v>
      </c>
      <c r="Z861">
        <v>0.115485564304462</v>
      </c>
      <c r="AA861">
        <v>0</v>
      </c>
      <c r="AB861">
        <v>0</v>
      </c>
      <c r="AC861">
        <v>3.1496062992125998E-2</v>
      </c>
      <c r="AD861">
        <v>0</v>
      </c>
      <c r="AE861">
        <v>1.31233595800525E-2</v>
      </c>
      <c r="AF861">
        <v>0</v>
      </c>
      <c r="AG861">
        <v>0.157714285714286</v>
      </c>
      <c r="AH861">
        <v>0.96799999999999997</v>
      </c>
      <c r="AI861">
        <v>0.186285714285714</v>
      </c>
      <c r="AJ861">
        <v>0.48114285714285698</v>
      </c>
      <c r="AK861">
        <v>0.64457142857142902</v>
      </c>
      <c r="AL861">
        <v>0.20799999999999999</v>
      </c>
      <c r="AM861">
        <v>0.17485714285714299</v>
      </c>
      <c r="AN861">
        <v>0.93371428571428605</v>
      </c>
      <c r="AO861">
        <v>0.59542857142857097</v>
      </c>
      <c r="AP861">
        <v>0</v>
      </c>
      <c r="AQ861">
        <v>0</v>
      </c>
      <c r="AR861">
        <v>0.68799999999999994</v>
      </c>
      <c r="AS861">
        <v>0</v>
      </c>
      <c r="AT861">
        <v>0.46400000000000002</v>
      </c>
      <c r="AU861">
        <v>0</v>
      </c>
      <c r="AV861">
        <v>1.79314285714286</v>
      </c>
      <c r="AW861">
        <v>1.96114285714286</v>
      </c>
      <c r="AX861">
        <v>0.59542857142857097</v>
      </c>
      <c r="AY861">
        <v>1.1519999999999999</v>
      </c>
      <c r="AZ861">
        <v>5.5017142857142902</v>
      </c>
      <c r="BA861">
        <v>0.42057142857142898</v>
      </c>
      <c r="BB861">
        <v>0.48114285714285698</v>
      </c>
      <c r="BC861">
        <v>0.30285714285714299</v>
      </c>
      <c r="BD861">
        <v>0.13942857142857101</v>
      </c>
      <c r="BE861">
        <v>0.20457142857142899</v>
      </c>
      <c r="BF861" s="255" t="str">
        <f t="shared" si="13"/>
        <v>Least vulnerability</v>
      </c>
    </row>
    <row r="862" spans="1:58" x14ac:dyDescent="0.25">
      <c r="A862">
        <v>56734</v>
      </c>
      <c r="B862">
        <v>615</v>
      </c>
      <c r="C862">
        <v>121</v>
      </c>
      <c r="D862">
        <v>30</v>
      </c>
      <c r="E862">
        <v>39208</v>
      </c>
      <c r="F862">
        <v>31</v>
      </c>
      <c r="G862">
        <v>159</v>
      </c>
      <c r="H862">
        <v>94</v>
      </c>
      <c r="I862">
        <v>66</v>
      </c>
      <c r="J862">
        <v>17</v>
      </c>
      <c r="K862">
        <v>60</v>
      </c>
      <c r="L862">
        <v>0</v>
      </c>
      <c r="M862">
        <v>10</v>
      </c>
      <c r="N862">
        <v>38</v>
      </c>
      <c r="O862">
        <v>2</v>
      </c>
      <c r="P862">
        <v>9</v>
      </c>
      <c r="Q862">
        <v>118</v>
      </c>
      <c r="R862">
        <v>0.19674796747967499</v>
      </c>
      <c r="S862">
        <v>4.8780487804878099E-2</v>
      </c>
      <c r="T862">
        <v>39208</v>
      </c>
      <c r="U862">
        <v>5.04065040650407E-2</v>
      </c>
      <c r="V862">
        <v>0.258536585365854</v>
      </c>
      <c r="W862">
        <v>0.15284552845528501</v>
      </c>
      <c r="X862">
        <v>0.107317073170732</v>
      </c>
      <c r="Y862">
        <v>2.7642276422764199E-2</v>
      </c>
      <c r="Z862">
        <v>9.7560975609756101E-2</v>
      </c>
      <c r="AA862">
        <v>0</v>
      </c>
      <c r="AB862">
        <v>1.6260162601626001E-2</v>
      </c>
      <c r="AC862">
        <v>6.1788617886178898E-2</v>
      </c>
      <c r="AD862">
        <v>3.2520325203252002E-3</v>
      </c>
      <c r="AE862">
        <v>1.46341463414634E-2</v>
      </c>
      <c r="AF862">
        <v>0.19186991869918699</v>
      </c>
      <c r="AG862">
        <v>0.94171428571428595</v>
      </c>
      <c r="AH862">
        <v>0.95542857142857096</v>
      </c>
      <c r="AI862">
        <v>0.45600000000000002</v>
      </c>
      <c r="AJ862">
        <v>0.67542857142857105</v>
      </c>
      <c r="AK862">
        <v>0.79885714285714304</v>
      </c>
      <c r="AL862">
        <v>0.113142857142857</v>
      </c>
      <c r="AM862">
        <v>0.39771428571428602</v>
      </c>
      <c r="AN862">
        <v>0.55771428571428605</v>
      </c>
      <c r="AO862">
        <v>0.505142857142857</v>
      </c>
      <c r="AP862">
        <v>0</v>
      </c>
      <c r="AQ862">
        <v>0.53142857142857103</v>
      </c>
      <c r="AR862">
        <v>0.83657142857142897</v>
      </c>
      <c r="AS862">
        <v>0.40914285714285697</v>
      </c>
      <c r="AT862">
        <v>0.50857142857142901</v>
      </c>
      <c r="AU862">
        <v>0.98514285714285699</v>
      </c>
      <c r="AV862">
        <v>3.0285714285714298</v>
      </c>
      <c r="AW862">
        <v>1.8674285714285701</v>
      </c>
      <c r="AX862">
        <v>0.505142857142857</v>
      </c>
      <c r="AY862">
        <v>3.2708571428571398</v>
      </c>
      <c r="AZ862">
        <v>8.6720000000000006</v>
      </c>
      <c r="BA862">
        <v>0.88800000000000001</v>
      </c>
      <c r="BB862">
        <v>0.41257142857142898</v>
      </c>
      <c r="BC862">
        <v>0.249142857142857</v>
      </c>
      <c r="BD862">
        <v>0.79085714285714304</v>
      </c>
      <c r="BE862">
        <v>0.72914285714285698</v>
      </c>
      <c r="BF862" s="255" t="str">
        <f t="shared" si="13"/>
        <v>Significant vulnerability</v>
      </c>
    </row>
    <row r="863" spans="1:58" x14ac:dyDescent="0.25">
      <c r="A863">
        <v>56735</v>
      </c>
      <c r="B863">
        <v>658</v>
      </c>
      <c r="C863">
        <v>54</v>
      </c>
      <c r="D863">
        <v>6</v>
      </c>
      <c r="E863">
        <v>33973</v>
      </c>
      <c r="F863">
        <v>23</v>
      </c>
      <c r="G863">
        <v>173</v>
      </c>
      <c r="H863">
        <v>175</v>
      </c>
      <c r="I863">
        <v>60</v>
      </c>
      <c r="J863">
        <v>18</v>
      </c>
      <c r="K863">
        <v>73</v>
      </c>
      <c r="L863">
        <v>5</v>
      </c>
      <c r="M863">
        <v>29</v>
      </c>
      <c r="N863">
        <v>36</v>
      </c>
      <c r="O863">
        <v>7</v>
      </c>
      <c r="P863">
        <v>3</v>
      </c>
      <c r="Q863">
        <v>0</v>
      </c>
      <c r="R863">
        <v>8.2066869300911893E-2</v>
      </c>
      <c r="S863">
        <v>9.11854103343465E-3</v>
      </c>
      <c r="T863">
        <v>33973</v>
      </c>
      <c r="U863">
        <v>3.4954407294832797E-2</v>
      </c>
      <c r="V863">
        <v>0.262917933130699</v>
      </c>
      <c r="W863">
        <v>0.26595744680851102</v>
      </c>
      <c r="X863">
        <v>9.1185410334346503E-2</v>
      </c>
      <c r="Y863">
        <v>2.7355623100304E-2</v>
      </c>
      <c r="Z863">
        <v>0.110942249240122</v>
      </c>
      <c r="AA863">
        <v>7.5987841945288799E-3</v>
      </c>
      <c r="AB863">
        <v>4.4072948328267497E-2</v>
      </c>
      <c r="AC863">
        <v>5.4711246200607903E-2</v>
      </c>
      <c r="AD863">
        <v>1.0638297872340399E-2</v>
      </c>
      <c r="AE863">
        <v>4.5592705167173198E-3</v>
      </c>
      <c r="AF863">
        <v>0</v>
      </c>
      <c r="AG863">
        <v>0.48914285714285699</v>
      </c>
      <c r="AH863">
        <v>0.23314285714285701</v>
      </c>
      <c r="AI863">
        <v>0.76800000000000002</v>
      </c>
      <c r="AJ863">
        <v>0.40228571428571402</v>
      </c>
      <c r="AK863">
        <v>0.81485714285714295</v>
      </c>
      <c r="AL863">
        <v>0.78514285714285703</v>
      </c>
      <c r="AM863">
        <v>0.23200000000000001</v>
      </c>
      <c r="AN863">
        <v>0.54971428571428604</v>
      </c>
      <c r="AO863">
        <v>0.57714285714285696</v>
      </c>
      <c r="AP863">
        <v>0.70399999999999996</v>
      </c>
      <c r="AQ863">
        <v>0.78057142857142903</v>
      </c>
      <c r="AR863">
        <v>0.80685714285714305</v>
      </c>
      <c r="AS863">
        <v>0.78628571428571403</v>
      </c>
      <c r="AT863">
        <v>0.186285714285714</v>
      </c>
      <c r="AU863">
        <v>0</v>
      </c>
      <c r="AV863">
        <v>1.8925714285714299</v>
      </c>
      <c r="AW863">
        <v>2.3817142857142901</v>
      </c>
      <c r="AX863">
        <v>1.28114285714286</v>
      </c>
      <c r="AY863">
        <v>2.56</v>
      </c>
      <c r="AZ863">
        <v>8.1154285714285699</v>
      </c>
      <c r="BA863">
        <v>0.47085714285714297</v>
      </c>
      <c r="BB863">
        <v>0.69828571428571395</v>
      </c>
      <c r="BC863">
        <v>0.69257142857142895</v>
      </c>
      <c r="BD863">
        <v>0.55885714285714305</v>
      </c>
      <c r="BE863">
        <v>0.64457142857142902</v>
      </c>
      <c r="BF863" s="255" t="str">
        <f t="shared" si="13"/>
        <v>Significant vulnerability</v>
      </c>
    </row>
    <row r="864" spans="1:58" x14ac:dyDescent="0.25">
      <c r="A864">
        <v>56736</v>
      </c>
      <c r="B864">
        <v>670</v>
      </c>
      <c r="C864">
        <v>41</v>
      </c>
      <c r="D864">
        <v>5</v>
      </c>
      <c r="E864">
        <v>51030</v>
      </c>
      <c r="F864">
        <v>34</v>
      </c>
      <c r="G864">
        <v>220</v>
      </c>
      <c r="H864">
        <v>115</v>
      </c>
      <c r="I864">
        <v>68</v>
      </c>
      <c r="J864">
        <v>33</v>
      </c>
      <c r="K864">
        <v>19</v>
      </c>
      <c r="L864">
        <v>0</v>
      </c>
      <c r="M864">
        <v>0</v>
      </c>
      <c r="N864">
        <v>87</v>
      </c>
      <c r="O864">
        <v>1</v>
      </c>
      <c r="P864">
        <v>9</v>
      </c>
      <c r="Q864">
        <v>0</v>
      </c>
      <c r="R864">
        <v>6.1194029850746297E-2</v>
      </c>
      <c r="S864">
        <v>7.4626865671641798E-3</v>
      </c>
      <c r="T864">
        <v>51030</v>
      </c>
      <c r="U864">
        <v>5.0746268656716401E-2</v>
      </c>
      <c r="V864">
        <v>0.328358208955224</v>
      </c>
      <c r="W864">
        <v>0.171641791044776</v>
      </c>
      <c r="X864">
        <v>0.101492537313433</v>
      </c>
      <c r="Y864">
        <v>4.9253731343283598E-2</v>
      </c>
      <c r="Z864">
        <v>2.8358208955223899E-2</v>
      </c>
      <c r="AA864">
        <v>0</v>
      </c>
      <c r="AB864">
        <v>0</v>
      </c>
      <c r="AC864">
        <v>0.129850746268657</v>
      </c>
      <c r="AD864">
        <v>1.49253731343284E-3</v>
      </c>
      <c r="AE864">
        <v>1.34328358208955E-2</v>
      </c>
      <c r="AF864">
        <v>0</v>
      </c>
      <c r="AG864">
        <v>0.312</v>
      </c>
      <c r="AH864">
        <v>0.182857142857143</v>
      </c>
      <c r="AI864">
        <v>0.13371428571428601</v>
      </c>
      <c r="AJ864">
        <v>0.68342857142857105</v>
      </c>
      <c r="AK864">
        <v>0.93142857142857105</v>
      </c>
      <c r="AL864">
        <v>0.158857142857143</v>
      </c>
      <c r="AM864">
        <v>0.32685714285714301</v>
      </c>
      <c r="AN864">
        <v>0.90057142857142902</v>
      </c>
      <c r="AO864">
        <v>9.2571428571428596E-2</v>
      </c>
      <c r="AP864">
        <v>0</v>
      </c>
      <c r="AQ864">
        <v>0</v>
      </c>
      <c r="AR864">
        <v>0.96914285714285697</v>
      </c>
      <c r="AS864">
        <v>0.29485714285714298</v>
      </c>
      <c r="AT864">
        <v>0.47199999999999998</v>
      </c>
      <c r="AU864">
        <v>0</v>
      </c>
      <c r="AV864">
        <v>1.3120000000000001</v>
      </c>
      <c r="AW864">
        <v>2.3177142857142901</v>
      </c>
      <c r="AX864">
        <v>9.2571428571428596E-2</v>
      </c>
      <c r="AY864">
        <v>1.736</v>
      </c>
      <c r="AZ864">
        <v>5.4582857142857097</v>
      </c>
      <c r="BA864">
        <v>0.214857142857143</v>
      </c>
      <c r="BB864">
        <v>0.66742857142857104</v>
      </c>
      <c r="BC864">
        <v>6.9714285714285701E-2</v>
      </c>
      <c r="BD864">
        <v>0.29599999999999999</v>
      </c>
      <c r="BE864">
        <v>0.19657142857142901</v>
      </c>
      <c r="BF864" s="255" t="str">
        <f t="shared" si="13"/>
        <v>Least vulnerability</v>
      </c>
    </row>
    <row r="865" spans="1:58" x14ac:dyDescent="0.25">
      <c r="A865">
        <v>56737</v>
      </c>
      <c r="B865">
        <v>759</v>
      </c>
      <c r="C865">
        <v>60</v>
      </c>
      <c r="D865">
        <v>8</v>
      </c>
      <c r="E865">
        <v>39553</v>
      </c>
      <c r="F865">
        <v>37</v>
      </c>
      <c r="G865">
        <v>226</v>
      </c>
      <c r="H865">
        <v>162</v>
      </c>
      <c r="I865">
        <v>134</v>
      </c>
      <c r="J865">
        <v>35</v>
      </c>
      <c r="K865">
        <v>24</v>
      </c>
      <c r="L865">
        <v>0</v>
      </c>
      <c r="M865">
        <v>20</v>
      </c>
      <c r="N865">
        <v>70</v>
      </c>
      <c r="O865">
        <v>0</v>
      </c>
      <c r="P865">
        <v>8</v>
      </c>
      <c r="Q865">
        <v>2</v>
      </c>
      <c r="R865">
        <v>7.9051383399209502E-2</v>
      </c>
      <c r="S865">
        <v>1.0540184453227901E-2</v>
      </c>
      <c r="T865">
        <v>39553</v>
      </c>
      <c r="U865">
        <v>4.8748353096179198E-2</v>
      </c>
      <c r="V865">
        <v>0.29776021080368897</v>
      </c>
      <c r="W865">
        <v>0.21343873517786599</v>
      </c>
      <c r="X865">
        <v>0.17654808959156801</v>
      </c>
      <c r="Y865">
        <v>4.61133069828722E-2</v>
      </c>
      <c r="Z865">
        <v>3.1620553359683799E-2</v>
      </c>
      <c r="AA865">
        <v>0</v>
      </c>
      <c r="AB865">
        <v>2.63504611330698E-2</v>
      </c>
      <c r="AC865">
        <v>9.22266139657444E-2</v>
      </c>
      <c r="AD865">
        <v>0</v>
      </c>
      <c r="AE865">
        <v>1.0540184453227901E-2</v>
      </c>
      <c r="AF865">
        <v>2.6350461133069799E-3</v>
      </c>
      <c r="AG865">
        <v>0.46514285714285702</v>
      </c>
      <c r="AH865">
        <v>0.28114285714285697</v>
      </c>
      <c r="AI865">
        <v>0.44571428571428601</v>
      </c>
      <c r="AJ865">
        <v>0.64457142857142902</v>
      </c>
      <c r="AK865">
        <v>0.878857142857143</v>
      </c>
      <c r="AL865">
        <v>0.38857142857142901</v>
      </c>
      <c r="AM865">
        <v>0.875428571428571</v>
      </c>
      <c r="AN865">
        <v>0.874285714285714</v>
      </c>
      <c r="AO865">
        <v>0.112</v>
      </c>
      <c r="AP865">
        <v>0</v>
      </c>
      <c r="AQ865">
        <v>0.63542857142857101</v>
      </c>
      <c r="AR865">
        <v>0.92571428571428604</v>
      </c>
      <c r="AS865">
        <v>0</v>
      </c>
      <c r="AT865">
        <v>0.38628571428571401</v>
      </c>
      <c r="AU865">
        <v>0.45600000000000002</v>
      </c>
      <c r="AV865">
        <v>1.8365714285714301</v>
      </c>
      <c r="AW865">
        <v>3.01714285714286</v>
      </c>
      <c r="AX865">
        <v>0.112</v>
      </c>
      <c r="AY865">
        <v>2.4034285714285701</v>
      </c>
      <c r="AZ865">
        <v>7.3691428571428599</v>
      </c>
      <c r="BA865">
        <v>0.44</v>
      </c>
      <c r="BB865">
        <v>0.97371428571428598</v>
      </c>
      <c r="BC865">
        <v>8.2285714285714295E-2</v>
      </c>
      <c r="BD865">
        <v>0.500571428571429</v>
      </c>
      <c r="BE865">
        <v>0.52342857142857102</v>
      </c>
      <c r="BF865" s="255" t="str">
        <f t="shared" si="13"/>
        <v>Significant vulnerability</v>
      </c>
    </row>
    <row r="866" spans="1:58" x14ac:dyDescent="0.25">
      <c r="A866">
        <v>56738</v>
      </c>
      <c r="B866">
        <v>1407</v>
      </c>
      <c r="C866">
        <v>100</v>
      </c>
      <c r="D866">
        <v>32</v>
      </c>
      <c r="E866">
        <v>33067</v>
      </c>
      <c r="F866">
        <v>62</v>
      </c>
      <c r="G866">
        <v>326</v>
      </c>
      <c r="H866">
        <v>365</v>
      </c>
      <c r="I866">
        <v>133</v>
      </c>
      <c r="J866">
        <v>52</v>
      </c>
      <c r="K866">
        <v>75</v>
      </c>
      <c r="L866">
        <v>4</v>
      </c>
      <c r="M866">
        <v>1</v>
      </c>
      <c r="N866">
        <v>105</v>
      </c>
      <c r="O866">
        <v>15</v>
      </c>
      <c r="P866">
        <v>11</v>
      </c>
      <c r="Q866">
        <v>0</v>
      </c>
      <c r="R866">
        <v>7.1073205401563602E-2</v>
      </c>
      <c r="S866">
        <v>2.27434257285004E-2</v>
      </c>
      <c r="T866">
        <v>33067</v>
      </c>
      <c r="U866">
        <v>4.40653873489694E-2</v>
      </c>
      <c r="V866">
        <v>0.231698649609097</v>
      </c>
      <c r="W866">
        <v>0.25941719971570698</v>
      </c>
      <c r="X866">
        <v>9.4527363184079602E-2</v>
      </c>
      <c r="Y866">
        <v>3.6958066808813098E-2</v>
      </c>
      <c r="Z866">
        <v>5.3304904051172698E-2</v>
      </c>
      <c r="AA866">
        <v>2.84292821606254E-3</v>
      </c>
      <c r="AB866">
        <v>7.1073205401563598E-4</v>
      </c>
      <c r="AC866">
        <v>7.4626865671641798E-2</v>
      </c>
      <c r="AD866">
        <v>1.06609808102345E-2</v>
      </c>
      <c r="AE866">
        <v>7.8180525941720005E-3</v>
      </c>
      <c r="AF866">
        <v>0</v>
      </c>
      <c r="AG866">
        <v>0.41142857142857098</v>
      </c>
      <c r="AH866">
        <v>0.68685714285714305</v>
      </c>
      <c r="AI866">
        <v>0.80685714285714305</v>
      </c>
      <c r="AJ866">
        <v>0.56342857142857095</v>
      </c>
      <c r="AK866">
        <v>0.69714285714285695</v>
      </c>
      <c r="AL866">
        <v>0.74285714285714299</v>
      </c>
      <c r="AM866">
        <v>0.249142857142857</v>
      </c>
      <c r="AN866">
        <v>0.76914285714285702</v>
      </c>
      <c r="AO866">
        <v>0.23542857142857099</v>
      </c>
      <c r="AP866">
        <v>0.53028571428571403</v>
      </c>
      <c r="AQ866">
        <v>0.315428571428571</v>
      </c>
      <c r="AR866">
        <v>0.874285714285714</v>
      </c>
      <c r="AS866">
        <v>0.78857142857142903</v>
      </c>
      <c r="AT866">
        <v>0.29142857142857098</v>
      </c>
      <c r="AU866">
        <v>0</v>
      </c>
      <c r="AV866">
        <v>2.4685714285714302</v>
      </c>
      <c r="AW866">
        <v>2.4582857142857102</v>
      </c>
      <c r="AX866">
        <v>0.76571428571428601</v>
      </c>
      <c r="AY866">
        <v>2.26971428571429</v>
      </c>
      <c r="AZ866">
        <v>7.9622857142857102</v>
      </c>
      <c r="BA866">
        <v>0.70628571428571396</v>
      </c>
      <c r="BB866">
        <v>0.73828571428571399</v>
      </c>
      <c r="BC866">
        <v>0.40799999999999997</v>
      </c>
      <c r="BD866">
        <v>0.45028571428571401</v>
      </c>
      <c r="BE866">
        <v>0.61828571428571399</v>
      </c>
      <c r="BF866" s="255" t="str">
        <f t="shared" si="13"/>
        <v>Significant vulnerability</v>
      </c>
    </row>
    <row r="867" spans="1:58" x14ac:dyDescent="0.25">
      <c r="A867">
        <v>56742</v>
      </c>
      <c r="B867">
        <v>806</v>
      </c>
      <c r="C867">
        <v>103</v>
      </c>
      <c r="D867">
        <v>2</v>
      </c>
      <c r="E867">
        <v>35663</v>
      </c>
      <c r="F867">
        <v>20</v>
      </c>
      <c r="G867">
        <v>128</v>
      </c>
      <c r="H867">
        <v>223</v>
      </c>
      <c r="I867">
        <v>97</v>
      </c>
      <c r="J867">
        <v>21</v>
      </c>
      <c r="K867">
        <v>49</v>
      </c>
      <c r="L867">
        <v>0</v>
      </c>
      <c r="M867">
        <v>3</v>
      </c>
      <c r="N867">
        <v>16</v>
      </c>
      <c r="O867">
        <v>6</v>
      </c>
      <c r="P867">
        <v>19</v>
      </c>
      <c r="Q867">
        <v>0</v>
      </c>
      <c r="R867">
        <v>0.12779156327543401</v>
      </c>
      <c r="S867">
        <v>2.48138957816377E-3</v>
      </c>
      <c r="T867">
        <v>35663</v>
      </c>
      <c r="U867">
        <v>2.4813895781637701E-2</v>
      </c>
      <c r="V867">
        <v>0.158808933002481</v>
      </c>
      <c r="W867">
        <v>0.27667493796526099</v>
      </c>
      <c r="X867">
        <v>0.120347394540943</v>
      </c>
      <c r="Y867">
        <v>2.6054590570719599E-2</v>
      </c>
      <c r="Z867">
        <v>6.0794044665012398E-2</v>
      </c>
      <c r="AA867">
        <v>0</v>
      </c>
      <c r="AB867">
        <v>3.7220843672456602E-3</v>
      </c>
      <c r="AC867">
        <v>1.9851116625310201E-2</v>
      </c>
      <c r="AD867">
        <v>7.4441687344913203E-3</v>
      </c>
      <c r="AE867">
        <v>2.35732009925558E-2</v>
      </c>
      <c r="AF867">
        <v>0</v>
      </c>
      <c r="AG867">
        <v>0.80114285714285705</v>
      </c>
      <c r="AH867">
        <v>6.9714285714285701E-2</v>
      </c>
      <c r="AI867">
        <v>0.68799999999999994</v>
      </c>
      <c r="AJ867">
        <v>0.220571428571429</v>
      </c>
      <c r="AK867">
        <v>0.26628571428571401</v>
      </c>
      <c r="AL867">
        <v>0.83428571428571396</v>
      </c>
      <c r="AM867">
        <v>0.53600000000000003</v>
      </c>
      <c r="AN867">
        <v>0.52342857142857102</v>
      </c>
      <c r="AO867">
        <v>0.28228571428571397</v>
      </c>
      <c r="AP867">
        <v>0</v>
      </c>
      <c r="AQ867">
        <v>0.35885714285714299</v>
      </c>
      <c r="AR867">
        <v>0.56571428571428595</v>
      </c>
      <c r="AS867">
        <v>0.65142857142857102</v>
      </c>
      <c r="AT867">
        <v>0.72457142857142898</v>
      </c>
      <c r="AU867">
        <v>0</v>
      </c>
      <c r="AV867">
        <v>1.77942857142857</v>
      </c>
      <c r="AW867">
        <v>2.16</v>
      </c>
      <c r="AX867">
        <v>0.28228571428571397</v>
      </c>
      <c r="AY867">
        <v>2.30057142857143</v>
      </c>
      <c r="AZ867">
        <v>6.5222857142857098</v>
      </c>
      <c r="BA867">
        <v>0.41257142857142898</v>
      </c>
      <c r="BB867">
        <v>0.58285714285714296</v>
      </c>
      <c r="BC867">
        <v>0.16342857142857101</v>
      </c>
      <c r="BD867">
        <v>0.46171428571428602</v>
      </c>
      <c r="BE867">
        <v>0.376</v>
      </c>
      <c r="BF867" s="255" t="str">
        <f t="shared" si="13"/>
        <v>Some vulnerability</v>
      </c>
    </row>
    <row r="868" spans="1:58" x14ac:dyDescent="0.25">
      <c r="A868">
        <v>56744</v>
      </c>
      <c r="B868">
        <v>572</v>
      </c>
      <c r="C868">
        <v>6</v>
      </c>
      <c r="D868">
        <v>3</v>
      </c>
      <c r="E868">
        <v>35634</v>
      </c>
      <c r="F868">
        <v>18</v>
      </c>
      <c r="G868">
        <v>96</v>
      </c>
      <c r="H868">
        <v>191</v>
      </c>
      <c r="I868">
        <v>48</v>
      </c>
      <c r="J868">
        <v>19</v>
      </c>
      <c r="K868">
        <v>113</v>
      </c>
      <c r="L868">
        <v>11</v>
      </c>
      <c r="M868">
        <v>0</v>
      </c>
      <c r="N868">
        <v>42</v>
      </c>
      <c r="O868">
        <v>3</v>
      </c>
      <c r="P868">
        <v>1</v>
      </c>
      <c r="Q868">
        <v>0</v>
      </c>
      <c r="R868">
        <v>1.04895104895105E-2</v>
      </c>
      <c r="S868">
        <v>5.2447552447552398E-3</v>
      </c>
      <c r="T868">
        <v>35634</v>
      </c>
      <c r="U868">
        <v>3.1468531468531499E-2</v>
      </c>
      <c r="V868">
        <v>0.16783216783216801</v>
      </c>
      <c r="W868">
        <v>0.33391608391608402</v>
      </c>
      <c r="X868">
        <v>8.3916083916083906E-2</v>
      </c>
      <c r="Y868">
        <v>3.3216783216783202E-2</v>
      </c>
      <c r="Z868">
        <v>0.197552447552448</v>
      </c>
      <c r="AA868">
        <v>1.9230769230769201E-2</v>
      </c>
      <c r="AB868">
        <v>0</v>
      </c>
      <c r="AC868">
        <v>7.3426573426573397E-2</v>
      </c>
      <c r="AD868">
        <v>5.2447552447552398E-3</v>
      </c>
      <c r="AE868">
        <v>1.74825174825175E-3</v>
      </c>
      <c r="AF868">
        <v>0</v>
      </c>
      <c r="AG868">
        <v>1.7142857142857099E-2</v>
      </c>
      <c r="AH868">
        <v>0.11885714285714299</v>
      </c>
      <c r="AI868">
        <v>0.69028571428571395</v>
      </c>
      <c r="AJ868">
        <v>0.33485714285714302</v>
      </c>
      <c r="AK868">
        <v>0.307428571428571</v>
      </c>
      <c r="AL868">
        <v>0.97599999999999998</v>
      </c>
      <c r="AM868">
        <v>0.14514285714285699</v>
      </c>
      <c r="AN868">
        <v>0.70057142857142896</v>
      </c>
      <c r="AO868">
        <v>0.79314285714285704</v>
      </c>
      <c r="AP868">
        <v>0.86628571428571399</v>
      </c>
      <c r="AQ868">
        <v>0</v>
      </c>
      <c r="AR868">
        <v>0.86628571428571399</v>
      </c>
      <c r="AS868">
        <v>0.54628571428571404</v>
      </c>
      <c r="AT868">
        <v>0.108571428571429</v>
      </c>
      <c r="AU868">
        <v>0</v>
      </c>
      <c r="AV868">
        <v>1.1611428571428599</v>
      </c>
      <c r="AW868">
        <v>2.1291428571428601</v>
      </c>
      <c r="AX868">
        <v>1.6594285714285699</v>
      </c>
      <c r="AY868">
        <v>1.52114285714286</v>
      </c>
      <c r="AZ868">
        <v>6.47085714285714</v>
      </c>
      <c r="BA868">
        <v>0.158857142857143</v>
      </c>
      <c r="BB868">
        <v>0.56799999999999995</v>
      </c>
      <c r="BC868">
        <v>0.86285714285714299</v>
      </c>
      <c r="BD868">
        <v>0.24</v>
      </c>
      <c r="BE868">
        <v>0.36914285714285699</v>
      </c>
      <c r="BF868" s="255" t="str">
        <f t="shared" si="13"/>
        <v>Some vulnerability</v>
      </c>
    </row>
    <row r="869" spans="1:58" x14ac:dyDescent="0.25">
      <c r="A869">
        <v>56748</v>
      </c>
      <c r="B869">
        <v>664</v>
      </c>
      <c r="C869">
        <v>29</v>
      </c>
      <c r="D869">
        <v>6</v>
      </c>
      <c r="E869">
        <v>37401</v>
      </c>
      <c r="F869">
        <v>15</v>
      </c>
      <c r="G869">
        <v>127</v>
      </c>
      <c r="H869">
        <v>154</v>
      </c>
      <c r="I869">
        <v>70</v>
      </c>
      <c r="J869">
        <v>31</v>
      </c>
      <c r="K869">
        <v>68</v>
      </c>
      <c r="L869">
        <v>2</v>
      </c>
      <c r="M869">
        <v>4</v>
      </c>
      <c r="N869">
        <v>28</v>
      </c>
      <c r="O869">
        <v>0</v>
      </c>
      <c r="P869">
        <v>5</v>
      </c>
      <c r="Q869">
        <v>0</v>
      </c>
      <c r="R869">
        <v>4.3674698795180697E-2</v>
      </c>
      <c r="S869">
        <v>9.0361445783132491E-3</v>
      </c>
      <c r="T869">
        <v>37401</v>
      </c>
      <c r="U869">
        <v>2.2590361445783101E-2</v>
      </c>
      <c r="V869">
        <v>0.19126506024096401</v>
      </c>
      <c r="W869">
        <v>0.23192771084337299</v>
      </c>
      <c r="X869">
        <v>0.105421686746988</v>
      </c>
      <c r="Y869">
        <v>4.6686746987951798E-2</v>
      </c>
      <c r="Z869">
        <v>0.102409638554217</v>
      </c>
      <c r="AA869">
        <v>3.0120481927710802E-3</v>
      </c>
      <c r="AB869">
        <v>6.0240963855421699E-3</v>
      </c>
      <c r="AC869">
        <v>4.2168674698795199E-2</v>
      </c>
      <c r="AD869">
        <v>0</v>
      </c>
      <c r="AE869">
        <v>7.5301204819277099E-3</v>
      </c>
      <c r="AF869">
        <v>0</v>
      </c>
      <c r="AG869">
        <v>0.17485714285714299</v>
      </c>
      <c r="AH869">
        <v>0.22742857142857101</v>
      </c>
      <c r="AI869">
        <v>0.56799999999999995</v>
      </c>
      <c r="AJ869">
        <v>0.19771428571428601</v>
      </c>
      <c r="AK869">
        <v>0.45942857142857102</v>
      </c>
      <c r="AL869">
        <v>0.55428571428571405</v>
      </c>
      <c r="AM869">
        <v>0.377142857142857</v>
      </c>
      <c r="AN869">
        <v>0.878857142857143</v>
      </c>
      <c r="AO869">
        <v>0.53371428571428603</v>
      </c>
      <c r="AP869">
        <v>0.53828571428571403</v>
      </c>
      <c r="AQ869">
        <v>0.39428571428571402</v>
      </c>
      <c r="AR869">
        <v>0.754285714285714</v>
      </c>
      <c r="AS869">
        <v>0</v>
      </c>
      <c r="AT869">
        <v>0.27657142857142902</v>
      </c>
      <c r="AU869">
        <v>0</v>
      </c>
      <c r="AV869">
        <v>1.1679999999999999</v>
      </c>
      <c r="AW869">
        <v>2.26971428571429</v>
      </c>
      <c r="AX869">
        <v>1.0720000000000001</v>
      </c>
      <c r="AY869">
        <v>1.4251428571428599</v>
      </c>
      <c r="AZ869">
        <v>5.9348571428571404</v>
      </c>
      <c r="BA869">
        <v>0.16</v>
      </c>
      <c r="BB869">
        <v>0.64571428571428602</v>
      </c>
      <c r="BC869">
        <v>0.59771428571428598</v>
      </c>
      <c r="BD869">
        <v>0.20685714285714299</v>
      </c>
      <c r="BE869">
        <v>0.28000000000000003</v>
      </c>
      <c r="BF869" s="255" t="str">
        <f t="shared" si="13"/>
        <v>Some vulnerability</v>
      </c>
    </row>
    <row r="870" spans="1:58" x14ac:dyDescent="0.25">
      <c r="A870">
        <v>56750</v>
      </c>
      <c r="B870">
        <v>2280</v>
      </c>
      <c r="C870">
        <v>123</v>
      </c>
      <c r="D870">
        <v>24</v>
      </c>
      <c r="E870">
        <v>37411</v>
      </c>
      <c r="F870">
        <v>90</v>
      </c>
      <c r="G870">
        <v>544</v>
      </c>
      <c r="H870">
        <v>526</v>
      </c>
      <c r="I870">
        <v>268</v>
      </c>
      <c r="J870">
        <v>81</v>
      </c>
      <c r="K870">
        <v>214</v>
      </c>
      <c r="L870">
        <v>4</v>
      </c>
      <c r="M870">
        <v>81</v>
      </c>
      <c r="N870">
        <v>106</v>
      </c>
      <c r="O870">
        <v>33</v>
      </c>
      <c r="P870">
        <v>33</v>
      </c>
      <c r="Q870">
        <v>36</v>
      </c>
      <c r="R870">
        <v>5.3947368421052598E-2</v>
      </c>
      <c r="S870">
        <v>1.05263157894737E-2</v>
      </c>
      <c r="T870">
        <v>37411</v>
      </c>
      <c r="U870">
        <v>3.94736842105263E-2</v>
      </c>
      <c r="V870">
        <v>0.23859649122807</v>
      </c>
      <c r="W870">
        <v>0.23070175438596499</v>
      </c>
      <c r="X870">
        <v>0.11754385964912301</v>
      </c>
      <c r="Y870">
        <v>3.5526315789473698E-2</v>
      </c>
      <c r="Z870">
        <v>9.3859649122807004E-2</v>
      </c>
      <c r="AA870">
        <v>1.7543859649122801E-3</v>
      </c>
      <c r="AB870">
        <v>3.5526315789473698E-2</v>
      </c>
      <c r="AC870">
        <v>4.6491228070175403E-2</v>
      </c>
      <c r="AD870">
        <v>1.44736842105263E-2</v>
      </c>
      <c r="AE870">
        <v>1.44736842105263E-2</v>
      </c>
      <c r="AF870">
        <v>1.5789473684210499E-2</v>
      </c>
      <c r="AG870">
        <v>0.25942857142857101</v>
      </c>
      <c r="AH870">
        <v>0.27885714285714303</v>
      </c>
      <c r="AI870">
        <v>0.56685714285714295</v>
      </c>
      <c r="AJ870">
        <v>0.48457142857142899</v>
      </c>
      <c r="AK870">
        <v>0.72799999999999998</v>
      </c>
      <c r="AL870">
        <v>0.53714285714285703</v>
      </c>
      <c r="AM870">
        <v>0.494857142857143</v>
      </c>
      <c r="AN870">
        <v>0.74285714285714299</v>
      </c>
      <c r="AO870">
        <v>0.49371428571428599</v>
      </c>
      <c r="AP870">
        <v>0.46628571428571403</v>
      </c>
      <c r="AQ870">
        <v>0.71542857142857097</v>
      </c>
      <c r="AR870">
        <v>0.77942857142857103</v>
      </c>
      <c r="AS870">
        <v>0.88228571428571401</v>
      </c>
      <c r="AT870">
        <v>0.502857142857143</v>
      </c>
      <c r="AU870">
        <v>0.69485714285714295</v>
      </c>
      <c r="AV870">
        <v>1.5897142857142901</v>
      </c>
      <c r="AW870">
        <v>2.50285714285714</v>
      </c>
      <c r="AX870">
        <v>0.96</v>
      </c>
      <c r="AY870">
        <v>3.5748571428571401</v>
      </c>
      <c r="AZ870">
        <v>8.6274285714285703</v>
      </c>
      <c r="BA870">
        <v>0.32114285714285701</v>
      </c>
      <c r="BB870">
        <v>0.75657142857142901</v>
      </c>
      <c r="BC870">
        <v>0.52685714285714302</v>
      </c>
      <c r="BD870">
        <v>0.877714285714286</v>
      </c>
      <c r="BE870">
        <v>0.72114285714285697</v>
      </c>
      <c r="BF870" s="255" t="str">
        <f t="shared" si="13"/>
        <v>Significant vulnerability</v>
      </c>
    </row>
    <row r="871" spans="1:58" x14ac:dyDescent="0.25">
      <c r="A871">
        <v>56751</v>
      </c>
      <c r="B871">
        <v>5776</v>
      </c>
      <c r="C871">
        <v>621</v>
      </c>
      <c r="D871">
        <v>85</v>
      </c>
      <c r="E871">
        <v>37068</v>
      </c>
      <c r="F871">
        <v>325</v>
      </c>
      <c r="G871">
        <v>1133</v>
      </c>
      <c r="H871">
        <v>1377</v>
      </c>
      <c r="I871">
        <v>553</v>
      </c>
      <c r="J871">
        <v>107</v>
      </c>
      <c r="K871">
        <v>553</v>
      </c>
      <c r="L871">
        <v>16</v>
      </c>
      <c r="M871">
        <v>253</v>
      </c>
      <c r="N871">
        <v>303</v>
      </c>
      <c r="O871">
        <v>12</v>
      </c>
      <c r="P871">
        <v>107</v>
      </c>
      <c r="Q871">
        <v>106</v>
      </c>
      <c r="R871">
        <v>0.10751385041551199</v>
      </c>
      <c r="S871">
        <v>1.47160664819945E-2</v>
      </c>
      <c r="T871">
        <v>37068</v>
      </c>
      <c r="U871">
        <v>5.62673130193906E-2</v>
      </c>
      <c r="V871">
        <v>0.196156509695291</v>
      </c>
      <c r="W871">
        <v>0.23840027700831001</v>
      </c>
      <c r="X871">
        <v>9.5740997229916899E-2</v>
      </c>
      <c r="Y871">
        <v>1.85249307479224E-2</v>
      </c>
      <c r="Z871">
        <v>9.5740997229916899E-2</v>
      </c>
      <c r="AA871">
        <v>2.77008310249307E-3</v>
      </c>
      <c r="AB871">
        <v>4.3801939058171702E-2</v>
      </c>
      <c r="AC871">
        <v>5.2458448753462603E-2</v>
      </c>
      <c r="AD871">
        <v>2.0775623268698101E-3</v>
      </c>
      <c r="AE871">
        <v>1.85249307479224E-2</v>
      </c>
      <c r="AF871">
        <v>1.8351800554016601E-2</v>
      </c>
      <c r="AG871">
        <v>0.68114285714285705</v>
      </c>
      <c r="AH871">
        <v>0.42628571428571399</v>
      </c>
      <c r="AI871">
        <v>0.58514285714285696</v>
      </c>
      <c r="AJ871">
        <v>0.746285714285714</v>
      </c>
      <c r="AK871">
        <v>0.498285714285714</v>
      </c>
      <c r="AL871">
        <v>0.59771428571428598</v>
      </c>
      <c r="AM871">
        <v>0.26285714285714301</v>
      </c>
      <c r="AN871">
        <v>0.29371428571428598</v>
      </c>
      <c r="AO871">
        <v>0.497142857142857</v>
      </c>
      <c r="AP871">
        <v>0.52914285714285703</v>
      </c>
      <c r="AQ871">
        <v>0.77828571428571403</v>
      </c>
      <c r="AR871">
        <v>0.79428571428571404</v>
      </c>
      <c r="AS871">
        <v>0.32800000000000001</v>
      </c>
      <c r="AT871">
        <v>0.61028571428571399</v>
      </c>
      <c r="AU871">
        <v>0.72571428571428598</v>
      </c>
      <c r="AV871">
        <v>2.4388571428571399</v>
      </c>
      <c r="AW871">
        <v>1.6525714285714299</v>
      </c>
      <c r="AX871">
        <v>1.02628571428571</v>
      </c>
      <c r="AY871">
        <v>3.23657142857143</v>
      </c>
      <c r="AZ871">
        <v>8.3542857142857105</v>
      </c>
      <c r="BA871">
        <v>0.69599999999999995</v>
      </c>
      <c r="BB871">
        <v>0.29257142857142898</v>
      </c>
      <c r="BC871">
        <v>0.57142857142857095</v>
      </c>
      <c r="BD871">
        <v>0.77485714285714302</v>
      </c>
      <c r="BE871">
        <v>0.68342857142857105</v>
      </c>
      <c r="BF871" s="255" t="str">
        <f t="shared" si="13"/>
        <v>Significant vulnerability</v>
      </c>
    </row>
    <row r="872" spans="1:58" x14ac:dyDescent="0.25">
      <c r="A872">
        <v>56754</v>
      </c>
      <c r="B872">
        <v>495</v>
      </c>
      <c r="C872">
        <v>36</v>
      </c>
      <c r="D872">
        <v>5</v>
      </c>
      <c r="E872">
        <v>40988</v>
      </c>
      <c r="F872">
        <v>34</v>
      </c>
      <c r="G872">
        <v>58</v>
      </c>
      <c r="H872">
        <v>109</v>
      </c>
      <c r="I872">
        <v>32</v>
      </c>
      <c r="J872">
        <v>6</v>
      </c>
      <c r="K872">
        <v>49</v>
      </c>
      <c r="L872">
        <v>1</v>
      </c>
      <c r="M872">
        <v>3</v>
      </c>
      <c r="N872">
        <v>37</v>
      </c>
      <c r="O872">
        <v>0</v>
      </c>
      <c r="P872">
        <v>11</v>
      </c>
      <c r="Q872">
        <v>0</v>
      </c>
      <c r="R872">
        <v>7.2727272727272696E-2</v>
      </c>
      <c r="S872">
        <v>1.01010101010101E-2</v>
      </c>
      <c r="T872">
        <v>40988</v>
      </c>
      <c r="U872">
        <v>6.8686868686868699E-2</v>
      </c>
      <c r="V872">
        <v>0.117171717171717</v>
      </c>
      <c r="W872">
        <v>0.22020202020202001</v>
      </c>
      <c r="X872">
        <v>6.4646464646464605E-2</v>
      </c>
      <c r="Y872">
        <v>1.21212121212121E-2</v>
      </c>
      <c r="Z872">
        <v>9.8989898989899003E-2</v>
      </c>
      <c r="AA872">
        <v>2.0202020202020202E-3</v>
      </c>
      <c r="AB872">
        <v>6.0606060606060597E-3</v>
      </c>
      <c r="AC872">
        <v>7.4747474747474701E-2</v>
      </c>
      <c r="AD872">
        <v>0</v>
      </c>
      <c r="AE872">
        <v>2.2222222222222199E-2</v>
      </c>
      <c r="AF872">
        <v>0</v>
      </c>
      <c r="AG872">
        <v>0.42857142857142899</v>
      </c>
      <c r="AH872">
        <v>0.26400000000000001</v>
      </c>
      <c r="AI872">
        <v>0.379428571428571</v>
      </c>
      <c r="AJ872">
        <v>0.84114285714285697</v>
      </c>
      <c r="AK872">
        <v>8.6857142857142897E-2</v>
      </c>
      <c r="AL872">
        <v>0.44914285714285701</v>
      </c>
      <c r="AM872">
        <v>5.2571428571428602E-2</v>
      </c>
      <c r="AN872">
        <v>0.11771428571428599</v>
      </c>
      <c r="AO872">
        <v>0.50857142857142901</v>
      </c>
      <c r="AP872">
        <v>0.48342857142857099</v>
      </c>
      <c r="AQ872">
        <v>0.39542857142857102</v>
      </c>
      <c r="AR872">
        <v>0.875428571428571</v>
      </c>
      <c r="AS872">
        <v>0</v>
      </c>
      <c r="AT872">
        <v>0.69599999999999995</v>
      </c>
      <c r="AU872">
        <v>0</v>
      </c>
      <c r="AV872">
        <v>1.9131428571428599</v>
      </c>
      <c r="AW872">
        <v>0.70628571428571396</v>
      </c>
      <c r="AX872">
        <v>0.99199999999999999</v>
      </c>
      <c r="AY872">
        <v>1.96685714285714</v>
      </c>
      <c r="AZ872">
        <v>5.5782857142857099</v>
      </c>
      <c r="BA872">
        <v>0.48114285714285698</v>
      </c>
      <c r="BB872">
        <v>1.6E-2</v>
      </c>
      <c r="BC872">
        <v>0.55085714285714305</v>
      </c>
      <c r="BD872">
        <v>0.35885714285714299</v>
      </c>
      <c r="BE872">
        <v>0.220571428571429</v>
      </c>
      <c r="BF872" s="255" t="str">
        <f t="shared" si="13"/>
        <v>Least vulnerability</v>
      </c>
    </row>
    <row r="873" spans="1:58" x14ac:dyDescent="0.25">
      <c r="A873">
        <v>56755</v>
      </c>
      <c r="B873">
        <v>75</v>
      </c>
      <c r="C873">
        <v>3</v>
      </c>
      <c r="D873">
        <v>1</v>
      </c>
      <c r="E873">
        <v>40340</v>
      </c>
      <c r="F873">
        <v>4</v>
      </c>
      <c r="G873">
        <v>26</v>
      </c>
      <c r="H873">
        <v>10</v>
      </c>
      <c r="I873">
        <v>3</v>
      </c>
      <c r="J873">
        <v>4</v>
      </c>
      <c r="K873">
        <v>4</v>
      </c>
      <c r="L873">
        <v>0</v>
      </c>
      <c r="M873">
        <v>0</v>
      </c>
      <c r="N873">
        <v>1</v>
      </c>
      <c r="O873">
        <v>0</v>
      </c>
      <c r="P873">
        <v>3</v>
      </c>
      <c r="Q873">
        <v>0</v>
      </c>
      <c r="R873">
        <v>0.04</v>
      </c>
      <c r="S873">
        <v>1.3333333333333299E-2</v>
      </c>
      <c r="T873">
        <v>40340</v>
      </c>
      <c r="U873">
        <v>5.3333333333333302E-2</v>
      </c>
      <c r="V873">
        <v>0.34666666666666701</v>
      </c>
      <c r="W873">
        <v>0.133333333333333</v>
      </c>
      <c r="X873">
        <v>0.04</v>
      </c>
      <c r="Y873">
        <v>5.3333333333333302E-2</v>
      </c>
      <c r="Z873">
        <v>5.3333333333333302E-2</v>
      </c>
      <c r="AA873">
        <v>0</v>
      </c>
      <c r="AB873">
        <v>0</v>
      </c>
      <c r="AC873">
        <v>1.3333333333333299E-2</v>
      </c>
      <c r="AD873">
        <v>0</v>
      </c>
      <c r="AE873">
        <v>0.04</v>
      </c>
      <c r="AF873">
        <v>0</v>
      </c>
      <c r="AG873">
        <v>0.13942857142857101</v>
      </c>
      <c r="AH873">
        <v>0.372571428571429</v>
      </c>
      <c r="AI873">
        <v>0.40799999999999997</v>
      </c>
      <c r="AJ873">
        <v>0.71428571428571397</v>
      </c>
      <c r="AK873">
        <v>0.94514285714285695</v>
      </c>
      <c r="AL873">
        <v>7.3142857142857107E-2</v>
      </c>
      <c r="AM873">
        <v>9.1428571428571401E-3</v>
      </c>
      <c r="AN873">
        <v>0.92342857142857104</v>
      </c>
      <c r="AO873">
        <v>0.23771428571428599</v>
      </c>
      <c r="AP873">
        <v>0</v>
      </c>
      <c r="AQ873">
        <v>0</v>
      </c>
      <c r="AR873">
        <v>0.46285714285714302</v>
      </c>
      <c r="AS873">
        <v>0</v>
      </c>
      <c r="AT873">
        <v>0.91200000000000003</v>
      </c>
      <c r="AU873">
        <v>0</v>
      </c>
      <c r="AV873">
        <v>1.6342857142857099</v>
      </c>
      <c r="AW873">
        <v>1.95085714285714</v>
      </c>
      <c r="AX873">
        <v>0.23771428571428599</v>
      </c>
      <c r="AY873">
        <v>1.3748571428571399</v>
      </c>
      <c r="AZ873">
        <v>5.19771428571429</v>
      </c>
      <c r="BA873">
        <v>0.34171428571428603</v>
      </c>
      <c r="BB873">
        <v>0.47314285714285698</v>
      </c>
      <c r="BC873">
        <v>0.14285714285714299</v>
      </c>
      <c r="BD873">
        <v>0.19771428571428601</v>
      </c>
      <c r="BE873">
        <v>0.16914285714285701</v>
      </c>
      <c r="BF873" s="255" t="str">
        <f t="shared" si="13"/>
        <v>Least vulnerability</v>
      </c>
    </row>
    <row r="874" spans="1:58" x14ac:dyDescent="0.25">
      <c r="A874">
        <v>56756</v>
      </c>
      <c r="B874">
        <v>614</v>
      </c>
      <c r="C874">
        <v>117</v>
      </c>
      <c r="D874">
        <v>13</v>
      </c>
      <c r="E874">
        <v>39294</v>
      </c>
      <c r="F874">
        <v>7</v>
      </c>
      <c r="G874">
        <v>67</v>
      </c>
      <c r="H874">
        <v>114</v>
      </c>
      <c r="I874">
        <v>46</v>
      </c>
      <c r="J874">
        <v>6</v>
      </c>
      <c r="K874">
        <v>162</v>
      </c>
      <c r="L874">
        <v>13</v>
      </c>
      <c r="M874">
        <v>0</v>
      </c>
      <c r="N874">
        <v>97</v>
      </c>
      <c r="O874">
        <v>1</v>
      </c>
      <c r="P874">
        <v>0</v>
      </c>
      <c r="Q874">
        <v>0</v>
      </c>
      <c r="R874">
        <v>0.19055374592833901</v>
      </c>
      <c r="S874">
        <v>2.1172638436482101E-2</v>
      </c>
      <c r="T874">
        <v>39294</v>
      </c>
      <c r="U874">
        <v>1.1400651465798E-2</v>
      </c>
      <c r="V874">
        <v>0.109120521172638</v>
      </c>
      <c r="W874">
        <v>0.18566775244299699</v>
      </c>
      <c r="X874">
        <v>7.4918566775244305E-2</v>
      </c>
      <c r="Y874">
        <v>9.77198697068404E-3</v>
      </c>
      <c r="Z874">
        <v>0.26384364820846901</v>
      </c>
      <c r="AA874">
        <v>2.1172638436482101E-2</v>
      </c>
      <c r="AB874">
        <v>0</v>
      </c>
      <c r="AC874">
        <v>0.15798045602605901</v>
      </c>
      <c r="AD874">
        <v>1.6286644951140101E-3</v>
      </c>
      <c r="AE874">
        <v>0</v>
      </c>
      <c r="AF874">
        <v>0</v>
      </c>
      <c r="AG874">
        <v>0.93257142857142905</v>
      </c>
      <c r="AH874">
        <v>0.63542857142857101</v>
      </c>
      <c r="AI874">
        <v>0.45371428571428601</v>
      </c>
      <c r="AJ874">
        <v>6.51428571428571E-2</v>
      </c>
      <c r="AK874">
        <v>6.2857142857142903E-2</v>
      </c>
      <c r="AL874">
        <v>0.219428571428571</v>
      </c>
      <c r="AM874">
        <v>9.2571428571428596E-2</v>
      </c>
      <c r="AN874">
        <v>7.4285714285714302E-2</v>
      </c>
      <c r="AO874">
        <v>0.878857142857143</v>
      </c>
      <c r="AP874">
        <v>0.88</v>
      </c>
      <c r="AQ874">
        <v>0</v>
      </c>
      <c r="AR874">
        <v>0.97942857142857098</v>
      </c>
      <c r="AS874">
        <v>0.30628571428571399</v>
      </c>
      <c r="AT874">
        <v>0</v>
      </c>
      <c r="AU874">
        <v>0</v>
      </c>
      <c r="AV874">
        <v>2.0868571428571401</v>
      </c>
      <c r="AW874">
        <v>0.44914285714285701</v>
      </c>
      <c r="AX874">
        <v>1.75885714285714</v>
      </c>
      <c r="AY874">
        <v>1.28571428571429</v>
      </c>
      <c r="AZ874">
        <v>5.5805714285714298</v>
      </c>
      <c r="BA874">
        <v>0.55200000000000005</v>
      </c>
      <c r="BB874">
        <v>9.1428571428571401E-3</v>
      </c>
      <c r="BC874">
        <v>0.91085714285714303</v>
      </c>
      <c r="BD874">
        <v>0.17257142857142899</v>
      </c>
      <c r="BE874">
        <v>0.222857142857143</v>
      </c>
      <c r="BF874" s="255" t="str">
        <f t="shared" si="13"/>
        <v>Least vulnerability</v>
      </c>
    </row>
    <row r="875" spans="1:58" x14ac:dyDescent="0.25">
      <c r="A875">
        <v>56757</v>
      </c>
      <c r="B875">
        <v>845</v>
      </c>
      <c r="C875">
        <v>75</v>
      </c>
      <c r="D875">
        <v>14</v>
      </c>
      <c r="E875">
        <v>37254</v>
      </c>
      <c r="F875">
        <v>55</v>
      </c>
      <c r="G875">
        <v>193</v>
      </c>
      <c r="H875">
        <v>144</v>
      </c>
      <c r="I875">
        <v>76</v>
      </c>
      <c r="J875">
        <v>15</v>
      </c>
      <c r="K875">
        <v>103</v>
      </c>
      <c r="L875">
        <v>39</v>
      </c>
      <c r="M875">
        <v>32</v>
      </c>
      <c r="N875">
        <v>14</v>
      </c>
      <c r="O875">
        <v>9</v>
      </c>
      <c r="P875">
        <v>6</v>
      </c>
      <c r="Q875">
        <v>47</v>
      </c>
      <c r="R875">
        <v>8.8757396449704096E-2</v>
      </c>
      <c r="S875">
        <v>1.65680473372781E-2</v>
      </c>
      <c r="T875">
        <v>37254</v>
      </c>
      <c r="U875">
        <v>6.5088757396449703E-2</v>
      </c>
      <c r="V875">
        <v>0.228402366863905</v>
      </c>
      <c r="W875">
        <v>0.17041420118343201</v>
      </c>
      <c r="X875">
        <v>8.9940828402366904E-2</v>
      </c>
      <c r="Y875">
        <v>1.7751479289940801E-2</v>
      </c>
      <c r="Z875">
        <v>0.12189349112426</v>
      </c>
      <c r="AA875">
        <v>4.6153846153846198E-2</v>
      </c>
      <c r="AB875">
        <v>3.7869822485207101E-2</v>
      </c>
      <c r="AC875">
        <v>1.65680473372781E-2</v>
      </c>
      <c r="AD875">
        <v>1.06508875739645E-2</v>
      </c>
      <c r="AE875">
        <v>7.1005917159763302E-3</v>
      </c>
      <c r="AF875">
        <v>5.5621301775147902E-2</v>
      </c>
      <c r="AG875">
        <v>0.55428571428571405</v>
      </c>
      <c r="AH875">
        <v>0.48571428571428599</v>
      </c>
      <c r="AI875">
        <v>0.57485714285714296</v>
      </c>
      <c r="AJ875">
        <v>0.82285714285714295</v>
      </c>
      <c r="AK875">
        <v>0.67657142857142905</v>
      </c>
      <c r="AL875">
        <v>0.156571428571429</v>
      </c>
      <c r="AM875">
        <v>0.21142857142857099</v>
      </c>
      <c r="AN875">
        <v>0.27085714285714302</v>
      </c>
      <c r="AO875">
        <v>0.619428571428571</v>
      </c>
      <c r="AP875">
        <v>0.95314285714285696</v>
      </c>
      <c r="AQ875">
        <v>0.73142857142857098</v>
      </c>
      <c r="AR875">
        <v>0.52114285714285702</v>
      </c>
      <c r="AS875">
        <v>0.78742857142857103</v>
      </c>
      <c r="AT875">
        <v>0.25942857142857101</v>
      </c>
      <c r="AU875">
        <v>0.93257142857142905</v>
      </c>
      <c r="AV875">
        <v>2.4377142857142902</v>
      </c>
      <c r="AW875">
        <v>1.3154285714285701</v>
      </c>
      <c r="AX875">
        <v>1.5725714285714301</v>
      </c>
      <c r="AY875">
        <v>3.2320000000000002</v>
      </c>
      <c r="AZ875">
        <v>8.5577142857142903</v>
      </c>
      <c r="BA875">
        <v>0.69485714285714295</v>
      </c>
      <c r="BB875">
        <v>0.14399999999999999</v>
      </c>
      <c r="BC875">
        <v>0.83314285714285696</v>
      </c>
      <c r="BD875">
        <v>0.77028571428571402</v>
      </c>
      <c r="BE875">
        <v>0.71085714285714297</v>
      </c>
      <c r="BF875" s="255" t="str">
        <f t="shared" si="13"/>
        <v>Significant vulnerability</v>
      </c>
    </row>
    <row r="876" spans="1:58" x14ac:dyDescent="0.25">
      <c r="A876">
        <v>56758</v>
      </c>
      <c r="B876">
        <v>351</v>
      </c>
      <c r="C876">
        <v>15</v>
      </c>
      <c r="D876">
        <v>9</v>
      </c>
      <c r="E876">
        <v>35013</v>
      </c>
      <c r="F876">
        <v>33</v>
      </c>
      <c r="G876">
        <v>131</v>
      </c>
      <c r="H876">
        <v>51</v>
      </c>
      <c r="I876">
        <v>95</v>
      </c>
      <c r="J876">
        <v>19</v>
      </c>
      <c r="K876">
        <v>5</v>
      </c>
      <c r="L876">
        <v>0</v>
      </c>
      <c r="M876">
        <v>0</v>
      </c>
      <c r="N876">
        <v>33</v>
      </c>
      <c r="O876">
        <v>1</v>
      </c>
      <c r="P876">
        <v>0</v>
      </c>
      <c r="Q876">
        <v>0</v>
      </c>
      <c r="R876">
        <v>4.2735042735042701E-2</v>
      </c>
      <c r="S876">
        <v>2.5641025641025599E-2</v>
      </c>
      <c r="T876">
        <v>35013</v>
      </c>
      <c r="U876">
        <v>9.4017094017094002E-2</v>
      </c>
      <c r="V876">
        <v>0.37321937321937299</v>
      </c>
      <c r="W876">
        <v>0.145299145299145</v>
      </c>
      <c r="X876">
        <v>0.27065527065527101</v>
      </c>
      <c r="Y876">
        <v>5.4131054131054103E-2</v>
      </c>
      <c r="Z876">
        <v>1.42450142450142E-2</v>
      </c>
      <c r="AA876">
        <v>0</v>
      </c>
      <c r="AB876">
        <v>0</v>
      </c>
      <c r="AC876">
        <v>9.4017094017094002E-2</v>
      </c>
      <c r="AD876">
        <v>2.84900284900285E-3</v>
      </c>
      <c r="AE876">
        <v>0</v>
      </c>
      <c r="AF876">
        <v>0</v>
      </c>
      <c r="AG876">
        <v>0.17142857142857101</v>
      </c>
      <c r="AH876">
        <v>0.76342857142857101</v>
      </c>
      <c r="AI876">
        <v>0.72114285714285697</v>
      </c>
      <c r="AJ876">
        <v>0.94285714285714295</v>
      </c>
      <c r="AK876">
        <v>0.96228571428571397</v>
      </c>
      <c r="AL876">
        <v>9.3714285714285694E-2</v>
      </c>
      <c r="AM876">
        <v>0.98514285714285699</v>
      </c>
      <c r="AN876">
        <v>0.93028571428571405</v>
      </c>
      <c r="AO876">
        <v>4.34285714285714E-2</v>
      </c>
      <c r="AP876">
        <v>0</v>
      </c>
      <c r="AQ876">
        <v>0</v>
      </c>
      <c r="AR876">
        <v>0.92685714285714305</v>
      </c>
      <c r="AS876">
        <v>0.380571428571429</v>
      </c>
      <c r="AT876">
        <v>0</v>
      </c>
      <c r="AU876">
        <v>0</v>
      </c>
      <c r="AV876">
        <v>2.5988571428571401</v>
      </c>
      <c r="AW876">
        <v>2.9714285714285702</v>
      </c>
      <c r="AX876">
        <v>4.34285714285714E-2</v>
      </c>
      <c r="AY876">
        <v>1.3074285714285701</v>
      </c>
      <c r="AZ876">
        <v>6.9211428571428604</v>
      </c>
      <c r="BA876">
        <v>0.75771428571428601</v>
      </c>
      <c r="BB876">
        <v>0.96342857142857097</v>
      </c>
      <c r="BC876">
        <v>3.77142857142857E-2</v>
      </c>
      <c r="BD876">
        <v>0.17485714285714299</v>
      </c>
      <c r="BE876">
        <v>0.45257142857142901</v>
      </c>
      <c r="BF876" s="255" t="str">
        <f t="shared" si="13"/>
        <v>Some vulnerability</v>
      </c>
    </row>
    <row r="877" spans="1:58" x14ac:dyDescent="0.25">
      <c r="A877">
        <v>56759</v>
      </c>
      <c r="B877">
        <v>363</v>
      </c>
      <c r="C877">
        <v>17</v>
      </c>
      <c r="D877">
        <v>30</v>
      </c>
      <c r="E877">
        <v>38950</v>
      </c>
      <c r="F877">
        <v>18</v>
      </c>
      <c r="G877">
        <v>54</v>
      </c>
      <c r="H877">
        <v>71</v>
      </c>
      <c r="I877">
        <v>43</v>
      </c>
      <c r="J877">
        <v>11</v>
      </c>
      <c r="K877">
        <v>18</v>
      </c>
      <c r="L877">
        <v>0</v>
      </c>
      <c r="M877">
        <v>0</v>
      </c>
      <c r="N877">
        <v>35</v>
      </c>
      <c r="O877">
        <v>0</v>
      </c>
      <c r="P877">
        <v>3</v>
      </c>
      <c r="Q877">
        <v>0</v>
      </c>
      <c r="R877">
        <v>4.6831955922865001E-2</v>
      </c>
      <c r="S877">
        <v>8.2644628099173598E-2</v>
      </c>
      <c r="T877">
        <v>38950</v>
      </c>
      <c r="U877">
        <v>4.9586776859504099E-2</v>
      </c>
      <c r="V877">
        <v>0.14876033057851201</v>
      </c>
      <c r="W877">
        <v>0.195592286501377</v>
      </c>
      <c r="X877">
        <v>0.118457300275482</v>
      </c>
      <c r="Y877">
        <v>3.03030303030303E-2</v>
      </c>
      <c r="Z877">
        <v>4.9586776859504099E-2</v>
      </c>
      <c r="AA877">
        <v>0</v>
      </c>
      <c r="AB877">
        <v>0</v>
      </c>
      <c r="AC877">
        <v>9.6418732782369093E-2</v>
      </c>
      <c r="AD877">
        <v>0</v>
      </c>
      <c r="AE877">
        <v>8.2644628099173608E-3</v>
      </c>
      <c r="AF877">
        <v>0</v>
      </c>
      <c r="AG877">
        <v>0.19428571428571401</v>
      </c>
      <c r="AH877">
        <v>0.99085714285714299</v>
      </c>
      <c r="AI877">
        <v>0.46742857142857103</v>
      </c>
      <c r="AJ877">
        <v>0.65371428571428603</v>
      </c>
      <c r="AK877">
        <v>0.218285714285714</v>
      </c>
      <c r="AL877">
        <v>0.27314285714285702</v>
      </c>
      <c r="AM877">
        <v>0.50857142857142901</v>
      </c>
      <c r="AN877">
        <v>0.64685714285714302</v>
      </c>
      <c r="AO877">
        <v>0.21142857142857099</v>
      </c>
      <c r="AP877">
        <v>0</v>
      </c>
      <c r="AQ877">
        <v>0</v>
      </c>
      <c r="AR877">
        <v>0.93371428571428605</v>
      </c>
      <c r="AS877">
        <v>0</v>
      </c>
      <c r="AT877">
        <v>0.309714285714286</v>
      </c>
      <c r="AU877">
        <v>0</v>
      </c>
      <c r="AV877">
        <v>2.3062857142857101</v>
      </c>
      <c r="AW877">
        <v>1.6468571428571399</v>
      </c>
      <c r="AX877">
        <v>0.21142857142857099</v>
      </c>
      <c r="AY877">
        <v>1.24342857142857</v>
      </c>
      <c r="AZ877">
        <v>5.4080000000000004</v>
      </c>
      <c r="BA877">
        <v>0.65142857142857102</v>
      </c>
      <c r="BB877">
        <v>0.28914285714285698</v>
      </c>
      <c r="BC877">
        <v>0.129142857142857</v>
      </c>
      <c r="BD877">
        <v>0.161142857142857</v>
      </c>
      <c r="BE877">
        <v>0.189714285714286</v>
      </c>
      <c r="BF877" s="255" t="str">
        <f t="shared" si="13"/>
        <v>Least vulnerability</v>
      </c>
    </row>
    <row r="878" spans="1:58" x14ac:dyDescent="0.25">
      <c r="A878">
        <v>56760</v>
      </c>
      <c r="B878">
        <v>412</v>
      </c>
      <c r="C878">
        <v>33</v>
      </c>
      <c r="D878">
        <v>3</v>
      </c>
      <c r="E878">
        <v>44302</v>
      </c>
      <c r="F878">
        <v>2</v>
      </c>
      <c r="G878">
        <v>90</v>
      </c>
      <c r="H878">
        <v>71</v>
      </c>
      <c r="I878">
        <v>59</v>
      </c>
      <c r="J878">
        <v>31</v>
      </c>
      <c r="K878">
        <v>31</v>
      </c>
      <c r="L878">
        <v>0</v>
      </c>
      <c r="M878">
        <v>2</v>
      </c>
      <c r="N878">
        <v>41</v>
      </c>
      <c r="O878">
        <v>1</v>
      </c>
      <c r="P878">
        <v>8</v>
      </c>
      <c r="Q878">
        <v>0</v>
      </c>
      <c r="R878">
        <v>8.0097087378640797E-2</v>
      </c>
      <c r="S878">
        <v>7.2815533980582501E-3</v>
      </c>
      <c r="T878">
        <v>44302</v>
      </c>
      <c r="U878">
        <v>4.8543689320388302E-3</v>
      </c>
      <c r="V878">
        <v>0.218446601941748</v>
      </c>
      <c r="W878">
        <v>0.17233009708737901</v>
      </c>
      <c r="X878">
        <v>0.14320388349514601</v>
      </c>
      <c r="Y878">
        <v>7.5242718446601894E-2</v>
      </c>
      <c r="Z878">
        <v>7.5242718446601894E-2</v>
      </c>
      <c r="AA878">
        <v>0</v>
      </c>
      <c r="AB878">
        <v>4.8543689320388302E-3</v>
      </c>
      <c r="AC878">
        <v>9.95145631067961E-2</v>
      </c>
      <c r="AD878">
        <v>2.4271844660194199E-3</v>
      </c>
      <c r="AE878">
        <v>1.94174757281553E-2</v>
      </c>
      <c r="AF878">
        <v>0</v>
      </c>
      <c r="AG878">
        <v>0.47314285714285698</v>
      </c>
      <c r="AH878">
        <v>0.17485714285714299</v>
      </c>
      <c r="AI878">
        <v>0.26971428571428602</v>
      </c>
      <c r="AJ878">
        <v>2.97142857142857E-2</v>
      </c>
      <c r="AK878">
        <v>0.61257142857142899</v>
      </c>
      <c r="AL878">
        <v>0.16</v>
      </c>
      <c r="AM878">
        <v>0.71657142857142897</v>
      </c>
      <c r="AN878">
        <v>0.97142857142857097</v>
      </c>
      <c r="AO878">
        <v>0.39657142857142902</v>
      </c>
      <c r="AP878">
        <v>0</v>
      </c>
      <c r="AQ878">
        <v>0.376</v>
      </c>
      <c r="AR878">
        <v>0.93828571428571395</v>
      </c>
      <c r="AS878">
        <v>0.35885714285714299</v>
      </c>
      <c r="AT878">
        <v>0.629714285714286</v>
      </c>
      <c r="AU878">
        <v>0</v>
      </c>
      <c r="AV878">
        <v>0.94742857142857095</v>
      </c>
      <c r="AW878">
        <v>2.4605714285714302</v>
      </c>
      <c r="AX878">
        <v>0.39657142857142902</v>
      </c>
      <c r="AY878">
        <v>2.3028571428571398</v>
      </c>
      <c r="AZ878">
        <v>6.1074285714285699</v>
      </c>
      <c r="BA878">
        <v>9.2571428571428596E-2</v>
      </c>
      <c r="BB878">
        <v>0.74057142857142899</v>
      </c>
      <c r="BC878">
        <v>0.21028571428571399</v>
      </c>
      <c r="BD878">
        <v>0.46285714285714302</v>
      </c>
      <c r="BE878">
        <v>0.30399999999999999</v>
      </c>
      <c r="BF878" s="255" t="str">
        <f t="shared" si="13"/>
        <v>Some vulnerability</v>
      </c>
    </row>
    <row r="879" spans="1:58" x14ac:dyDescent="0.25">
      <c r="A879">
        <v>56761</v>
      </c>
      <c r="B879">
        <v>431</v>
      </c>
      <c r="C879">
        <v>19</v>
      </c>
      <c r="D879">
        <v>6</v>
      </c>
      <c r="E879">
        <v>36496</v>
      </c>
      <c r="F879">
        <v>11</v>
      </c>
      <c r="G879">
        <v>78</v>
      </c>
      <c r="H879">
        <v>84</v>
      </c>
      <c r="I879">
        <v>56</v>
      </c>
      <c r="J879">
        <v>15</v>
      </c>
      <c r="K879">
        <v>26</v>
      </c>
      <c r="L879">
        <v>0</v>
      </c>
      <c r="M879">
        <v>0</v>
      </c>
      <c r="N879">
        <v>37</v>
      </c>
      <c r="O879">
        <v>1</v>
      </c>
      <c r="P879">
        <v>0</v>
      </c>
      <c r="Q879">
        <v>0</v>
      </c>
      <c r="R879">
        <v>4.4083526682134597E-2</v>
      </c>
      <c r="S879">
        <v>1.3921113689095099E-2</v>
      </c>
      <c r="T879">
        <v>36496</v>
      </c>
      <c r="U879">
        <v>2.5522041763341101E-2</v>
      </c>
      <c r="V879">
        <v>0.18097447795823701</v>
      </c>
      <c r="W879">
        <v>0.194895591647332</v>
      </c>
      <c r="X879">
        <v>0.12993039443155499</v>
      </c>
      <c r="Y879">
        <v>3.4802784222737797E-2</v>
      </c>
      <c r="Z879">
        <v>6.0324825986078898E-2</v>
      </c>
      <c r="AA879">
        <v>0</v>
      </c>
      <c r="AB879">
        <v>0</v>
      </c>
      <c r="AC879">
        <v>8.5846867749420006E-2</v>
      </c>
      <c r="AD879">
        <v>2.32018561484919E-3</v>
      </c>
      <c r="AE879">
        <v>0</v>
      </c>
      <c r="AF879">
        <v>0</v>
      </c>
      <c r="AG879">
        <v>0.17828571428571399</v>
      </c>
      <c r="AH879">
        <v>0.39542857142857102</v>
      </c>
      <c r="AI879">
        <v>0.63085714285714301</v>
      </c>
      <c r="AJ879">
        <v>0.22857142857142901</v>
      </c>
      <c r="AK879">
        <v>0.38285714285714301</v>
      </c>
      <c r="AL879">
        <v>0.26857142857142902</v>
      </c>
      <c r="AM879">
        <v>0.627428571428571</v>
      </c>
      <c r="AN879">
        <v>0.72914285714285698</v>
      </c>
      <c r="AO879">
        <v>0.28000000000000003</v>
      </c>
      <c r="AP879">
        <v>0</v>
      </c>
      <c r="AQ879">
        <v>0</v>
      </c>
      <c r="AR879">
        <v>0.90971428571428603</v>
      </c>
      <c r="AS879">
        <v>0.35657142857142898</v>
      </c>
      <c r="AT879">
        <v>0</v>
      </c>
      <c r="AU879">
        <v>0</v>
      </c>
      <c r="AV879">
        <v>1.4331428571428599</v>
      </c>
      <c r="AW879">
        <v>2.008</v>
      </c>
      <c r="AX879">
        <v>0.28000000000000003</v>
      </c>
      <c r="AY879">
        <v>1.26628571428571</v>
      </c>
      <c r="AZ879">
        <v>4.9874285714285698</v>
      </c>
      <c r="BA879">
        <v>0.26628571428571401</v>
      </c>
      <c r="BB879">
        <v>0.50628571428571401</v>
      </c>
      <c r="BC879">
        <v>0.16228571428571401</v>
      </c>
      <c r="BD879">
        <v>0.16685714285714301</v>
      </c>
      <c r="BE879">
        <v>0.13371428571428601</v>
      </c>
      <c r="BF879" s="255" t="str">
        <f t="shared" si="13"/>
        <v>Least vulnerability</v>
      </c>
    </row>
    <row r="880" spans="1:58" x14ac:dyDescent="0.25">
      <c r="A880">
        <v>56762</v>
      </c>
      <c r="B880">
        <v>2337</v>
      </c>
      <c r="C880">
        <v>273</v>
      </c>
      <c r="D880">
        <v>17</v>
      </c>
      <c r="E880">
        <v>32288</v>
      </c>
      <c r="F880">
        <v>110</v>
      </c>
      <c r="G880">
        <v>525</v>
      </c>
      <c r="H880">
        <v>625</v>
      </c>
      <c r="I880">
        <v>389</v>
      </c>
      <c r="J880">
        <v>49</v>
      </c>
      <c r="K880">
        <v>167</v>
      </c>
      <c r="L880">
        <v>2</v>
      </c>
      <c r="M880">
        <v>117</v>
      </c>
      <c r="N880">
        <v>35</v>
      </c>
      <c r="O880">
        <v>9</v>
      </c>
      <c r="P880">
        <v>61</v>
      </c>
      <c r="Q880">
        <v>71</v>
      </c>
      <c r="R880">
        <v>0.11681643132220799</v>
      </c>
      <c r="S880">
        <v>7.2742832691484799E-3</v>
      </c>
      <c r="T880">
        <v>32288</v>
      </c>
      <c r="U880">
        <v>4.7068891741548997E-2</v>
      </c>
      <c r="V880">
        <v>0.224646983311938</v>
      </c>
      <c r="W880">
        <v>0.26743688489516498</v>
      </c>
      <c r="X880">
        <v>0.16645271715875101</v>
      </c>
      <c r="Y880">
        <v>2.0967051775780898E-2</v>
      </c>
      <c r="Z880">
        <v>7.1459135643987995E-2</v>
      </c>
      <c r="AA880">
        <v>8.5579803166452697E-4</v>
      </c>
      <c r="AB880">
        <v>5.00641848523748E-2</v>
      </c>
      <c r="AC880">
        <v>1.49764655541292E-2</v>
      </c>
      <c r="AD880">
        <v>3.8510911424903698E-3</v>
      </c>
      <c r="AE880">
        <v>2.6101839965768099E-2</v>
      </c>
      <c r="AF880">
        <v>3.0380830124090701E-2</v>
      </c>
      <c r="AG880">
        <v>0.73942857142857099</v>
      </c>
      <c r="AH880">
        <v>0.17371428571428599</v>
      </c>
      <c r="AI880">
        <v>0.85028571428571398</v>
      </c>
      <c r="AJ880">
        <v>0.61371428571428599</v>
      </c>
      <c r="AK880">
        <v>0.65371428571428603</v>
      </c>
      <c r="AL880">
        <v>0.79428571428571404</v>
      </c>
      <c r="AM880">
        <v>0.84571428571428597</v>
      </c>
      <c r="AN880">
        <v>0.36457142857142899</v>
      </c>
      <c r="AO880">
        <v>0.36457142857142899</v>
      </c>
      <c r="AP880">
        <v>0.39771428571428602</v>
      </c>
      <c r="AQ880">
        <v>0.81257142857142906</v>
      </c>
      <c r="AR880">
        <v>0.48571428571428599</v>
      </c>
      <c r="AS880">
        <v>0.44685714285714301</v>
      </c>
      <c r="AT880">
        <v>0.78514285714285703</v>
      </c>
      <c r="AU880">
        <v>0.84685714285714297</v>
      </c>
      <c r="AV880">
        <v>2.3771428571428599</v>
      </c>
      <c r="AW880">
        <v>2.6582857142857099</v>
      </c>
      <c r="AX880">
        <v>0.76228571428571401</v>
      </c>
      <c r="AY880">
        <v>3.3771428571428599</v>
      </c>
      <c r="AZ880">
        <v>9.1748571428571406</v>
      </c>
      <c r="BA880">
        <v>0.67314285714285704</v>
      </c>
      <c r="BB880">
        <v>0.83657142857142897</v>
      </c>
      <c r="BC880">
        <v>0.40228571428571402</v>
      </c>
      <c r="BD880">
        <v>0.82399999999999995</v>
      </c>
      <c r="BE880">
        <v>0.80571428571428605</v>
      </c>
      <c r="BF880" s="255" t="str">
        <f t="shared" si="13"/>
        <v>Most vulnerability</v>
      </c>
    </row>
    <row r="881" spans="1:58" x14ac:dyDescent="0.25">
      <c r="A881">
        <v>56763</v>
      </c>
      <c r="B881">
        <v>5161</v>
      </c>
      <c r="C881">
        <v>640</v>
      </c>
      <c r="D881">
        <v>183</v>
      </c>
      <c r="E881">
        <v>38435</v>
      </c>
      <c r="F881">
        <v>271</v>
      </c>
      <c r="G881">
        <v>969</v>
      </c>
      <c r="H881">
        <v>1224</v>
      </c>
      <c r="I881">
        <v>729</v>
      </c>
      <c r="J881">
        <v>175</v>
      </c>
      <c r="K881">
        <v>653</v>
      </c>
      <c r="L881">
        <v>73</v>
      </c>
      <c r="M881">
        <v>374</v>
      </c>
      <c r="N881">
        <v>330</v>
      </c>
      <c r="O881">
        <v>56</v>
      </c>
      <c r="P881">
        <v>190</v>
      </c>
      <c r="Q881">
        <v>64</v>
      </c>
      <c r="R881">
        <v>0.12400697539236601</v>
      </c>
      <c r="S881">
        <v>3.5458244526254602E-2</v>
      </c>
      <c r="T881">
        <v>38435</v>
      </c>
      <c r="U881">
        <v>5.2509203642704901E-2</v>
      </c>
      <c r="V881">
        <v>0.18775431118000399</v>
      </c>
      <c r="W881">
        <v>0.23716334043789999</v>
      </c>
      <c r="X881">
        <v>0.141251695407867</v>
      </c>
      <c r="Y881">
        <v>3.3908157333849998E-2</v>
      </c>
      <c r="Z881">
        <v>0.126525867080023</v>
      </c>
      <c r="AA881">
        <v>1.41445456306917E-2</v>
      </c>
      <c r="AB881">
        <v>7.2466576244913802E-2</v>
      </c>
      <c r="AC881">
        <v>6.3941096686688598E-2</v>
      </c>
      <c r="AD881">
        <v>1.0850610346832001E-2</v>
      </c>
      <c r="AE881">
        <v>3.6814570819608601E-2</v>
      </c>
      <c r="AF881">
        <v>1.24006975392366E-2</v>
      </c>
      <c r="AG881">
        <v>0.77600000000000002</v>
      </c>
      <c r="AH881">
        <v>0.88914285714285701</v>
      </c>
      <c r="AI881">
        <v>0.51200000000000001</v>
      </c>
      <c r="AJ881">
        <v>0.70171428571428596</v>
      </c>
      <c r="AK881">
        <v>0.433142857142857</v>
      </c>
      <c r="AL881">
        <v>0.58971428571428597</v>
      </c>
      <c r="AM881">
        <v>0.69828571428571395</v>
      </c>
      <c r="AN881">
        <v>0.71085714285714297</v>
      </c>
      <c r="AO881">
        <v>0.64457142857142902</v>
      </c>
      <c r="AP881">
        <v>0.81828571428571395</v>
      </c>
      <c r="AQ881">
        <v>0.88800000000000001</v>
      </c>
      <c r="AR881">
        <v>0.84342857142857097</v>
      </c>
      <c r="AS881">
        <v>0.79657142857142904</v>
      </c>
      <c r="AT881">
        <v>0.89028571428571401</v>
      </c>
      <c r="AU881">
        <v>0.64457142857142902</v>
      </c>
      <c r="AV881">
        <v>2.8788571428571399</v>
      </c>
      <c r="AW881">
        <v>2.4319999999999999</v>
      </c>
      <c r="AX881">
        <v>1.46285714285714</v>
      </c>
      <c r="AY881">
        <v>4.0628571428571396</v>
      </c>
      <c r="AZ881">
        <v>10.8365714285714</v>
      </c>
      <c r="BA881">
        <v>0.85142857142857098</v>
      </c>
      <c r="BB881">
        <v>0.72457142857142898</v>
      </c>
      <c r="BC881">
        <v>0.77257142857142902</v>
      </c>
      <c r="BD881">
        <v>0.98971428571428599</v>
      </c>
      <c r="BE881">
        <v>0.96457142857142897</v>
      </c>
      <c r="BF881" s="255"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G367"/>
  <sheetViews>
    <sheetView zoomScaleNormal="100" workbookViewId="0">
      <pane ySplit="1" topLeftCell="A2" activePane="bottomLeft" state="frozen"/>
      <selection pane="bottomLeft" activeCell="I5" sqref="I5"/>
    </sheetView>
  </sheetViews>
  <sheetFormatPr defaultColWidth="9.140625" defaultRowHeight="15" x14ac:dyDescent="0.25"/>
  <cols>
    <col min="1" max="1" width="18.7109375" style="233" customWidth="1"/>
    <col min="2" max="2" width="18.7109375" style="236" customWidth="1"/>
    <col min="3" max="3" width="18.7109375" style="237" customWidth="1"/>
    <col min="4" max="4" width="18.7109375" style="236" customWidth="1"/>
    <col min="5" max="6" width="14.7109375" style="238" customWidth="1"/>
    <col min="7" max="7" width="14.7109375" style="240" customWidth="1"/>
    <col min="8" max="8" width="17.7109375" style="239" customWidth="1"/>
    <col min="9" max="9" width="17.28515625" style="239" customWidth="1"/>
    <col min="10" max="12" width="14.7109375" style="231" customWidth="1"/>
    <col min="13" max="13" width="22.42578125" style="232" bestFit="1" customWidth="1"/>
    <col min="15" max="59" width="9.140625" style="231"/>
    <col min="60" max="16384" width="9.140625" style="232"/>
  </cols>
  <sheetData>
    <row r="1" spans="1:59" ht="45.75" thickBot="1" x14ac:dyDescent="0.25">
      <c r="A1" s="81" t="s">
        <v>335</v>
      </c>
      <c r="B1" s="82" t="s">
        <v>126</v>
      </c>
      <c r="C1" s="82" t="s">
        <v>336</v>
      </c>
      <c r="D1" s="82" t="s">
        <v>125</v>
      </c>
      <c r="E1" s="83" t="s">
        <v>337</v>
      </c>
      <c r="F1" s="83" t="s">
        <v>338</v>
      </c>
      <c r="G1" s="84" t="s">
        <v>339</v>
      </c>
      <c r="H1" s="82" t="s">
        <v>340</v>
      </c>
      <c r="I1" s="85" t="s">
        <v>341</v>
      </c>
      <c r="J1" s="256" t="s">
        <v>1427</v>
      </c>
      <c r="K1" s="256" t="s">
        <v>1428</v>
      </c>
      <c r="L1" s="256" t="s">
        <v>1429</v>
      </c>
      <c r="M1" s="256" t="s">
        <v>638</v>
      </c>
      <c r="N1" s="231"/>
      <c r="BG1" s="232"/>
    </row>
    <row r="2" spans="1:59" s="235" customFormat="1" ht="15.75" customHeight="1" x14ac:dyDescent="0.25">
      <c r="A2" s="268" t="s">
        <v>321</v>
      </c>
      <c r="B2" s="268" t="s">
        <v>271</v>
      </c>
      <c r="C2" s="268">
        <v>55616</v>
      </c>
      <c r="D2" s="268" t="s">
        <v>708</v>
      </c>
      <c r="E2" s="269">
        <v>7189</v>
      </c>
      <c r="F2" s="269">
        <v>425</v>
      </c>
      <c r="G2" s="270">
        <f>Table2[[#This Row],[Uninsured ('#)]]/Table2[[#This Row],[Population ('#)]]</f>
        <v>5.9118097092780639E-2</v>
      </c>
      <c r="H2" s="271" t="s">
        <v>342</v>
      </c>
      <c r="I2" s="271" t="s">
        <v>342</v>
      </c>
      <c r="J2" s="272">
        <f>VLOOKUP($C2,Backsheet!$A$299:$EX$663,40,FALSE)</f>
        <v>25</v>
      </c>
      <c r="K2" s="272">
        <f>VLOOKUP($C2,Backsheet!$A$299:$EX$663,41,FALSE)</f>
        <v>0</v>
      </c>
      <c r="L2" s="273">
        <f>IF(Table2[[#This Row],[Not U.S. Citizen Population ('#)]]&gt;0,Table2[[#This Row],[Not U.S. Citizen Uninsured ('#)]]/Table2[[#This Row],[Not U.S. Citizen Population ('#)]],0)</f>
        <v>0</v>
      </c>
      <c r="M2" s="271" t="str">
        <f>_xlfn.IFNA(VLOOKUP($C2,'Backsheet - SVI'!$A$1:$BZ$999,58,FALSE),"N/A")</f>
        <v>Significant vulnerability</v>
      </c>
    </row>
    <row r="3" spans="1:59" s="235" customFormat="1" ht="15.75" customHeight="1" x14ac:dyDescent="0.25">
      <c r="A3" s="268" t="s">
        <v>321</v>
      </c>
      <c r="B3" s="268" t="s">
        <v>264</v>
      </c>
      <c r="C3" s="268">
        <v>55709</v>
      </c>
      <c r="D3" s="268" t="s">
        <v>710</v>
      </c>
      <c r="E3" s="269">
        <v>4309</v>
      </c>
      <c r="F3" s="269">
        <v>161</v>
      </c>
      <c r="G3" s="270">
        <f>Table2[[#This Row],[Uninsured ('#)]]/Table2[[#This Row],[Population ('#)]]</f>
        <v>3.7363657461127874E-2</v>
      </c>
      <c r="H3" s="271" t="s">
        <v>342</v>
      </c>
      <c r="I3" s="271" t="s">
        <v>342</v>
      </c>
      <c r="J3" s="272">
        <f>VLOOKUP($C3,Backsheet!$A$299:$EX$663,40,FALSE)</f>
        <v>7</v>
      </c>
      <c r="K3" s="272">
        <f>VLOOKUP($C3,Backsheet!$A$299:$EX$663,41,FALSE)</f>
        <v>0</v>
      </c>
      <c r="L3" s="273">
        <f>IF(Table2[[#This Row],[Not U.S. Citizen Population ('#)]]&gt;0,Table2[[#This Row],[Not U.S. Citizen Uninsured ('#)]]/Table2[[#This Row],[Not U.S. Citizen Population ('#)]],0)</f>
        <v>0</v>
      </c>
      <c r="M3" s="271" t="str">
        <f>_xlfn.IFNA(VLOOKUP($C3,'Backsheet - SVI'!$A$1:$BZ$999,58,FALSE),"N/A")</f>
        <v>Most vulnerability</v>
      </c>
    </row>
    <row r="4" spans="1:59" s="235" customFormat="1" ht="15.75" customHeight="1" x14ac:dyDescent="0.25">
      <c r="A4" s="268" t="s">
        <v>321</v>
      </c>
      <c r="B4" s="268" t="s">
        <v>242</v>
      </c>
      <c r="C4" s="268">
        <v>55720</v>
      </c>
      <c r="D4" s="268" t="s">
        <v>712</v>
      </c>
      <c r="E4" s="269">
        <v>17286</v>
      </c>
      <c r="F4" s="269">
        <v>956</v>
      </c>
      <c r="G4" s="274">
        <f>Table2[[#This Row],[Uninsured ('#)]]/Table2[[#This Row],[Population ('#)]]</f>
        <v>5.5304870993867869E-2</v>
      </c>
      <c r="H4" s="271" t="s">
        <v>343</v>
      </c>
      <c r="I4" s="271" t="s">
        <v>342</v>
      </c>
      <c r="J4" s="272">
        <f>VLOOKUP($C4,Backsheet!$A$299:$EX$663,40,FALSE)</f>
        <v>54</v>
      </c>
      <c r="K4" s="272">
        <f>VLOOKUP($C4,Backsheet!$A$299:$EX$663,41,FALSE)</f>
        <v>8</v>
      </c>
      <c r="L4" s="273">
        <f>IF(Table2[[#This Row],[Not U.S. Citizen Population ('#)]]&gt;0,Table2[[#This Row],[Not U.S. Citizen Uninsured ('#)]]/Table2[[#This Row],[Not U.S. Citizen Population ('#)]],0)</f>
        <v>0.14814814814814814</v>
      </c>
      <c r="M4" s="271" t="str">
        <f>_xlfn.IFNA(VLOOKUP($C4,'Backsheet - SVI'!$A$1:$BZ$999,58,FALSE),"N/A")</f>
        <v>Most vulnerability</v>
      </c>
    </row>
    <row r="5" spans="1:59" s="235" customFormat="1" ht="15.75" customHeight="1" x14ac:dyDescent="0.25">
      <c r="A5" s="268" t="s">
        <v>321</v>
      </c>
      <c r="B5" s="268" t="s">
        <v>302</v>
      </c>
      <c r="C5" s="268">
        <v>55723</v>
      </c>
      <c r="D5" s="268" t="s">
        <v>713</v>
      </c>
      <c r="E5" s="269">
        <v>1822</v>
      </c>
      <c r="F5" s="269">
        <v>62</v>
      </c>
      <c r="G5" s="270">
        <f>Table2[[#This Row],[Uninsured ('#)]]/Table2[[#This Row],[Population ('#)]]</f>
        <v>3.4028540065861687E-2</v>
      </c>
      <c r="H5" s="271" t="s">
        <v>342</v>
      </c>
      <c r="I5" s="271" t="s">
        <v>342</v>
      </c>
      <c r="J5" s="272">
        <f>VLOOKUP($C5,Backsheet!$A$299:$EX$663,40,FALSE)</f>
        <v>5</v>
      </c>
      <c r="K5" s="272">
        <f>VLOOKUP($C5,Backsheet!$A$299:$EX$663,41,FALSE)</f>
        <v>2</v>
      </c>
      <c r="L5" s="273">
        <f>IF(Table2[[#This Row],[Not U.S. Citizen Population ('#)]]&gt;0,Table2[[#This Row],[Not U.S. Citizen Uninsured ('#)]]/Table2[[#This Row],[Not U.S. Citizen Population ('#)]],0)</f>
        <v>0.4</v>
      </c>
      <c r="M5" s="275" t="str">
        <f>_xlfn.IFNA(VLOOKUP($C5,'Backsheet - SVI'!$A$1:$BZ$999,58,FALSE),"N/A")</f>
        <v>Most vulnerability</v>
      </c>
    </row>
    <row r="6" spans="1:59" s="235" customFormat="1" ht="15.75" customHeight="1" x14ac:dyDescent="0.25">
      <c r="A6" s="268" t="s">
        <v>321</v>
      </c>
      <c r="B6" s="268" t="s">
        <v>302</v>
      </c>
      <c r="C6" s="268">
        <v>55732</v>
      </c>
      <c r="D6" s="268" t="s">
        <v>714</v>
      </c>
      <c r="E6" s="269">
        <v>1398</v>
      </c>
      <c r="F6" s="269">
        <v>55</v>
      </c>
      <c r="G6" s="270">
        <f>Table2[[#This Row],[Uninsured ('#)]]/Table2[[#This Row],[Population ('#)]]</f>
        <v>3.9341917024320459E-2</v>
      </c>
      <c r="H6" s="271" t="s">
        <v>342</v>
      </c>
      <c r="I6" s="271" t="s">
        <v>342</v>
      </c>
      <c r="J6" s="272">
        <f>VLOOKUP($C6,Backsheet!$A$299:$EX$663,40,FALSE)</f>
        <v>0</v>
      </c>
      <c r="K6" s="272">
        <f>VLOOKUP($C6,Backsheet!$A$299:$EX$663,41,FALSE)</f>
        <v>0</v>
      </c>
      <c r="L6" s="273">
        <f>IF(Table2[[#This Row],[Not U.S. Citizen Population ('#)]]&gt;0,Table2[[#This Row],[Not U.S. Citizen Uninsured ('#)]]/Table2[[#This Row],[Not U.S. Citizen Population ('#)]],0)</f>
        <v>0</v>
      </c>
      <c r="M6" s="271" t="str">
        <f>_xlfn.IFNA(VLOOKUP($C6,'Backsheet - SVI'!$A$1:$BZ$999,58,FALSE),"N/A")</f>
        <v>Significant vulnerability</v>
      </c>
    </row>
    <row r="7" spans="1:59" s="235" customFormat="1" ht="15.75" customHeight="1" x14ac:dyDescent="0.25">
      <c r="A7" s="268" t="s">
        <v>321</v>
      </c>
      <c r="B7" s="268" t="s">
        <v>302</v>
      </c>
      <c r="C7" s="268">
        <v>55734</v>
      </c>
      <c r="D7" s="268" t="s">
        <v>715</v>
      </c>
      <c r="E7" s="269">
        <v>6246</v>
      </c>
      <c r="F7" s="269">
        <v>236</v>
      </c>
      <c r="G7" s="270">
        <f>Table2[[#This Row],[Uninsured ('#)]]/Table2[[#This Row],[Population ('#)]]</f>
        <v>3.7784181876400896E-2</v>
      </c>
      <c r="H7" s="271" t="s">
        <v>342</v>
      </c>
      <c r="I7" s="271" t="s">
        <v>342</v>
      </c>
      <c r="J7" s="272">
        <f>VLOOKUP($C7,Backsheet!$A$299:$EX$663,40,FALSE)</f>
        <v>7</v>
      </c>
      <c r="K7" s="272">
        <f>VLOOKUP($C7,Backsheet!$A$299:$EX$663,41,FALSE)</f>
        <v>0</v>
      </c>
      <c r="L7" s="273">
        <f>IF(Table2[[#This Row],[Not U.S. Citizen Population ('#)]]&gt;0,Table2[[#This Row],[Not U.S. Citizen Uninsured ('#)]]/Table2[[#This Row],[Not U.S. Citizen Population ('#)]],0)</f>
        <v>0</v>
      </c>
      <c r="M7" s="275" t="str">
        <f>_xlfn.IFNA(VLOOKUP($C7,'Backsheet - SVI'!$A$1:$BZ$999,58,FALSE),"N/A")</f>
        <v>Significant vulnerability</v>
      </c>
    </row>
    <row r="8" spans="1:59" s="235" customFormat="1" ht="15.75" customHeight="1" x14ac:dyDescent="0.25">
      <c r="A8" s="268" t="s">
        <v>321</v>
      </c>
      <c r="B8" s="268" t="s">
        <v>302</v>
      </c>
      <c r="C8" s="268">
        <v>55741</v>
      </c>
      <c r="D8" s="268" t="s">
        <v>1003</v>
      </c>
      <c r="E8" s="269">
        <v>2933</v>
      </c>
      <c r="F8" s="269">
        <v>58</v>
      </c>
      <c r="G8" s="270">
        <f>Table2[[#This Row],[Uninsured ('#)]]/Table2[[#This Row],[Population ('#)]]</f>
        <v>1.9774974428912375E-2</v>
      </c>
      <c r="H8" s="271" t="s">
        <v>342</v>
      </c>
      <c r="I8" s="271" t="s">
        <v>342</v>
      </c>
      <c r="J8" s="272">
        <f>VLOOKUP($C8,Backsheet!$A$299:$EX$663,40,FALSE)</f>
        <v>2</v>
      </c>
      <c r="K8" s="272">
        <f>VLOOKUP($C8,Backsheet!$A$299:$EX$663,41,FALSE)</f>
        <v>0</v>
      </c>
      <c r="L8" s="273">
        <f>IF(Table2[[#This Row],[Not U.S. Citizen Population ('#)]]&gt;0,Table2[[#This Row],[Not U.S. Citizen Uninsured ('#)]]/Table2[[#This Row],[Not U.S. Citizen Population ('#)]],0)</f>
        <v>0</v>
      </c>
      <c r="M8" s="271" t="str">
        <f>_xlfn.IFNA(VLOOKUP($C8,'Backsheet - SVI'!$A$1:$BZ$999,58,FALSE),"N/A")</f>
        <v>Significant vulnerability</v>
      </c>
    </row>
    <row r="9" spans="1:59" s="235" customFormat="1" ht="15.75" customHeight="1" x14ac:dyDescent="0.25">
      <c r="A9" s="268" t="s">
        <v>321</v>
      </c>
      <c r="B9" s="268" t="s">
        <v>264</v>
      </c>
      <c r="C9" s="268">
        <v>55744</v>
      </c>
      <c r="D9" s="268" t="s">
        <v>717</v>
      </c>
      <c r="E9" s="269">
        <v>19975</v>
      </c>
      <c r="F9" s="269">
        <v>891</v>
      </c>
      <c r="G9" s="270">
        <f>Table2[[#This Row],[Uninsured ('#)]]/Table2[[#This Row],[Population ('#)]]</f>
        <v>4.4605757196495621E-2</v>
      </c>
      <c r="H9" s="271" t="s">
        <v>343</v>
      </c>
      <c r="I9" s="271" t="s">
        <v>342</v>
      </c>
      <c r="J9" s="272">
        <f>VLOOKUP($C9,Backsheet!$A$299:$EX$663,40,FALSE)</f>
        <v>119</v>
      </c>
      <c r="K9" s="272">
        <f>VLOOKUP($C9,Backsheet!$A$299:$EX$663,41,FALSE)</f>
        <v>45</v>
      </c>
      <c r="L9" s="273">
        <f>IF(Table2[[#This Row],[Not U.S. Citizen Population ('#)]]&gt;0,Table2[[#This Row],[Not U.S. Citizen Uninsured ('#)]]/Table2[[#This Row],[Not U.S. Citizen Population ('#)]],0)</f>
        <v>0.37815126050420167</v>
      </c>
      <c r="M9" s="271" t="str">
        <f>_xlfn.IFNA(VLOOKUP($C9,'Backsheet - SVI'!$A$1:$BZ$999,58,FALSE),"N/A")</f>
        <v>Most vulnerability</v>
      </c>
    </row>
    <row r="10" spans="1:59" s="235" customFormat="1" ht="15.75" customHeight="1" x14ac:dyDescent="0.25">
      <c r="A10" s="268" t="s">
        <v>321</v>
      </c>
      <c r="B10" s="268" t="s">
        <v>302</v>
      </c>
      <c r="C10" s="268">
        <v>55746</v>
      </c>
      <c r="D10" s="268" t="s">
        <v>718</v>
      </c>
      <c r="E10" s="269">
        <v>16674</v>
      </c>
      <c r="F10" s="269">
        <v>578</v>
      </c>
      <c r="G10" s="270">
        <f>Table2[[#This Row],[Uninsured ('#)]]/Table2[[#This Row],[Population ('#)]]</f>
        <v>3.466474751109512E-2</v>
      </c>
      <c r="H10" s="271" t="s">
        <v>342</v>
      </c>
      <c r="I10" s="271" t="s">
        <v>342</v>
      </c>
      <c r="J10" s="272">
        <f>VLOOKUP($C10,Backsheet!$A$299:$EX$663,40,FALSE)</f>
        <v>50</v>
      </c>
      <c r="K10" s="272">
        <f>VLOOKUP($C10,Backsheet!$A$299:$EX$663,41,FALSE)</f>
        <v>0</v>
      </c>
      <c r="L10" s="273">
        <f>IF(Table2[[#This Row],[Not U.S. Citizen Population ('#)]]&gt;0,Table2[[#This Row],[Not U.S. Citizen Uninsured ('#)]]/Table2[[#This Row],[Not U.S. Citizen Population ('#)]],0)</f>
        <v>0</v>
      </c>
      <c r="M10" s="271" t="str">
        <f>_xlfn.IFNA(VLOOKUP($C10,'Backsheet - SVI'!$A$1:$BZ$999,58,FALSE),"N/A")</f>
        <v>Most vulnerability</v>
      </c>
    </row>
    <row r="11" spans="1:59" s="235" customFormat="1" ht="15.75" customHeight="1" x14ac:dyDescent="0.25">
      <c r="A11" s="268" t="s">
        <v>321</v>
      </c>
      <c r="B11" s="268" t="s">
        <v>234</v>
      </c>
      <c r="C11" s="268">
        <v>55760</v>
      </c>
      <c r="D11" s="268" t="s">
        <v>720</v>
      </c>
      <c r="E11" s="269">
        <v>2824</v>
      </c>
      <c r="F11" s="269">
        <v>159</v>
      </c>
      <c r="G11" s="270">
        <f>Table2[[#This Row],[Uninsured ('#)]]/Table2[[#This Row],[Population ('#)]]</f>
        <v>5.6303116147308784E-2</v>
      </c>
      <c r="H11" s="271" t="s">
        <v>342</v>
      </c>
      <c r="I11" s="271" t="s">
        <v>342</v>
      </c>
      <c r="J11" s="272">
        <f>VLOOKUP($C11,Backsheet!$A$299:$EX$663,40,FALSE)</f>
        <v>13</v>
      </c>
      <c r="K11" s="272">
        <f>VLOOKUP($C11,Backsheet!$A$299:$EX$663,41,FALSE)</f>
        <v>0</v>
      </c>
      <c r="L11" s="273">
        <f>IF(Table2[[#This Row],[Not U.S. Citizen Population ('#)]]&gt;0,Table2[[#This Row],[Not U.S. Citizen Uninsured ('#)]]/Table2[[#This Row],[Not U.S. Citizen Population ('#)]],0)</f>
        <v>0</v>
      </c>
      <c r="M11" s="271" t="str">
        <f>_xlfn.IFNA(VLOOKUP($C11,'Backsheet - SVI'!$A$1:$BZ$999,58,FALSE),"N/A")</f>
        <v>Most vulnerability</v>
      </c>
    </row>
    <row r="12" spans="1:59" s="235" customFormat="1" ht="15.75" customHeight="1" x14ac:dyDescent="0.25">
      <c r="A12" s="268" t="s">
        <v>321</v>
      </c>
      <c r="B12" s="268" t="s">
        <v>242</v>
      </c>
      <c r="C12" s="268">
        <v>55767</v>
      </c>
      <c r="D12" s="268" t="s">
        <v>1014</v>
      </c>
      <c r="E12" s="269">
        <v>3683</v>
      </c>
      <c r="F12" s="269">
        <v>279</v>
      </c>
      <c r="G12" s="270">
        <f>Table2[[#This Row],[Uninsured ('#)]]/Table2[[#This Row],[Population ('#)]]</f>
        <v>7.5753461851751289E-2</v>
      </c>
      <c r="H12" s="271" t="s">
        <v>342</v>
      </c>
      <c r="I12" s="271" t="s">
        <v>343</v>
      </c>
      <c r="J12" s="272">
        <f>VLOOKUP($C12,Backsheet!$A$299:$EX$663,40,FALSE)</f>
        <v>31</v>
      </c>
      <c r="K12" s="272">
        <f>VLOOKUP($C12,Backsheet!$A$299:$EX$663,41,FALSE)</f>
        <v>17</v>
      </c>
      <c r="L12" s="273">
        <f>IF(Table2[[#This Row],[Not U.S. Citizen Population ('#)]]&gt;0,Table2[[#This Row],[Not U.S. Citizen Uninsured ('#)]]/Table2[[#This Row],[Not U.S. Citizen Population ('#)]],0)</f>
        <v>0.54838709677419351</v>
      </c>
      <c r="M12" s="271" t="str">
        <f>_xlfn.IFNA(VLOOKUP($C12,'Backsheet - SVI'!$A$1:$BZ$999,58,FALSE),"N/A")</f>
        <v>Most vulnerability</v>
      </c>
    </row>
    <row r="13" spans="1:59" s="235" customFormat="1" ht="15.75" customHeight="1" x14ac:dyDescent="0.25">
      <c r="A13" s="268" t="s">
        <v>321</v>
      </c>
      <c r="B13" s="268" t="s">
        <v>302</v>
      </c>
      <c r="C13" s="268">
        <v>55771</v>
      </c>
      <c r="D13" s="268" t="s">
        <v>721</v>
      </c>
      <c r="E13" s="269">
        <v>1613</v>
      </c>
      <c r="F13" s="269">
        <v>108</v>
      </c>
      <c r="G13" s="270">
        <f>Table2[[#This Row],[Uninsured ('#)]]/Table2[[#This Row],[Population ('#)]]</f>
        <v>6.6955982641041537E-2</v>
      </c>
      <c r="H13" s="271" t="s">
        <v>342</v>
      </c>
      <c r="I13" s="271" t="s">
        <v>342</v>
      </c>
      <c r="J13" s="272">
        <f>VLOOKUP($C13,Backsheet!$A$299:$EX$663,40,FALSE)</f>
        <v>12</v>
      </c>
      <c r="K13" s="272">
        <f>VLOOKUP($C13,Backsheet!$A$299:$EX$663,41,FALSE)</f>
        <v>0</v>
      </c>
      <c r="L13" s="273">
        <f>IF(Table2[[#This Row],[Not U.S. Citizen Population ('#)]]&gt;0,Table2[[#This Row],[Not U.S. Citizen Uninsured ('#)]]/Table2[[#This Row],[Not U.S. Citizen Population ('#)]],0)</f>
        <v>0</v>
      </c>
      <c r="M13" s="271" t="str">
        <f>_xlfn.IFNA(VLOOKUP($C13,'Backsheet - SVI'!$A$1:$BZ$999,58,FALSE),"N/A")</f>
        <v>Most vulnerability</v>
      </c>
    </row>
    <row r="14" spans="1:59" s="235" customFormat="1" ht="15.75" customHeight="1" x14ac:dyDescent="0.25">
      <c r="A14" s="268" t="s">
        <v>321</v>
      </c>
      <c r="B14" s="268" t="s">
        <v>302</v>
      </c>
      <c r="C14" s="268">
        <v>55779</v>
      </c>
      <c r="D14" s="268" t="s">
        <v>1018</v>
      </c>
      <c r="E14" s="269">
        <v>3889</v>
      </c>
      <c r="F14" s="269">
        <v>73</v>
      </c>
      <c r="G14" s="270">
        <f>Table2[[#This Row],[Uninsured ('#)]]/Table2[[#This Row],[Population ('#)]]</f>
        <v>1.8770892260221137E-2</v>
      </c>
      <c r="H14" s="271" t="s">
        <v>342</v>
      </c>
      <c r="I14" s="271" t="s">
        <v>342</v>
      </c>
      <c r="J14" s="272">
        <f>VLOOKUP($C14,Backsheet!$A$299:$EX$663,40,FALSE)</f>
        <v>20</v>
      </c>
      <c r="K14" s="272">
        <f>VLOOKUP($C14,Backsheet!$A$299:$EX$663,41,FALSE)</f>
        <v>0</v>
      </c>
      <c r="L14" s="273">
        <f>IF(Table2[[#This Row],[Not U.S. Citizen Population ('#)]]&gt;0,Table2[[#This Row],[Not U.S. Citizen Uninsured ('#)]]/Table2[[#This Row],[Not U.S. Citizen Population ('#)]],0)</f>
        <v>0</v>
      </c>
      <c r="M14" s="271" t="str">
        <f>_xlfn.IFNA(VLOOKUP($C14,'Backsheet - SVI'!$A$1:$BZ$999,58,FALSE),"N/A")</f>
        <v>Significant vulnerability</v>
      </c>
    </row>
    <row r="15" spans="1:59" s="235" customFormat="1" ht="15.75" customHeight="1" x14ac:dyDescent="0.25">
      <c r="A15" s="268" t="s">
        <v>321</v>
      </c>
      <c r="B15" s="268" t="s">
        <v>234</v>
      </c>
      <c r="C15" s="268">
        <v>55785</v>
      </c>
      <c r="D15" s="268" t="s">
        <v>723</v>
      </c>
      <c r="E15" s="269">
        <v>347</v>
      </c>
      <c r="F15" s="269">
        <v>102</v>
      </c>
      <c r="G15" s="270">
        <f>Table2[[#This Row],[Uninsured ('#)]]/Table2[[#This Row],[Population ('#)]]</f>
        <v>0.29394812680115273</v>
      </c>
      <c r="H15" s="271" t="s">
        <v>342</v>
      </c>
      <c r="I15" s="271" t="s">
        <v>343</v>
      </c>
      <c r="J15" s="272">
        <f>VLOOKUP($C15,Backsheet!$A$299:$EX$663,40,FALSE)</f>
        <v>0</v>
      </c>
      <c r="K15" s="272">
        <f>VLOOKUP($C15,Backsheet!$A$299:$EX$663,41,FALSE)</f>
        <v>0</v>
      </c>
      <c r="L15" s="273">
        <f>IF(Table2[[#This Row],[Not U.S. Citizen Population ('#)]]&gt;0,Table2[[#This Row],[Not U.S. Citizen Uninsured ('#)]]/Table2[[#This Row],[Not U.S. Citizen Population ('#)]],0)</f>
        <v>0</v>
      </c>
      <c r="M15" s="271" t="str">
        <f>_xlfn.IFNA(VLOOKUP($C15,'Backsheet - SVI'!$A$1:$BZ$999,58,FALSE),"N/A")</f>
        <v>Some vulnerability</v>
      </c>
    </row>
    <row r="16" spans="1:59" s="235" customFormat="1" ht="15.75" customHeight="1" x14ac:dyDescent="0.25">
      <c r="A16" s="268" t="s">
        <v>321</v>
      </c>
      <c r="B16" s="268" t="s">
        <v>302</v>
      </c>
      <c r="C16" s="268">
        <v>55790</v>
      </c>
      <c r="D16" s="268" t="s">
        <v>1023</v>
      </c>
      <c r="E16" s="269">
        <v>1928</v>
      </c>
      <c r="F16" s="269">
        <v>58</v>
      </c>
      <c r="G16" s="270">
        <f>Table2[[#This Row],[Uninsured ('#)]]/Table2[[#This Row],[Population ('#)]]</f>
        <v>3.0082987551867221E-2</v>
      </c>
      <c r="H16" s="271" t="s">
        <v>342</v>
      </c>
      <c r="I16" s="271" t="s">
        <v>342</v>
      </c>
      <c r="J16" s="272">
        <f>VLOOKUP($C16,Backsheet!$A$299:$EX$663,40,FALSE)</f>
        <v>3</v>
      </c>
      <c r="K16" s="272">
        <f>VLOOKUP($C16,Backsheet!$A$299:$EX$663,41,FALSE)</f>
        <v>0</v>
      </c>
      <c r="L16" s="273">
        <f>IF(Table2[[#This Row],[Not U.S. Citizen Population ('#)]]&gt;0,Table2[[#This Row],[Not U.S. Citizen Uninsured ('#)]]/Table2[[#This Row],[Not U.S. Citizen Population ('#)]],0)</f>
        <v>0</v>
      </c>
      <c r="M16" s="271" t="str">
        <f>_xlfn.IFNA(VLOOKUP($C16,'Backsheet - SVI'!$A$1:$BZ$999,58,FALSE),"N/A")</f>
        <v>Most vulnerability</v>
      </c>
    </row>
    <row r="17" spans="1:13" s="235" customFormat="1" ht="15.75" customHeight="1" x14ac:dyDescent="0.25">
      <c r="A17" s="268" t="s">
        <v>321</v>
      </c>
      <c r="B17" s="268" t="s">
        <v>302</v>
      </c>
      <c r="C17" s="268">
        <v>55792</v>
      </c>
      <c r="D17" s="268" t="s">
        <v>724</v>
      </c>
      <c r="E17" s="269">
        <v>9660</v>
      </c>
      <c r="F17" s="269">
        <v>359</v>
      </c>
      <c r="G17" s="270">
        <f>Table2[[#This Row],[Uninsured ('#)]]/Table2[[#This Row],[Population ('#)]]</f>
        <v>3.7163561076604554E-2</v>
      </c>
      <c r="H17" s="271" t="s">
        <v>342</v>
      </c>
      <c r="I17" s="271" t="s">
        <v>342</v>
      </c>
      <c r="J17" s="272">
        <f>VLOOKUP($C17,Backsheet!$A$299:$EX$663,40,FALSE)</f>
        <v>119</v>
      </c>
      <c r="K17" s="272">
        <f>VLOOKUP($C17,Backsheet!$A$299:$EX$663,41,FALSE)</f>
        <v>0</v>
      </c>
      <c r="L17" s="273">
        <f>IF(Table2[[#This Row],[Not U.S. Citizen Population ('#)]]&gt;0,Table2[[#This Row],[Not U.S. Citizen Uninsured ('#)]]/Table2[[#This Row],[Not U.S. Citizen Population ('#)]],0)</f>
        <v>0</v>
      </c>
      <c r="M17" s="275" t="str">
        <f>_xlfn.IFNA(VLOOKUP($C17,'Backsheet - SVI'!$A$1:$BZ$999,58,FALSE),"N/A")</f>
        <v>Most vulnerability</v>
      </c>
    </row>
    <row r="18" spans="1:13" s="235" customFormat="1" ht="15.75" customHeight="1" x14ac:dyDescent="0.25">
      <c r="A18" s="268" t="s">
        <v>321</v>
      </c>
      <c r="B18" s="268" t="s">
        <v>242</v>
      </c>
      <c r="C18" s="268">
        <v>55797</v>
      </c>
      <c r="D18" s="268" t="s">
        <v>1026</v>
      </c>
      <c r="E18" s="269">
        <v>1347</v>
      </c>
      <c r="F18" s="269">
        <v>55</v>
      </c>
      <c r="G18" s="270">
        <f>Table2[[#This Row],[Uninsured ('#)]]/Table2[[#This Row],[Population ('#)]]</f>
        <v>4.0831477357089828E-2</v>
      </c>
      <c r="H18" s="271" t="s">
        <v>342</v>
      </c>
      <c r="I18" s="271" t="s">
        <v>342</v>
      </c>
      <c r="J18" s="272">
        <f>VLOOKUP($C18,Backsheet!$A$299:$EX$663,40,FALSE)</f>
        <v>3</v>
      </c>
      <c r="K18" s="272">
        <f>VLOOKUP($C18,Backsheet!$A$299:$EX$663,41,FALSE)</f>
        <v>0</v>
      </c>
      <c r="L18" s="273">
        <f>IF(Table2[[#This Row],[Not U.S. Citizen Population ('#)]]&gt;0,Table2[[#This Row],[Not U.S. Citizen Uninsured ('#)]]/Table2[[#This Row],[Not U.S. Citizen Population ('#)]],0)</f>
        <v>0</v>
      </c>
      <c r="M18" s="271" t="str">
        <f>_xlfn.IFNA(VLOOKUP($C18,'Backsheet - SVI'!$A$1:$BZ$999,58,FALSE),"N/A")</f>
        <v>Significant vulnerability</v>
      </c>
    </row>
    <row r="19" spans="1:13" s="235" customFormat="1" ht="15.75" customHeight="1" x14ac:dyDescent="0.25">
      <c r="A19" s="268" t="s">
        <v>321</v>
      </c>
      <c r="B19" s="268" t="s">
        <v>302</v>
      </c>
      <c r="C19" s="268">
        <v>55803</v>
      </c>
      <c r="D19" s="268" t="s">
        <v>726</v>
      </c>
      <c r="E19" s="269">
        <v>17686</v>
      </c>
      <c r="F19" s="269">
        <v>361</v>
      </c>
      <c r="G19" s="270">
        <f>Table2[[#This Row],[Uninsured ('#)]]/Table2[[#This Row],[Population ('#)]]</f>
        <v>2.0411625014135473E-2</v>
      </c>
      <c r="H19" s="271" t="s">
        <v>342</v>
      </c>
      <c r="I19" s="271" t="s">
        <v>342</v>
      </c>
      <c r="J19" s="272">
        <f>VLOOKUP($C19,Backsheet!$A$299:$EX$663,40,FALSE)</f>
        <v>126</v>
      </c>
      <c r="K19" s="272">
        <f>VLOOKUP($C19,Backsheet!$A$299:$EX$663,41,FALSE)</f>
        <v>14</v>
      </c>
      <c r="L19" s="273">
        <f>IF(Table2[[#This Row],[Not U.S. Citizen Population ('#)]]&gt;0,Table2[[#This Row],[Not U.S. Citizen Uninsured ('#)]]/Table2[[#This Row],[Not U.S. Citizen Population ('#)]],0)</f>
        <v>0.1111111111111111</v>
      </c>
      <c r="M19" s="271" t="str">
        <f>_xlfn.IFNA(VLOOKUP($C19,'Backsheet - SVI'!$A$1:$BZ$999,58,FALSE),"N/A")</f>
        <v>Some vulnerability</v>
      </c>
    </row>
    <row r="20" spans="1:13" s="235" customFormat="1" ht="15.75" customHeight="1" x14ac:dyDescent="0.25">
      <c r="A20" s="268" t="s">
        <v>321</v>
      </c>
      <c r="B20" s="268" t="s">
        <v>302</v>
      </c>
      <c r="C20" s="268">
        <v>55804</v>
      </c>
      <c r="D20" s="268" t="s">
        <v>726</v>
      </c>
      <c r="E20" s="269">
        <v>15912</v>
      </c>
      <c r="F20" s="269">
        <v>335</v>
      </c>
      <c r="G20" s="270">
        <f>Table2[[#This Row],[Uninsured ('#)]]/Table2[[#This Row],[Population ('#)]]</f>
        <v>2.1053293112116643E-2</v>
      </c>
      <c r="H20" s="271" t="s">
        <v>342</v>
      </c>
      <c r="I20" s="271" t="s">
        <v>342</v>
      </c>
      <c r="J20" s="272">
        <f>VLOOKUP($C20,Backsheet!$A$299:$EX$663,40,FALSE)</f>
        <v>131</v>
      </c>
      <c r="K20" s="272">
        <f>VLOOKUP($C20,Backsheet!$A$299:$EX$663,41,FALSE)</f>
        <v>4</v>
      </c>
      <c r="L20" s="273">
        <f>IF(Table2[[#This Row],[Not U.S. Citizen Population ('#)]]&gt;0,Table2[[#This Row],[Not U.S. Citizen Uninsured ('#)]]/Table2[[#This Row],[Not U.S. Citizen Population ('#)]],0)</f>
        <v>3.0534351145038167E-2</v>
      </c>
      <c r="M20" s="271" t="str">
        <f>_xlfn.IFNA(VLOOKUP($C20,'Backsheet - SVI'!$A$1:$BZ$999,58,FALSE),"N/A")</f>
        <v>Least vulnerability</v>
      </c>
    </row>
    <row r="21" spans="1:13" s="235" customFormat="1" ht="15.75" customHeight="1" x14ac:dyDescent="0.25">
      <c r="A21" s="268" t="s">
        <v>321</v>
      </c>
      <c r="B21" s="268" t="s">
        <v>302</v>
      </c>
      <c r="C21" s="268">
        <v>55805</v>
      </c>
      <c r="D21" s="268" t="s">
        <v>726</v>
      </c>
      <c r="E21" s="269">
        <v>10272</v>
      </c>
      <c r="F21" s="269">
        <v>531</v>
      </c>
      <c r="G21" s="270">
        <f>Table2[[#This Row],[Uninsured ('#)]]/Table2[[#This Row],[Population ('#)]]</f>
        <v>5.1693925233644862E-2</v>
      </c>
      <c r="H21" s="271" t="s">
        <v>342</v>
      </c>
      <c r="I21" s="271" t="s">
        <v>342</v>
      </c>
      <c r="J21" s="272">
        <f>VLOOKUP($C21,Backsheet!$A$299:$EX$663,40,FALSE)</f>
        <v>148</v>
      </c>
      <c r="K21" s="272">
        <f>VLOOKUP($C21,Backsheet!$A$299:$EX$663,41,FALSE)</f>
        <v>1</v>
      </c>
      <c r="L21" s="273">
        <f>IF(Table2[[#This Row],[Not U.S. Citizen Population ('#)]]&gt;0,Table2[[#This Row],[Not U.S. Citizen Uninsured ('#)]]/Table2[[#This Row],[Not U.S. Citizen Population ('#)]],0)</f>
        <v>6.7567567567567571E-3</v>
      </c>
      <c r="M21" s="271" t="str">
        <f>_xlfn.IFNA(VLOOKUP($C21,'Backsheet - SVI'!$A$1:$BZ$999,58,FALSE),"N/A")</f>
        <v>Most vulnerability</v>
      </c>
    </row>
    <row r="22" spans="1:13" s="235" customFormat="1" ht="15.75" customHeight="1" x14ac:dyDescent="0.25">
      <c r="A22" s="268" t="s">
        <v>321</v>
      </c>
      <c r="B22" s="268" t="s">
        <v>302</v>
      </c>
      <c r="C22" s="268">
        <v>55806</v>
      </c>
      <c r="D22" s="268" t="s">
        <v>726</v>
      </c>
      <c r="E22" s="269">
        <v>9487</v>
      </c>
      <c r="F22" s="269">
        <v>584</v>
      </c>
      <c r="G22" s="270">
        <f>Table2[[#This Row],[Uninsured ('#)]]/Table2[[#This Row],[Population ('#)]]</f>
        <v>6.1557921366079897E-2</v>
      </c>
      <c r="H22" s="271" t="s">
        <v>342</v>
      </c>
      <c r="I22" s="271" t="s">
        <v>342</v>
      </c>
      <c r="J22" s="272">
        <f>VLOOKUP($C22,Backsheet!$A$299:$EX$663,40,FALSE)</f>
        <v>115</v>
      </c>
      <c r="K22" s="272">
        <f>VLOOKUP($C22,Backsheet!$A$299:$EX$663,41,FALSE)</f>
        <v>30</v>
      </c>
      <c r="L22" s="273">
        <f>IF(Table2[[#This Row],[Not U.S. Citizen Population ('#)]]&gt;0,Table2[[#This Row],[Not U.S. Citizen Uninsured ('#)]]/Table2[[#This Row],[Not U.S. Citizen Population ('#)]],0)</f>
        <v>0.2608695652173913</v>
      </c>
      <c r="M22" s="271" t="str">
        <f>_xlfn.IFNA(VLOOKUP($C22,'Backsheet - SVI'!$A$1:$BZ$999,58,FALSE),"N/A")</f>
        <v>Most vulnerability</v>
      </c>
    </row>
    <row r="23" spans="1:13" s="235" customFormat="1" ht="15.75" customHeight="1" x14ac:dyDescent="0.25">
      <c r="A23" s="268" t="s">
        <v>321</v>
      </c>
      <c r="B23" s="268" t="s">
        <v>302</v>
      </c>
      <c r="C23" s="268">
        <v>55807</v>
      </c>
      <c r="D23" s="268" t="s">
        <v>726</v>
      </c>
      <c r="E23" s="269">
        <v>9467</v>
      </c>
      <c r="F23" s="269">
        <v>511</v>
      </c>
      <c r="G23" s="270">
        <f>Table2[[#This Row],[Uninsured ('#)]]/Table2[[#This Row],[Population ('#)]]</f>
        <v>5.3976972641808389E-2</v>
      </c>
      <c r="H23" s="271" t="s">
        <v>342</v>
      </c>
      <c r="I23" s="271" t="s">
        <v>342</v>
      </c>
      <c r="J23" s="272">
        <f>VLOOKUP($C23,Backsheet!$A$299:$EX$663,40,FALSE)</f>
        <v>116</v>
      </c>
      <c r="K23" s="272">
        <f>VLOOKUP($C23,Backsheet!$A$299:$EX$663,41,FALSE)</f>
        <v>30</v>
      </c>
      <c r="L23" s="273">
        <f>IF(Table2[[#This Row],[Not U.S. Citizen Population ('#)]]&gt;0,Table2[[#This Row],[Not U.S. Citizen Uninsured ('#)]]/Table2[[#This Row],[Not U.S. Citizen Population ('#)]],0)</f>
        <v>0.25862068965517243</v>
      </c>
      <c r="M23" s="271" t="str">
        <f>_xlfn.IFNA(VLOOKUP($C23,'Backsheet - SVI'!$A$1:$BZ$999,58,FALSE),"N/A")</f>
        <v>Most vulnerability</v>
      </c>
    </row>
    <row r="24" spans="1:13" s="235" customFormat="1" ht="15.75" customHeight="1" x14ac:dyDescent="0.25">
      <c r="A24" s="268" t="s">
        <v>321</v>
      </c>
      <c r="B24" s="268" t="s">
        <v>302</v>
      </c>
      <c r="C24" s="268">
        <v>55808</v>
      </c>
      <c r="D24" s="268" t="s">
        <v>726</v>
      </c>
      <c r="E24" s="269">
        <v>5307</v>
      </c>
      <c r="F24" s="269">
        <v>329</v>
      </c>
      <c r="G24" s="270">
        <f>Table2[[#This Row],[Uninsured ('#)]]/Table2[[#This Row],[Population ('#)]]</f>
        <v>6.1993593367250799E-2</v>
      </c>
      <c r="H24" s="271" t="s">
        <v>342</v>
      </c>
      <c r="I24" s="271" t="s">
        <v>342</v>
      </c>
      <c r="J24" s="272">
        <f>VLOOKUP($C24,Backsheet!$A$299:$EX$663,40,FALSE)</f>
        <v>18</v>
      </c>
      <c r="K24" s="272">
        <f>VLOOKUP($C24,Backsheet!$A$299:$EX$663,41,FALSE)</f>
        <v>0</v>
      </c>
      <c r="L24" s="273">
        <f>IF(Table2[[#This Row],[Not U.S. Citizen Population ('#)]]&gt;0,Table2[[#This Row],[Not U.S. Citizen Uninsured ('#)]]/Table2[[#This Row],[Not U.S. Citizen Population ('#)]],0)</f>
        <v>0</v>
      </c>
      <c r="M24" s="271" t="str">
        <f>_xlfn.IFNA(VLOOKUP($C24,'Backsheet - SVI'!$A$1:$BZ$999,58,FALSE),"N/A")</f>
        <v>Significant vulnerability</v>
      </c>
    </row>
    <row r="25" spans="1:13" s="235" customFormat="1" ht="15.75" customHeight="1" x14ac:dyDescent="0.25">
      <c r="A25" s="268" t="s">
        <v>321</v>
      </c>
      <c r="B25" s="268" t="s">
        <v>302</v>
      </c>
      <c r="C25" s="268">
        <v>55810</v>
      </c>
      <c r="D25" s="268" t="s">
        <v>726</v>
      </c>
      <c r="E25" s="269">
        <v>8180</v>
      </c>
      <c r="F25" s="269">
        <v>142</v>
      </c>
      <c r="G25" s="270">
        <f>Table2[[#This Row],[Uninsured ('#)]]/Table2[[#This Row],[Population ('#)]]</f>
        <v>1.7359413202933986E-2</v>
      </c>
      <c r="H25" s="271" t="s">
        <v>342</v>
      </c>
      <c r="I25" s="271" t="s">
        <v>342</v>
      </c>
      <c r="J25" s="272">
        <f>VLOOKUP($C25,Backsheet!$A$299:$EX$663,40,FALSE)</f>
        <v>17</v>
      </c>
      <c r="K25" s="272">
        <f>VLOOKUP($C25,Backsheet!$A$299:$EX$663,41,FALSE)</f>
        <v>0</v>
      </c>
      <c r="L25" s="273">
        <f>IF(Table2[[#This Row],[Not U.S. Citizen Population ('#)]]&gt;0,Table2[[#This Row],[Not U.S. Citizen Uninsured ('#)]]/Table2[[#This Row],[Not U.S. Citizen Population ('#)]],0)</f>
        <v>0</v>
      </c>
      <c r="M25" s="271" t="str">
        <f>_xlfn.IFNA(VLOOKUP($C25,'Backsheet - SVI'!$A$1:$BZ$999,58,FALSE),"N/A")</f>
        <v>Some vulnerability</v>
      </c>
    </row>
    <row r="26" spans="1:13" s="235" customFormat="1" ht="15.75" customHeight="1" x14ac:dyDescent="0.25">
      <c r="A26" s="268" t="s">
        <v>321</v>
      </c>
      <c r="B26" s="268" t="s">
        <v>302</v>
      </c>
      <c r="C26" s="268">
        <v>55811</v>
      </c>
      <c r="D26" s="268" t="s">
        <v>726</v>
      </c>
      <c r="E26" s="269">
        <v>26830</v>
      </c>
      <c r="F26" s="269">
        <v>861</v>
      </c>
      <c r="G26" s="270">
        <f>Table2[[#This Row],[Uninsured ('#)]]/Table2[[#This Row],[Population ('#)]]</f>
        <v>3.209094297428252E-2</v>
      </c>
      <c r="H26" s="271" t="s">
        <v>343</v>
      </c>
      <c r="I26" s="271" t="s">
        <v>342</v>
      </c>
      <c r="J26" s="272">
        <f>VLOOKUP($C26,Backsheet!$A$299:$EX$663,40,FALSE)</f>
        <v>329</v>
      </c>
      <c r="K26" s="272">
        <f>VLOOKUP($C26,Backsheet!$A$299:$EX$663,41,FALSE)</f>
        <v>26</v>
      </c>
      <c r="L26" s="273">
        <f>IF(Table2[[#This Row],[Not U.S. Citizen Population ('#)]]&gt;0,Table2[[#This Row],[Not U.S. Citizen Uninsured ('#)]]/Table2[[#This Row],[Not U.S. Citizen Population ('#)]],0)</f>
        <v>7.9027355623100301E-2</v>
      </c>
      <c r="M26" s="271" t="str">
        <f>_xlfn.IFNA(VLOOKUP($C26,'Backsheet - SVI'!$A$1:$BZ$999,58,FALSE),"N/A")</f>
        <v>Significant vulnerability</v>
      </c>
    </row>
    <row r="27" spans="1:13" s="235" customFormat="1" ht="15.75" customHeight="1" x14ac:dyDescent="0.25">
      <c r="A27" s="268" t="s">
        <v>321</v>
      </c>
      <c r="B27" s="268" t="s">
        <v>302</v>
      </c>
      <c r="C27" s="268">
        <v>55812</v>
      </c>
      <c r="D27" s="268" t="s">
        <v>726</v>
      </c>
      <c r="E27" s="269">
        <v>10972</v>
      </c>
      <c r="F27" s="269">
        <v>432</v>
      </c>
      <c r="G27" s="270">
        <f>Table2[[#This Row],[Uninsured ('#)]]/Table2[[#This Row],[Population ('#)]]</f>
        <v>3.9372949325555961E-2</v>
      </c>
      <c r="H27" s="271" t="s">
        <v>342</v>
      </c>
      <c r="I27" s="271" t="s">
        <v>342</v>
      </c>
      <c r="J27" s="272">
        <f>VLOOKUP($C27,Backsheet!$A$299:$EX$663,40,FALSE)</f>
        <v>251</v>
      </c>
      <c r="K27" s="272">
        <f>VLOOKUP($C27,Backsheet!$A$299:$EX$663,41,FALSE)</f>
        <v>31</v>
      </c>
      <c r="L27" s="273">
        <f>IF(Table2[[#This Row],[Not U.S. Citizen Population ('#)]]&gt;0,Table2[[#This Row],[Not U.S. Citizen Uninsured ('#)]]/Table2[[#This Row],[Not U.S. Citizen Population ('#)]],0)</f>
        <v>0.12350597609561753</v>
      </c>
      <c r="M27" s="271" t="str">
        <f>_xlfn.IFNA(VLOOKUP($C27,'Backsheet - SVI'!$A$1:$BZ$999,58,FALSE),"N/A")</f>
        <v>Significant vulnerability</v>
      </c>
    </row>
    <row r="28" spans="1:13" s="235" customFormat="1" ht="15.75" customHeight="1" x14ac:dyDescent="0.25">
      <c r="A28" s="268" t="s">
        <v>321</v>
      </c>
      <c r="B28" s="268" t="s">
        <v>234</v>
      </c>
      <c r="C28" s="268">
        <v>56431</v>
      </c>
      <c r="D28" s="268" t="s">
        <v>844</v>
      </c>
      <c r="E28" s="269">
        <v>8957</v>
      </c>
      <c r="F28" s="269">
        <v>469</v>
      </c>
      <c r="G28" s="276">
        <f>Table2[[#This Row],[Uninsured ('#)]]/Table2[[#This Row],[Population ('#)]]</f>
        <v>5.2361281679133641E-2</v>
      </c>
      <c r="H28" s="271" t="s">
        <v>342</v>
      </c>
      <c r="I28" s="271" t="s">
        <v>342</v>
      </c>
      <c r="J28" s="272">
        <f>VLOOKUP($C28,Backsheet!$A$299:$EX$663,40,FALSE)</f>
        <v>22</v>
      </c>
      <c r="K28" s="272">
        <f>VLOOKUP($C28,Backsheet!$A$299:$EX$663,41,FALSE)</f>
        <v>0</v>
      </c>
      <c r="L28" s="273">
        <f>IF(Table2[[#This Row],[Not U.S. Citizen Population ('#)]]&gt;0,Table2[[#This Row],[Not U.S. Citizen Uninsured ('#)]]/Table2[[#This Row],[Not U.S. Citizen Population ('#)]],0)</f>
        <v>0</v>
      </c>
      <c r="M28" s="271" t="str">
        <f>_xlfn.IFNA(VLOOKUP($C28,'Backsheet - SVI'!$A$1:$BZ$999,58,FALSE),"N/A")</f>
        <v>Most vulnerability</v>
      </c>
    </row>
    <row r="29" spans="1:13" s="235" customFormat="1" ht="15.75" customHeight="1" x14ac:dyDescent="0.25">
      <c r="A29" s="268" t="s">
        <v>321</v>
      </c>
      <c r="B29" s="268" t="s">
        <v>264</v>
      </c>
      <c r="C29" s="268">
        <v>56628</v>
      </c>
      <c r="D29" s="268" t="s">
        <v>1279</v>
      </c>
      <c r="E29" s="269">
        <v>1456</v>
      </c>
      <c r="F29" s="269">
        <v>60</v>
      </c>
      <c r="G29" s="270">
        <f>Table2[[#This Row],[Uninsured ('#)]]/Table2[[#This Row],[Population ('#)]]</f>
        <v>4.1208791208791208E-2</v>
      </c>
      <c r="H29" s="271" t="s">
        <v>342</v>
      </c>
      <c r="I29" s="271" t="s">
        <v>342</v>
      </c>
      <c r="J29" s="272">
        <f>VLOOKUP($C29,Backsheet!$A$299:$EX$663,40,FALSE)</f>
        <v>0</v>
      </c>
      <c r="K29" s="272">
        <f>VLOOKUP($C29,Backsheet!$A$299:$EX$663,41,FALSE)</f>
        <v>0</v>
      </c>
      <c r="L29" s="273">
        <f>IF(Table2[[#This Row],[Not U.S. Citizen Population ('#)]]&gt;0,Table2[[#This Row],[Not U.S. Citizen Uninsured ('#)]]/Table2[[#This Row],[Not U.S. Citizen Population ('#)]],0)</f>
        <v>0</v>
      </c>
      <c r="M29" s="271" t="str">
        <f>_xlfn.IFNA(VLOOKUP($C29,'Backsheet - SVI'!$A$1:$BZ$999,58,FALSE),"N/A")</f>
        <v>Most vulnerability</v>
      </c>
    </row>
    <row r="30" spans="1:13" s="235" customFormat="1" ht="15.75" customHeight="1" x14ac:dyDescent="0.25">
      <c r="A30" s="268" t="s">
        <v>321</v>
      </c>
      <c r="B30" s="268" t="s">
        <v>264</v>
      </c>
      <c r="C30" s="268">
        <v>56636</v>
      </c>
      <c r="D30" s="268" t="s">
        <v>900</v>
      </c>
      <c r="E30" s="269">
        <v>4630</v>
      </c>
      <c r="F30" s="269">
        <v>352</v>
      </c>
      <c r="G30" s="270">
        <f>Table2[[#This Row],[Uninsured ('#)]]/Table2[[#This Row],[Population ('#)]]</f>
        <v>7.6025917926565878E-2</v>
      </c>
      <c r="H30" s="271" t="s">
        <v>342</v>
      </c>
      <c r="I30" s="271" t="s">
        <v>343</v>
      </c>
      <c r="J30" s="272">
        <f>VLOOKUP($C30,Backsheet!$A$299:$EX$663,40,FALSE)</f>
        <v>15</v>
      </c>
      <c r="K30" s="272">
        <f>VLOOKUP($C30,Backsheet!$A$299:$EX$663,41,FALSE)</f>
        <v>1</v>
      </c>
      <c r="L30" s="273">
        <f>IF(Table2[[#This Row],[Not U.S. Citizen Population ('#)]]&gt;0,Table2[[#This Row],[Not U.S. Citizen Uninsured ('#)]]/Table2[[#This Row],[Not U.S. Citizen Population ('#)]],0)</f>
        <v>6.6666666666666666E-2</v>
      </c>
      <c r="M30" s="271" t="str">
        <f>_xlfn.IFNA(VLOOKUP($C30,'Backsheet - SVI'!$A$1:$BZ$999,58,FALSE),"N/A")</f>
        <v>Most vulnerability</v>
      </c>
    </row>
    <row r="31" spans="1:13" s="235" customFormat="1" ht="15.75" customHeight="1" x14ac:dyDescent="0.25">
      <c r="A31" s="268" t="s">
        <v>321</v>
      </c>
      <c r="B31" s="268" t="s">
        <v>269</v>
      </c>
      <c r="C31" s="268">
        <v>56649</v>
      </c>
      <c r="D31" s="268" t="s">
        <v>902</v>
      </c>
      <c r="E31" s="269">
        <v>8760</v>
      </c>
      <c r="F31" s="269">
        <v>458</v>
      </c>
      <c r="G31" s="270">
        <f>Table2[[#This Row],[Uninsured ('#)]]/Table2[[#This Row],[Population ('#)]]</f>
        <v>5.2283105022831053E-2</v>
      </c>
      <c r="H31" s="271" t="s">
        <v>342</v>
      </c>
      <c r="I31" s="271" t="s">
        <v>342</v>
      </c>
      <c r="J31" s="272">
        <f>VLOOKUP($C31,Backsheet!$A$299:$EX$663,40,FALSE)</f>
        <v>98</v>
      </c>
      <c r="K31" s="272">
        <f>VLOOKUP($C31,Backsheet!$A$299:$EX$663,41,FALSE)</f>
        <v>0</v>
      </c>
      <c r="L31" s="273">
        <f>IF(Table2[[#This Row],[Not U.S. Citizen Population ('#)]]&gt;0,Table2[[#This Row],[Not U.S. Citizen Uninsured ('#)]]/Table2[[#This Row],[Not U.S. Citizen Population ('#)]],0)</f>
        <v>0</v>
      </c>
      <c r="M31" s="271" t="str">
        <f>_xlfn.IFNA(VLOOKUP($C31,'Backsheet - SVI'!$A$1:$BZ$999,58,FALSE),"N/A")</f>
        <v>Most vulnerability</v>
      </c>
    </row>
    <row r="32" spans="1:13" s="235" customFormat="1" ht="15.75" customHeight="1" x14ac:dyDescent="0.25">
      <c r="A32" s="268" t="s">
        <v>322</v>
      </c>
      <c r="B32" s="268" t="s">
        <v>319</v>
      </c>
      <c r="C32" s="268">
        <v>55302</v>
      </c>
      <c r="D32" s="268" t="s">
        <v>673</v>
      </c>
      <c r="E32" s="269">
        <v>7281</v>
      </c>
      <c r="F32" s="269">
        <v>207</v>
      </c>
      <c r="G32" s="270">
        <f>Table2[[#This Row],[Uninsured ('#)]]/Table2[[#This Row],[Population ('#)]]</f>
        <v>2.843016069221261E-2</v>
      </c>
      <c r="H32" s="271" t="s">
        <v>342</v>
      </c>
      <c r="I32" s="271" t="s">
        <v>342</v>
      </c>
      <c r="J32" s="272">
        <f>VLOOKUP($C32,Backsheet!$A$299:$EX$663,40,FALSE)</f>
        <v>7</v>
      </c>
      <c r="K32" s="272">
        <f>VLOOKUP($C32,Backsheet!$A$299:$EX$663,41,FALSE)</f>
        <v>0</v>
      </c>
      <c r="L32" s="273">
        <f>IF(Table2[[#This Row],[Not U.S. Citizen Population ('#)]]&gt;0,Table2[[#This Row],[Not U.S. Citizen Uninsured ('#)]]/Table2[[#This Row],[Not U.S. Citizen Population ('#)]],0)</f>
        <v>0</v>
      </c>
      <c r="M32" s="271" t="str">
        <f>_xlfn.IFNA(VLOOKUP($C32,'Backsheet - SVI'!$A$1:$BZ$999,58,FALSE),"N/A")</f>
        <v>Some vulnerability</v>
      </c>
    </row>
    <row r="33" spans="1:13" s="235" customFormat="1" ht="15.75" customHeight="1" x14ac:dyDescent="0.25">
      <c r="A33" s="268" t="s">
        <v>322</v>
      </c>
      <c r="B33" s="268" t="s">
        <v>304</v>
      </c>
      <c r="C33" s="268">
        <v>55309</v>
      </c>
      <c r="D33" s="268" t="s">
        <v>677</v>
      </c>
      <c r="E33" s="269">
        <v>21373</v>
      </c>
      <c r="F33" s="269">
        <v>805</v>
      </c>
      <c r="G33" s="270">
        <f>Table2[[#This Row],[Uninsured ('#)]]/Table2[[#This Row],[Population ('#)]]</f>
        <v>3.7664342862490055E-2</v>
      </c>
      <c r="H33" s="271" t="s">
        <v>342</v>
      </c>
      <c r="I33" s="271" t="s">
        <v>342</v>
      </c>
      <c r="J33" s="272">
        <f>VLOOKUP($C33,Backsheet!$A$299:$EX$663,40,FALSE)</f>
        <v>172</v>
      </c>
      <c r="K33" s="272">
        <f>VLOOKUP($C33,Backsheet!$A$299:$EX$663,41,FALSE)</f>
        <v>0</v>
      </c>
      <c r="L33" s="273">
        <f>IF(Table2[[#This Row],[Not U.S. Citizen Population ('#)]]&gt;0,Table2[[#This Row],[Not U.S. Citizen Uninsured ('#)]]/Table2[[#This Row],[Not U.S. Citizen Population ('#)]],0)</f>
        <v>0</v>
      </c>
      <c r="M33" s="271" t="str">
        <f>_xlfn.IFNA(VLOOKUP($C33,'Backsheet - SVI'!$A$1:$BZ$999,58,FALSE),"N/A")</f>
        <v>Least vulnerability</v>
      </c>
    </row>
    <row r="34" spans="1:13" s="235" customFormat="1" ht="15.75" customHeight="1" x14ac:dyDescent="0.25">
      <c r="A34" s="268" t="s">
        <v>322</v>
      </c>
      <c r="B34" s="268" t="s">
        <v>319</v>
      </c>
      <c r="C34" s="268">
        <v>55313</v>
      </c>
      <c r="D34" s="268" t="s">
        <v>680</v>
      </c>
      <c r="E34" s="269">
        <v>24500</v>
      </c>
      <c r="F34" s="269">
        <v>1525</v>
      </c>
      <c r="G34" s="270">
        <f>Table2[[#This Row],[Uninsured ('#)]]/Table2[[#This Row],[Population ('#)]]</f>
        <v>6.224489795918367E-2</v>
      </c>
      <c r="H34" s="271" t="s">
        <v>343</v>
      </c>
      <c r="I34" s="271" t="s">
        <v>342</v>
      </c>
      <c r="J34" s="272">
        <f>VLOOKUP($C34,Backsheet!$A$299:$EX$663,40,FALSE)</f>
        <v>665</v>
      </c>
      <c r="K34" s="272">
        <f>VLOOKUP($C34,Backsheet!$A$299:$EX$663,41,FALSE)</f>
        <v>294</v>
      </c>
      <c r="L34" s="273">
        <f>IF(Table2[[#This Row],[Not U.S. Citizen Population ('#)]]&gt;0,Table2[[#This Row],[Not U.S. Citizen Uninsured ('#)]]/Table2[[#This Row],[Not U.S. Citizen Population ('#)]],0)</f>
        <v>0.44210526315789472</v>
      </c>
      <c r="M34" s="271" t="str">
        <f>_xlfn.IFNA(VLOOKUP($C34,'Backsheet - SVI'!$A$1:$BZ$999,58,FALSE),"N/A")</f>
        <v>Significant vulnerability</v>
      </c>
    </row>
    <row r="35" spans="1:13" s="235" customFormat="1" ht="15.75" customHeight="1" x14ac:dyDescent="0.25">
      <c r="A35" s="268" t="s">
        <v>322</v>
      </c>
      <c r="B35" s="268" t="s">
        <v>304</v>
      </c>
      <c r="C35" s="268">
        <v>55319</v>
      </c>
      <c r="D35" s="268" t="s">
        <v>684</v>
      </c>
      <c r="E35" s="269">
        <v>5478</v>
      </c>
      <c r="F35" s="269">
        <v>114</v>
      </c>
      <c r="G35" s="270">
        <f>Table2[[#This Row],[Uninsured ('#)]]/Table2[[#This Row],[Population ('#)]]</f>
        <v>2.0810514786418401E-2</v>
      </c>
      <c r="H35" s="271" t="s">
        <v>342</v>
      </c>
      <c r="I35" s="271" t="s">
        <v>342</v>
      </c>
      <c r="J35" s="272">
        <f>VLOOKUP($C35,Backsheet!$A$299:$EX$663,40,FALSE)</f>
        <v>6</v>
      </c>
      <c r="K35" s="272">
        <f>VLOOKUP($C35,Backsheet!$A$299:$EX$663,41,FALSE)</f>
        <v>0</v>
      </c>
      <c r="L35" s="273">
        <f>IF(Table2[[#This Row],[Not U.S. Citizen Population ('#)]]&gt;0,Table2[[#This Row],[Not U.S. Citizen Uninsured ('#)]]/Table2[[#This Row],[Not U.S. Citizen Population ('#)]],0)</f>
        <v>0</v>
      </c>
      <c r="M35" s="271" t="str">
        <f>_xlfn.IFNA(VLOOKUP($C35,'Backsheet - SVI'!$A$1:$BZ$999,58,FALSE),"N/A")</f>
        <v>Least vulnerability</v>
      </c>
    </row>
    <row r="36" spans="1:13" s="235" customFormat="1" ht="15.75" customHeight="1" x14ac:dyDescent="0.25">
      <c r="A36" s="268" t="s">
        <v>322</v>
      </c>
      <c r="B36" s="268" t="s">
        <v>319</v>
      </c>
      <c r="C36" s="268">
        <v>55320</v>
      </c>
      <c r="D36" s="268" t="s">
        <v>685</v>
      </c>
      <c r="E36" s="269">
        <v>5676</v>
      </c>
      <c r="F36" s="269">
        <v>189</v>
      </c>
      <c r="G36" s="270">
        <f>Table2[[#This Row],[Uninsured ('#)]]/Table2[[#This Row],[Population ('#)]]</f>
        <v>3.3298097251585626E-2</v>
      </c>
      <c r="H36" s="271" t="s">
        <v>342</v>
      </c>
      <c r="I36" s="271" t="s">
        <v>342</v>
      </c>
      <c r="J36" s="272">
        <f>VLOOKUP($C36,Backsheet!$A$299:$EX$663,40,FALSE)</f>
        <v>29</v>
      </c>
      <c r="K36" s="272">
        <f>VLOOKUP($C36,Backsheet!$A$299:$EX$663,41,FALSE)</f>
        <v>5</v>
      </c>
      <c r="L36" s="273">
        <f>IF(Table2[[#This Row],[Not U.S. Citizen Population ('#)]]&gt;0,Table2[[#This Row],[Not U.S. Citizen Uninsured ('#)]]/Table2[[#This Row],[Not U.S. Citizen Population ('#)]],0)</f>
        <v>0.17241379310344829</v>
      </c>
      <c r="M36" s="275" t="str">
        <f>_xlfn.IFNA(VLOOKUP($C36,'Backsheet - SVI'!$A$1:$BZ$999,58,FALSE),"N/A")</f>
        <v>Least vulnerability</v>
      </c>
    </row>
    <row r="37" spans="1:13" s="235" customFormat="1" ht="15.75" customHeight="1" x14ac:dyDescent="0.25">
      <c r="A37" s="268" t="s">
        <v>322</v>
      </c>
      <c r="B37" s="268" t="s">
        <v>306</v>
      </c>
      <c r="C37" s="268">
        <v>55329</v>
      </c>
      <c r="D37" s="268" t="s">
        <v>687</v>
      </c>
      <c r="E37" s="269">
        <v>2252</v>
      </c>
      <c r="F37" s="269">
        <v>207</v>
      </c>
      <c r="G37" s="270">
        <f>Table2[[#This Row],[Uninsured ('#)]]/Table2[[#This Row],[Population ('#)]]</f>
        <v>9.1918294849023086E-2</v>
      </c>
      <c r="H37" s="271" t="s">
        <v>342</v>
      </c>
      <c r="I37" s="271" t="s">
        <v>343</v>
      </c>
      <c r="J37" s="272">
        <f>VLOOKUP($C37,Backsheet!$A$299:$EX$663,40,FALSE)</f>
        <v>2</v>
      </c>
      <c r="K37" s="272">
        <f>VLOOKUP($C37,Backsheet!$A$299:$EX$663,41,FALSE)</f>
        <v>2</v>
      </c>
      <c r="L37" s="273">
        <f>IF(Table2[[#This Row],[Not U.S. Citizen Population ('#)]]&gt;0,Table2[[#This Row],[Not U.S. Citizen Uninsured ('#)]]/Table2[[#This Row],[Not U.S. Citizen Population ('#)]],0)</f>
        <v>1</v>
      </c>
      <c r="M37" s="271" t="str">
        <f>_xlfn.IFNA(VLOOKUP($C37,'Backsheet - SVI'!$A$1:$BZ$999,58,FALSE),"N/A")</f>
        <v>Some vulnerability</v>
      </c>
    </row>
    <row r="38" spans="1:13" s="235" customFormat="1" ht="15.75" customHeight="1" x14ac:dyDescent="0.25">
      <c r="A38" s="268" t="s">
        <v>322</v>
      </c>
      <c r="B38" s="268" t="s">
        <v>304</v>
      </c>
      <c r="C38" s="268">
        <v>55330</v>
      </c>
      <c r="D38" s="268" t="s">
        <v>688</v>
      </c>
      <c r="E38" s="269">
        <v>44441</v>
      </c>
      <c r="F38" s="269">
        <v>1436</v>
      </c>
      <c r="G38" s="274">
        <f>Table2[[#This Row],[Uninsured ('#)]]/Table2[[#This Row],[Population ('#)]]</f>
        <v>3.2312504219076978E-2</v>
      </c>
      <c r="H38" s="271" t="s">
        <v>343</v>
      </c>
      <c r="I38" s="271" t="s">
        <v>342</v>
      </c>
      <c r="J38" s="272">
        <f>VLOOKUP($C38,Backsheet!$A$299:$EX$663,40,FALSE)</f>
        <v>539</v>
      </c>
      <c r="K38" s="272">
        <f>VLOOKUP($C38,Backsheet!$A$299:$EX$663,41,FALSE)</f>
        <v>125</v>
      </c>
      <c r="L38" s="273">
        <f>IF(Table2[[#This Row],[Not U.S. Citizen Population ('#)]]&gt;0,Table2[[#This Row],[Not U.S. Citizen Uninsured ('#)]]/Table2[[#This Row],[Not U.S. Citizen Population ('#)]],0)</f>
        <v>0.23191094619666047</v>
      </c>
      <c r="M38" s="275" t="str">
        <f>_xlfn.IFNA(VLOOKUP($C38,'Backsheet - SVI'!$A$1:$BZ$999,58,FALSE),"N/A")</f>
        <v>Some vulnerability</v>
      </c>
    </row>
    <row r="39" spans="1:13" s="235" customFormat="1" ht="15.75" customHeight="1" x14ac:dyDescent="0.25">
      <c r="A39" s="268" t="s">
        <v>322</v>
      </c>
      <c r="B39" s="268" t="s">
        <v>319</v>
      </c>
      <c r="C39" s="268">
        <v>55362</v>
      </c>
      <c r="D39" s="268" t="s">
        <v>696</v>
      </c>
      <c r="E39" s="269">
        <v>20022</v>
      </c>
      <c r="F39" s="269">
        <v>1118</v>
      </c>
      <c r="G39" s="270">
        <f>Table2[[#This Row],[Uninsured ('#)]]/Table2[[#This Row],[Population ('#)]]</f>
        <v>5.5838577564678853E-2</v>
      </c>
      <c r="H39" s="271" t="s">
        <v>342</v>
      </c>
      <c r="I39" s="271" t="s">
        <v>342</v>
      </c>
      <c r="J39" s="272">
        <f>VLOOKUP($C39,Backsheet!$A$299:$EX$663,40,FALSE)</f>
        <v>578</v>
      </c>
      <c r="K39" s="272">
        <f>VLOOKUP($C39,Backsheet!$A$299:$EX$663,41,FALSE)</f>
        <v>301</v>
      </c>
      <c r="L39" s="273">
        <f>IF(Table2[[#This Row],[Not U.S. Citizen Population ('#)]]&gt;0,Table2[[#This Row],[Not U.S. Citizen Uninsured ('#)]]/Table2[[#This Row],[Not U.S. Citizen Population ('#)]],0)</f>
        <v>0.52076124567474047</v>
      </c>
      <c r="M39" s="271" t="str">
        <f>_xlfn.IFNA(VLOOKUP($C39,'Backsheet - SVI'!$A$1:$BZ$999,58,FALSE),"N/A")</f>
        <v>Significant vulnerability</v>
      </c>
    </row>
    <row r="40" spans="1:13" s="235" customFormat="1" ht="15.75" customHeight="1" x14ac:dyDescent="0.25">
      <c r="A40" s="268" t="s">
        <v>322</v>
      </c>
      <c r="B40" s="268" t="s">
        <v>306</v>
      </c>
      <c r="C40" s="268">
        <v>55382</v>
      </c>
      <c r="D40" s="268" t="s">
        <v>703</v>
      </c>
      <c r="E40" s="269">
        <v>3633</v>
      </c>
      <c r="F40" s="269">
        <v>158</v>
      </c>
      <c r="G40" s="270">
        <f>Table2[[#This Row],[Uninsured ('#)]]/Table2[[#This Row],[Population ('#)]]</f>
        <v>4.3490228461326726E-2</v>
      </c>
      <c r="H40" s="271" t="s">
        <v>342</v>
      </c>
      <c r="I40" s="271" t="s">
        <v>342</v>
      </c>
      <c r="J40" s="272">
        <f>VLOOKUP($C40,Backsheet!$A$299:$EX$663,40,FALSE)</f>
        <v>1</v>
      </c>
      <c r="K40" s="272">
        <f>VLOOKUP($C40,Backsheet!$A$299:$EX$663,41,FALSE)</f>
        <v>0</v>
      </c>
      <c r="L40" s="273">
        <f>IF(Table2[[#This Row],[Not U.S. Citizen Population ('#)]]&gt;0,Table2[[#This Row],[Not U.S. Citizen Uninsured ('#)]]/Table2[[#This Row],[Not U.S. Citizen Population ('#)]],0)</f>
        <v>0</v>
      </c>
      <c r="M40" s="271" t="str">
        <f>_xlfn.IFNA(VLOOKUP($C40,'Backsheet - SVI'!$A$1:$BZ$999,58,FALSE),"N/A")</f>
        <v>Some vulnerability</v>
      </c>
    </row>
    <row r="41" spans="1:13" s="235" customFormat="1" ht="15.75" customHeight="1" x14ac:dyDescent="0.25">
      <c r="A41" s="268" t="s">
        <v>322</v>
      </c>
      <c r="B41" s="268" t="s">
        <v>304</v>
      </c>
      <c r="C41" s="268">
        <v>55398</v>
      </c>
      <c r="D41" s="268" t="s">
        <v>706</v>
      </c>
      <c r="E41" s="269">
        <v>17601</v>
      </c>
      <c r="F41" s="269">
        <v>838</v>
      </c>
      <c r="G41" s="270">
        <f>Table2[[#This Row],[Uninsured ('#)]]/Table2[[#This Row],[Population ('#)]]</f>
        <v>4.7610931197091075E-2</v>
      </c>
      <c r="H41" s="271" t="s">
        <v>342</v>
      </c>
      <c r="I41" s="271" t="s">
        <v>342</v>
      </c>
      <c r="J41" s="272">
        <f>VLOOKUP($C41,Backsheet!$A$299:$EX$663,40,FALSE)</f>
        <v>67</v>
      </c>
      <c r="K41" s="272">
        <f>VLOOKUP($C41,Backsheet!$A$299:$EX$663,41,FALSE)</f>
        <v>0</v>
      </c>
      <c r="L41" s="273">
        <f>IF(Table2[[#This Row],[Not U.S. Citizen Population ('#)]]&gt;0,Table2[[#This Row],[Not U.S. Citizen Uninsured ('#)]]/Table2[[#This Row],[Not U.S. Citizen Population ('#)]],0)</f>
        <v>0</v>
      </c>
      <c r="M41" s="271" t="str">
        <f>_xlfn.IFNA(VLOOKUP($C41,'Backsheet - SVI'!$A$1:$BZ$999,58,FALSE),"N/A")</f>
        <v>Least vulnerability</v>
      </c>
    </row>
    <row r="42" spans="1:13" s="235" customFormat="1" ht="15.75" customHeight="1" x14ac:dyDescent="0.25">
      <c r="A42" s="268" t="s">
        <v>322</v>
      </c>
      <c r="B42" s="268" t="s">
        <v>306</v>
      </c>
      <c r="C42" s="268">
        <v>56301</v>
      </c>
      <c r="D42" s="268" t="s">
        <v>1349</v>
      </c>
      <c r="E42" s="269">
        <v>34770</v>
      </c>
      <c r="F42" s="269">
        <v>2080</v>
      </c>
      <c r="G42" s="270">
        <f>Table2[[#This Row],[Uninsured ('#)]]/Table2[[#This Row],[Population ('#)]]</f>
        <v>5.9821685360943344E-2</v>
      </c>
      <c r="H42" s="271" t="s">
        <v>343</v>
      </c>
      <c r="I42" s="271" t="s">
        <v>342</v>
      </c>
      <c r="J42" s="272">
        <f>VLOOKUP($C42,Backsheet!$A$299:$EX$663,40,FALSE)</f>
        <v>2511</v>
      </c>
      <c r="K42" s="272">
        <f>VLOOKUP($C42,Backsheet!$A$299:$EX$663,41,FALSE)</f>
        <v>208</v>
      </c>
      <c r="L42" s="273">
        <f>IF(Table2[[#This Row],[Not U.S. Citizen Population ('#)]]&gt;0,Table2[[#This Row],[Not U.S. Citizen Uninsured ('#)]]/Table2[[#This Row],[Not U.S. Citizen Population ('#)]],0)</f>
        <v>8.2835523695738753E-2</v>
      </c>
      <c r="M42" s="271" t="str">
        <f>_xlfn.IFNA(VLOOKUP($C42,'Backsheet - SVI'!$A$1:$BZ$999,58,FALSE),"N/A")</f>
        <v>Most vulnerability</v>
      </c>
    </row>
    <row r="43" spans="1:13" s="235" customFormat="1" ht="15.75" customHeight="1" x14ac:dyDescent="0.25">
      <c r="A43" s="268" t="s">
        <v>322</v>
      </c>
      <c r="B43" s="268" t="s">
        <v>306</v>
      </c>
      <c r="C43" s="268">
        <v>56303</v>
      </c>
      <c r="D43" s="268" t="s">
        <v>1349</v>
      </c>
      <c r="E43" s="269">
        <v>25316</v>
      </c>
      <c r="F43" s="269">
        <v>1258</v>
      </c>
      <c r="G43" s="270">
        <f>Table2[[#This Row],[Uninsured ('#)]]/Table2[[#This Row],[Population ('#)]]</f>
        <v>4.9691894454100174E-2</v>
      </c>
      <c r="H43" s="271" t="s">
        <v>342</v>
      </c>
      <c r="I43" s="271" t="s">
        <v>342</v>
      </c>
      <c r="J43" s="272">
        <f>VLOOKUP($C43,Backsheet!$A$299:$EX$663,40,FALSE)</f>
        <v>660</v>
      </c>
      <c r="K43" s="272">
        <f>VLOOKUP($C43,Backsheet!$A$299:$EX$663,41,FALSE)</f>
        <v>64</v>
      </c>
      <c r="L43" s="273">
        <f>IF(Table2[[#This Row],[Not U.S. Citizen Population ('#)]]&gt;0,Table2[[#This Row],[Not U.S. Citizen Uninsured ('#)]]/Table2[[#This Row],[Not U.S. Citizen Population ('#)]],0)</f>
        <v>9.696969696969697E-2</v>
      </c>
      <c r="M43" s="271" t="str">
        <f>_xlfn.IFNA(VLOOKUP($C43,'Backsheet - SVI'!$A$1:$BZ$999,58,FALSE),"N/A")</f>
        <v>Most vulnerability</v>
      </c>
    </row>
    <row r="44" spans="1:13" s="235" customFormat="1" ht="15.75" customHeight="1" x14ac:dyDescent="0.25">
      <c r="A44" s="268" t="s">
        <v>322</v>
      </c>
      <c r="B44" s="268" t="s">
        <v>304</v>
      </c>
      <c r="C44" s="268">
        <v>56304</v>
      </c>
      <c r="D44" s="268" t="s">
        <v>1349</v>
      </c>
      <c r="E44" s="269">
        <v>16201</v>
      </c>
      <c r="F44" s="269">
        <v>1015</v>
      </c>
      <c r="G44" s="274">
        <f>Table2[[#This Row],[Uninsured ('#)]]/Table2[[#This Row],[Population ('#)]]</f>
        <v>6.2650453675699033E-2</v>
      </c>
      <c r="H44" s="271" t="s">
        <v>342</v>
      </c>
      <c r="I44" s="271" t="s">
        <v>343</v>
      </c>
      <c r="J44" s="272">
        <f>VLOOKUP($C44,Backsheet!$A$299:$EX$663,40,FALSE)</f>
        <v>739</v>
      </c>
      <c r="K44" s="272">
        <f>VLOOKUP($C44,Backsheet!$A$299:$EX$663,41,FALSE)</f>
        <v>77</v>
      </c>
      <c r="L44" s="273">
        <f>IF(Table2[[#This Row],[Not U.S. Citizen Population ('#)]]&gt;0,Table2[[#This Row],[Not U.S. Citizen Uninsured ('#)]]/Table2[[#This Row],[Not U.S. Citizen Population ('#)]],0)</f>
        <v>0.10419485791610285</v>
      </c>
      <c r="M44" s="271" t="str">
        <f>_xlfn.IFNA(VLOOKUP($C44,'Backsheet - SVI'!$A$1:$BZ$999,58,FALSE),"N/A")</f>
        <v>Most vulnerability</v>
      </c>
    </row>
    <row r="45" spans="1:13" s="235" customFormat="1" ht="15.75" customHeight="1" x14ac:dyDescent="0.25">
      <c r="A45" s="268" t="s">
        <v>322</v>
      </c>
      <c r="B45" s="268" t="s">
        <v>306</v>
      </c>
      <c r="C45" s="268">
        <v>56307</v>
      </c>
      <c r="D45" s="268" t="s">
        <v>816</v>
      </c>
      <c r="E45" s="269">
        <v>5163</v>
      </c>
      <c r="F45" s="269">
        <v>121</v>
      </c>
      <c r="G45" s="270">
        <f>Table2[[#This Row],[Uninsured ('#)]]/Table2[[#This Row],[Population ('#)]]</f>
        <v>2.3435986829362775E-2</v>
      </c>
      <c r="H45" s="271" t="s">
        <v>342</v>
      </c>
      <c r="I45" s="271" t="s">
        <v>342</v>
      </c>
      <c r="J45" s="272">
        <f>VLOOKUP($C45,Backsheet!$A$299:$EX$663,40,FALSE)</f>
        <v>5</v>
      </c>
      <c r="K45" s="272">
        <f>VLOOKUP($C45,Backsheet!$A$299:$EX$663,41,FALSE)</f>
        <v>0</v>
      </c>
      <c r="L45" s="273">
        <f>IF(Table2[[#This Row],[Not U.S. Citizen Population ('#)]]&gt;0,Table2[[#This Row],[Not U.S. Citizen Uninsured ('#)]]/Table2[[#This Row],[Not U.S. Citizen Population ('#)]],0)</f>
        <v>0</v>
      </c>
      <c r="M45" s="271" t="str">
        <f>_xlfn.IFNA(VLOOKUP($C45,'Backsheet - SVI'!$A$1:$BZ$999,58,FALSE),"N/A")</f>
        <v>Some vulnerability</v>
      </c>
    </row>
    <row r="46" spans="1:13" s="235" customFormat="1" ht="15.75" customHeight="1" x14ac:dyDescent="0.25">
      <c r="A46" s="268" t="s">
        <v>322</v>
      </c>
      <c r="B46" s="268" t="s">
        <v>306</v>
      </c>
      <c r="C46" s="268">
        <v>56312</v>
      </c>
      <c r="D46" s="268" t="s">
        <v>818</v>
      </c>
      <c r="E46" s="269">
        <v>2185</v>
      </c>
      <c r="F46" s="269">
        <v>68</v>
      </c>
      <c r="G46" s="274">
        <f>Table2[[#This Row],[Uninsured ('#)]]/Table2[[#This Row],[Population ('#)]]</f>
        <v>3.1121281464530894E-2</v>
      </c>
      <c r="H46" s="271" t="s">
        <v>342</v>
      </c>
      <c r="I46" s="271" t="s">
        <v>342</v>
      </c>
      <c r="J46" s="272">
        <f>VLOOKUP($C46,Backsheet!$A$299:$EX$663,40,FALSE)</f>
        <v>4</v>
      </c>
      <c r="K46" s="272">
        <f>VLOOKUP($C46,Backsheet!$A$299:$EX$663,41,FALSE)</f>
        <v>0</v>
      </c>
      <c r="L46" s="273">
        <f>IF(Table2[[#This Row],[Not U.S. Citizen Population ('#)]]&gt;0,Table2[[#This Row],[Not U.S. Citizen Uninsured ('#)]]/Table2[[#This Row],[Not U.S. Citizen Population ('#)]],0)</f>
        <v>0</v>
      </c>
      <c r="M46" s="271" t="str">
        <f>_xlfn.IFNA(VLOOKUP($C46,'Backsheet - SVI'!$A$1:$BZ$999,58,FALSE),"N/A")</f>
        <v>Some vulnerability</v>
      </c>
    </row>
    <row r="47" spans="1:13" s="235" customFormat="1" ht="15.75" customHeight="1" x14ac:dyDescent="0.25">
      <c r="A47" s="268" t="s">
        <v>322</v>
      </c>
      <c r="B47" s="268" t="s">
        <v>306</v>
      </c>
      <c r="C47" s="268">
        <v>56320</v>
      </c>
      <c r="D47" s="268" t="s">
        <v>821</v>
      </c>
      <c r="E47" s="269">
        <v>8473</v>
      </c>
      <c r="F47" s="269">
        <v>285</v>
      </c>
      <c r="G47" s="270">
        <f>Table2[[#This Row],[Uninsured ('#)]]/Table2[[#This Row],[Population ('#)]]</f>
        <v>3.3636256343679921E-2</v>
      </c>
      <c r="H47" s="271" t="s">
        <v>342</v>
      </c>
      <c r="I47" s="271" t="s">
        <v>342</v>
      </c>
      <c r="J47" s="272">
        <f>VLOOKUP($C47,Backsheet!$A$299:$EX$663,40,FALSE)</f>
        <v>20</v>
      </c>
      <c r="K47" s="272">
        <f>VLOOKUP($C47,Backsheet!$A$299:$EX$663,41,FALSE)</f>
        <v>0</v>
      </c>
      <c r="L47" s="273">
        <f>IF(Table2[[#This Row],[Not U.S. Citizen Population ('#)]]&gt;0,Table2[[#This Row],[Not U.S. Citizen Uninsured ('#)]]/Table2[[#This Row],[Not U.S. Citizen Population ('#)]],0)</f>
        <v>0</v>
      </c>
      <c r="M47" s="271" t="str">
        <f>_xlfn.IFNA(VLOOKUP($C47,'Backsheet - SVI'!$A$1:$BZ$999,58,FALSE),"N/A")</f>
        <v>Some vulnerability</v>
      </c>
    </row>
    <row r="48" spans="1:13" s="235" customFormat="1" ht="15.75" customHeight="1" x14ac:dyDescent="0.25">
      <c r="A48" s="268" t="s">
        <v>322</v>
      </c>
      <c r="B48" s="268" t="s">
        <v>238</v>
      </c>
      <c r="C48" s="268">
        <v>56329</v>
      </c>
      <c r="D48" s="268" t="s">
        <v>824</v>
      </c>
      <c r="E48" s="269">
        <v>7561</v>
      </c>
      <c r="F48" s="269">
        <v>275</v>
      </c>
      <c r="G48" s="270">
        <f>Table2[[#This Row],[Uninsured ('#)]]/Table2[[#This Row],[Population ('#)]]</f>
        <v>3.6370850416611561E-2</v>
      </c>
      <c r="H48" s="271" t="s">
        <v>342</v>
      </c>
      <c r="I48" s="271" t="s">
        <v>342</v>
      </c>
      <c r="J48" s="272">
        <f>VLOOKUP($C48,Backsheet!$A$299:$EX$663,40,FALSE)</f>
        <v>33</v>
      </c>
      <c r="K48" s="272">
        <f>VLOOKUP($C48,Backsheet!$A$299:$EX$663,41,FALSE)</f>
        <v>7</v>
      </c>
      <c r="L48" s="273">
        <f>IF(Table2[[#This Row],[Not U.S. Citizen Population ('#)]]&gt;0,Table2[[#This Row],[Not U.S. Citizen Uninsured ('#)]]/Table2[[#This Row],[Not U.S. Citizen Population ('#)]],0)</f>
        <v>0.21212121212121213</v>
      </c>
      <c r="M48" s="271" t="str">
        <f>_xlfn.IFNA(VLOOKUP($C48,'Backsheet - SVI'!$A$1:$BZ$999,58,FALSE),"N/A")</f>
        <v>Significant vulnerability</v>
      </c>
    </row>
    <row r="49" spans="1:13" s="235" customFormat="1" ht="15.75" customHeight="1" x14ac:dyDescent="0.25">
      <c r="A49" s="268" t="s">
        <v>322</v>
      </c>
      <c r="B49" s="268" t="s">
        <v>306</v>
      </c>
      <c r="C49" s="268">
        <v>56352</v>
      </c>
      <c r="D49" s="268" t="s">
        <v>1213</v>
      </c>
      <c r="E49" s="269">
        <v>5881</v>
      </c>
      <c r="F49" s="269">
        <v>539</v>
      </c>
      <c r="G49" s="270">
        <f>Table2[[#This Row],[Uninsured ('#)]]/Table2[[#This Row],[Population ('#)]]</f>
        <v>9.1651079748342121E-2</v>
      </c>
      <c r="H49" s="271" t="s">
        <v>342</v>
      </c>
      <c r="I49" s="271" t="s">
        <v>343</v>
      </c>
      <c r="J49" s="272">
        <f>VLOOKUP($C49,Backsheet!$A$299:$EX$663,40,FALSE)</f>
        <v>208</v>
      </c>
      <c r="K49" s="272">
        <f>VLOOKUP($C49,Backsheet!$A$299:$EX$663,41,FALSE)</f>
        <v>68</v>
      </c>
      <c r="L49" s="273">
        <f>IF(Table2[[#This Row],[Not U.S. Citizen Population ('#)]]&gt;0,Table2[[#This Row],[Not U.S. Citizen Uninsured ('#)]]/Table2[[#This Row],[Not U.S. Citizen Population ('#)]],0)</f>
        <v>0.32692307692307693</v>
      </c>
      <c r="M49" s="271" t="str">
        <f>_xlfn.IFNA(VLOOKUP($C49,'Backsheet - SVI'!$A$1:$BZ$999,58,FALSE),"N/A")</f>
        <v>Significant vulnerability</v>
      </c>
    </row>
    <row r="50" spans="1:13" s="235" customFormat="1" ht="15.75" customHeight="1" x14ac:dyDescent="0.25">
      <c r="A50" s="268" t="s">
        <v>322</v>
      </c>
      <c r="B50" s="268" t="s">
        <v>306</v>
      </c>
      <c r="C50" s="268">
        <v>56362</v>
      </c>
      <c r="D50" s="268" t="s">
        <v>835</v>
      </c>
      <c r="E50" s="269">
        <v>5508</v>
      </c>
      <c r="F50" s="269">
        <v>307</v>
      </c>
      <c r="G50" s="270">
        <f>Table2[[#This Row],[Uninsured ('#)]]/Table2[[#This Row],[Population ('#)]]</f>
        <v>5.5737109658678285E-2</v>
      </c>
      <c r="H50" s="271" t="s">
        <v>342</v>
      </c>
      <c r="I50" s="271" t="s">
        <v>342</v>
      </c>
      <c r="J50" s="272">
        <f>VLOOKUP($C50,Backsheet!$A$299:$EX$663,40,FALSE)</f>
        <v>55</v>
      </c>
      <c r="K50" s="272">
        <f>VLOOKUP($C50,Backsheet!$A$299:$EX$663,41,FALSE)</f>
        <v>38</v>
      </c>
      <c r="L50" s="273">
        <f>IF(Table2[[#This Row],[Not U.S. Citizen Population ('#)]]&gt;0,Table2[[#This Row],[Not U.S. Citizen Uninsured ('#)]]/Table2[[#This Row],[Not U.S. Citizen Population ('#)]],0)</f>
        <v>0.69090909090909092</v>
      </c>
      <c r="M50" s="271" t="str">
        <f>_xlfn.IFNA(VLOOKUP($C50,'Backsheet - SVI'!$A$1:$BZ$999,58,FALSE),"N/A")</f>
        <v>Some vulnerability</v>
      </c>
    </row>
    <row r="51" spans="1:13" s="235" customFormat="1" ht="15.75" customHeight="1" x14ac:dyDescent="0.25">
      <c r="A51" s="268" t="s">
        <v>322</v>
      </c>
      <c r="B51" s="268" t="s">
        <v>306</v>
      </c>
      <c r="C51" s="268">
        <v>56368</v>
      </c>
      <c r="D51" s="268" t="s">
        <v>837</v>
      </c>
      <c r="E51" s="269">
        <v>4153</v>
      </c>
      <c r="F51" s="269">
        <v>90</v>
      </c>
      <c r="G51" s="270">
        <f>Table2[[#This Row],[Uninsured ('#)]]/Table2[[#This Row],[Population ('#)]]</f>
        <v>2.1671081146159402E-2</v>
      </c>
      <c r="H51" s="271" t="s">
        <v>342</v>
      </c>
      <c r="I51" s="271" t="s">
        <v>342</v>
      </c>
      <c r="J51" s="272">
        <f>VLOOKUP($C51,Backsheet!$A$299:$EX$663,40,FALSE)</f>
        <v>45</v>
      </c>
      <c r="K51" s="272">
        <f>VLOOKUP($C51,Backsheet!$A$299:$EX$663,41,FALSE)</f>
        <v>31</v>
      </c>
      <c r="L51" s="273">
        <f>IF(Table2[[#This Row],[Not U.S. Citizen Population ('#)]]&gt;0,Table2[[#This Row],[Not U.S. Citizen Uninsured ('#)]]/Table2[[#This Row],[Not U.S. Citizen Population ('#)]],0)</f>
        <v>0.68888888888888888</v>
      </c>
      <c r="M51" s="271" t="str">
        <f>_xlfn.IFNA(VLOOKUP($C51,'Backsheet - SVI'!$A$1:$BZ$999,58,FALSE),"N/A")</f>
        <v>Some vulnerability</v>
      </c>
    </row>
    <row r="52" spans="1:13" s="231" customFormat="1" ht="15.75" customHeight="1" x14ac:dyDescent="0.25">
      <c r="A52" s="268" t="s">
        <v>322</v>
      </c>
      <c r="B52" s="268" t="s">
        <v>306</v>
      </c>
      <c r="C52" s="268">
        <v>56377</v>
      </c>
      <c r="D52" s="268" t="s">
        <v>839</v>
      </c>
      <c r="E52" s="269">
        <v>20737</v>
      </c>
      <c r="F52" s="269">
        <v>698</v>
      </c>
      <c r="G52" s="270">
        <f>Table2[[#This Row],[Uninsured ('#)]]/Table2[[#This Row],[Population ('#)]]</f>
        <v>3.3659642185465591E-2</v>
      </c>
      <c r="H52" s="271" t="s">
        <v>342</v>
      </c>
      <c r="I52" s="271" t="s">
        <v>342</v>
      </c>
      <c r="J52" s="272">
        <f>VLOOKUP($C52,Backsheet!$A$299:$EX$663,40,FALSE)</f>
        <v>271</v>
      </c>
      <c r="K52" s="272">
        <f>VLOOKUP($C52,Backsheet!$A$299:$EX$663,41,FALSE)</f>
        <v>0</v>
      </c>
      <c r="L52" s="273">
        <f>IF(Table2[[#This Row],[Not U.S. Citizen Population ('#)]]&gt;0,Table2[[#This Row],[Not U.S. Citizen Uninsured ('#)]]/Table2[[#This Row],[Not U.S. Citizen Population ('#)]],0)</f>
        <v>0</v>
      </c>
      <c r="M52" s="271" t="str">
        <f>_xlfn.IFNA(VLOOKUP($C52,'Backsheet - SVI'!$A$1:$BZ$999,58,FALSE),"N/A")</f>
        <v>Significant vulnerability</v>
      </c>
    </row>
    <row r="53" spans="1:13" s="231" customFormat="1" ht="15.75" customHeight="1" x14ac:dyDescent="0.25">
      <c r="A53" s="268" t="s">
        <v>322</v>
      </c>
      <c r="B53" s="268" t="s">
        <v>306</v>
      </c>
      <c r="C53" s="268">
        <v>56378</v>
      </c>
      <c r="D53" s="268" t="s">
        <v>840</v>
      </c>
      <c r="E53" s="269">
        <v>8331</v>
      </c>
      <c r="F53" s="269">
        <v>511</v>
      </c>
      <c r="G53" s="270">
        <f>Table2[[#This Row],[Uninsured ('#)]]/Table2[[#This Row],[Population ('#)]]</f>
        <v>6.1337174408834474E-2</v>
      </c>
      <c r="H53" s="271" t="s">
        <v>342</v>
      </c>
      <c r="I53" s="271" t="s">
        <v>342</v>
      </c>
      <c r="J53" s="272">
        <f>VLOOKUP($C53,Backsheet!$A$299:$EX$663,40,FALSE)</f>
        <v>58</v>
      </c>
      <c r="K53" s="272">
        <f>VLOOKUP($C53,Backsheet!$A$299:$EX$663,41,FALSE)</f>
        <v>0</v>
      </c>
      <c r="L53" s="273">
        <f>IF(Table2[[#This Row],[Not U.S. Citizen Population ('#)]]&gt;0,Table2[[#This Row],[Not U.S. Citizen Uninsured ('#)]]/Table2[[#This Row],[Not U.S. Citizen Population ('#)]],0)</f>
        <v>0</v>
      </c>
      <c r="M53" s="271" t="str">
        <f>_xlfn.IFNA(VLOOKUP($C53,'Backsheet - SVI'!$A$1:$BZ$999,58,FALSE),"N/A")</f>
        <v>Most vulnerability</v>
      </c>
    </row>
    <row r="54" spans="1:13" s="231" customFormat="1" ht="15.75" customHeight="1" x14ac:dyDescent="0.25">
      <c r="A54" s="268" t="s">
        <v>322</v>
      </c>
      <c r="B54" s="268" t="s">
        <v>238</v>
      </c>
      <c r="C54" s="268">
        <v>56379</v>
      </c>
      <c r="D54" s="268" t="s">
        <v>841</v>
      </c>
      <c r="E54" s="269">
        <v>17009</v>
      </c>
      <c r="F54" s="269">
        <v>593</v>
      </c>
      <c r="G54" s="270">
        <f>Table2[[#This Row],[Uninsured ('#)]]/Table2[[#This Row],[Population ('#)]]</f>
        <v>3.4863895584690455E-2</v>
      </c>
      <c r="H54" s="271" t="s">
        <v>342</v>
      </c>
      <c r="I54" s="271" t="s">
        <v>342</v>
      </c>
      <c r="J54" s="272">
        <f>VLOOKUP($C54,Backsheet!$A$299:$EX$663,40,FALSE)</f>
        <v>187</v>
      </c>
      <c r="K54" s="272">
        <f>VLOOKUP($C54,Backsheet!$A$299:$EX$663,41,FALSE)</f>
        <v>87</v>
      </c>
      <c r="L54" s="273">
        <f>IF(Table2[[#This Row],[Not U.S. Citizen Population ('#)]]&gt;0,Table2[[#This Row],[Not U.S. Citizen Uninsured ('#)]]/Table2[[#This Row],[Not U.S. Citizen Population ('#)]],0)</f>
        <v>0.46524064171122997</v>
      </c>
      <c r="M54" s="271" t="str">
        <f>_xlfn.IFNA(VLOOKUP($C54,'Backsheet - SVI'!$A$1:$BZ$999,58,FALSE),"N/A")</f>
        <v>Significant vulnerability</v>
      </c>
    </row>
    <row r="55" spans="1:13" s="231" customFormat="1" ht="15.75" customHeight="1" x14ac:dyDescent="0.25">
      <c r="A55" s="268" t="s">
        <v>323</v>
      </c>
      <c r="B55" s="268" t="s">
        <v>263</v>
      </c>
      <c r="C55" s="268">
        <v>55006</v>
      </c>
      <c r="D55" s="268" t="s">
        <v>639</v>
      </c>
      <c r="E55" s="269">
        <v>3650</v>
      </c>
      <c r="F55" s="269">
        <v>222</v>
      </c>
      <c r="G55" s="270">
        <f>Table2[[#This Row],[Uninsured ('#)]]/Table2[[#This Row],[Population ('#)]]</f>
        <v>6.0821917808219175E-2</v>
      </c>
      <c r="H55" s="271" t="s">
        <v>342</v>
      </c>
      <c r="I55" s="271" t="s">
        <v>342</v>
      </c>
      <c r="J55" s="272">
        <f>VLOOKUP($C55,Backsheet!$A$299:$EX$663,40,FALSE)</f>
        <v>36</v>
      </c>
      <c r="K55" s="272">
        <f>VLOOKUP($C55,Backsheet!$A$299:$EX$663,41,FALSE)</f>
        <v>8</v>
      </c>
      <c r="L55" s="273">
        <f>IF(Table2[[#This Row],[Not U.S. Citizen Population ('#)]]&gt;0,Table2[[#This Row],[Not U.S. Citizen Uninsured ('#)]]/Table2[[#This Row],[Not U.S. Citizen Population ('#)]],0)</f>
        <v>0.22222222222222221</v>
      </c>
      <c r="M55" s="271" t="str">
        <f>_xlfn.IFNA(VLOOKUP($C55,'Backsheet - SVI'!$A$1:$BZ$999,58,FALSE),"N/A")</f>
        <v>Most vulnerability</v>
      </c>
    </row>
    <row r="56" spans="1:13" s="231" customFormat="1" ht="15.75" customHeight="1" x14ac:dyDescent="0.25">
      <c r="A56" s="268" t="s">
        <v>323</v>
      </c>
      <c r="B56" s="268" t="s">
        <v>266</v>
      </c>
      <c r="C56" s="268">
        <v>55007</v>
      </c>
      <c r="D56" s="268" t="s">
        <v>640</v>
      </c>
      <c r="E56" s="269">
        <v>2158</v>
      </c>
      <c r="F56" s="269">
        <v>127</v>
      </c>
      <c r="G56" s="270">
        <f>Table2[[#This Row],[Uninsured ('#)]]/Table2[[#This Row],[Population ('#)]]</f>
        <v>5.8850787766450419E-2</v>
      </c>
      <c r="H56" s="271" t="s">
        <v>342</v>
      </c>
      <c r="I56" s="271" t="s">
        <v>342</v>
      </c>
      <c r="J56" s="272">
        <f>VLOOKUP($C56,Backsheet!$A$299:$EX$663,40,FALSE)</f>
        <v>2</v>
      </c>
      <c r="K56" s="272">
        <f>VLOOKUP($C56,Backsheet!$A$299:$EX$663,41,FALSE)</f>
        <v>0</v>
      </c>
      <c r="L56" s="273">
        <f>IF(Table2[[#This Row],[Not U.S. Citizen Population ('#)]]&gt;0,Table2[[#This Row],[Not U.S. Citizen Uninsured ('#)]]/Table2[[#This Row],[Not U.S. Citizen Population ('#)]],0)</f>
        <v>0</v>
      </c>
      <c r="M56" s="271" t="str">
        <f>_xlfn.IFNA(VLOOKUP($C56,'Backsheet - SVI'!$A$1:$BZ$999,58,FALSE),"N/A")</f>
        <v>Most vulnerability</v>
      </c>
    </row>
    <row r="57" spans="1:13" s="231" customFormat="1" ht="15.75" customHeight="1" x14ac:dyDescent="0.25">
      <c r="A57" s="268" t="s">
        <v>323</v>
      </c>
      <c r="B57" s="268" t="s">
        <v>263</v>
      </c>
      <c r="C57" s="268">
        <v>55008</v>
      </c>
      <c r="D57" s="268" t="s">
        <v>641</v>
      </c>
      <c r="E57" s="269">
        <v>15952</v>
      </c>
      <c r="F57" s="269">
        <v>674</v>
      </c>
      <c r="G57" s="270">
        <f>Table2[[#This Row],[Uninsured ('#)]]/Table2[[#This Row],[Population ('#)]]</f>
        <v>4.2251755265797393E-2</v>
      </c>
      <c r="H57" s="271" t="s">
        <v>343</v>
      </c>
      <c r="I57" s="271" t="s">
        <v>342</v>
      </c>
      <c r="J57" s="272">
        <f>VLOOKUP($C57,Backsheet!$A$299:$EX$663,40,FALSE)</f>
        <v>200</v>
      </c>
      <c r="K57" s="272">
        <f>VLOOKUP($C57,Backsheet!$A$299:$EX$663,41,FALSE)</f>
        <v>11</v>
      </c>
      <c r="L57" s="273">
        <f>IF(Table2[[#This Row],[Not U.S. Citizen Population ('#)]]&gt;0,Table2[[#This Row],[Not U.S. Citizen Uninsured ('#)]]/Table2[[#This Row],[Not U.S. Citizen Population ('#)]],0)</f>
        <v>5.5E-2</v>
      </c>
      <c r="M57" s="275" t="str">
        <f>_xlfn.IFNA(VLOOKUP($C57,'Backsheet - SVI'!$A$1:$BZ$999,58,FALSE),"N/A")</f>
        <v>Significant vulnerability</v>
      </c>
    </row>
    <row r="58" spans="1:13" s="231" customFormat="1" ht="15.75" customHeight="1" x14ac:dyDescent="0.25">
      <c r="A58" s="268" t="s">
        <v>323</v>
      </c>
      <c r="B58" s="268" t="s">
        <v>246</v>
      </c>
      <c r="C58" s="268">
        <v>55012</v>
      </c>
      <c r="D58" s="268" t="s">
        <v>643</v>
      </c>
      <c r="E58" s="269">
        <v>1966</v>
      </c>
      <c r="F58" s="269">
        <v>120</v>
      </c>
      <c r="G58" s="270">
        <f>Table2[[#This Row],[Uninsured ('#)]]/Table2[[#This Row],[Population ('#)]]</f>
        <v>6.1037639877924724E-2</v>
      </c>
      <c r="H58" s="271" t="s">
        <v>342</v>
      </c>
      <c r="I58" s="271" t="s">
        <v>342</v>
      </c>
      <c r="J58" s="272">
        <f>VLOOKUP($C58,Backsheet!$A$299:$EX$663,40,FALSE)</f>
        <v>1</v>
      </c>
      <c r="K58" s="272">
        <f>VLOOKUP($C58,Backsheet!$A$299:$EX$663,41,FALSE)</f>
        <v>0</v>
      </c>
      <c r="L58" s="273">
        <f>IF(Table2[[#This Row],[Not U.S. Citizen Population ('#)]]&gt;0,Table2[[#This Row],[Not U.S. Citizen Uninsured ('#)]]/Table2[[#This Row],[Not U.S. Citizen Population ('#)]],0)</f>
        <v>0</v>
      </c>
      <c r="M58" s="271" t="str">
        <f>_xlfn.IFNA(VLOOKUP($C58,'Backsheet - SVI'!$A$1:$BZ$999,58,FALSE),"N/A")</f>
        <v>Some vulnerability</v>
      </c>
    </row>
    <row r="59" spans="1:13" s="231" customFormat="1" ht="15.75" customHeight="1" x14ac:dyDescent="0.25">
      <c r="A59" s="268" t="s">
        <v>323</v>
      </c>
      <c r="B59" s="268" t="s">
        <v>246</v>
      </c>
      <c r="C59" s="268">
        <v>55032</v>
      </c>
      <c r="D59" s="268" t="s">
        <v>649</v>
      </c>
      <c r="E59" s="269">
        <v>3343</v>
      </c>
      <c r="F59" s="269">
        <v>102</v>
      </c>
      <c r="G59" s="270">
        <f>Table2[[#This Row],[Uninsured ('#)]]/Table2[[#This Row],[Population ('#)]]</f>
        <v>3.0511516601854621E-2</v>
      </c>
      <c r="H59" s="271" t="s">
        <v>342</v>
      </c>
      <c r="I59" s="271" t="s">
        <v>342</v>
      </c>
      <c r="J59" s="272">
        <f>VLOOKUP($C59,Backsheet!$A$299:$EX$663,40,FALSE)</f>
        <v>37</v>
      </c>
      <c r="K59" s="272">
        <f>VLOOKUP($C59,Backsheet!$A$299:$EX$663,41,FALSE)</f>
        <v>26</v>
      </c>
      <c r="L59" s="273">
        <f>IF(Table2[[#This Row],[Not U.S. Citizen Population ('#)]]&gt;0,Table2[[#This Row],[Not U.S. Citizen Uninsured ('#)]]/Table2[[#This Row],[Not U.S. Citizen Population ('#)]],0)</f>
        <v>0.70270270270270274</v>
      </c>
      <c r="M59" s="271" t="str">
        <f>_xlfn.IFNA(VLOOKUP($C59,'Backsheet - SVI'!$A$1:$BZ$999,58,FALSE),"N/A")</f>
        <v>Significant vulnerability</v>
      </c>
    </row>
    <row r="60" spans="1:13" s="231" customFormat="1" ht="15.75" customHeight="1" x14ac:dyDescent="0.25">
      <c r="A60" s="268" t="s">
        <v>323</v>
      </c>
      <c r="B60" s="268" t="s">
        <v>291</v>
      </c>
      <c r="C60" s="268">
        <v>55037</v>
      </c>
      <c r="D60" s="268" t="s">
        <v>651</v>
      </c>
      <c r="E60" s="269">
        <v>5066</v>
      </c>
      <c r="F60" s="269">
        <v>202</v>
      </c>
      <c r="G60" s="270">
        <f>Table2[[#This Row],[Uninsured ('#)]]/Table2[[#This Row],[Population ('#)]]</f>
        <v>3.9873667587840507E-2</v>
      </c>
      <c r="H60" s="271" t="s">
        <v>342</v>
      </c>
      <c r="I60" s="271" t="s">
        <v>342</v>
      </c>
      <c r="J60" s="272">
        <f>VLOOKUP($C60,Backsheet!$A$299:$EX$663,40,FALSE)</f>
        <v>26</v>
      </c>
      <c r="K60" s="272">
        <f>VLOOKUP($C60,Backsheet!$A$299:$EX$663,41,FALSE)</f>
        <v>0</v>
      </c>
      <c r="L60" s="273">
        <f>IF(Table2[[#This Row],[Not U.S. Citizen Population ('#)]]&gt;0,Table2[[#This Row],[Not U.S. Citizen Uninsured ('#)]]/Table2[[#This Row],[Not U.S. Citizen Population ('#)]],0)</f>
        <v>0</v>
      </c>
      <c r="M60" s="271" t="str">
        <f>_xlfn.IFNA(VLOOKUP($C60,'Backsheet - SVI'!$A$1:$BZ$999,58,FALSE),"N/A")</f>
        <v>Most vulnerability</v>
      </c>
    </row>
    <row r="61" spans="1:13" s="231" customFormat="1" ht="15.75" customHeight="1" x14ac:dyDescent="0.25">
      <c r="A61" s="268" t="s">
        <v>323</v>
      </c>
      <c r="B61" s="268" t="s">
        <v>263</v>
      </c>
      <c r="C61" s="268">
        <v>55040</v>
      </c>
      <c r="D61" s="268" t="s">
        <v>653</v>
      </c>
      <c r="E61" s="269">
        <v>14440</v>
      </c>
      <c r="F61" s="269">
        <v>1001</v>
      </c>
      <c r="G61" s="270">
        <f>Table2[[#This Row],[Uninsured ('#)]]/Table2[[#This Row],[Population ('#)]]</f>
        <v>6.9321329639889198E-2</v>
      </c>
      <c r="H61" s="271" t="s">
        <v>343</v>
      </c>
      <c r="I61" s="271" t="s">
        <v>343</v>
      </c>
      <c r="J61" s="272">
        <f>VLOOKUP($C61,Backsheet!$A$299:$EX$663,40,FALSE)</f>
        <v>103</v>
      </c>
      <c r="K61" s="272">
        <f>VLOOKUP($C61,Backsheet!$A$299:$EX$663,41,FALSE)</f>
        <v>0</v>
      </c>
      <c r="L61" s="273">
        <f>IF(Table2[[#This Row],[Not U.S. Citizen Population ('#)]]&gt;0,Table2[[#This Row],[Not U.S. Citizen Uninsured ('#)]]/Table2[[#This Row],[Not U.S. Citizen Population ('#)]],0)</f>
        <v>0</v>
      </c>
      <c r="M61" s="271" t="str">
        <f>_xlfn.IFNA(VLOOKUP($C61,'Backsheet - SVI'!$A$1:$BZ$999,58,FALSE),"N/A")</f>
        <v>Significant vulnerability</v>
      </c>
    </row>
    <row r="62" spans="1:13" s="231" customFormat="1" ht="15.75" customHeight="1" x14ac:dyDescent="0.25">
      <c r="A62" s="268" t="s">
        <v>323</v>
      </c>
      <c r="B62" s="268" t="s">
        <v>266</v>
      </c>
      <c r="C62" s="268">
        <v>55051</v>
      </c>
      <c r="D62" s="268" t="s">
        <v>657</v>
      </c>
      <c r="E62" s="269">
        <v>9770</v>
      </c>
      <c r="F62" s="269">
        <v>530</v>
      </c>
      <c r="G62" s="270">
        <f>Table2[[#This Row],[Uninsured ('#)]]/Table2[[#This Row],[Population ('#)]]</f>
        <v>5.4247697031729783E-2</v>
      </c>
      <c r="H62" s="271" t="s">
        <v>342</v>
      </c>
      <c r="I62" s="271" t="s">
        <v>342</v>
      </c>
      <c r="J62" s="272">
        <f>VLOOKUP($C62,Backsheet!$A$299:$EX$663,40,FALSE)</f>
        <v>18</v>
      </c>
      <c r="K62" s="272">
        <f>VLOOKUP($C62,Backsheet!$A$299:$EX$663,41,FALSE)</f>
        <v>3</v>
      </c>
      <c r="L62" s="273">
        <f>IF(Table2[[#This Row],[Not U.S. Citizen Population ('#)]]&gt;0,Table2[[#This Row],[Not U.S. Citizen Uninsured ('#)]]/Table2[[#This Row],[Not U.S. Citizen Population ('#)]],0)</f>
        <v>0.16666666666666666</v>
      </c>
      <c r="M62" s="271" t="str">
        <f>_xlfn.IFNA(VLOOKUP($C62,'Backsheet - SVI'!$A$1:$BZ$999,58,FALSE),"N/A")</f>
        <v>Most vulnerability</v>
      </c>
    </row>
    <row r="63" spans="1:13" s="231" customFormat="1" ht="15.75" customHeight="1" x14ac:dyDescent="0.25">
      <c r="A63" s="268" t="s">
        <v>323</v>
      </c>
      <c r="B63" s="268" t="s">
        <v>246</v>
      </c>
      <c r="C63" s="268">
        <v>55056</v>
      </c>
      <c r="D63" s="268" t="s">
        <v>659</v>
      </c>
      <c r="E63" s="269">
        <v>14187</v>
      </c>
      <c r="F63" s="269">
        <v>620</v>
      </c>
      <c r="G63" s="270">
        <f>Table2[[#This Row],[Uninsured ('#)]]/Table2[[#This Row],[Population ('#)]]</f>
        <v>4.3701980686544017E-2</v>
      </c>
      <c r="H63" s="271" t="s">
        <v>342</v>
      </c>
      <c r="I63" s="271" t="s">
        <v>342</v>
      </c>
      <c r="J63" s="272">
        <f>VLOOKUP($C63,Backsheet!$A$299:$EX$663,40,FALSE)</f>
        <v>131</v>
      </c>
      <c r="K63" s="272">
        <f>VLOOKUP($C63,Backsheet!$A$299:$EX$663,41,FALSE)</f>
        <v>65</v>
      </c>
      <c r="L63" s="273">
        <f>IF(Table2[[#This Row],[Not U.S. Citizen Population ('#)]]&gt;0,Table2[[#This Row],[Not U.S. Citizen Uninsured ('#)]]/Table2[[#This Row],[Not U.S. Citizen Population ('#)]],0)</f>
        <v>0.49618320610687022</v>
      </c>
      <c r="M63" s="275" t="str">
        <f>_xlfn.IFNA(VLOOKUP($C63,'Backsheet - SVI'!$A$1:$BZ$999,58,FALSE),"N/A")</f>
        <v>Some vulnerability</v>
      </c>
    </row>
    <row r="64" spans="1:13" s="231" customFormat="1" ht="15.75" customHeight="1" x14ac:dyDescent="0.25">
      <c r="A64" s="268" t="s">
        <v>323</v>
      </c>
      <c r="B64" s="268" t="s">
        <v>291</v>
      </c>
      <c r="C64" s="268">
        <v>55063</v>
      </c>
      <c r="D64" s="268" t="s">
        <v>662</v>
      </c>
      <c r="E64" s="269">
        <v>9151</v>
      </c>
      <c r="F64" s="269">
        <v>447</v>
      </c>
      <c r="G64" s="270">
        <f>Table2[[#This Row],[Uninsured ('#)]]/Table2[[#This Row],[Population ('#)]]</f>
        <v>4.884712053327505E-2</v>
      </c>
      <c r="H64" s="271" t="s">
        <v>342</v>
      </c>
      <c r="I64" s="271" t="s">
        <v>342</v>
      </c>
      <c r="J64" s="272">
        <f>VLOOKUP($C64,Backsheet!$A$299:$EX$663,40,FALSE)</f>
        <v>24</v>
      </c>
      <c r="K64" s="272">
        <f>VLOOKUP($C64,Backsheet!$A$299:$EX$663,41,FALSE)</f>
        <v>7</v>
      </c>
      <c r="L64" s="273">
        <f>IF(Table2[[#This Row],[Not U.S. Citizen Population ('#)]]&gt;0,Table2[[#This Row],[Not U.S. Citizen Uninsured ('#)]]/Table2[[#This Row],[Not U.S. Citizen Population ('#)]],0)</f>
        <v>0.29166666666666669</v>
      </c>
      <c r="M64" s="271" t="str">
        <f>_xlfn.IFNA(VLOOKUP($C64,'Backsheet - SVI'!$A$1:$BZ$999,58,FALSE),"N/A")</f>
        <v>Most vulnerability</v>
      </c>
    </row>
    <row r="65" spans="1:13" s="231" customFormat="1" ht="15.75" customHeight="1" x14ac:dyDescent="0.25">
      <c r="A65" s="268" t="s">
        <v>323</v>
      </c>
      <c r="B65" s="268" t="s">
        <v>246</v>
      </c>
      <c r="C65" s="268">
        <v>55069</v>
      </c>
      <c r="D65" s="268" t="s">
        <v>665</v>
      </c>
      <c r="E65" s="269">
        <v>4970</v>
      </c>
      <c r="F65" s="269">
        <v>222</v>
      </c>
      <c r="G65" s="270">
        <f>Table2[[#This Row],[Uninsured ('#)]]/Table2[[#This Row],[Population ('#)]]</f>
        <v>4.4668008048289735E-2</v>
      </c>
      <c r="H65" s="271" t="s">
        <v>342</v>
      </c>
      <c r="I65" s="271" t="s">
        <v>342</v>
      </c>
      <c r="J65" s="272">
        <f>VLOOKUP($C65,Backsheet!$A$299:$EX$663,40,FALSE)</f>
        <v>21</v>
      </c>
      <c r="K65" s="272">
        <f>VLOOKUP($C65,Backsheet!$A$299:$EX$663,41,FALSE)</f>
        <v>0</v>
      </c>
      <c r="L65" s="273">
        <f>IF(Table2[[#This Row],[Not U.S. Citizen Population ('#)]]&gt;0,Table2[[#This Row],[Not U.S. Citizen Uninsured ('#)]]/Table2[[#This Row],[Not U.S. Citizen Population ('#)]],0)</f>
        <v>0</v>
      </c>
      <c r="M65" s="271" t="str">
        <f>_xlfn.IFNA(VLOOKUP($C65,'Backsheet - SVI'!$A$1:$BZ$999,58,FALSE),"N/A")</f>
        <v>Significant vulnerability</v>
      </c>
    </row>
    <row r="66" spans="1:13" s="231" customFormat="1" ht="15.75" customHeight="1" x14ac:dyDescent="0.25">
      <c r="A66" s="268" t="s">
        <v>323</v>
      </c>
      <c r="B66" s="268" t="s">
        <v>291</v>
      </c>
      <c r="C66" s="268">
        <v>55072</v>
      </c>
      <c r="D66" s="268" t="s">
        <v>666</v>
      </c>
      <c r="E66" s="269">
        <v>3389</v>
      </c>
      <c r="F66" s="269">
        <v>243</v>
      </c>
      <c r="G66" s="270">
        <f>Table2[[#This Row],[Uninsured ('#)]]/Table2[[#This Row],[Population ('#)]]</f>
        <v>7.1702567128946598E-2</v>
      </c>
      <c r="H66" s="271" t="s">
        <v>342</v>
      </c>
      <c r="I66" s="271" t="s">
        <v>343</v>
      </c>
      <c r="J66" s="272">
        <f>VLOOKUP($C66,Backsheet!$A$299:$EX$663,40,FALSE)</f>
        <v>13</v>
      </c>
      <c r="K66" s="272">
        <f>VLOOKUP($C66,Backsheet!$A$299:$EX$663,41,FALSE)</f>
        <v>0</v>
      </c>
      <c r="L66" s="273">
        <f>IF(Table2[[#This Row],[Not U.S. Citizen Population ('#)]]&gt;0,Table2[[#This Row],[Not U.S. Citizen Uninsured ('#)]]/Table2[[#This Row],[Not U.S. Citizen Population ('#)]],0)</f>
        <v>0</v>
      </c>
      <c r="M66" s="271" t="str">
        <f>_xlfn.IFNA(VLOOKUP($C66,'Backsheet - SVI'!$A$1:$BZ$999,58,FALSE),"N/A")</f>
        <v>Most vulnerability</v>
      </c>
    </row>
    <row r="67" spans="1:13" s="231" customFormat="1" ht="15.75" customHeight="1" x14ac:dyDescent="0.25">
      <c r="A67" s="268" t="s">
        <v>323</v>
      </c>
      <c r="B67" s="268" t="s">
        <v>246</v>
      </c>
      <c r="C67" s="268">
        <v>55079</v>
      </c>
      <c r="D67" s="268" t="s">
        <v>668</v>
      </c>
      <c r="E67" s="269">
        <v>8838</v>
      </c>
      <c r="F67" s="269">
        <v>321</v>
      </c>
      <c r="G67" s="270">
        <f>Table2[[#This Row],[Uninsured ('#)]]/Table2[[#This Row],[Population ('#)]]</f>
        <v>3.63204344874406E-2</v>
      </c>
      <c r="H67" s="271" t="s">
        <v>342</v>
      </c>
      <c r="I67" s="271" t="s">
        <v>342</v>
      </c>
      <c r="J67" s="272">
        <f>VLOOKUP($C67,Backsheet!$A$299:$EX$663,40,FALSE)</f>
        <v>111</v>
      </c>
      <c r="K67" s="272">
        <f>VLOOKUP($C67,Backsheet!$A$299:$EX$663,41,FALSE)</f>
        <v>59</v>
      </c>
      <c r="L67" s="273">
        <f>IF(Table2[[#This Row],[Not U.S. Citizen Population ('#)]]&gt;0,Table2[[#This Row],[Not U.S. Citizen Uninsured ('#)]]/Table2[[#This Row],[Not U.S. Citizen Population ('#)]],0)</f>
        <v>0.53153153153153154</v>
      </c>
      <c r="M67" s="275" t="str">
        <f>_xlfn.IFNA(VLOOKUP($C67,'Backsheet - SVI'!$A$1:$BZ$999,58,FALSE),"N/A")</f>
        <v>Some vulnerability</v>
      </c>
    </row>
    <row r="68" spans="1:13" s="231" customFormat="1" ht="15.75" customHeight="1" x14ac:dyDescent="0.25">
      <c r="A68" s="268" t="s">
        <v>323</v>
      </c>
      <c r="B68" s="268" t="s">
        <v>263</v>
      </c>
      <c r="C68" s="268">
        <v>55080</v>
      </c>
      <c r="D68" s="268" t="s">
        <v>669</v>
      </c>
      <c r="E68" s="269">
        <v>3271</v>
      </c>
      <c r="F68" s="269">
        <v>120</v>
      </c>
      <c r="G68" s="270">
        <f>Table2[[#This Row],[Uninsured ('#)]]/Table2[[#This Row],[Population ('#)]]</f>
        <v>3.668602873738918E-2</v>
      </c>
      <c r="H68" s="271" t="s">
        <v>342</v>
      </c>
      <c r="I68" s="271" t="s">
        <v>342</v>
      </c>
      <c r="J68" s="272">
        <f>VLOOKUP($C68,Backsheet!$A$299:$EX$663,40,FALSE)</f>
        <v>0</v>
      </c>
      <c r="K68" s="272">
        <f>VLOOKUP($C68,Backsheet!$A$299:$EX$663,41,FALSE)</f>
        <v>0</v>
      </c>
      <c r="L68" s="273">
        <f>IF(Table2[[#This Row],[Not U.S. Citizen Population ('#)]]&gt;0,Table2[[#This Row],[Not U.S. Citizen Uninsured ('#)]]/Table2[[#This Row],[Not U.S. Citizen Population ('#)]],0)</f>
        <v>0</v>
      </c>
      <c r="M68" s="271" t="str">
        <f>_xlfn.IFNA(VLOOKUP($C68,'Backsheet - SVI'!$A$1:$BZ$999,58,FALSE),"N/A")</f>
        <v>Least vulnerability</v>
      </c>
    </row>
    <row r="69" spans="1:13" s="231" customFormat="1" ht="15.75" customHeight="1" x14ac:dyDescent="0.25">
      <c r="A69" s="268" t="s">
        <v>323</v>
      </c>
      <c r="B69" s="268" t="s">
        <v>246</v>
      </c>
      <c r="C69" s="268">
        <v>55084</v>
      </c>
      <c r="D69" s="268" t="s">
        <v>935</v>
      </c>
      <c r="E69" s="269">
        <v>1942</v>
      </c>
      <c r="F69" s="269">
        <v>70</v>
      </c>
      <c r="G69" s="270">
        <f>Table2[[#This Row],[Uninsured ('#)]]/Table2[[#This Row],[Population ('#)]]</f>
        <v>3.604531410916581E-2</v>
      </c>
      <c r="H69" s="271" t="s">
        <v>342</v>
      </c>
      <c r="I69" s="271" t="s">
        <v>342</v>
      </c>
      <c r="J69" s="272">
        <f>VLOOKUP($C69,Backsheet!$A$299:$EX$663,40,FALSE)</f>
        <v>2</v>
      </c>
      <c r="K69" s="272">
        <f>VLOOKUP($C69,Backsheet!$A$299:$EX$663,41,FALSE)</f>
        <v>0</v>
      </c>
      <c r="L69" s="273">
        <f>IF(Table2[[#This Row],[Not U.S. Citizen Population ('#)]]&gt;0,Table2[[#This Row],[Not U.S. Citizen Uninsured ('#)]]/Table2[[#This Row],[Not U.S. Citizen Population ('#)]],0)</f>
        <v>0</v>
      </c>
      <c r="M69" s="271" t="str">
        <f>_xlfn.IFNA(VLOOKUP($C69,'Backsheet - SVI'!$A$1:$BZ$999,58,FALSE),"N/A")</f>
        <v>Least vulnerability</v>
      </c>
    </row>
    <row r="70" spans="1:13" s="231" customFormat="1" ht="15.75" customHeight="1" x14ac:dyDescent="0.25">
      <c r="A70" s="268" t="s">
        <v>323</v>
      </c>
      <c r="B70" s="268" t="s">
        <v>246</v>
      </c>
      <c r="C70" s="268">
        <v>55092</v>
      </c>
      <c r="D70" s="268" t="s">
        <v>672</v>
      </c>
      <c r="E70" s="269">
        <v>11083</v>
      </c>
      <c r="F70" s="269">
        <v>489</v>
      </c>
      <c r="G70" s="270">
        <f>Table2[[#This Row],[Uninsured ('#)]]/Table2[[#This Row],[Population ('#)]]</f>
        <v>4.412162771812686E-2</v>
      </c>
      <c r="H70" s="271" t="s">
        <v>342</v>
      </c>
      <c r="I70" s="271" t="s">
        <v>342</v>
      </c>
      <c r="J70" s="272">
        <f>VLOOKUP($C70,Backsheet!$A$299:$EX$663,40,FALSE)</f>
        <v>120</v>
      </c>
      <c r="K70" s="272">
        <f>VLOOKUP($C70,Backsheet!$A$299:$EX$663,41,FALSE)</f>
        <v>0</v>
      </c>
      <c r="L70" s="273">
        <f>IF(Table2[[#This Row],[Not U.S. Citizen Population ('#)]]&gt;0,Table2[[#This Row],[Not U.S. Citizen Uninsured ('#)]]/Table2[[#This Row],[Not U.S. Citizen Population ('#)]],0)</f>
        <v>0</v>
      </c>
      <c r="M70" s="271" t="str">
        <f>_xlfn.IFNA(VLOOKUP($C70,'Backsheet - SVI'!$A$1:$BZ$999,58,FALSE),"N/A")</f>
        <v>Some vulnerability</v>
      </c>
    </row>
    <row r="71" spans="1:13" s="231" customFormat="1" ht="15.75" customHeight="1" x14ac:dyDescent="0.25">
      <c r="A71" s="268" t="s">
        <v>323</v>
      </c>
      <c r="B71" s="268" t="s">
        <v>281</v>
      </c>
      <c r="C71" s="268">
        <v>55371</v>
      </c>
      <c r="D71" s="268" t="s">
        <v>698</v>
      </c>
      <c r="E71" s="269">
        <v>17254</v>
      </c>
      <c r="F71" s="269">
        <v>679</v>
      </c>
      <c r="G71" s="270">
        <f>Table2[[#This Row],[Uninsured ('#)]]/Table2[[#This Row],[Population ('#)]]</f>
        <v>3.9353193462385534E-2</v>
      </c>
      <c r="H71" s="271" t="s">
        <v>343</v>
      </c>
      <c r="I71" s="271" t="s">
        <v>342</v>
      </c>
      <c r="J71" s="272">
        <f>VLOOKUP($C71,Backsheet!$A$299:$EX$663,40,FALSE)</f>
        <v>211</v>
      </c>
      <c r="K71" s="272">
        <f>VLOOKUP($C71,Backsheet!$A$299:$EX$663,41,FALSE)</f>
        <v>96</v>
      </c>
      <c r="L71" s="273">
        <f>IF(Table2[[#This Row],[Not U.S. Citizen Population ('#)]]&gt;0,Table2[[#This Row],[Not U.S. Citizen Uninsured ('#)]]/Table2[[#This Row],[Not U.S. Citizen Population ('#)]],0)</f>
        <v>0.45497630331753552</v>
      </c>
      <c r="M71" s="271" t="str">
        <f>_xlfn.IFNA(VLOOKUP($C71,'Backsheet - SVI'!$A$1:$BZ$999,58,FALSE),"N/A")</f>
        <v>Some vulnerability</v>
      </c>
    </row>
    <row r="72" spans="1:13" s="231" customFormat="1" ht="15.75" customHeight="1" x14ac:dyDescent="0.25">
      <c r="A72" s="268" t="s">
        <v>323</v>
      </c>
      <c r="B72" s="268" t="s">
        <v>291</v>
      </c>
      <c r="C72" s="268">
        <v>55735</v>
      </c>
      <c r="D72" s="268" t="s">
        <v>716</v>
      </c>
      <c r="E72" s="269">
        <v>1802</v>
      </c>
      <c r="F72" s="269">
        <v>113</v>
      </c>
      <c r="G72" s="270">
        <f>Table2[[#This Row],[Uninsured ('#)]]/Table2[[#This Row],[Population ('#)]]</f>
        <v>6.2708102108768038E-2</v>
      </c>
      <c r="H72" s="271" t="s">
        <v>342</v>
      </c>
      <c r="I72" s="271" t="s">
        <v>342</v>
      </c>
      <c r="J72" s="272">
        <f>VLOOKUP($C72,Backsheet!$A$299:$EX$663,40,FALSE)</f>
        <v>3</v>
      </c>
      <c r="K72" s="272">
        <f>VLOOKUP($C72,Backsheet!$A$299:$EX$663,41,FALSE)</f>
        <v>0</v>
      </c>
      <c r="L72" s="273">
        <f>IF(Table2[[#This Row],[Not U.S. Citizen Population ('#)]]&gt;0,Table2[[#This Row],[Not U.S. Citizen Uninsured ('#)]]/Table2[[#This Row],[Not U.S. Citizen Population ('#)]],0)</f>
        <v>0</v>
      </c>
      <c r="M72" s="275" t="str">
        <f>_xlfn.IFNA(VLOOKUP($C72,'Backsheet - SVI'!$A$1:$BZ$999,58,FALSE),"N/A")</f>
        <v>Most vulnerability</v>
      </c>
    </row>
    <row r="73" spans="1:13" s="231" customFormat="1" ht="15.75" customHeight="1" x14ac:dyDescent="0.25">
      <c r="A73" s="268" t="s">
        <v>323</v>
      </c>
      <c r="B73" s="268" t="s">
        <v>291</v>
      </c>
      <c r="C73" s="268">
        <v>55783</v>
      </c>
      <c r="D73" s="268" t="s">
        <v>722</v>
      </c>
      <c r="E73" s="269">
        <v>2485</v>
      </c>
      <c r="F73" s="269">
        <v>111</v>
      </c>
      <c r="G73" s="270">
        <f>Table2[[#This Row],[Uninsured ('#)]]/Table2[[#This Row],[Population ('#)]]</f>
        <v>4.4668008048289735E-2</v>
      </c>
      <c r="H73" s="271" t="s">
        <v>342</v>
      </c>
      <c r="I73" s="271" t="s">
        <v>342</v>
      </c>
      <c r="J73" s="272">
        <f>VLOOKUP($C73,Backsheet!$A$299:$EX$663,40,FALSE)</f>
        <v>15</v>
      </c>
      <c r="K73" s="272">
        <f>VLOOKUP($C73,Backsheet!$A$299:$EX$663,41,FALSE)</f>
        <v>0</v>
      </c>
      <c r="L73" s="273">
        <f>IF(Table2[[#This Row],[Not U.S. Citizen Population ('#)]]&gt;0,Table2[[#This Row],[Not U.S. Citizen Uninsured ('#)]]/Table2[[#This Row],[Not U.S. Citizen Population ('#)]],0)</f>
        <v>0</v>
      </c>
      <c r="M73" s="271" t="str">
        <f>_xlfn.IFNA(VLOOKUP($C73,'Backsheet - SVI'!$A$1:$BZ$999,58,FALSE),"N/A")</f>
        <v>Significant vulnerability</v>
      </c>
    </row>
    <row r="74" spans="1:13" s="231" customFormat="1" ht="15.75" customHeight="1" x14ac:dyDescent="0.25">
      <c r="A74" s="268" t="s">
        <v>323</v>
      </c>
      <c r="B74" s="268" t="s">
        <v>291</v>
      </c>
      <c r="C74" s="268">
        <v>55795</v>
      </c>
      <c r="D74" s="268" t="s">
        <v>725</v>
      </c>
      <c r="E74" s="269">
        <v>1750</v>
      </c>
      <c r="F74" s="269">
        <v>108</v>
      </c>
      <c r="G74" s="270">
        <f>Table2[[#This Row],[Uninsured ('#)]]/Table2[[#This Row],[Population ('#)]]</f>
        <v>6.1714285714285715E-2</v>
      </c>
      <c r="H74" s="271" t="s">
        <v>342</v>
      </c>
      <c r="I74" s="271" t="s">
        <v>342</v>
      </c>
      <c r="J74" s="272">
        <f>VLOOKUP($C74,Backsheet!$A$299:$EX$663,40,FALSE)</f>
        <v>0</v>
      </c>
      <c r="K74" s="272">
        <f>VLOOKUP($C74,Backsheet!$A$299:$EX$663,41,FALSE)</f>
        <v>0</v>
      </c>
      <c r="L74" s="273">
        <f>IF(Table2[[#This Row],[Not U.S. Citizen Population ('#)]]&gt;0,Table2[[#This Row],[Not U.S. Citizen Uninsured ('#)]]/Table2[[#This Row],[Not U.S. Citizen Population ('#)]],0)</f>
        <v>0</v>
      </c>
      <c r="M74" s="271" t="str">
        <f>_xlfn.IFNA(VLOOKUP($C74,'Backsheet - SVI'!$A$1:$BZ$999,58,FALSE),"N/A")</f>
        <v>Significant vulnerability</v>
      </c>
    </row>
    <row r="75" spans="1:13" s="231" customFormat="1" ht="15.75" customHeight="1" x14ac:dyDescent="0.25">
      <c r="A75" s="268" t="s">
        <v>323</v>
      </c>
      <c r="B75" s="268" t="s">
        <v>281</v>
      </c>
      <c r="C75" s="268">
        <v>56330</v>
      </c>
      <c r="D75" s="268" t="s">
        <v>1204</v>
      </c>
      <c r="E75" s="269">
        <v>2063</v>
      </c>
      <c r="F75" s="269">
        <v>59</v>
      </c>
      <c r="G75" s="270">
        <f>Table2[[#This Row],[Uninsured ('#)]]/Table2[[#This Row],[Population ('#)]]</f>
        <v>2.8599127484246242E-2</v>
      </c>
      <c r="H75" s="271" t="s">
        <v>342</v>
      </c>
      <c r="I75" s="271" t="s">
        <v>342</v>
      </c>
      <c r="J75" s="272">
        <f>VLOOKUP($C75,Backsheet!$A$299:$EX$663,40,FALSE)</f>
        <v>9</v>
      </c>
      <c r="K75" s="272">
        <f>VLOOKUP($C75,Backsheet!$A$299:$EX$663,41,FALSE)</f>
        <v>0</v>
      </c>
      <c r="L75" s="273">
        <f>IF(Table2[[#This Row],[Not U.S. Citizen Population ('#)]]&gt;0,Table2[[#This Row],[Not U.S. Citizen Uninsured ('#)]]/Table2[[#This Row],[Not U.S. Citizen Population ('#)]],0)</f>
        <v>0</v>
      </c>
      <c r="M75" s="271" t="str">
        <f>_xlfn.IFNA(VLOOKUP($C75,'Backsheet - SVI'!$A$1:$BZ$999,58,FALSE),"N/A")</f>
        <v>Some vulnerability</v>
      </c>
    </row>
    <row r="76" spans="1:13" s="231" customFormat="1" ht="15.75" customHeight="1" x14ac:dyDescent="0.25">
      <c r="A76" s="268" t="s">
        <v>323</v>
      </c>
      <c r="B76" s="268" t="s">
        <v>281</v>
      </c>
      <c r="C76" s="268">
        <v>56342</v>
      </c>
      <c r="D76" s="268" t="s">
        <v>828</v>
      </c>
      <c r="E76" s="269">
        <v>2804</v>
      </c>
      <c r="F76" s="269">
        <v>146</v>
      </c>
      <c r="G76" s="270">
        <f>Table2[[#This Row],[Uninsured ('#)]]/Table2[[#This Row],[Population ('#)]]</f>
        <v>5.2068473609129813E-2</v>
      </c>
      <c r="H76" s="271" t="s">
        <v>342</v>
      </c>
      <c r="I76" s="271" t="s">
        <v>342</v>
      </c>
      <c r="J76" s="272">
        <f>VLOOKUP($C76,Backsheet!$A$299:$EX$663,40,FALSE)</f>
        <v>10</v>
      </c>
      <c r="K76" s="272">
        <f>VLOOKUP($C76,Backsheet!$A$299:$EX$663,41,FALSE)</f>
        <v>0</v>
      </c>
      <c r="L76" s="273">
        <f>IF(Table2[[#This Row],[Not U.S. Citizen Population ('#)]]&gt;0,Table2[[#This Row],[Not U.S. Citizen Uninsured ('#)]]/Table2[[#This Row],[Not U.S. Citizen Population ('#)]],0)</f>
        <v>0</v>
      </c>
      <c r="M76" s="271" t="str">
        <f>_xlfn.IFNA(VLOOKUP($C76,'Backsheet - SVI'!$A$1:$BZ$999,58,FALSE),"N/A")</f>
        <v>Most vulnerability</v>
      </c>
    </row>
    <row r="77" spans="1:13" s="231" customFormat="1" ht="15.75" customHeight="1" x14ac:dyDescent="0.25">
      <c r="A77" s="268" t="s">
        <v>323</v>
      </c>
      <c r="B77" s="268" t="s">
        <v>281</v>
      </c>
      <c r="C77" s="268">
        <v>56353</v>
      </c>
      <c r="D77" s="268" t="s">
        <v>830</v>
      </c>
      <c r="E77" s="269">
        <v>9342</v>
      </c>
      <c r="F77" s="269">
        <v>483</v>
      </c>
      <c r="G77" s="270">
        <f>Table2[[#This Row],[Uninsured ('#)]]/Table2[[#This Row],[Population ('#)]]</f>
        <v>5.1701991008349393E-2</v>
      </c>
      <c r="H77" s="271" t="s">
        <v>342</v>
      </c>
      <c r="I77" s="271" t="s">
        <v>342</v>
      </c>
      <c r="J77" s="272">
        <f>VLOOKUP($C77,Backsheet!$A$299:$EX$663,40,FALSE)</f>
        <v>23</v>
      </c>
      <c r="K77" s="272">
        <f>VLOOKUP($C77,Backsheet!$A$299:$EX$663,41,FALSE)</f>
        <v>4</v>
      </c>
      <c r="L77" s="273">
        <f>IF(Table2[[#This Row],[Not U.S. Citizen Population ('#)]]&gt;0,Table2[[#This Row],[Not U.S. Citizen Uninsured ('#)]]/Table2[[#This Row],[Not U.S. Citizen Population ('#)]],0)</f>
        <v>0.17391304347826086</v>
      </c>
      <c r="M77" s="271" t="str">
        <f>_xlfn.IFNA(VLOOKUP($C77,'Backsheet - SVI'!$A$1:$BZ$999,58,FALSE),"N/A")</f>
        <v>Most vulnerability</v>
      </c>
    </row>
    <row r="78" spans="1:13" s="231" customFormat="1" ht="15.75" customHeight="1" x14ac:dyDescent="0.25">
      <c r="A78" s="268" t="s">
        <v>323</v>
      </c>
      <c r="B78" s="268" t="s">
        <v>266</v>
      </c>
      <c r="C78" s="268">
        <v>56358</v>
      </c>
      <c r="D78" s="268" t="s">
        <v>831</v>
      </c>
      <c r="E78" s="269">
        <v>3158</v>
      </c>
      <c r="F78" s="269">
        <v>156</v>
      </c>
      <c r="G78" s="270">
        <f>Table2[[#This Row],[Uninsured ('#)]]/Table2[[#This Row],[Population ('#)]]</f>
        <v>4.9398353388220392E-2</v>
      </c>
      <c r="H78" s="271" t="s">
        <v>342</v>
      </c>
      <c r="I78" s="271" t="s">
        <v>342</v>
      </c>
      <c r="J78" s="272">
        <f>VLOOKUP($C78,Backsheet!$A$299:$EX$663,40,FALSE)</f>
        <v>9</v>
      </c>
      <c r="K78" s="272">
        <f>VLOOKUP($C78,Backsheet!$A$299:$EX$663,41,FALSE)</f>
        <v>0</v>
      </c>
      <c r="L78" s="273">
        <f>IF(Table2[[#This Row],[Not U.S. Citizen Population ('#)]]&gt;0,Table2[[#This Row],[Not U.S. Citizen Uninsured ('#)]]/Table2[[#This Row],[Not U.S. Citizen Population ('#)]],0)</f>
        <v>0</v>
      </c>
      <c r="M78" s="271" t="str">
        <f>_xlfn.IFNA(VLOOKUP($C78,'Backsheet - SVI'!$A$1:$BZ$999,58,FALSE),"N/A")</f>
        <v>Significant vulnerability</v>
      </c>
    </row>
    <row r="79" spans="1:13" s="231" customFormat="1" ht="15.75" customHeight="1" x14ac:dyDescent="0.25">
      <c r="A79" s="268" t="s">
        <v>323</v>
      </c>
      <c r="B79" s="268" t="s">
        <v>281</v>
      </c>
      <c r="C79" s="268">
        <v>56359</v>
      </c>
      <c r="D79" s="268" t="s">
        <v>832</v>
      </c>
      <c r="E79" s="269">
        <v>3324</v>
      </c>
      <c r="F79" s="269">
        <v>280</v>
      </c>
      <c r="G79" s="270">
        <f>Table2[[#This Row],[Uninsured ('#)]]/Table2[[#This Row],[Population ('#)]]</f>
        <v>8.4235860409145602E-2</v>
      </c>
      <c r="H79" s="271" t="s">
        <v>342</v>
      </c>
      <c r="I79" s="271" t="s">
        <v>343</v>
      </c>
      <c r="J79" s="272">
        <f>VLOOKUP($C79,Backsheet!$A$299:$EX$663,40,FALSE)</f>
        <v>7</v>
      </c>
      <c r="K79" s="272">
        <f>VLOOKUP($C79,Backsheet!$A$299:$EX$663,41,FALSE)</f>
        <v>2</v>
      </c>
      <c r="L79" s="273">
        <f>IF(Table2[[#This Row],[Not U.S. Citizen Population ('#)]]&gt;0,Table2[[#This Row],[Not U.S. Citizen Uninsured ('#)]]/Table2[[#This Row],[Not U.S. Citizen Population ('#)]],0)</f>
        <v>0.2857142857142857</v>
      </c>
      <c r="M79" s="271" t="str">
        <f>_xlfn.IFNA(VLOOKUP($C79,'Backsheet - SVI'!$A$1:$BZ$999,58,FALSE),"N/A")</f>
        <v>Most vulnerability</v>
      </c>
    </row>
    <row r="80" spans="1:13" s="231" customFormat="1" ht="15.75" customHeight="1" x14ac:dyDescent="0.25">
      <c r="A80" s="268" t="s">
        <v>324</v>
      </c>
      <c r="B80" s="268" t="s">
        <v>262</v>
      </c>
      <c r="C80" s="268">
        <v>56433</v>
      </c>
      <c r="D80" s="268" t="s">
        <v>845</v>
      </c>
      <c r="E80" s="269">
        <v>1552</v>
      </c>
      <c r="F80" s="269">
        <v>88</v>
      </c>
      <c r="G80" s="270">
        <f>Table2[[#This Row],[Uninsured ('#)]]/Table2[[#This Row],[Population ('#)]]</f>
        <v>5.6701030927835051E-2</v>
      </c>
      <c r="H80" s="271" t="s">
        <v>342</v>
      </c>
      <c r="I80" s="271" t="s">
        <v>342</v>
      </c>
      <c r="J80" s="272">
        <f>VLOOKUP($C80,Backsheet!$A$299:$EX$663,40,FALSE)</f>
        <v>0</v>
      </c>
      <c r="K80" s="272">
        <f>VLOOKUP($C80,Backsheet!$A$299:$EX$663,41,FALSE)</f>
        <v>0</v>
      </c>
      <c r="L80" s="273">
        <f>IF(Table2[[#This Row],[Not U.S. Citizen Population ('#)]]&gt;0,Table2[[#This Row],[Not U.S. Citizen Uninsured ('#)]]/Table2[[#This Row],[Not U.S. Citizen Population ('#)]],0)</f>
        <v>0</v>
      </c>
      <c r="M80" s="271" t="str">
        <f>_xlfn.IFNA(VLOOKUP($C80,'Backsheet - SVI'!$A$1:$BZ$999,58,FALSE),"N/A")</f>
        <v>Some vulnerability</v>
      </c>
    </row>
    <row r="81" spans="1:13" s="231" customFormat="1" ht="15.75" customHeight="1" x14ac:dyDescent="0.25">
      <c r="A81" s="268" t="s">
        <v>324</v>
      </c>
      <c r="B81" s="268" t="s">
        <v>262</v>
      </c>
      <c r="C81" s="268">
        <v>56461</v>
      </c>
      <c r="D81" s="268" t="s">
        <v>853</v>
      </c>
      <c r="E81" s="269">
        <v>3316</v>
      </c>
      <c r="F81" s="269">
        <v>231</v>
      </c>
      <c r="G81" s="274">
        <f>Table2[[#This Row],[Uninsured ('#)]]/Table2[[#This Row],[Population ('#)]]</f>
        <v>6.966224366706876E-2</v>
      </c>
      <c r="H81" s="271" t="s">
        <v>342</v>
      </c>
      <c r="I81" s="271" t="s">
        <v>342</v>
      </c>
      <c r="J81" s="272">
        <f>VLOOKUP($C81,Backsheet!$A$299:$EX$663,40,FALSE)</f>
        <v>29</v>
      </c>
      <c r="K81" s="272">
        <f>VLOOKUP($C81,Backsheet!$A$299:$EX$663,41,FALSE)</f>
        <v>0</v>
      </c>
      <c r="L81" s="273">
        <f>IF(Table2[[#This Row],[Not U.S. Citizen Population ('#)]]&gt;0,Table2[[#This Row],[Not U.S. Citizen Uninsured ('#)]]/Table2[[#This Row],[Not U.S. Citizen Population ('#)]],0)</f>
        <v>0</v>
      </c>
      <c r="M81" s="271" t="str">
        <f>_xlfn.IFNA(VLOOKUP($C81,'Backsheet - SVI'!$A$1:$BZ$999,58,FALSE),"N/A")</f>
        <v>Significant vulnerability</v>
      </c>
    </row>
    <row r="82" spans="1:13" s="231" customFormat="1" ht="15.75" customHeight="1" x14ac:dyDescent="0.25">
      <c r="A82" s="268" t="s">
        <v>324</v>
      </c>
      <c r="B82" s="268" t="s">
        <v>262</v>
      </c>
      <c r="C82" s="268">
        <v>56467</v>
      </c>
      <c r="D82" s="268" t="s">
        <v>857</v>
      </c>
      <c r="E82" s="269">
        <v>2750</v>
      </c>
      <c r="F82" s="269">
        <v>124</v>
      </c>
      <c r="G82" s="270">
        <f>Table2[[#This Row],[Uninsured ('#)]]/Table2[[#This Row],[Population ('#)]]</f>
        <v>4.5090909090909091E-2</v>
      </c>
      <c r="H82" s="271" t="s">
        <v>342</v>
      </c>
      <c r="I82" s="271" t="s">
        <v>342</v>
      </c>
      <c r="J82" s="272">
        <f>VLOOKUP($C82,Backsheet!$A$299:$EX$663,40,FALSE)</f>
        <v>9</v>
      </c>
      <c r="K82" s="272">
        <f>VLOOKUP($C82,Backsheet!$A$299:$EX$663,41,FALSE)</f>
        <v>0</v>
      </c>
      <c r="L82" s="273">
        <f>IF(Table2[[#This Row],[Not U.S. Citizen Population ('#)]]&gt;0,Table2[[#This Row],[Not U.S. Citizen Uninsured ('#)]]/Table2[[#This Row],[Not U.S. Citizen Population ('#)]],0)</f>
        <v>0</v>
      </c>
      <c r="M82" s="271" t="str">
        <f>_xlfn.IFNA(VLOOKUP($C82,'Backsheet - SVI'!$A$1:$BZ$999,58,FALSE),"N/A")</f>
        <v>Significant vulnerability</v>
      </c>
    </row>
    <row r="83" spans="1:13" s="231" customFormat="1" ht="15.75" customHeight="1" x14ac:dyDescent="0.25">
      <c r="A83" s="268" t="s">
        <v>324</v>
      </c>
      <c r="B83" s="268" t="s">
        <v>262</v>
      </c>
      <c r="C83" s="268">
        <v>56470</v>
      </c>
      <c r="D83" s="268" t="s">
        <v>859</v>
      </c>
      <c r="E83" s="269">
        <v>10684</v>
      </c>
      <c r="F83" s="269">
        <v>562</v>
      </c>
      <c r="G83" s="270">
        <f>Table2[[#This Row],[Uninsured ('#)]]/Table2[[#This Row],[Population ('#)]]</f>
        <v>5.2602021714713593E-2</v>
      </c>
      <c r="H83" s="271" t="s">
        <v>343</v>
      </c>
      <c r="I83" s="271" t="s">
        <v>342</v>
      </c>
      <c r="J83" s="272">
        <f>VLOOKUP($C83,Backsheet!$A$299:$EX$663,40,FALSE)</f>
        <v>32</v>
      </c>
      <c r="K83" s="272">
        <f>VLOOKUP($C83,Backsheet!$A$299:$EX$663,41,FALSE)</f>
        <v>19</v>
      </c>
      <c r="L83" s="273">
        <f>IF(Table2[[#This Row],[Not U.S. Citizen Population ('#)]]&gt;0,Table2[[#This Row],[Not U.S. Citizen Uninsured ('#)]]/Table2[[#This Row],[Not U.S. Citizen Population ('#)]],0)</f>
        <v>0.59375</v>
      </c>
      <c r="M83" s="271" t="str">
        <f>_xlfn.IFNA(VLOOKUP($C83,'Backsheet - SVI'!$A$1:$BZ$999,58,FALSE),"N/A")</f>
        <v>Most vulnerability</v>
      </c>
    </row>
    <row r="84" spans="1:13" s="231" customFormat="1" ht="15.75" customHeight="1" x14ac:dyDescent="0.25">
      <c r="A84" s="268" t="s">
        <v>324</v>
      </c>
      <c r="B84" s="268" t="s">
        <v>277</v>
      </c>
      <c r="C84" s="268">
        <v>56557</v>
      </c>
      <c r="D84" s="268" t="s">
        <v>883</v>
      </c>
      <c r="E84" s="269">
        <v>2761</v>
      </c>
      <c r="F84" s="269">
        <v>365</v>
      </c>
      <c r="G84" s="270">
        <f>Table2[[#This Row],[Uninsured ('#)]]/Table2[[#This Row],[Population ('#)]]</f>
        <v>0.13219847881202462</v>
      </c>
      <c r="H84" s="271" t="s">
        <v>342</v>
      </c>
      <c r="I84" s="271" t="s">
        <v>342</v>
      </c>
      <c r="J84" s="272">
        <f>VLOOKUP($C84,Backsheet!$A$299:$EX$663,40,FALSE)</f>
        <v>10</v>
      </c>
      <c r="K84" s="272">
        <f>VLOOKUP($C84,Backsheet!$A$299:$EX$663,41,FALSE)</f>
        <v>8</v>
      </c>
      <c r="L84" s="273">
        <f>IF(Table2[[#This Row],[Not U.S. Citizen Population ('#)]]&gt;0,Table2[[#This Row],[Not U.S. Citizen Uninsured ('#)]]/Table2[[#This Row],[Not U.S. Citizen Population ('#)]],0)</f>
        <v>0.8</v>
      </c>
      <c r="M84" s="271" t="str">
        <f>_xlfn.IFNA(VLOOKUP($C84,'Backsheet - SVI'!$A$1:$BZ$999,58,FALSE),"N/A")</f>
        <v>Most vulnerability</v>
      </c>
    </row>
    <row r="85" spans="1:13" s="231" customFormat="1" ht="15.75" customHeight="1" x14ac:dyDescent="0.25">
      <c r="A85" s="268" t="s">
        <v>324</v>
      </c>
      <c r="B85" s="268" t="s">
        <v>277</v>
      </c>
      <c r="C85" s="268">
        <v>56566</v>
      </c>
      <c r="D85" s="268" t="s">
        <v>885</v>
      </c>
      <c r="E85" s="269">
        <v>594</v>
      </c>
      <c r="F85" s="269">
        <v>79</v>
      </c>
      <c r="G85" s="270">
        <f>Table2[[#This Row],[Uninsured ('#)]]/Table2[[#This Row],[Population ('#)]]</f>
        <v>0.132996632996633</v>
      </c>
      <c r="H85" s="271" t="s">
        <v>342</v>
      </c>
      <c r="I85" s="271" t="s">
        <v>342</v>
      </c>
      <c r="J85" s="272">
        <f>VLOOKUP($C85,Backsheet!$A$299:$EX$663,40,FALSE)</f>
        <v>0</v>
      </c>
      <c r="K85" s="272">
        <f>VLOOKUP($C85,Backsheet!$A$299:$EX$663,41,FALSE)</f>
        <v>0</v>
      </c>
      <c r="L85" s="273">
        <f>IF(Table2[[#This Row],[Not U.S. Citizen Population ('#)]]&gt;0,Table2[[#This Row],[Not U.S. Citizen Uninsured ('#)]]/Table2[[#This Row],[Not U.S. Citizen Population ('#)]],0)</f>
        <v>0</v>
      </c>
      <c r="M85" s="271" t="str">
        <f>_xlfn.IFNA(VLOOKUP($C85,'Backsheet - SVI'!$A$1:$BZ$999,58,FALSE),"N/A")</f>
        <v>Most vulnerability</v>
      </c>
    </row>
    <row r="86" spans="1:13" s="231" customFormat="1" ht="15.75" customHeight="1" x14ac:dyDescent="0.25">
      <c r="A86" s="268" t="s">
        <v>324</v>
      </c>
      <c r="B86" s="268" t="s">
        <v>277</v>
      </c>
      <c r="C86" s="268">
        <v>56589</v>
      </c>
      <c r="D86" s="268" t="s">
        <v>894</v>
      </c>
      <c r="E86" s="269">
        <v>1939</v>
      </c>
      <c r="F86" s="269">
        <v>226</v>
      </c>
      <c r="G86" s="274">
        <f>Table2[[#This Row],[Uninsured ('#)]]/Table2[[#This Row],[Population ('#)]]</f>
        <v>0.11655492521918515</v>
      </c>
      <c r="H86" s="271" t="s">
        <v>342</v>
      </c>
      <c r="I86" s="271" t="s">
        <v>342</v>
      </c>
      <c r="J86" s="272">
        <f>VLOOKUP($C86,Backsheet!$A$299:$EX$663,40,FALSE)</f>
        <v>4</v>
      </c>
      <c r="K86" s="272">
        <f>VLOOKUP($C86,Backsheet!$A$299:$EX$663,41,FALSE)</f>
        <v>2</v>
      </c>
      <c r="L86" s="273">
        <f>IF(Table2[[#This Row],[Not U.S. Citizen Population ('#)]]&gt;0,Table2[[#This Row],[Not U.S. Citizen Uninsured ('#)]]/Table2[[#This Row],[Not U.S. Citizen Population ('#)]],0)</f>
        <v>0.5</v>
      </c>
      <c r="M86" s="271" t="str">
        <f>_xlfn.IFNA(VLOOKUP($C86,'Backsheet - SVI'!$A$1:$BZ$999,58,FALSE),"N/A")</f>
        <v>Most vulnerability</v>
      </c>
    </row>
    <row r="87" spans="1:13" s="231" customFormat="1" ht="15.75" customHeight="1" x14ac:dyDescent="0.25">
      <c r="A87" s="268" t="s">
        <v>324</v>
      </c>
      <c r="B87" s="268" t="s">
        <v>237</v>
      </c>
      <c r="C87" s="268">
        <v>56601</v>
      </c>
      <c r="D87" s="268" t="s">
        <v>895</v>
      </c>
      <c r="E87" s="269">
        <v>34225</v>
      </c>
      <c r="F87" s="269">
        <v>1915</v>
      </c>
      <c r="G87" s="270">
        <f>Table2[[#This Row],[Uninsured ('#)]]/Table2[[#This Row],[Population ('#)]]</f>
        <v>5.595325054784514E-2</v>
      </c>
      <c r="H87" s="271" t="s">
        <v>343</v>
      </c>
      <c r="I87" s="271" t="s">
        <v>342</v>
      </c>
      <c r="J87" s="272">
        <f>VLOOKUP($C87,Backsheet!$A$299:$EX$663,40,FALSE)</f>
        <v>262</v>
      </c>
      <c r="K87" s="272">
        <f>VLOOKUP($C87,Backsheet!$A$299:$EX$663,41,FALSE)</f>
        <v>18</v>
      </c>
      <c r="L87" s="273">
        <f>IF(Table2[[#This Row],[Not U.S. Citizen Population ('#)]]&gt;0,Table2[[#This Row],[Not U.S. Citizen Uninsured ('#)]]/Table2[[#This Row],[Not U.S. Citizen Population ('#)]],0)</f>
        <v>6.8702290076335881E-2</v>
      </c>
      <c r="M87" s="271" t="str">
        <f>_xlfn.IFNA(VLOOKUP($C87,'Backsheet - SVI'!$A$1:$BZ$999,58,FALSE),"N/A")</f>
        <v>Most vulnerability</v>
      </c>
    </row>
    <row r="88" spans="1:13" s="231" customFormat="1" ht="15.75" customHeight="1" x14ac:dyDescent="0.25">
      <c r="A88" s="268" t="s">
        <v>324</v>
      </c>
      <c r="B88" s="268" t="s">
        <v>248</v>
      </c>
      <c r="C88" s="268">
        <v>56621</v>
      </c>
      <c r="D88" s="268" t="s">
        <v>896</v>
      </c>
      <c r="E88" s="269">
        <v>4240</v>
      </c>
      <c r="F88" s="269">
        <v>390</v>
      </c>
      <c r="G88" s="270">
        <f>Table2[[#This Row],[Uninsured ('#)]]/Table2[[#This Row],[Population ('#)]]</f>
        <v>9.1981132075471692E-2</v>
      </c>
      <c r="H88" s="271" t="s">
        <v>342</v>
      </c>
      <c r="I88" s="271" t="s">
        <v>342</v>
      </c>
      <c r="J88" s="272">
        <f>VLOOKUP($C88,Backsheet!$A$299:$EX$663,40,FALSE)</f>
        <v>15</v>
      </c>
      <c r="K88" s="272">
        <f>VLOOKUP($C88,Backsheet!$A$299:$EX$663,41,FALSE)</f>
        <v>2</v>
      </c>
      <c r="L88" s="273">
        <f>IF(Table2[[#This Row],[Not U.S. Citizen Population ('#)]]&gt;0,Table2[[#This Row],[Not U.S. Citizen Uninsured ('#)]]/Table2[[#This Row],[Not U.S. Citizen Population ('#)]],0)</f>
        <v>0.13333333333333333</v>
      </c>
      <c r="M88" s="271" t="str">
        <f>_xlfn.IFNA(VLOOKUP($C88,'Backsheet - SVI'!$A$1:$BZ$999,58,FALSE),"N/A")</f>
        <v>Most vulnerability</v>
      </c>
    </row>
    <row r="89" spans="1:13" s="231" customFormat="1" ht="15.75" customHeight="1" x14ac:dyDescent="0.25">
      <c r="A89" s="268" t="s">
        <v>324</v>
      </c>
      <c r="B89" s="268" t="s">
        <v>237</v>
      </c>
      <c r="C89" s="268">
        <v>56630</v>
      </c>
      <c r="D89" s="268" t="s">
        <v>897</v>
      </c>
      <c r="E89" s="269">
        <v>2003</v>
      </c>
      <c r="F89" s="269">
        <v>122</v>
      </c>
      <c r="G89" s="270">
        <f>Table2[[#This Row],[Uninsured ('#)]]/Table2[[#This Row],[Population ('#)]]</f>
        <v>6.0908637044433347E-2</v>
      </c>
      <c r="H89" s="271" t="s">
        <v>342</v>
      </c>
      <c r="I89" s="271" t="s">
        <v>342</v>
      </c>
      <c r="J89" s="272">
        <f>VLOOKUP($C89,Backsheet!$A$299:$EX$663,40,FALSE)</f>
        <v>11</v>
      </c>
      <c r="K89" s="272">
        <f>VLOOKUP($C89,Backsheet!$A$299:$EX$663,41,FALSE)</f>
        <v>0</v>
      </c>
      <c r="L89" s="273">
        <f>IF(Table2[[#This Row],[Not U.S. Citizen Population ('#)]]&gt;0,Table2[[#This Row],[Not U.S. Citizen Uninsured ('#)]]/Table2[[#This Row],[Not U.S. Citizen Population ('#)]],0)</f>
        <v>0</v>
      </c>
      <c r="M89" s="271" t="str">
        <f>_xlfn.IFNA(VLOOKUP($C89,'Backsheet - SVI'!$A$1:$BZ$999,58,FALSE),"N/A")</f>
        <v>Most vulnerability</v>
      </c>
    </row>
    <row r="90" spans="1:13" s="231" customFormat="1" ht="15.75" customHeight="1" x14ac:dyDescent="0.25">
      <c r="A90" s="268" t="s">
        <v>324</v>
      </c>
      <c r="B90" s="268" t="s">
        <v>248</v>
      </c>
      <c r="C90" s="268">
        <v>56634</v>
      </c>
      <c r="D90" s="268" t="s">
        <v>899</v>
      </c>
      <c r="E90" s="269">
        <v>1767</v>
      </c>
      <c r="F90" s="269">
        <v>412</v>
      </c>
      <c r="G90" s="270">
        <f>Table2[[#This Row],[Uninsured ('#)]]/Table2[[#This Row],[Population ('#)]]</f>
        <v>0.23316355404640635</v>
      </c>
      <c r="H90" s="271" t="s">
        <v>342</v>
      </c>
      <c r="I90" s="271" t="s">
        <v>343</v>
      </c>
      <c r="J90" s="272">
        <f>VLOOKUP($C90,Backsheet!$A$299:$EX$663,40,FALSE)</f>
        <v>9</v>
      </c>
      <c r="K90" s="272">
        <f>VLOOKUP($C90,Backsheet!$A$299:$EX$663,41,FALSE)</f>
        <v>1</v>
      </c>
      <c r="L90" s="273">
        <f>IF(Table2[[#This Row],[Not U.S. Citizen Population ('#)]]&gt;0,Table2[[#This Row],[Not U.S. Citizen Uninsured ('#)]]/Table2[[#This Row],[Not U.S. Citizen Population ('#)]],0)</f>
        <v>0.1111111111111111</v>
      </c>
      <c r="M90" s="271" t="str">
        <f>_xlfn.IFNA(VLOOKUP($C90,'Backsheet - SVI'!$A$1:$BZ$999,58,FALSE),"N/A")</f>
        <v>Most vulnerability</v>
      </c>
    </row>
    <row r="91" spans="1:13" s="231" customFormat="1" ht="15.75" customHeight="1" x14ac:dyDescent="0.25">
      <c r="A91" s="268" t="s">
        <v>324</v>
      </c>
      <c r="B91" s="268" t="s">
        <v>248</v>
      </c>
      <c r="C91" s="268">
        <v>56644</v>
      </c>
      <c r="D91" s="268" t="s">
        <v>901</v>
      </c>
      <c r="E91" s="269">
        <v>743</v>
      </c>
      <c r="F91" s="269">
        <v>120</v>
      </c>
      <c r="G91" s="270">
        <f>Table2[[#This Row],[Uninsured ('#)]]/Table2[[#This Row],[Population ('#)]]</f>
        <v>0.16150740242261102</v>
      </c>
      <c r="H91" s="271" t="s">
        <v>342</v>
      </c>
      <c r="I91" s="271" t="s">
        <v>343</v>
      </c>
      <c r="J91" s="272">
        <f>VLOOKUP($C91,Backsheet!$A$299:$EX$663,40,FALSE)</f>
        <v>0</v>
      </c>
      <c r="K91" s="272">
        <f>VLOOKUP($C91,Backsheet!$A$299:$EX$663,41,FALSE)</f>
        <v>0</v>
      </c>
      <c r="L91" s="273">
        <f>IF(Table2[[#This Row],[Not U.S. Citizen Population ('#)]]&gt;0,Table2[[#This Row],[Not U.S. Citizen Uninsured ('#)]]/Table2[[#This Row],[Not U.S. Citizen Population ('#)]],0)</f>
        <v>0</v>
      </c>
      <c r="M91" s="271" t="str">
        <f>_xlfn.IFNA(VLOOKUP($C91,'Backsheet - SVI'!$A$1:$BZ$999,58,FALSE),"N/A")</f>
        <v>Most vulnerability</v>
      </c>
    </row>
    <row r="92" spans="1:13" s="231" customFormat="1" ht="15.75" customHeight="1" x14ac:dyDescent="0.25">
      <c r="A92" s="268" t="s">
        <v>324</v>
      </c>
      <c r="B92" s="268" t="s">
        <v>237</v>
      </c>
      <c r="C92" s="268">
        <v>56647</v>
      </c>
      <c r="D92" s="268" t="s">
        <v>1284</v>
      </c>
      <c r="E92" s="269">
        <v>759</v>
      </c>
      <c r="F92" s="269">
        <v>55</v>
      </c>
      <c r="G92" s="270">
        <f>Table2[[#This Row],[Uninsured ('#)]]/Table2[[#This Row],[Population ('#)]]</f>
        <v>7.2463768115942032E-2</v>
      </c>
      <c r="H92" s="271" t="s">
        <v>342</v>
      </c>
      <c r="I92" s="271" t="s">
        <v>342</v>
      </c>
      <c r="J92" s="272">
        <f>VLOOKUP($C92,Backsheet!$A$299:$EX$663,40,FALSE)</f>
        <v>5</v>
      </c>
      <c r="K92" s="272">
        <f>VLOOKUP($C92,Backsheet!$A$299:$EX$663,41,FALSE)</f>
        <v>2</v>
      </c>
      <c r="L92" s="273">
        <f>IF(Table2[[#This Row],[Not U.S. Citizen Population ('#)]]&gt;0,Table2[[#This Row],[Not U.S. Citizen Uninsured ('#)]]/Table2[[#This Row],[Not U.S. Citizen Population ('#)]],0)</f>
        <v>0.4</v>
      </c>
      <c r="M92" s="271" t="str">
        <f>_xlfn.IFNA(VLOOKUP($C92,'Backsheet - SVI'!$A$1:$BZ$999,58,FALSE),"N/A")</f>
        <v>Significant vulnerability</v>
      </c>
    </row>
    <row r="93" spans="1:13" s="231" customFormat="1" ht="15.75" customHeight="1" x14ac:dyDescent="0.25">
      <c r="A93" s="268" t="s">
        <v>324</v>
      </c>
      <c r="B93" s="268" t="s">
        <v>277</v>
      </c>
      <c r="C93" s="268">
        <v>56651</v>
      </c>
      <c r="D93" s="268" t="s">
        <v>903</v>
      </c>
      <c r="E93" s="269">
        <v>638</v>
      </c>
      <c r="F93" s="269">
        <v>78</v>
      </c>
      <c r="G93" s="270">
        <f>Table2[[#This Row],[Uninsured ('#)]]/Table2[[#This Row],[Population ('#)]]</f>
        <v>0.12225705329153605</v>
      </c>
      <c r="H93" s="271" t="s">
        <v>342</v>
      </c>
      <c r="I93" s="271" t="s">
        <v>342</v>
      </c>
      <c r="J93" s="272">
        <f>VLOOKUP($C93,Backsheet!$A$299:$EX$663,40,FALSE)</f>
        <v>0</v>
      </c>
      <c r="K93" s="272">
        <f>VLOOKUP($C93,Backsheet!$A$299:$EX$663,41,FALSE)</f>
        <v>0</v>
      </c>
      <c r="L93" s="273">
        <f>IF(Table2[[#This Row],[Not U.S. Citizen Population ('#)]]&gt;0,Table2[[#This Row],[Not U.S. Citizen Uninsured ('#)]]/Table2[[#This Row],[Not U.S. Citizen Population ('#)]],0)</f>
        <v>0</v>
      </c>
      <c r="M93" s="271" t="str">
        <f>_xlfn.IFNA(VLOOKUP($C93,'Backsheet - SVI'!$A$1:$BZ$999,58,FALSE),"N/A")</f>
        <v>Significant vulnerability</v>
      </c>
    </row>
    <row r="94" spans="1:13" s="231" customFormat="1" ht="15.75" customHeight="1" x14ac:dyDescent="0.25">
      <c r="A94" s="268" t="s">
        <v>324</v>
      </c>
      <c r="B94" s="268" t="s">
        <v>237</v>
      </c>
      <c r="C94" s="268">
        <v>56671</v>
      </c>
      <c r="D94" s="268" t="s">
        <v>1351</v>
      </c>
      <c r="E94" s="269">
        <v>3078</v>
      </c>
      <c r="F94" s="269">
        <v>852</v>
      </c>
      <c r="G94" s="270">
        <f>Table2[[#This Row],[Uninsured ('#)]]/Table2[[#This Row],[Population ('#)]]</f>
        <v>0.27680311890838205</v>
      </c>
      <c r="H94" s="271" t="s">
        <v>343</v>
      </c>
      <c r="I94" s="271" t="s">
        <v>343</v>
      </c>
      <c r="J94" s="272">
        <f>VLOOKUP($C94,Backsheet!$A$299:$EX$663,40,FALSE)</f>
        <v>0</v>
      </c>
      <c r="K94" s="272">
        <f>VLOOKUP($C94,Backsheet!$A$299:$EX$663,41,FALSE)</f>
        <v>0</v>
      </c>
      <c r="L94" s="273">
        <f>IF(Table2[[#This Row],[Not U.S. Citizen Population ('#)]]&gt;0,Table2[[#This Row],[Not U.S. Citizen Uninsured ('#)]]/Table2[[#This Row],[Not U.S. Citizen Population ('#)]],0)</f>
        <v>0</v>
      </c>
      <c r="M94" s="271" t="str">
        <f>_xlfn.IFNA(VLOOKUP($C94,'Backsheet - SVI'!$A$1:$BZ$999,58,FALSE),"N/A")</f>
        <v>Most vulnerability</v>
      </c>
    </row>
    <row r="95" spans="1:13" s="231" customFormat="1" ht="15.75" customHeight="1" x14ac:dyDescent="0.25">
      <c r="A95" s="268" t="s">
        <v>324</v>
      </c>
      <c r="B95" s="268" t="s">
        <v>248</v>
      </c>
      <c r="C95" s="268">
        <v>56676</v>
      </c>
      <c r="D95" s="268" t="s">
        <v>908</v>
      </c>
      <c r="E95" s="269">
        <v>1812</v>
      </c>
      <c r="F95" s="269">
        <v>102</v>
      </c>
      <c r="G95" s="270">
        <f>Table2[[#This Row],[Uninsured ('#)]]/Table2[[#This Row],[Population ('#)]]</f>
        <v>5.6291390728476824E-2</v>
      </c>
      <c r="H95" s="271" t="s">
        <v>342</v>
      </c>
      <c r="I95" s="271" t="s">
        <v>342</v>
      </c>
      <c r="J95" s="272">
        <f>VLOOKUP($C95,Backsheet!$A$299:$EX$663,40,FALSE)</f>
        <v>14</v>
      </c>
      <c r="K95" s="272">
        <f>VLOOKUP($C95,Backsheet!$A$299:$EX$663,41,FALSE)</f>
        <v>0</v>
      </c>
      <c r="L95" s="273">
        <f>IF(Table2[[#This Row],[Not U.S. Citizen Population ('#)]]&gt;0,Table2[[#This Row],[Not U.S. Citizen Uninsured ('#)]]/Table2[[#This Row],[Not U.S. Citizen Population ('#)]],0)</f>
        <v>0</v>
      </c>
      <c r="M95" s="271" t="str">
        <f>_xlfn.IFNA(VLOOKUP($C95,'Backsheet - SVI'!$A$1:$BZ$999,58,FALSE),"N/A")</f>
        <v>Significant vulnerability</v>
      </c>
    </row>
    <row r="96" spans="1:13" s="231" customFormat="1" ht="15.75" customHeight="1" x14ac:dyDescent="0.25">
      <c r="A96" s="268" t="s">
        <v>325</v>
      </c>
      <c r="B96" s="268" t="s">
        <v>282</v>
      </c>
      <c r="C96" s="268">
        <v>56345</v>
      </c>
      <c r="D96" s="268" t="s">
        <v>1210</v>
      </c>
      <c r="E96" s="269">
        <v>14835</v>
      </c>
      <c r="F96" s="269">
        <v>561</v>
      </c>
      <c r="G96" s="270">
        <f>Table2[[#This Row],[Uninsured ('#)]]/Table2[[#This Row],[Population ('#)]]</f>
        <v>3.7815975733063702E-2</v>
      </c>
      <c r="H96" s="271" t="s">
        <v>342</v>
      </c>
      <c r="I96" s="271" t="s">
        <v>342</v>
      </c>
      <c r="J96" s="272">
        <f>VLOOKUP($C96,Backsheet!$A$299:$EX$663,40,FALSE)</f>
        <v>44</v>
      </c>
      <c r="K96" s="272">
        <f>VLOOKUP($C96,Backsheet!$A$299:$EX$663,41,FALSE)</f>
        <v>0</v>
      </c>
      <c r="L96" s="273">
        <f>IF(Table2[[#This Row],[Not U.S. Citizen Population ('#)]]&gt;0,Table2[[#This Row],[Not U.S. Citizen Uninsured ('#)]]/Table2[[#This Row],[Not U.S. Citizen Population ('#)]],0)</f>
        <v>0</v>
      </c>
      <c r="M96" s="271" t="str">
        <f>_xlfn.IFNA(VLOOKUP($C96,'Backsheet - SVI'!$A$1:$BZ$999,58,FALSE),"N/A")</f>
        <v>Significant vulnerability</v>
      </c>
    </row>
    <row r="97" spans="1:13" s="231" customFormat="1" ht="15.75" customHeight="1" x14ac:dyDescent="0.25">
      <c r="A97" s="268" t="s">
        <v>325</v>
      </c>
      <c r="B97" s="268" t="s">
        <v>310</v>
      </c>
      <c r="C97" s="268">
        <v>56347</v>
      </c>
      <c r="D97" s="268" t="s">
        <v>829</v>
      </c>
      <c r="E97" s="269">
        <v>7912</v>
      </c>
      <c r="F97" s="269">
        <v>903</v>
      </c>
      <c r="G97" s="270">
        <f>Table2[[#This Row],[Uninsured ('#)]]/Table2[[#This Row],[Population ('#)]]</f>
        <v>0.11413043478260869</v>
      </c>
      <c r="H97" s="271" t="s">
        <v>343</v>
      </c>
      <c r="I97" s="271" t="s">
        <v>343</v>
      </c>
      <c r="J97" s="272">
        <f>VLOOKUP($C97,Backsheet!$A$299:$EX$663,40,FALSE)</f>
        <v>586</v>
      </c>
      <c r="K97" s="272">
        <f>VLOOKUP($C97,Backsheet!$A$299:$EX$663,41,FALSE)</f>
        <v>81</v>
      </c>
      <c r="L97" s="273">
        <f>IF(Table2[[#This Row],[Not U.S. Citizen Population ('#)]]&gt;0,Table2[[#This Row],[Not U.S. Citizen Uninsured ('#)]]/Table2[[#This Row],[Not U.S. Citizen Population ('#)]],0)</f>
        <v>0.13822525597269625</v>
      </c>
      <c r="M97" s="271" t="str">
        <f>_xlfn.IFNA(VLOOKUP($C97,'Backsheet - SVI'!$A$1:$BZ$999,58,FALSE),"N/A")</f>
        <v>Most vulnerability</v>
      </c>
    </row>
    <row r="98" spans="1:13" s="231" customFormat="1" ht="15.75" customHeight="1" x14ac:dyDescent="0.25">
      <c r="A98" s="268" t="s">
        <v>325</v>
      </c>
      <c r="B98" s="268" t="s">
        <v>282</v>
      </c>
      <c r="C98" s="268">
        <v>56364</v>
      </c>
      <c r="D98" s="268" t="s">
        <v>836</v>
      </c>
      <c r="E98" s="269">
        <v>5713</v>
      </c>
      <c r="F98" s="269">
        <v>237</v>
      </c>
      <c r="G98" s="270">
        <f>Table2[[#This Row],[Uninsured ('#)]]/Table2[[#This Row],[Population ('#)]]</f>
        <v>4.1484333975144408E-2</v>
      </c>
      <c r="H98" s="271" t="s">
        <v>342</v>
      </c>
      <c r="I98" s="271" t="s">
        <v>342</v>
      </c>
      <c r="J98" s="272">
        <f>VLOOKUP($C98,Backsheet!$A$299:$EX$663,40,FALSE)</f>
        <v>9</v>
      </c>
      <c r="K98" s="272">
        <f>VLOOKUP($C98,Backsheet!$A$299:$EX$663,41,FALSE)</f>
        <v>5</v>
      </c>
      <c r="L98" s="273">
        <f>IF(Table2[[#This Row],[Not U.S. Citizen Population ('#)]]&gt;0,Table2[[#This Row],[Not U.S. Citizen Uninsured ('#)]]/Table2[[#This Row],[Not U.S. Citizen Population ('#)]],0)</f>
        <v>0.55555555555555558</v>
      </c>
      <c r="M98" s="271" t="str">
        <f>_xlfn.IFNA(VLOOKUP($C98,'Backsheet - SVI'!$A$1:$BZ$999,58,FALSE),"N/A")</f>
        <v>Significant vulnerability</v>
      </c>
    </row>
    <row r="99" spans="1:13" s="231" customFormat="1" ht="15.75" customHeight="1" x14ac:dyDescent="0.25">
      <c r="A99" s="268" t="s">
        <v>325</v>
      </c>
      <c r="B99" s="268" t="s">
        <v>282</v>
      </c>
      <c r="C99" s="268">
        <v>56382</v>
      </c>
      <c r="D99" s="268" t="s">
        <v>1220</v>
      </c>
      <c r="E99" s="269">
        <v>1360</v>
      </c>
      <c r="F99" s="269">
        <v>58</v>
      </c>
      <c r="G99" s="270">
        <f>Table2[[#This Row],[Uninsured ('#)]]/Table2[[#This Row],[Population ('#)]]</f>
        <v>4.2647058823529413E-2</v>
      </c>
      <c r="H99" s="271" t="s">
        <v>342</v>
      </c>
      <c r="I99" s="271" t="s">
        <v>342</v>
      </c>
      <c r="J99" s="272">
        <f>VLOOKUP($C99,Backsheet!$A$299:$EX$663,40,FALSE)</f>
        <v>3</v>
      </c>
      <c r="K99" s="272">
        <f>VLOOKUP($C99,Backsheet!$A$299:$EX$663,41,FALSE)</f>
        <v>0</v>
      </c>
      <c r="L99" s="273">
        <f>IF(Table2[[#This Row],[Not U.S. Citizen Population ('#)]]&gt;0,Table2[[#This Row],[Not U.S. Citizen Uninsured ('#)]]/Table2[[#This Row],[Not U.S. Citizen Population ('#)]],0)</f>
        <v>0</v>
      </c>
      <c r="M99" s="271" t="str">
        <f>_xlfn.IFNA(VLOOKUP($C99,'Backsheet - SVI'!$A$1:$BZ$999,58,FALSE),"N/A")</f>
        <v>Some vulnerability</v>
      </c>
    </row>
    <row r="100" spans="1:13" s="231" customFormat="1" ht="15.75" customHeight="1" x14ac:dyDescent="0.25">
      <c r="A100" s="268" t="s">
        <v>325</v>
      </c>
      <c r="B100" s="268" t="s">
        <v>251</v>
      </c>
      <c r="C100" s="268">
        <v>56401</v>
      </c>
      <c r="D100" s="268" t="s">
        <v>842</v>
      </c>
      <c r="E100" s="269">
        <v>31267</v>
      </c>
      <c r="F100" s="269">
        <v>1771</v>
      </c>
      <c r="G100" s="270">
        <f>Table2[[#This Row],[Uninsured ('#)]]/Table2[[#This Row],[Population ('#)]]</f>
        <v>5.6641187194166373E-2</v>
      </c>
      <c r="H100" s="271" t="s">
        <v>343</v>
      </c>
      <c r="I100" s="271" t="s">
        <v>342</v>
      </c>
      <c r="J100" s="272">
        <f>VLOOKUP($C100,Backsheet!$A$299:$EX$663,40,FALSE)</f>
        <v>132</v>
      </c>
      <c r="K100" s="272">
        <f>VLOOKUP($C100,Backsheet!$A$299:$EX$663,41,FALSE)</f>
        <v>13</v>
      </c>
      <c r="L100" s="273">
        <f>IF(Table2[[#This Row],[Not U.S. Citizen Population ('#)]]&gt;0,Table2[[#This Row],[Not U.S. Citizen Uninsured ('#)]]/Table2[[#This Row],[Not U.S. Citizen Population ('#)]],0)</f>
        <v>9.8484848484848481E-2</v>
      </c>
      <c r="M100" s="271" t="str">
        <f>_xlfn.IFNA(VLOOKUP($C100,'Backsheet - SVI'!$A$1:$BZ$999,58,FALSE),"N/A")</f>
        <v>Most vulnerability</v>
      </c>
    </row>
    <row r="101" spans="1:13" s="231" customFormat="1" ht="15.75" customHeight="1" x14ac:dyDescent="0.25">
      <c r="A101" s="268" t="s">
        <v>325</v>
      </c>
      <c r="B101" s="268" t="s">
        <v>251</v>
      </c>
      <c r="C101" s="268">
        <v>56425</v>
      </c>
      <c r="D101" s="268" t="s">
        <v>843</v>
      </c>
      <c r="E101" s="269">
        <v>8615</v>
      </c>
      <c r="F101" s="269">
        <v>643</v>
      </c>
      <c r="G101" s="270">
        <f>Table2[[#This Row],[Uninsured ('#)]]/Table2[[#This Row],[Population ('#)]]</f>
        <v>7.4637260591990717E-2</v>
      </c>
      <c r="H101" s="271" t="s">
        <v>342</v>
      </c>
      <c r="I101" s="271" t="s">
        <v>342</v>
      </c>
      <c r="J101" s="272">
        <f>VLOOKUP($C101,Backsheet!$A$299:$EX$663,40,FALSE)</f>
        <v>18</v>
      </c>
      <c r="K101" s="272">
        <f>VLOOKUP($C101,Backsheet!$A$299:$EX$663,41,FALSE)</f>
        <v>0</v>
      </c>
      <c r="L101" s="273">
        <f>IF(Table2[[#This Row],[Not U.S. Citizen Population ('#)]]&gt;0,Table2[[#This Row],[Not U.S. Citizen Uninsured ('#)]]/Table2[[#This Row],[Not U.S. Citizen Population ('#)]],0)</f>
        <v>0</v>
      </c>
      <c r="M101" s="271" t="str">
        <f>_xlfn.IFNA(VLOOKUP($C101,'Backsheet - SVI'!$A$1:$BZ$999,58,FALSE),"N/A")</f>
        <v>Some vulnerability</v>
      </c>
    </row>
    <row r="102" spans="1:13" s="231" customFormat="1" ht="15.75" customHeight="1" x14ac:dyDescent="0.25">
      <c r="A102" s="268" t="s">
        <v>325</v>
      </c>
      <c r="B102" s="268" t="s">
        <v>244</v>
      </c>
      <c r="C102" s="268">
        <v>56435</v>
      </c>
      <c r="D102" s="268" t="s">
        <v>846</v>
      </c>
      <c r="E102" s="269">
        <v>2869</v>
      </c>
      <c r="F102" s="269">
        <v>264</v>
      </c>
      <c r="G102" s="270">
        <f>Table2[[#This Row],[Uninsured ('#)]]/Table2[[#This Row],[Population ('#)]]</f>
        <v>9.2018124782154057E-2</v>
      </c>
      <c r="H102" s="271" t="s">
        <v>342</v>
      </c>
      <c r="I102" s="271" t="s">
        <v>342</v>
      </c>
      <c r="J102" s="272">
        <f>VLOOKUP($C102,Backsheet!$A$299:$EX$663,40,FALSE)</f>
        <v>21</v>
      </c>
      <c r="K102" s="272">
        <f>VLOOKUP($C102,Backsheet!$A$299:$EX$663,41,FALSE)</f>
        <v>0</v>
      </c>
      <c r="L102" s="273">
        <f>IF(Table2[[#This Row],[Not U.S. Citizen Population ('#)]]&gt;0,Table2[[#This Row],[Not U.S. Citizen Uninsured ('#)]]/Table2[[#This Row],[Not U.S. Citizen Population ('#)]],0)</f>
        <v>0</v>
      </c>
      <c r="M102" s="275" t="str">
        <f>_xlfn.IFNA(VLOOKUP($C102,'Backsheet - SVI'!$A$1:$BZ$999,58,FALSE),"N/A")</f>
        <v>Significant vulnerability</v>
      </c>
    </row>
    <row r="103" spans="1:13" s="231" customFormat="1" ht="15.75" customHeight="1" x14ac:dyDescent="0.25">
      <c r="A103" s="268" t="s">
        <v>325</v>
      </c>
      <c r="B103" s="268" t="s">
        <v>310</v>
      </c>
      <c r="C103" s="268">
        <v>56437</v>
      </c>
      <c r="D103" s="268" t="s">
        <v>847</v>
      </c>
      <c r="E103" s="269">
        <v>1409</v>
      </c>
      <c r="F103" s="269">
        <v>365</v>
      </c>
      <c r="G103" s="274">
        <f>Table2[[#This Row],[Uninsured ('#)]]/Table2[[#This Row],[Population ('#)]]</f>
        <v>0.25904897090134849</v>
      </c>
      <c r="H103" s="271" t="s">
        <v>342</v>
      </c>
      <c r="I103" s="271" t="s">
        <v>343</v>
      </c>
      <c r="J103" s="272">
        <f>VLOOKUP($C103,Backsheet!$A$299:$EX$663,40,FALSE)</f>
        <v>0</v>
      </c>
      <c r="K103" s="272">
        <f>VLOOKUP($C103,Backsheet!$A$299:$EX$663,41,FALSE)</f>
        <v>0</v>
      </c>
      <c r="L103" s="273">
        <f>IF(Table2[[#This Row],[Not U.S. Citizen Population ('#)]]&gt;0,Table2[[#This Row],[Not U.S. Citizen Uninsured ('#)]]/Table2[[#This Row],[Not U.S. Citizen Population ('#)]],0)</f>
        <v>0</v>
      </c>
      <c r="M103" s="271" t="str">
        <f>_xlfn.IFNA(VLOOKUP($C103,'Backsheet - SVI'!$A$1:$BZ$999,58,FALSE),"N/A")</f>
        <v>Significant vulnerability</v>
      </c>
    </row>
    <row r="104" spans="1:13" s="231" customFormat="1" ht="15.75" customHeight="1" x14ac:dyDescent="0.25">
      <c r="A104" s="268" t="s">
        <v>325</v>
      </c>
      <c r="B104" s="268" t="s">
        <v>310</v>
      </c>
      <c r="C104" s="268">
        <v>56438</v>
      </c>
      <c r="D104" s="268" t="s">
        <v>848</v>
      </c>
      <c r="E104" s="269">
        <v>2795</v>
      </c>
      <c r="F104" s="269">
        <v>207</v>
      </c>
      <c r="G104" s="270">
        <f>Table2[[#This Row],[Uninsured ('#)]]/Table2[[#This Row],[Population ('#)]]</f>
        <v>7.4060822898032203E-2</v>
      </c>
      <c r="H104" s="271" t="s">
        <v>342</v>
      </c>
      <c r="I104" s="271" t="s">
        <v>342</v>
      </c>
      <c r="J104" s="272">
        <f>VLOOKUP($C104,Backsheet!$A$299:$EX$663,40,FALSE)</f>
        <v>26</v>
      </c>
      <c r="K104" s="272">
        <f>VLOOKUP($C104,Backsheet!$A$299:$EX$663,41,FALSE)</f>
        <v>0</v>
      </c>
      <c r="L104" s="273">
        <f>IF(Table2[[#This Row],[Not U.S. Citizen Population ('#)]]&gt;0,Table2[[#This Row],[Not U.S. Citizen Uninsured ('#)]]/Table2[[#This Row],[Not U.S. Citizen Population ('#)]],0)</f>
        <v>0</v>
      </c>
      <c r="M104" s="271" t="str">
        <f>_xlfn.IFNA(VLOOKUP($C104,'Backsheet - SVI'!$A$1:$BZ$999,58,FALSE),"N/A")</f>
        <v>Most vulnerability</v>
      </c>
    </row>
    <row r="105" spans="1:13" s="231" customFormat="1" ht="15.75" customHeight="1" x14ac:dyDescent="0.25">
      <c r="A105" s="268" t="s">
        <v>325</v>
      </c>
      <c r="B105" s="268" t="s">
        <v>251</v>
      </c>
      <c r="C105" s="268">
        <v>56441</v>
      </c>
      <c r="D105" s="268" t="s">
        <v>850</v>
      </c>
      <c r="E105" s="269">
        <v>3202</v>
      </c>
      <c r="F105" s="269">
        <v>303</v>
      </c>
      <c r="G105" s="270">
        <f>Table2[[#This Row],[Uninsured ('#)]]/Table2[[#This Row],[Population ('#)]]</f>
        <v>9.462835727670206E-2</v>
      </c>
      <c r="H105" s="271" t="s">
        <v>342</v>
      </c>
      <c r="I105" s="271" t="s">
        <v>342</v>
      </c>
      <c r="J105" s="272">
        <f>VLOOKUP($C105,Backsheet!$A$299:$EX$663,40,FALSE)</f>
        <v>22</v>
      </c>
      <c r="K105" s="272">
        <f>VLOOKUP($C105,Backsheet!$A$299:$EX$663,41,FALSE)</f>
        <v>10</v>
      </c>
      <c r="L105" s="273">
        <f>IF(Table2[[#This Row],[Not U.S. Citizen Population ('#)]]&gt;0,Table2[[#This Row],[Not U.S. Citizen Uninsured ('#)]]/Table2[[#This Row],[Not U.S. Citizen Population ('#)]],0)</f>
        <v>0.45454545454545453</v>
      </c>
      <c r="M105" s="271" t="str">
        <f>_xlfn.IFNA(VLOOKUP($C105,'Backsheet - SVI'!$A$1:$BZ$999,58,FALSE),"N/A")</f>
        <v>Most vulnerability</v>
      </c>
    </row>
    <row r="106" spans="1:13" s="231" customFormat="1" x14ac:dyDescent="0.25">
      <c r="A106" s="268" t="s">
        <v>325</v>
      </c>
      <c r="B106" s="268" t="s">
        <v>251</v>
      </c>
      <c r="C106" s="268">
        <v>56442</v>
      </c>
      <c r="D106" s="268" t="s">
        <v>1226</v>
      </c>
      <c r="E106" s="269">
        <v>2888</v>
      </c>
      <c r="F106" s="269">
        <v>91</v>
      </c>
      <c r="G106" s="270">
        <f>Table2[[#This Row],[Uninsured ('#)]]/Table2[[#This Row],[Population ('#)]]</f>
        <v>3.1509695290858723E-2</v>
      </c>
      <c r="H106" s="271" t="s">
        <v>342</v>
      </c>
      <c r="I106" s="271" t="s">
        <v>342</v>
      </c>
      <c r="J106" s="272">
        <f>VLOOKUP($C106,Backsheet!$A$299:$EX$663,40,FALSE)</f>
        <v>64</v>
      </c>
      <c r="K106" s="272">
        <f>VLOOKUP($C106,Backsheet!$A$299:$EX$663,41,FALSE)</f>
        <v>0</v>
      </c>
      <c r="L106" s="273">
        <f>IF(Table2[[#This Row],[Not U.S. Citizen Population ('#)]]&gt;0,Table2[[#This Row],[Not U.S. Citizen Uninsured ('#)]]/Table2[[#This Row],[Not U.S. Citizen Population ('#)]],0)</f>
        <v>0</v>
      </c>
      <c r="M106" s="271" t="str">
        <f>_xlfn.IFNA(VLOOKUP($C106,'Backsheet - SVI'!$A$1:$BZ$999,58,FALSE),"N/A")</f>
        <v>Some vulnerability</v>
      </c>
    </row>
    <row r="107" spans="1:13" s="231" customFormat="1" x14ac:dyDescent="0.25">
      <c r="A107" s="268" t="s">
        <v>325</v>
      </c>
      <c r="B107" s="268" t="s">
        <v>251</v>
      </c>
      <c r="C107" s="268">
        <v>56449</v>
      </c>
      <c r="D107" s="268" t="s">
        <v>1231</v>
      </c>
      <c r="E107" s="269">
        <v>1812</v>
      </c>
      <c r="F107" s="269">
        <v>134</v>
      </c>
      <c r="G107" s="270">
        <f>Table2[[#This Row],[Uninsured ('#)]]/Table2[[#This Row],[Population ('#)]]</f>
        <v>7.3951434878587199E-2</v>
      </c>
      <c r="H107" s="271" t="s">
        <v>342</v>
      </c>
      <c r="I107" s="271" t="s">
        <v>342</v>
      </c>
      <c r="J107" s="272">
        <f>VLOOKUP($C107,Backsheet!$A$299:$EX$663,40,FALSE)</f>
        <v>34</v>
      </c>
      <c r="K107" s="272">
        <f>VLOOKUP($C107,Backsheet!$A$299:$EX$663,41,FALSE)</f>
        <v>26</v>
      </c>
      <c r="L107" s="273">
        <f>IF(Table2[[#This Row],[Not U.S. Citizen Population ('#)]]&gt;0,Table2[[#This Row],[Not U.S. Citizen Uninsured ('#)]]/Table2[[#This Row],[Not U.S. Citizen Population ('#)]],0)</f>
        <v>0.76470588235294112</v>
      </c>
      <c r="M107" s="271" t="str">
        <f>_xlfn.IFNA(VLOOKUP($C107,'Backsheet - SVI'!$A$1:$BZ$999,58,FALSE),"N/A")</f>
        <v>Some vulnerability</v>
      </c>
    </row>
    <row r="108" spans="1:13" s="231" customFormat="1" x14ac:dyDescent="0.25">
      <c r="A108" s="268" t="s">
        <v>325</v>
      </c>
      <c r="B108" s="268" t="s">
        <v>251</v>
      </c>
      <c r="C108" s="268">
        <v>56455</v>
      </c>
      <c r="D108" s="268" t="s">
        <v>1234</v>
      </c>
      <c r="E108" s="269">
        <v>1670</v>
      </c>
      <c r="F108" s="269">
        <v>133</v>
      </c>
      <c r="G108" s="270">
        <f>Table2[[#This Row],[Uninsured ('#)]]/Table2[[#This Row],[Population ('#)]]</f>
        <v>7.9640718562874246E-2</v>
      </c>
      <c r="H108" s="271" t="s">
        <v>342</v>
      </c>
      <c r="I108" s="271" t="s">
        <v>342</v>
      </c>
      <c r="J108" s="272">
        <f>VLOOKUP($C108,Backsheet!$A$299:$EX$663,40,FALSE)</f>
        <v>22</v>
      </c>
      <c r="K108" s="272">
        <f>VLOOKUP($C108,Backsheet!$A$299:$EX$663,41,FALSE)</f>
        <v>9</v>
      </c>
      <c r="L108" s="273">
        <f>IF(Table2[[#This Row],[Not U.S. Citizen Population ('#)]]&gt;0,Table2[[#This Row],[Not U.S. Citizen Uninsured ('#)]]/Table2[[#This Row],[Not U.S. Citizen Population ('#)]],0)</f>
        <v>0.40909090909090912</v>
      </c>
      <c r="M108" s="271" t="str">
        <f>_xlfn.IFNA(VLOOKUP($C108,'Backsheet - SVI'!$A$1:$BZ$999,58,FALSE),"N/A")</f>
        <v>Most vulnerability</v>
      </c>
    </row>
    <row r="109" spans="1:13" s="231" customFormat="1" x14ac:dyDescent="0.25">
      <c r="A109" s="268" t="s">
        <v>325</v>
      </c>
      <c r="B109" s="268" t="s">
        <v>313</v>
      </c>
      <c r="C109" s="268">
        <v>56464</v>
      </c>
      <c r="D109" s="268" t="s">
        <v>854</v>
      </c>
      <c r="E109" s="269">
        <v>4996</v>
      </c>
      <c r="F109" s="269">
        <v>206</v>
      </c>
      <c r="G109" s="274">
        <f>Table2[[#This Row],[Uninsured ('#)]]/Table2[[#This Row],[Population ('#)]]</f>
        <v>4.1232986389111291E-2</v>
      </c>
      <c r="H109" s="271" t="s">
        <v>342</v>
      </c>
      <c r="I109" s="271" t="s">
        <v>342</v>
      </c>
      <c r="J109" s="272">
        <f>VLOOKUP($C109,Backsheet!$A$299:$EX$663,40,FALSE)</f>
        <v>36</v>
      </c>
      <c r="K109" s="272">
        <f>VLOOKUP($C109,Backsheet!$A$299:$EX$663,41,FALSE)</f>
        <v>4</v>
      </c>
      <c r="L109" s="273">
        <f>IF(Table2[[#This Row],[Not U.S. Citizen Population ('#)]]&gt;0,Table2[[#This Row],[Not U.S. Citizen Uninsured ('#)]]/Table2[[#This Row],[Not U.S. Citizen Population ('#)]],0)</f>
        <v>0.1111111111111111</v>
      </c>
      <c r="M109" s="271" t="str">
        <f>_xlfn.IFNA(VLOOKUP($C109,'Backsheet - SVI'!$A$1:$BZ$999,58,FALSE),"N/A")</f>
        <v>Most vulnerability</v>
      </c>
    </row>
    <row r="110" spans="1:13" s="70" customFormat="1" x14ac:dyDescent="0.25">
      <c r="A110" s="268" t="s">
        <v>325</v>
      </c>
      <c r="B110" s="268" t="s">
        <v>251</v>
      </c>
      <c r="C110" s="268">
        <v>56465</v>
      </c>
      <c r="D110" s="268" t="s">
        <v>855</v>
      </c>
      <c r="E110" s="269">
        <v>2311</v>
      </c>
      <c r="F110" s="269">
        <v>84</v>
      </c>
      <c r="G110" s="270">
        <f>Table2[[#This Row],[Uninsured ('#)]]/Table2[[#This Row],[Population ('#)]]</f>
        <v>3.6347901341410645E-2</v>
      </c>
      <c r="H110" s="271" t="s">
        <v>342</v>
      </c>
      <c r="I110" s="271" t="s">
        <v>342</v>
      </c>
      <c r="J110" s="277">
        <f>VLOOKUP($C110,Backsheet!$A$299:$EX$663,40,FALSE)</f>
        <v>28</v>
      </c>
      <c r="K110" s="277">
        <f>VLOOKUP($C110,Backsheet!$A$299:$EX$663,41,FALSE)</f>
        <v>14</v>
      </c>
      <c r="L110" s="273">
        <f>IF(Table2[[#This Row],[Not U.S. Citizen Population ('#)]]&gt;0,Table2[[#This Row],[Not U.S. Citizen Uninsured ('#)]]/Table2[[#This Row],[Not U.S. Citizen Population ('#)]],0)</f>
        <v>0.5</v>
      </c>
      <c r="M110" s="275" t="str">
        <f>_xlfn.IFNA(VLOOKUP($C110,'Backsheet - SVI'!$A$1:$BZ$999,58,FALSE),"N/A")</f>
        <v>Some vulnerability</v>
      </c>
    </row>
    <row r="111" spans="1:13" s="70" customFormat="1" ht="14.25" customHeight="1" x14ac:dyDescent="0.25">
      <c r="A111" s="268" t="s">
        <v>325</v>
      </c>
      <c r="B111" s="268" t="s">
        <v>282</v>
      </c>
      <c r="C111" s="268">
        <v>56466</v>
      </c>
      <c r="D111" s="268" t="s">
        <v>856</v>
      </c>
      <c r="E111" s="269">
        <v>3108</v>
      </c>
      <c r="F111" s="269">
        <v>189</v>
      </c>
      <c r="G111" s="270">
        <f>Table2[[#This Row],[Uninsured ('#)]]/Table2[[#This Row],[Population ('#)]]</f>
        <v>6.0810810810810814E-2</v>
      </c>
      <c r="H111" s="271" t="s">
        <v>342</v>
      </c>
      <c r="I111" s="271" t="s">
        <v>342</v>
      </c>
      <c r="J111" s="277">
        <f>VLOOKUP($C111,Backsheet!$A$299:$EX$663,40,FALSE)</f>
        <v>4</v>
      </c>
      <c r="K111" s="277">
        <f>VLOOKUP($C111,Backsheet!$A$299:$EX$663,41,FALSE)</f>
        <v>0</v>
      </c>
      <c r="L111" s="273">
        <f>IF(Table2[[#This Row],[Not U.S. Citizen Population ('#)]]&gt;0,Table2[[#This Row],[Not U.S. Citizen Uninsured ('#)]]/Table2[[#This Row],[Not U.S. Citizen Population ('#)]],0)</f>
        <v>0</v>
      </c>
      <c r="M111" s="271" t="str">
        <f>_xlfn.IFNA(VLOOKUP($C111,'Backsheet - SVI'!$A$1:$BZ$999,58,FALSE),"N/A")</f>
        <v>Most vulnerability</v>
      </c>
    </row>
    <row r="112" spans="1:13" s="70" customFormat="1" x14ac:dyDescent="0.25">
      <c r="A112" s="268" t="s">
        <v>325</v>
      </c>
      <c r="B112" s="268" t="s">
        <v>251</v>
      </c>
      <c r="C112" s="268">
        <v>56468</v>
      </c>
      <c r="D112" s="268" t="s">
        <v>858</v>
      </c>
      <c r="E112" s="269">
        <v>4367</v>
      </c>
      <c r="F112" s="269">
        <v>211</v>
      </c>
      <c r="G112" s="270">
        <f>Table2[[#This Row],[Uninsured ('#)]]/Table2[[#This Row],[Population ('#)]]</f>
        <v>4.8316922372337992E-2</v>
      </c>
      <c r="H112" s="271" t="s">
        <v>342</v>
      </c>
      <c r="I112" s="271" t="s">
        <v>342</v>
      </c>
      <c r="J112" s="277">
        <f>VLOOKUP($C112,Backsheet!$A$299:$EX$663,40,FALSE)</f>
        <v>60</v>
      </c>
      <c r="K112" s="277">
        <f>VLOOKUP($C112,Backsheet!$A$299:$EX$663,41,FALSE)</f>
        <v>6</v>
      </c>
      <c r="L112" s="273">
        <f>IF(Table2[[#This Row],[Not U.S. Citizen Population ('#)]]&gt;0,Table2[[#This Row],[Not U.S. Citizen Uninsured ('#)]]/Table2[[#This Row],[Not U.S. Citizen Population ('#)]],0)</f>
        <v>0.1</v>
      </c>
      <c r="M112" s="271" t="str">
        <f>_xlfn.IFNA(VLOOKUP($C112,'Backsheet - SVI'!$A$1:$BZ$999,58,FALSE),"N/A")</f>
        <v>Least vulnerability</v>
      </c>
    </row>
    <row r="113" spans="1:13" s="70" customFormat="1" x14ac:dyDescent="0.25">
      <c r="A113" s="268" t="s">
        <v>325</v>
      </c>
      <c r="B113" s="268" t="s">
        <v>251</v>
      </c>
      <c r="C113" s="268">
        <v>56472</v>
      </c>
      <c r="D113" s="268" t="s">
        <v>860</v>
      </c>
      <c r="E113" s="269">
        <v>8673</v>
      </c>
      <c r="F113" s="269">
        <v>492</v>
      </c>
      <c r="G113" s="270">
        <f>Table2[[#This Row],[Uninsured ('#)]]/Table2[[#This Row],[Population ('#)]]</f>
        <v>5.6727775856105153E-2</v>
      </c>
      <c r="H113" s="271" t="s">
        <v>342</v>
      </c>
      <c r="I113" s="271" t="s">
        <v>342</v>
      </c>
      <c r="J113" s="277">
        <f>VLOOKUP($C113,Backsheet!$A$299:$EX$663,40,FALSE)</f>
        <v>33</v>
      </c>
      <c r="K113" s="277">
        <f>VLOOKUP($C113,Backsheet!$A$299:$EX$663,41,FALSE)</f>
        <v>2</v>
      </c>
      <c r="L113" s="273">
        <f>IF(Table2[[#This Row],[Not U.S. Citizen Population ('#)]]&gt;0,Table2[[#This Row],[Not U.S. Citizen Uninsured ('#)]]/Table2[[#This Row],[Not U.S. Citizen Population ('#)]],0)</f>
        <v>6.0606060606060608E-2</v>
      </c>
      <c r="M113" s="275" t="str">
        <f>_xlfn.IFNA(VLOOKUP($C113,'Backsheet - SVI'!$A$1:$BZ$999,58,FALSE),"N/A")</f>
        <v>Significant vulnerability</v>
      </c>
    </row>
    <row r="114" spans="1:13" s="70" customFormat="1" x14ac:dyDescent="0.25">
      <c r="A114" s="268" t="s">
        <v>325</v>
      </c>
      <c r="B114" s="268" t="s">
        <v>244</v>
      </c>
      <c r="C114" s="268">
        <v>56473</v>
      </c>
      <c r="D114" s="268" t="s">
        <v>861</v>
      </c>
      <c r="E114" s="269">
        <v>3452</v>
      </c>
      <c r="F114" s="269">
        <v>204</v>
      </c>
      <c r="G114" s="270">
        <f>Table2[[#This Row],[Uninsured ('#)]]/Table2[[#This Row],[Population ('#)]]</f>
        <v>5.909617612977984E-2</v>
      </c>
      <c r="H114" s="271" t="s">
        <v>342</v>
      </c>
      <c r="I114" s="271" t="s">
        <v>342</v>
      </c>
      <c r="J114" s="277">
        <f>VLOOKUP($C114,Backsheet!$A$299:$EX$663,40,FALSE)</f>
        <v>8</v>
      </c>
      <c r="K114" s="277">
        <f>VLOOKUP($C114,Backsheet!$A$299:$EX$663,41,FALSE)</f>
        <v>0</v>
      </c>
      <c r="L114" s="273">
        <f>IF(Table2[[#This Row],[Not U.S. Citizen Population ('#)]]&gt;0,Table2[[#This Row],[Not U.S. Citizen Uninsured ('#)]]/Table2[[#This Row],[Not U.S. Citizen Population ('#)]],0)</f>
        <v>0</v>
      </c>
      <c r="M114" s="271" t="str">
        <f>_xlfn.IFNA(VLOOKUP($C114,'Backsheet - SVI'!$A$1:$BZ$999,58,FALSE),"N/A")</f>
        <v>Some vulnerability</v>
      </c>
    </row>
    <row r="115" spans="1:13" s="70" customFormat="1" x14ac:dyDescent="0.25">
      <c r="A115" s="268" t="s">
        <v>325</v>
      </c>
      <c r="B115" s="268" t="s">
        <v>244</v>
      </c>
      <c r="C115" s="268">
        <v>56474</v>
      </c>
      <c r="D115" s="268" t="s">
        <v>862</v>
      </c>
      <c r="E115" s="269">
        <v>4417</v>
      </c>
      <c r="F115" s="269">
        <v>228</v>
      </c>
      <c r="G115" s="270">
        <f>Table2[[#This Row],[Uninsured ('#)]]/Table2[[#This Row],[Population ('#)]]</f>
        <v>5.1618745755037353E-2</v>
      </c>
      <c r="H115" s="271" t="s">
        <v>342</v>
      </c>
      <c r="I115" s="271" t="s">
        <v>342</v>
      </c>
      <c r="J115" s="277">
        <f>VLOOKUP($C115,Backsheet!$A$299:$EX$663,40,FALSE)</f>
        <v>13</v>
      </c>
      <c r="K115" s="277">
        <f>VLOOKUP($C115,Backsheet!$A$299:$EX$663,41,FALSE)</f>
        <v>0</v>
      </c>
      <c r="L115" s="273">
        <f>IF(Table2[[#This Row],[Not U.S. Citizen Population ('#)]]&gt;0,Table2[[#This Row],[Not U.S. Citizen Uninsured ('#)]]/Table2[[#This Row],[Not U.S. Citizen Population ('#)]],0)</f>
        <v>0</v>
      </c>
      <c r="M115" s="271" t="str">
        <f>_xlfn.IFNA(VLOOKUP($C115,'Backsheet - SVI'!$A$1:$BZ$999,58,FALSE),"N/A")</f>
        <v>Most vulnerability</v>
      </c>
    </row>
    <row r="116" spans="1:13" s="70" customFormat="1" x14ac:dyDescent="0.25">
      <c r="A116" s="268" t="s">
        <v>325</v>
      </c>
      <c r="B116" s="268" t="s">
        <v>282</v>
      </c>
      <c r="C116" s="268">
        <v>56475</v>
      </c>
      <c r="D116" s="268" t="s">
        <v>863</v>
      </c>
      <c r="E116" s="269">
        <v>1657</v>
      </c>
      <c r="F116" s="269">
        <v>75</v>
      </c>
      <c r="G116" s="270">
        <f>Table2[[#This Row],[Uninsured ('#)]]/Table2[[#This Row],[Population ('#)]]</f>
        <v>4.5262522631261314E-2</v>
      </c>
      <c r="H116" s="271" t="s">
        <v>342</v>
      </c>
      <c r="I116" s="271" t="s">
        <v>342</v>
      </c>
      <c r="J116" s="277">
        <f>VLOOKUP($C116,Backsheet!$A$299:$EX$663,40,FALSE)</f>
        <v>0</v>
      </c>
      <c r="K116" s="277">
        <f>VLOOKUP($C116,Backsheet!$A$299:$EX$663,41,FALSE)</f>
        <v>0</v>
      </c>
      <c r="L116" s="273">
        <f>IF(Table2[[#This Row],[Not U.S. Citizen Population ('#)]]&gt;0,Table2[[#This Row],[Not U.S. Citizen Uninsured ('#)]]/Table2[[#This Row],[Not U.S. Citizen Population ('#)]],0)</f>
        <v>0</v>
      </c>
      <c r="M116" s="271" t="str">
        <f>_xlfn.IFNA(VLOOKUP($C116,'Backsheet - SVI'!$A$1:$BZ$999,58,FALSE),"N/A")</f>
        <v>Significant vulnerability</v>
      </c>
    </row>
    <row r="117" spans="1:13" s="70" customFormat="1" x14ac:dyDescent="0.25">
      <c r="A117" s="268" t="s">
        <v>325</v>
      </c>
      <c r="B117" s="268" t="s">
        <v>313</v>
      </c>
      <c r="C117" s="268">
        <v>56477</v>
      </c>
      <c r="D117" s="268" t="s">
        <v>864</v>
      </c>
      <c r="E117" s="269">
        <v>2498</v>
      </c>
      <c r="F117" s="269">
        <v>155</v>
      </c>
      <c r="G117" s="270">
        <f>Table2[[#This Row],[Uninsured ('#)]]/Table2[[#This Row],[Population ('#)]]</f>
        <v>6.2049639711769418E-2</v>
      </c>
      <c r="H117" s="271" t="s">
        <v>342</v>
      </c>
      <c r="I117" s="271" t="s">
        <v>342</v>
      </c>
      <c r="J117" s="277">
        <f>VLOOKUP($C117,Backsheet!$A$299:$EX$663,40,FALSE)</f>
        <v>10</v>
      </c>
      <c r="K117" s="277">
        <f>VLOOKUP($C117,Backsheet!$A$299:$EX$663,41,FALSE)</f>
        <v>0</v>
      </c>
      <c r="L117" s="273">
        <f>IF(Table2[[#This Row],[Not U.S. Citizen Population ('#)]]&gt;0,Table2[[#This Row],[Not U.S. Citizen Uninsured ('#)]]/Table2[[#This Row],[Not U.S. Citizen Population ('#)]],0)</f>
        <v>0</v>
      </c>
      <c r="M117" s="271" t="str">
        <f>_xlfn.IFNA(VLOOKUP($C117,'Backsheet - SVI'!$A$1:$BZ$999,58,FALSE),"N/A")</f>
        <v>Most vulnerability</v>
      </c>
    </row>
    <row r="118" spans="1:13" s="70" customFormat="1" x14ac:dyDescent="0.25">
      <c r="A118" s="268" t="s">
        <v>325</v>
      </c>
      <c r="B118" s="268" t="s">
        <v>310</v>
      </c>
      <c r="C118" s="268">
        <v>56479</v>
      </c>
      <c r="D118" s="268" t="s">
        <v>865</v>
      </c>
      <c r="E118" s="269">
        <v>4904</v>
      </c>
      <c r="F118" s="269">
        <v>151</v>
      </c>
      <c r="G118" s="270">
        <f>Table2[[#This Row],[Uninsured ('#)]]/Table2[[#This Row],[Population ('#)]]</f>
        <v>3.0791190864600325E-2</v>
      </c>
      <c r="H118" s="271" t="s">
        <v>342</v>
      </c>
      <c r="I118" s="271" t="s">
        <v>342</v>
      </c>
      <c r="J118" s="277">
        <f>VLOOKUP($C118,Backsheet!$A$299:$EX$663,40,FALSE)</f>
        <v>11</v>
      </c>
      <c r="K118" s="277">
        <f>VLOOKUP($C118,Backsheet!$A$299:$EX$663,41,FALSE)</f>
        <v>0</v>
      </c>
      <c r="L118" s="273">
        <f>IF(Table2[[#This Row],[Not U.S. Citizen Population ('#)]]&gt;0,Table2[[#This Row],[Not U.S. Citizen Uninsured ('#)]]/Table2[[#This Row],[Not U.S. Citizen Population ('#)]],0)</f>
        <v>0</v>
      </c>
      <c r="M118" s="271" t="str">
        <f>_xlfn.IFNA(VLOOKUP($C118,'Backsheet - SVI'!$A$1:$BZ$999,58,FALSE),"N/A")</f>
        <v>Most vulnerability</v>
      </c>
    </row>
    <row r="119" spans="1:13" s="70" customFormat="1" x14ac:dyDescent="0.25">
      <c r="A119" s="268" t="s">
        <v>325</v>
      </c>
      <c r="B119" s="268" t="s">
        <v>313</v>
      </c>
      <c r="C119" s="268">
        <v>56481</v>
      </c>
      <c r="D119" s="268" t="s">
        <v>866</v>
      </c>
      <c r="E119" s="269">
        <v>2328</v>
      </c>
      <c r="F119" s="269">
        <v>191</v>
      </c>
      <c r="G119" s="274">
        <f>Table2[[#This Row],[Uninsured ('#)]]/Table2[[#This Row],[Population ('#)]]</f>
        <v>8.20446735395189E-2</v>
      </c>
      <c r="H119" s="271" t="s">
        <v>342</v>
      </c>
      <c r="I119" s="271" t="s">
        <v>342</v>
      </c>
      <c r="J119" s="277">
        <f>VLOOKUP($C119,Backsheet!$A$299:$EX$663,40,FALSE)</f>
        <v>0</v>
      </c>
      <c r="K119" s="277">
        <f>VLOOKUP($C119,Backsheet!$A$299:$EX$663,41,FALSE)</f>
        <v>0</v>
      </c>
      <c r="L119" s="273">
        <f>IF(Table2[[#This Row],[Not U.S. Citizen Population ('#)]]&gt;0,Table2[[#This Row],[Not U.S. Citizen Uninsured ('#)]]/Table2[[#This Row],[Not U.S. Citizen Population ('#)]],0)</f>
        <v>0</v>
      </c>
      <c r="M119" s="271" t="str">
        <f>_xlfn.IFNA(VLOOKUP($C119,'Backsheet - SVI'!$A$1:$BZ$999,58,FALSE),"N/A")</f>
        <v>Significant vulnerability</v>
      </c>
    </row>
    <row r="120" spans="1:13" s="70" customFormat="1" x14ac:dyDescent="0.25">
      <c r="A120" s="268" t="s">
        <v>325</v>
      </c>
      <c r="B120" s="268" t="s">
        <v>313</v>
      </c>
      <c r="C120" s="268">
        <v>56482</v>
      </c>
      <c r="D120" s="268" t="s">
        <v>867</v>
      </c>
      <c r="E120" s="269">
        <v>7337</v>
      </c>
      <c r="F120" s="269">
        <v>631</v>
      </c>
      <c r="G120" s="270">
        <f>Table2[[#This Row],[Uninsured ('#)]]/Table2[[#This Row],[Population ('#)]]</f>
        <v>8.600245331879515E-2</v>
      </c>
      <c r="H120" s="271" t="s">
        <v>342</v>
      </c>
      <c r="I120" s="271" t="s">
        <v>342</v>
      </c>
      <c r="J120" s="277">
        <f>VLOOKUP($C120,Backsheet!$A$299:$EX$663,40,FALSE)</f>
        <v>141</v>
      </c>
      <c r="K120" s="277">
        <f>VLOOKUP($C120,Backsheet!$A$299:$EX$663,41,FALSE)</f>
        <v>100</v>
      </c>
      <c r="L120" s="273">
        <f>IF(Table2[[#This Row],[Not U.S. Citizen Population ('#)]]&gt;0,Table2[[#This Row],[Not U.S. Citizen Uninsured ('#)]]/Table2[[#This Row],[Not U.S. Citizen Population ('#)]],0)</f>
        <v>0.70921985815602839</v>
      </c>
      <c r="M120" s="271" t="str">
        <f>_xlfn.IFNA(VLOOKUP($C120,'Backsheet - SVI'!$A$1:$BZ$999,58,FALSE),"N/A")</f>
        <v>Most vulnerability</v>
      </c>
    </row>
    <row r="121" spans="1:13" s="70" customFormat="1" x14ac:dyDescent="0.25">
      <c r="A121" s="268" t="s">
        <v>325</v>
      </c>
      <c r="B121" s="268" t="s">
        <v>244</v>
      </c>
      <c r="C121" s="268">
        <v>56484</v>
      </c>
      <c r="D121" s="268" t="s">
        <v>868</v>
      </c>
      <c r="E121" s="269">
        <v>3170</v>
      </c>
      <c r="F121" s="269">
        <v>172</v>
      </c>
      <c r="G121" s="270">
        <f>Table2[[#This Row],[Uninsured ('#)]]/Table2[[#This Row],[Population ('#)]]</f>
        <v>5.4258675078864352E-2</v>
      </c>
      <c r="H121" s="271" t="s">
        <v>342</v>
      </c>
      <c r="I121" s="271" t="s">
        <v>342</v>
      </c>
      <c r="J121" s="277">
        <f>VLOOKUP($C121,Backsheet!$A$299:$EX$663,40,FALSE)</f>
        <v>3</v>
      </c>
      <c r="K121" s="277">
        <f>VLOOKUP($C121,Backsheet!$A$299:$EX$663,41,FALSE)</f>
        <v>0</v>
      </c>
      <c r="L121" s="273">
        <f>IF(Table2[[#This Row],[Not U.S. Citizen Population ('#)]]&gt;0,Table2[[#This Row],[Not U.S. Citizen Uninsured ('#)]]/Table2[[#This Row],[Not U.S. Citizen Population ('#)]],0)</f>
        <v>0</v>
      </c>
      <c r="M121" s="271" t="str">
        <f>_xlfn.IFNA(VLOOKUP($C121,'Backsheet - SVI'!$A$1:$BZ$999,58,FALSE),"N/A")</f>
        <v>Most vulnerability</v>
      </c>
    </row>
    <row r="122" spans="1:13" s="70" customFormat="1" x14ac:dyDescent="0.25">
      <c r="A122" s="268" t="s">
        <v>325</v>
      </c>
      <c r="B122" s="268" t="s">
        <v>244</v>
      </c>
      <c r="C122" s="268">
        <v>56633</v>
      </c>
      <c r="D122" s="268" t="s">
        <v>898</v>
      </c>
      <c r="E122" s="269">
        <v>4861</v>
      </c>
      <c r="F122" s="269">
        <v>670</v>
      </c>
      <c r="G122" s="270">
        <f>Table2[[#This Row],[Uninsured ('#)]]/Table2[[#This Row],[Population ('#)]]</f>
        <v>0.13783172186792841</v>
      </c>
      <c r="H122" s="271" t="s">
        <v>343</v>
      </c>
      <c r="I122" s="271" t="s">
        <v>343</v>
      </c>
      <c r="J122" s="277">
        <f>VLOOKUP($C122,Backsheet!$A$299:$EX$663,40,FALSE)</f>
        <v>16</v>
      </c>
      <c r="K122" s="277">
        <f>VLOOKUP($C122,Backsheet!$A$299:$EX$663,41,FALSE)</f>
        <v>14</v>
      </c>
      <c r="L122" s="273">
        <f>IF(Table2[[#This Row],[Not U.S. Citizen Population ('#)]]&gt;0,Table2[[#This Row],[Not U.S. Citizen Uninsured ('#)]]/Table2[[#This Row],[Not U.S. Citizen Population ('#)]],0)</f>
        <v>0.875</v>
      </c>
      <c r="M122" s="275" t="str">
        <f>_xlfn.IFNA(VLOOKUP($C122,'Backsheet - SVI'!$A$1:$BZ$999,58,FALSE),"N/A")</f>
        <v>Most vulnerability</v>
      </c>
    </row>
    <row r="123" spans="1:13" s="231" customFormat="1" x14ac:dyDescent="0.25">
      <c r="A123" s="268" t="s">
        <v>325</v>
      </c>
      <c r="B123" s="268" t="s">
        <v>244</v>
      </c>
      <c r="C123" s="268">
        <v>56655</v>
      </c>
      <c r="D123" s="268" t="s">
        <v>904</v>
      </c>
      <c r="E123" s="269">
        <v>1328</v>
      </c>
      <c r="F123" s="269">
        <v>78</v>
      </c>
      <c r="G123" s="270">
        <f>Table2[[#This Row],[Uninsured ('#)]]/Table2[[#This Row],[Population ('#)]]</f>
        <v>5.8734939759036146E-2</v>
      </c>
      <c r="H123" s="271" t="s">
        <v>342</v>
      </c>
      <c r="I123" s="271" t="s">
        <v>342</v>
      </c>
      <c r="J123" s="272">
        <f>VLOOKUP($C123,Backsheet!$A$299:$EX$663,40,FALSE)</f>
        <v>8</v>
      </c>
      <c r="K123" s="272">
        <f>VLOOKUP($C123,Backsheet!$A$299:$EX$663,41,FALSE)</f>
        <v>4</v>
      </c>
      <c r="L123" s="273">
        <f>IF(Table2[[#This Row],[Not U.S. Citizen Population ('#)]]&gt;0,Table2[[#This Row],[Not U.S. Citizen Uninsured ('#)]]/Table2[[#This Row],[Not U.S. Citizen Population ('#)]],0)</f>
        <v>0.5</v>
      </c>
      <c r="M123" s="275" t="str">
        <f>_xlfn.IFNA(VLOOKUP($C123,'Backsheet - SVI'!$A$1:$BZ$999,58,FALSE),"N/A")</f>
        <v>Significant vulnerability</v>
      </c>
    </row>
    <row r="124" spans="1:13" s="231" customFormat="1" x14ac:dyDescent="0.25">
      <c r="A124" s="268" t="s">
        <v>325</v>
      </c>
      <c r="B124" s="268" t="s">
        <v>244</v>
      </c>
      <c r="C124" s="268">
        <v>56672</v>
      </c>
      <c r="D124" s="268" t="s">
        <v>907</v>
      </c>
      <c r="E124" s="269">
        <v>1906</v>
      </c>
      <c r="F124" s="269">
        <v>151</v>
      </c>
      <c r="G124" s="270">
        <f>Table2[[#This Row],[Uninsured ('#)]]/Table2[[#This Row],[Population ('#)]]</f>
        <v>7.9223504721930751E-2</v>
      </c>
      <c r="H124" s="271" t="s">
        <v>342</v>
      </c>
      <c r="I124" s="271" t="s">
        <v>342</v>
      </c>
      <c r="J124" s="272">
        <f>VLOOKUP($C124,Backsheet!$A$299:$EX$663,40,FALSE)</f>
        <v>4</v>
      </c>
      <c r="K124" s="272">
        <f>VLOOKUP($C124,Backsheet!$A$299:$EX$663,41,FALSE)</f>
        <v>0</v>
      </c>
      <c r="L124" s="273">
        <f>IF(Table2[[#This Row],[Not U.S. Citizen Population ('#)]]&gt;0,Table2[[#This Row],[Not U.S. Citizen Uninsured ('#)]]/Table2[[#This Row],[Not U.S. Citizen Population ('#)]],0)</f>
        <v>0</v>
      </c>
      <c r="M124" s="271" t="str">
        <f>_xlfn.IFNA(VLOOKUP($C124,'Backsheet - SVI'!$A$1:$BZ$999,58,FALSE),"N/A")</f>
        <v>Most vulnerability</v>
      </c>
    </row>
    <row r="125" spans="1:13" s="231" customFormat="1" x14ac:dyDescent="0.25">
      <c r="A125" s="268" t="s">
        <v>326</v>
      </c>
      <c r="B125" s="268" t="s">
        <v>287</v>
      </c>
      <c r="C125" s="268">
        <v>56510</v>
      </c>
      <c r="D125" s="268" t="s">
        <v>870</v>
      </c>
      <c r="E125" s="269">
        <v>2250</v>
      </c>
      <c r="F125" s="269">
        <v>100</v>
      </c>
      <c r="G125" s="270">
        <f>Table2[[#This Row],[Uninsured ('#)]]/Table2[[#This Row],[Population ('#)]]</f>
        <v>4.4444444444444446E-2</v>
      </c>
      <c r="H125" s="271" t="s">
        <v>342</v>
      </c>
      <c r="I125" s="271" t="s">
        <v>342</v>
      </c>
      <c r="J125" s="272">
        <f>VLOOKUP($C125,Backsheet!$A$299:$EX$663,40,FALSE)</f>
        <v>27</v>
      </c>
      <c r="K125" s="272">
        <f>VLOOKUP($C125,Backsheet!$A$299:$EX$663,41,FALSE)</f>
        <v>9</v>
      </c>
      <c r="L125" s="273">
        <f>IF(Table2[[#This Row],[Not U.S. Citizen Population ('#)]]&gt;0,Table2[[#This Row],[Not U.S. Citizen Uninsured ('#)]]/Table2[[#This Row],[Not U.S. Citizen Population ('#)]],0)</f>
        <v>0.33333333333333331</v>
      </c>
      <c r="M125" s="271" t="str">
        <f>_xlfn.IFNA(VLOOKUP($C125,'Backsheet - SVI'!$A$1:$BZ$999,58,FALSE),"N/A")</f>
        <v>Most vulnerability</v>
      </c>
    </row>
    <row r="126" spans="1:13" s="231" customFormat="1" x14ac:dyDescent="0.25">
      <c r="A126" s="268" t="s">
        <v>326</v>
      </c>
      <c r="B126" s="268" t="s">
        <v>293</v>
      </c>
      <c r="C126" s="268">
        <v>56542</v>
      </c>
      <c r="D126" s="268" t="s">
        <v>878</v>
      </c>
      <c r="E126" s="269">
        <v>2327</v>
      </c>
      <c r="F126" s="269">
        <v>161</v>
      </c>
      <c r="G126" s="274">
        <f>Table2[[#This Row],[Uninsured ('#)]]/Table2[[#This Row],[Population ('#)]]</f>
        <v>6.9187795444778682E-2</v>
      </c>
      <c r="H126" s="271" t="s">
        <v>342</v>
      </c>
      <c r="I126" s="271" t="s">
        <v>343</v>
      </c>
      <c r="J126" s="272">
        <f>VLOOKUP($C126,Backsheet!$A$299:$EX$663,40,FALSE)</f>
        <v>19</v>
      </c>
      <c r="K126" s="272">
        <f>VLOOKUP($C126,Backsheet!$A$299:$EX$663,41,FALSE)</f>
        <v>0</v>
      </c>
      <c r="L126" s="273">
        <f>IF(Table2[[#This Row],[Not U.S. Citizen Population ('#)]]&gt;0,Table2[[#This Row],[Not U.S. Citizen Uninsured ('#)]]/Table2[[#This Row],[Not U.S. Citizen Population ('#)]],0)</f>
        <v>0</v>
      </c>
      <c r="M126" s="271" t="str">
        <f>_xlfn.IFNA(VLOOKUP($C126,'Backsheet - SVI'!$A$1:$BZ$999,58,FALSE),"N/A")</f>
        <v>Most vulnerability</v>
      </c>
    </row>
    <row r="127" spans="1:13" s="231" customFormat="1" x14ac:dyDescent="0.25">
      <c r="A127" s="268" t="s">
        <v>326</v>
      </c>
      <c r="B127" s="268" t="s">
        <v>287</v>
      </c>
      <c r="C127" s="268">
        <v>56584</v>
      </c>
      <c r="D127" s="268" t="s">
        <v>893</v>
      </c>
      <c r="E127" s="269">
        <v>1332</v>
      </c>
      <c r="F127" s="269">
        <v>82</v>
      </c>
      <c r="G127" s="270">
        <f>Table2[[#This Row],[Uninsured ('#)]]/Table2[[#This Row],[Population ('#)]]</f>
        <v>6.1561561561561562E-2</v>
      </c>
      <c r="H127" s="271" t="s">
        <v>342</v>
      </c>
      <c r="I127" s="271" t="s">
        <v>343</v>
      </c>
      <c r="J127" s="272">
        <f>VLOOKUP($C127,Backsheet!$A$299:$EX$663,40,FALSE)</f>
        <v>19</v>
      </c>
      <c r="K127" s="272">
        <f>VLOOKUP($C127,Backsheet!$A$299:$EX$663,41,FALSE)</f>
        <v>11</v>
      </c>
      <c r="L127" s="273">
        <f>IF(Table2[[#This Row],[Not U.S. Citizen Population ('#)]]&gt;0,Table2[[#This Row],[Not U.S. Citizen Uninsured ('#)]]/Table2[[#This Row],[Not U.S. Citizen Population ('#)]],0)</f>
        <v>0.57894736842105265</v>
      </c>
      <c r="M127" s="271" t="str">
        <f>_xlfn.IFNA(VLOOKUP($C127,'Backsheet - SVI'!$A$1:$BZ$999,58,FALSE),"N/A")</f>
        <v>Significant vulnerability</v>
      </c>
    </row>
    <row r="128" spans="1:13" s="231" customFormat="1" x14ac:dyDescent="0.25">
      <c r="A128" s="268" t="s">
        <v>326</v>
      </c>
      <c r="B128" s="268" t="s">
        <v>293</v>
      </c>
      <c r="C128" s="268">
        <v>56592</v>
      </c>
      <c r="D128" s="268" t="s">
        <v>1274</v>
      </c>
      <c r="E128" s="269">
        <v>570</v>
      </c>
      <c r="F128" s="269">
        <v>198</v>
      </c>
      <c r="G128" s="270">
        <f>Table2[[#This Row],[Uninsured ('#)]]/Table2[[#This Row],[Population ('#)]]</f>
        <v>0.3473684210526316</v>
      </c>
      <c r="H128" s="271" t="s">
        <v>342</v>
      </c>
      <c r="I128" s="271" t="s">
        <v>343</v>
      </c>
      <c r="J128" s="272">
        <f>VLOOKUP($C128,Backsheet!$A$299:$EX$663,40,FALSE)</f>
        <v>7</v>
      </c>
      <c r="K128" s="272">
        <f>VLOOKUP($C128,Backsheet!$A$299:$EX$663,41,FALSE)</f>
        <v>0</v>
      </c>
      <c r="L128" s="273">
        <f>IF(Table2[[#This Row],[Not U.S. Citizen Population ('#)]]&gt;0,Table2[[#This Row],[Not U.S. Citizen Uninsured ('#)]]/Table2[[#This Row],[Not U.S. Citizen Population ('#)]],0)</f>
        <v>0</v>
      </c>
      <c r="M128" s="271" t="str">
        <f>_xlfn.IFNA(VLOOKUP($C128,'Backsheet - SVI'!$A$1:$BZ$999,58,FALSE),"N/A")</f>
        <v>Significant vulnerability</v>
      </c>
    </row>
    <row r="129" spans="1:13" s="231" customFormat="1" x14ac:dyDescent="0.25">
      <c r="A129" s="268" t="s">
        <v>326</v>
      </c>
      <c r="B129" s="268" t="s">
        <v>290</v>
      </c>
      <c r="C129" s="268">
        <v>56701</v>
      </c>
      <c r="D129" s="268" t="s">
        <v>909</v>
      </c>
      <c r="E129" s="269">
        <v>12625</v>
      </c>
      <c r="F129" s="269">
        <v>502</v>
      </c>
      <c r="G129" s="270">
        <f>Table2[[#This Row],[Uninsured ('#)]]/Table2[[#This Row],[Population ('#)]]</f>
        <v>3.9762376237623763E-2</v>
      </c>
      <c r="H129" s="271" t="s">
        <v>343</v>
      </c>
      <c r="I129" s="271" t="s">
        <v>342</v>
      </c>
      <c r="J129" s="272">
        <f>VLOOKUP($C129,Backsheet!$A$299:$EX$663,40,FALSE)</f>
        <v>175</v>
      </c>
      <c r="K129" s="272">
        <f>VLOOKUP($C129,Backsheet!$A$299:$EX$663,41,FALSE)</f>
        <v>15</v>
      </c>
      <c r="L129" s="273">
        <f>IF(Table2[[#This Row],[Not U.S. Citizen Population ('#)]]&gt;0,Table2[[#This Row],[Not U.S. Citizen Uninsured ('#)]]/Table2[[#This Row],[Not U.S. Citizen Population ('#)]],0)</f>
        <v>8.5714285714285715E-2</v>
      </c>
      <c r="M129" s="271" t="str">
        <f>_xlfn.IFNA(VLOOKUP($C129,'Backsheet - SVI'!$A$1:$BZ$999,58,FALSE),"N/A")</f>
        <v>Most vulnerability</v>
      </c>
    </row>
    <row r="130" spans="1:13" s="231" customFormat="1" x14ac:dyDescent="0.25">
      <c r="A130" s="268" t="s">
        <v>326</v>
      </c>
      <c r="B130" s="268" t="s">
        <v>293</v>
      </c>
      <c r="C130" s="268">
        <v>56721</v>
      </c>
      <c r="D130" s="268" t="s">
        <v>910</v>
      </c>
      <c r="E130" s="269">
        <v>10758</v>
      </c>
      <c r="F130" s="269">
        <v>351</v>
      </c>
      <c r="G130" s="270">
        <f>Table2[[#This Row],[Uninsured ('#)]]/Table2[[#This Row],[Population ('#)]]</f>
        <v>3.2626882320133853E-2</v>
      </c>
      <c r="H130" s="271" t="s">
        <v>343</v>
      </c>
      <c r="I130" s="271" t="s">
        <v>342</v>
      </c>
      <c r="J130" s="272">
        <f>VLOOKUP($C130,Backsheet!$A$299:$EX$663,40,FALSE)</f>
        <v>140</v>
      </c>
      <c r="K130" s="272">
        <f>VLOOKUP($C130,Backsheet!$A$299:$EX$663,41,FALSE)</f>
        <v>0</v>
      </c>
      <c r="L130" s="273">
        <f>IF(Table2[[#This Row],[Not U.S. Citizen Population ('#)]]&gt;0,Table2[[#This Row],[Not U.S. Citizen Uninsured ('#)]]/Table2[[#This Row],[Not U.S. Citizen Population ('#)]],0)</f>
        <v>0</v>
      </c>
      <c r="M130" s="271" t="str">
        <f>_xlfn.IFNA(VLOOKUP($C130,'Backsheet - SVI'!$A$1:$BZ$999,58,FALSE),"N/A")</f>
        <v>Significant vulnerability</v>
      </c>
    </row>
    <row r="131" spans="1:13" s="231" customFormat="1" x14ac:dyDescent="0.25">
      <c r="A131" s="268" t="s">
        <v>326</v>
      </c>
      <c r="B131" s="268" t="s">
        <v>296</v>
      </c>
      <c r="C131" s="268">
        <v>56750</v>
      </c>
      <c r="D131" s="268" t="s">
        <v>1327</v>
      </c>
      <c r="E131" s="269">
        <v>2280</v>
      </c>
      <c r="F131" s="269">
        <v>54</v>
      </c>
      <c r="G131" s="270">
        <f>Table2[[#This Row],[Uninsured ('#)]]/Table2[[#This Row],[Population ('#)]]</f>
        <v>2.368421052631579E-2</v>
      </c>
      <c r="H131" s="271" t="s">
        <v>342</v>
      </c>
      <c r="I131" s="271" t="s">
        <v>342</v>
      </c>
      <c r="J131" s="272">
        <f>VLOOKUP($C131,Backsheet!$A$299:$EX$663,40,FALSE)</f>
        <v>7</v>
      </c>
      <c r="K131" s="272">
        <f>VLOOKUP($C131,Backsheet!$A$299:$EX$663,41,FALSE)</f>
        <v>0</v>
      </c>
      <c r="L131" s="273">
        <f>IF(Table2[[#This Row],[Not U.S. Citizen Population ('#)]]&gt;0,Table2[[#This Row],[Not U.S. Citizen Uninsured ('#)]]/Table2[[#This Row],[Not U.S. Citizen Population ('#)]],0)</f>
        <v>0</v>
      </c>
      <c r="M131" s="271" t="str">
        <f>_xlfn.IFNA(VLOOKUP($C131,'Backsheet - SVI'!$A$1:$BZ$999,58,FALSE),"N/A")</f>
        <v>Significant vulnerability</v>
      </c>
    </row>
    <row r="132" spans="1:13" s="231" customFormat="1" x14ac:dyDescent="0.25">
      <c r="A132" s="268" t="s">
        <v>326</v>
      </c>
      <c r="B132" s="268" t="s">
        <v>301</v>
      </c>
      <c r="C132" s="268">
        <v>56751</v>
      </c>
      <c r="D132" s="268" t="s">
        <v>912</v>
      </c>
      <c r="E132" s="269">
        <v>5688</v>
      </c>
      <c r="F132" s="269">
        <v>243</v>
      </c>
      <c r="G132" s="270">
        <f>Table2[[#This Row],[Uninsured ('#)]]/Table2[[#This Row],[Population ('#)]]</f>
        <v>4.2721518987341771E-2</v>
      </c>
      <c r="H132" s="271" t="s">
        <v>342</v>
      </c>
      <c r="I132" s="271" t="s">
        <v>342</v>
      </c>
      <c r="J132" s="272">
        <f>VLOOKUP($C132,Backsheet!$A$299:$EX$663,40,FALSE)</f>
        <v>123</v>
      </c>
      <c r="K132" s="272">
        <f>VLOOKUP($C132,Backsheet!$A$299:$EX$663,41,FALSE)</f>
        <v>0</v>
      </c>
      <c r="L132" s="273">
        <f>IF(Table2[[#This Row],[Not U.S. Citizen Population ('#)]]&gt;0,Table2[[#This Row],[Not U.S. Citizen Uninsured ('#)]]/Table2[[#This Row],[Not U.S. Citizen Population ('#)]],0)</f>
        <v>0</v>
      </c>
      <c r="M132" s="271" t="str">
        <f>_xlfn.IFNA(VLOOKUP($C132,'Backsheet - SVI'!$A$1:$BZ$999,58,FALSE),"N/A")</f>
        <v>Significant vulnerability</v>
      </c>
    </row>
    <row r="133" spans="1:13" s="231" customFormat="1" x14ac:dyDescent="0.25">
      <c r="A133" s="268" t="s">
        <v>326</v>
      </c>
      <c r="B133" s="268" t="s">
        <v>278</v>
      </c>
      <c r="C133" s="268">
        <v>56762</v>
      </c>
      <c r="D133" s="268" t="s">
        <v>913</v>
      </c>
      <c r="E133" s="269">
        <v>2280</v>
      </c>
      <c r="F133" s="269">
        <v>111</v>
      </c>
      <c r="G133" s="270">
        <f>Table2[[#This Row],[Uninsured ('#)]]/Table2[[#This Row],[Population ('#)]]</f>
        <v>4.8684210526315788E-2</v>
      </c>
      <c r="H133" s="271" t="s">
        <v>342</v>
      </c>
      <c r="I133" s="271" t="s">
        <v>342</v>
      </c>
      <c r="J133" s="272">
        <f>VLOOKUP($C133,Backsheet!$A$299:$EX$663,40,FALSE)</f>
        <v>8</v>
      </c>
      <c r="K133" s="272">
        <f>VLOOKUP($C133,Backsheet!$A$299:$EX$663,41,FALSE)</f>
        <v>0</v>
      </c>
      <c r="L133" s="273">
        <f>IF(Table2[[#This Row],[Not U.S. Citizen Population ('#)]]&gt;0,Table2[[#This Row],[Not U.S. Citizen Uninsured ('#)]]/Table2[[#This Row],[Not U.S. Citizen Population ('#)]],0)</f>
        <v>0</v>
      </c>
      <c r="M133" s="271" t="str">
        <f>_xlfn.IFNA(VLOOKUP($C133,'Backsheet - SVI'!$A$1:$BZ$999,58,FALSE),"N/A")</f>
        <v>Most vulnerability</v>
      </c>
    </row>
    <row r="134" spans="1:13" s="231" customFormat="1" x14ac:dyDescent="0.25">
      <c r="A134" s="268" t="s">
        <v>326</v>
      </c>
      <c r="B134" s="268" t="s">
        <v>301</v>
      </c>
      <c r="C134" s="268">
        <v>56763</v>
      </c>
      <c r="D134" s="268" t="s">
        <v>914</v>
      </c>
      <c r="E134" s="269">
        <v>5103</v>
      </c>
      <c r="F134" s="269">
        <v>277</v>
      </c>
      <c r="G134" s="270">
        <f>Table2[[#This Row],[Uninsured ('#)]]/Table2[[#This Row],[Population ('#)]]</f>
        <v>5.4281795022535766E-2</v>
      </c>
      <c r="H134" s="271" t="s">
        <v>343</v>
      </c>
      <c r="I134" s="271" t="s">
        <v>342</v>
      </c>
      <c r="J134" s="272">
        <f>VLOOKUP($C134,Backsheet!$A$299:$EX$663,40,FALSE)</f>
        <v>70</v>
      </c>
      <c r="K134" s="272">
        <f>VLOOKUP($C134,Backsheet!$A$299:$EX$663,41,FALSE)</f>
        <v>19</v>
      </c>
      <c r="L134" s="273">
        <f>IF(Table2[[#This Row],[Not U.S. Citizen Population ('#)]]&gt;0,Table2[[#This Row],[Not U.S. Citizen Uninsured ('#)]]/Table2[[#This Row],[Not U.S. Citizen Population ('#)]],0)</f>
        <v>0.27142857142857141</v>
      </c>
      <c r="M134" s="271" t="str">
        <f>_xlfn.IFNA(VLOOKUP($C134,'Backsheet - SVI'!$A$1:$BZ$999,58,FALSE),"N/A")</f>
        <v>Most vulnerability</v>
      </c>
    </row>
    <row r="135" spans="1:13" s="231" customFormat="1" x14ac:dyDescent="0.25">
      <c r="A135" s="268" t="s">
        <v>327</v>
      </c>
      <c r="B135" s="268" t="s">
        <v>305</v>
      </c>
      <c r="C135" s="268">
        <v>55307</v>
      </c>
      <c r="D135" s="268" t="s">
        <v>940</v>
      </c>
      <c r="E135" s="269">
        <v>3200</v>
      </c>
      <c r="F135" s="269">
        <v>119</v>
      </c>
      <c r="G135" s="270">
        <f>Table2[[#This Row],[Uninsured ('#)]]/Table2[[#This Row],[Population ('#)]]</f>
        <v>3.7187499999999998E-2</v>
      </c>
      <c r="H135" s="271" t="s">
        <v>342</v>
      </c>
      <c r="I135" s="271" t="s">
        <v>342</v>
      </c>
      <c r="J135" s="272">
        <f>VLOOKUP($C135,Backsheet!$A$299:$EX$663,40,FALSE)</f>
        <v>162</v>
      </c>
      <c r="K135" s="272">
        <f>VLOOKUP($C135,Backsheet!$A$299:$EX$663,41,FALSE)</f>
        <v>68</v>
      </c>
      <c r="L135" s="273">
        <f>IF(Table2[[#This Row],[Not U.S. Citizen Population ('#)]]&gt;0,Table2[[#This Row],[Not U.S. Citizen Uninsured ('#)]]/Table2[[#This Row],[Not U.S. Citizen Population ('#)]],0)</f>
        <v>0.41975308641975306</v>
      </c>
      <c r="M135" s="271" t="str">
        <f>_xlfn.IFNA(VLOOKUP($C135,'Backsheet - SVI'!$A$1:$BZ$999,58,FALSE),"N/A")</f>
        <v>Most vulnerability</v>
      </c>
    </row>
    <row r="136" spans="1:13" s="231" customFormat="1" x14ac:dyDescent="0.25">
      <c r="A136" s="268" t="s">
        <v>327</v>
      </c>
      <c r="B136" s="268" t="s">
        <v>240</v>
      </c>
      <c r="C136" s="268">
        <v>56001</v>
      </c>
      <c r="D136" s="268" t="s">
        <v>753</v>
      </c>
      <c r="E136" s="269">
        <v>50364</v>
      </c>
      <c r="F136" s="269">
        <v>2496</v>
      </c>
      <c r="G136" s="270">
        <f>Table2[[#This Row],[Uninsured ('#)]]/Table2[[#This Row],[Population ('#)]]</f>
        <v>4.9559208958780084E-2</v>
      </c>
      <c r="H136" s="271" t="s">
        <v>343</v>
      </c>
      <c r="I136" s="271" t="s">
        <v>342</v>
      </c>
      <c r="J136" s="272">
        <f>VLOOKUP($C136,Backsheet!$A$299:$EX$663,40,FALSE)</f>
        <v>2173</v>
      </c>
      <c r="K136" s="272">
        <f>VLOOKUP($C136,Backsheet!$A$299:$EX$663,41,FALSE)</f>
        <v>284</v>
      </c>
      <c r="L136" s="273">
        <f>IF(Table2[[#This Row],[Not U.S. Citizen Population ('#)]]&gt;0,Table2[[#This Row],[Not U.S. Citizen Uninsured ('#)]]/Table2[[#This Row],[Not U.S. Citizen Population ('#)]],0)</f>
        <v>0.13069489185457892</v>
      </c>
      <c r="M136" s="271" t="str">
        <f>_xlfn.IFNA(VLOOKUP($C136,'Backsheet - SVI'!$A$1:$BZ$999,58,FALSE),"N/A")</f>
        <v>Most vulnerability</v>
      </c>
    </row>
    <row r="137" spans="1:13" s="70" customFormat="1" x14ac:dyDescent="0.25">
      <c r="A137" s="268" t="s">
        <v>327</v>
      </c>
      <c r="B137" s="268" t="s">
        <v>285</v>
      </c>
      <c r="C137" s="268">
        <v>56003</v>
      </c>
      <c r="D137" s="268" t="s">
        <v>753</v>
      </c>
      <c r="E137" s="269">
        <v>15237</v>
      </c>
      <c r="F137" s="269">
        <v>593</v>
      </c>
      <c r="G137" s="270">
        <f>Table2[[#This Row],[Uninsured ('#)]]/Table2[[#This Row],[Population ('#)]]</f>
        <v>3.8918422261600055E-2</v>
      </c>
      <c r="H137" s="271" t="s">
        <v>342</v>
      </c>
      <c r="I137" s="271" t="s">
        <v>342</v>
      </c>
      <c r="J137" s="277">
        <f>VLOOKUP($C137,Backsheet!$A$299:$EX$663,40,FALSE)</f>
        <v>205</v>
      </c>
      <c r="K137" s="277">
        <f>VLOOKUP($C137,Backsheet!$A$299:$EX$663,41,FALSE)</f>
        <v>0</v>
      </c>
      <c r="L137" s="273">
        <f>IF(Table2[[#This Row],[Not U.S. Citizen Population ('#)]]&gt;0,Table2[[#This Row],[Not U.S. Citizen Uninsured ('#)]]/Table2[[#This Row],[Not U.S. Citizen Population ('#)]],0)</f>
        <v>0</v>
      </c>
      <c r="M137" s="271" t="str">
        <f>_xlfn.IFNA(VLOOKUP($C137,'Backsheet - SVI'!$A$1:$BZ$999,58,FALSE),"N/A")</f>
        <v>Some vulnerability</v>
      </c>
    </row>
    <row r="138" spans="1:13" s="70" customFormat="1" x14ac:dyDescent="0.25">
      <c r="A138" s="268" t="s">
        <v>327</v>
      </c>
      <c r="B138" s="268" t="s">
        <v>255</v>
      </c>
      <c r="C138" s="268">
        <v>56013</v>
      </c>
      <c r="D138" s="268" t="s">
        <v>755</v>
      </c>
      <c r="E138" s="269">
        <v>4361</v>
      </c>
      <c r="F138" s="269">
        <v>211</v>
      </c>
      <c r="G138" s="270">
        <f>Table2[[#This Row],[Uninsured ('#)]]/Table2[[#This Row],[Population ('#)]]</f>
        <v>4.8383398303141478E-2</v>
      </c>
      <c r="H138" s="271" t="s">
        <v>342</v>
      </c>
      <c r="I138" s="271" t="s">
        <v>342</v>
      </c>
      <c r="J138" s="277">
        <f>VLOOKUP($C138,Backsheet!$A$299:$EX$663,40,FALSE)</f>
        <v>126</v>
      </c>
      <c r="K138" s="277">
        <f>VLOOKUP($C138,Backsheet!$A$299:$EX$663,41,FALSE)</f>
        <v>61</v>
      </c>
      <c r="L138" s="273">
        <f>IF(Table2[[#This Row],[Not U.S. Citizen Population ('#)]]&gt;0,Table2[[#This Row],[Not U.S. Citizen Uninsured ('#)]]/Table2[[#This Row],[Not U.S. Citizen Population ('#)]],0)</f>
        <v>0.48412698412698413</v>
      </c>
      <c r="M138" s="271" t="str">
        <f>_xlfn.IFNA(VLOOKUP($C138,'Backsheet - SVI'!$A$1:$BZ$999,58,FALSE),"N/A")</f>
        <v>Most vulnerability</v>
      </c>
    </row>
    <row r="139" spans="1:13" s="70" customFormat="1" x14ac:dyDescent="0.25">
      <c r="A139" s="268" t="s">
        <v>327</v>
      </c>
      <c r="B139" s="268" t="s">
        <v>279</v>
      </c>
      <c r="C139" s="268">
        <v>56031</v>
      </c>
      <c r="D139" s="268" t="s">
        <v>760</v>
      </c>
      <c r="E139" s="269">
        <v>11694</v>
      </c>
      <c r="F139" s="269">
        <v>455</v>
      </c>
      <c r="G139" s="270">
        <f>Table2[[#This Row],[Uninsured ('#)]]/Table2[[#This Row],[Population ('#)]]</f>
        <v>3.890884214126903E-2</v>
      </c>
      <c r="H139" s="271" t="s">
        <v>342</v>
      </c>
      <c r="I139" s="271" t="s">
        <v>342</v>
      </c>
      <c r="J139" s="277">
        <f>VLOOKUP($C139,Backsheet!$A$299:$EX$663,40,FALSE)</f>
        <v>129</v>
      </c>
      <c r="K139" s="277">
        <f>VLOOKUP($C139,Backsheet!$A$299:$EX$663,41,FALSE)</f>
        <v>6</v>
      </c>
      <c r="L139" s="273">
        <f>IF(Table2[[#This Row],[Not U.S. Citizen Population ('#)]]&gt;0,Table2[[#This Row],[Not U.S. Citizen Uninsured ('#)]]/Table2[[#This Row],[Not U.S. Citizen Population ('#)]],0)</f>
        <v>4.6511627906976744E-2</v>
      </c>
      <c r="M139" s="271" t="str">
        <f>_xlfn.IFNA(VLOOKUP($C139,'Backsheet - SVI'!$A$1:$BZ$999,58,FALSE),"N/A")</f>
        <v>Most vulnerability</v>
      </c>
    </row>
    <row r="140" spans="1:13" s="70" customFormat="1" x14ac:dyDescent="0.25">
      <c r="A140" s="268" t="s">
        <v>327</v>
      </c>
      <c r="B140" s="268" t="s">
        <v>279</v>
      </c>
      <c r="C140" s="268">
        <v>56039</v>
      </c>
      <c r="D140" s="268" t="s">
        <v>1079</v>
      </c>
      <c r="E140" s="269">
        <v>898</v>
      </c>
      <c r="F140" s="269">
        <v>51</v>
      </c>
      <c r="G140" s="270">
        <f>Table2[[#This Row],[Uninsured ('#)]]/Table2[[#This Row],[Population ('#)]]</f>
        <v>5.6792873051224942E-2</v>
      </c>
      <c r="H140" s="271" t="s">
        <v>342</v>
      </c>
      <c r="I140" s="271" t="s">
        <v>342</v>
      </c>
      <c r="J140" s="277">
        <f>VLOOKUP($C140,Backsheet!$A$299:$EX$663,40,FALSE)</f>
        <v>11</v>
      </c>
      <c r="K140" s="277">
        <f>VLOOKUP($C140,Backsheet!$A$299:$EX$663,41,FALSE)</f>
        <v>0</v>
      </c>
      <c r="L140" s="273">
        <f>IF(Table2[[#This Row],[Not U.S. Citizen Population ('#)]]&gt;0,Table2[[#This Row],[Not U.S. Citizen Uninsured ('#)]]/Table2[[#This Row],[Not U.S. Citizen Population ('#)]],0)</f>
        <v>0</v>
      </c>
      <c r="M140" s="271" t="str">
        <f>_xlfn.IFNA(VLOOKUP($C140,'Backsheet - SVI'!$A$1:$BZ$999,58,FALSE),"N/A")</f>
        <v>Least vulnerability</v>
      </c>
    </row>
    <row r="141" spans="1:13" s="70" customFormat="1" x14ac:dyDescent="0.25">
      <c r="A141" s="268" t="s">
        <v>327</v>
      </c>
      <c r="B141" s="268" t="s">
        <v>305</v>
      </c>
      <c r="C141" s="268">
        <v>56044</v>
      </c>
      <c r="D141" s="268" t="s">
        <v>1083</v>
      </c>
      <c r="E141" s="269">
        <v>2192</v>
      </c>
      <c r="F141" s="269">
        <v>132</v>
      </c>
      <c r="G141" s="270">
        <f>Table2[[#This Row],[Uninsured ('#)]]/Table2[[#This Row],[Population ('#)]]</f>
        <v>6.0218978102189784E-2</v>
      </c>
      <c r="H141" s="271" t="s">
        <v>342</v>
      </c>
      <c r="I141" s="271" t="s">
        <v>342</v>
      </c>
      <c r="J141" s="277">
        <f>VLOOKUP($C141,Backsheet!$A$299:$EX$663,40,FALSE)</f>
        <v>24</v>
      </c>
      <c r="K141" s="277">
        <f>VLOOKUP($C141,Backsheet!$A$299:$EX$663,41,FALSE)</f>
        <v>0</v>
      </c>
      <c r="L141" s="273">
        <f>IF(Table2[[#This Row],[Not U.S. Citizen Population ('#)]]&gt;0,Table2[[#This Row],[Not U.S. Citizen Uninsured ('#)]]/Table2[[#This Row],[Not U.S. Citizen Population ('#)]],0)</f>
        <v>0</v>
      </c>
      <c r="M141" s="271" t="str">
        <f>_xlfn.IFNA(VLOOKUP($C141,'Backsheet - SVI'!$A$1:$BZ$999,58,FALSE),"N/A")</f>
        <v>Least vulnerability</v>
      </c>
    </row>
    <row r="142" spans="1:13" s="70" customFormat="1" x14ac:dyDescent="0.25">
      <c r="A142" s="268" t="s">
        <v>327</v>
      </c>
      <c r="B142" s="268" t="s">
        <v>314</v>
      </c>
      <c r="C142" s="268">
        <v>56048</v>
      </c>
      <c r="D142" s="268" t="s">
        <v>762</v>
      </c>
      <c r="E142" s="269">
        <v>4154</v>
      </c>
      <c r="F142" s="269">
        <v>94</v>
      </c>
      <c r="G142" s="270">
        <f>Table2[[#This Row],[Uninsured ('#)]]/Table2[[#This Row],[Population ('#)]]</f>
        <v>2.2628791526239769E-2</v>
      </c>
      <c r="H142" s="271" t="s">
        <v>342</v>
      </c>
      <c r="I142" s="271" t="s">
        <v>342</v>
      </c>
      <c r="J142" s="277">
        <f>VLOOKUP($C142,Backsheet!$A$299:$EX$663,40,FALSE)</f>
        <v>4</v>
      </c>
      <c r="K142" s="277">
        <f>VLOOKUP($C142,Backsheet!$A$299:$EX$663,41,FALSE)</f>
        <v>0</v>
      </c>
      <c r="L142" s="273">
        <f>IF(Table2[[#This Row],[Not U.S. Citizen Population ('#)]]&gt;0,Table2[[#This Row],[Not U.S. Citizen Uninsured ('#)]]/Table2[[#This Row],[Not U.S. Citizen Population ('#)]],0)</f>
        <v>0</v>
      </c>
      <c r="M142" s="271" t="str">
        <f>_xlfn.IFNA(VLOOKUP($C142,'Backsheet - SVI'!$A$1:$BZ$999,58,FALSE),"N/A")</f>
        <v>Some vulnerability</v>
      </c>
    </row>
    <row r="143" spans="1:13" s="70" customFormat="1" x14ac:dyDescent="0.25">
      <c r="A143" s="268" t="s">
        <v>327</v>
      </c>
      <c r="B143" s="268" t="s">
        <v>273</v>
      </c>
      <c r="C143" s="268">
        <v>56050</v>
      </c>
      <c r="D143" s="268" t="s">
        <v>1085</v>
      </c>
      <c r="E143" s="269">
        <v>1367</v>
      </c>
      <c r="F143" s="269">
        <v>63</v>
      </c>
      <c r="G143" s="270">
        <f>Table2[[#This Row],[Uninsured ('#)]]/Table2[[#This Row],[Population ('#)]]</f>
        <v>4.6086320409656184E-2</v>
      </c>
      <c r="H143" s="271" t="s">
        <v>342</v>
      </c>
      <c r="I143" s="271" t="s">
        <v>342</v>
      </c>
      <c r="J143" s="277">
        <f>VLOOKUP($C143,Backsheet!$A$299:$EX$663,40,FALSE)</f>
        <v>0</v>
      </c>
      <c r="K143" s="277">
        <f>VLOOKUP($C143,Backsheet!$A$299:$EX$663,41,FALSE)</f>
        <v>0</v>
      </c>
      <c r="L143" s="273">
        <f>IF(Table2[[#This Row],[Not U.S. Citizen Population ('#)]]&gt;0,Table2[[#This Row],[Not U.S. Citizen Uninsured ('#)]]/Table2[[#This Row],[Not U.S. Citizen Population ('#)]],0)</f>
        <v>0</v>
      </c>
      <c r="M143" s="275" t="str">
        <f>_xlfn.IFNA(VLOOKUP($C143,'Backsheet - SVI'!$A$1:$BZ$999,58,FALSE),"N/A")</f>
        <v>Some vulnerability</v>
      </c>
    </row>
    <row r="144" spans="1:13" s="70" customFormat="1" x14ac:dyDescent="0.25">
      <c r="A144" s="268" t="s">
        <v>327</v>
      </c>
      <c r="B144" s="268" t="s">
        <v>240</v>
      </c>
      <c r="C144" s="268">
        <v>56055</v>
      </c>
      <c r="D144" s="268" t="s">
        <v>763</v>
      </c>
      <c r="E144" s="269">
        <v>3868</v>
      </c>
      <c r="F144" s="269">
        <v>109</v>
      </c>
      <c r="G144" s="270">
        <f>Table2[[#This Row],[Uninsured ('#)]]/Table2[[#This Row],[Population ('#)]]</f>
        <v>2.8179937952430196E-2</v>
      </c>
      <c r="H144" s="271" t="s">
        <v>342</v>
      </c>
      <c r="I144" s="271" t="s">
        <v>342</v>
      </c>
      <c r="J144" s="277">
        <f>VLOOKUP($C144,Backsheet!$A$299:$EX$663,40,FALSE)</f>
        <v>25</v>
      </c>
      <c r="K144" s="277">
        <f>VLOOKUP($C144,Backsheet!$A$299:$EX$663,41,FALSE)</f>
        <v>8</v>
      </c>
      <c r="L144" s="273">
        <f>IF(Table2[[#This Row],[Not U.S. Citizen Population ('#)]]&gt;0,Table2[[#This Row],[Not U.S. Citizen Uninsured ('#)]]/Table2[[#This Row],[Not U.S. Citizen Population ('#)]],0)</f>
        <v>0.32</v>
      </c>
      <c r="M144" s="271" t="str">
        <f>_xlfn.IFNA(VLOOKUP($C144,'Backsheet - SVI'!$A$1:$BZ$999,58,FALSE),"N/A")</f>
        <v>Some vulnerability</v>
      </c>
    </row>
    <row r="145" spans="1:59" s="70" customFormat="1" x14ac:dyDescent="0.25">
      <c r="A145" s="268" t="s">
        <v>327</v>
      </c>
      <c r="B145" s="268" t="s">
        <v>273</v>
      </c>
      <c r="C145" s="268">
        <v>56057</v>
      </c>
      <c r="D145" s="268" t="s">
        <v>764</v>
      </c>
      <c r="E145" s="269">
        <v>3876</v>
      </c>
      <c r="F145" s="269">
        <v>511</v>
      </c>
      <c r="G145" s="270">
        <f>Table2[[#This Row],[Uninsured ('#)]]/Table2[[#This Row],[Population ('#)]]</f>
        <v>0.13183694530443757</v>
      </c>
      <c r="H145" s="271" t="s">
        <v>342</v>
      </c>
      <c r="I145" s="271" t="s">
        <v>343</v>
      </c>
      <c r="J145" s="277">
        <f>VLOOKUP($C145,Backsheet!$A$299:$EX$663,40,FALSE)</f>
        <v>357</v>
      </c>
      <c r="K145" s="277">
        <f>VLOOKUP($C145,Backsheet!$A$299:$EX$663,41,FALSE)</f>
        <v>262</v>
      </c>
      <c r="L145" s="273">
        <f>IF(Table2[[#This Row],[Not U.S. Citizen Population ('#)]]&gt;0,Table2[[#This Row],[Not U.S. Citizen Uninsured ('#)]]/Table2[[#This Row],[Not U.S. Citizen Population ('#)]],0)</f>
        <v>0.73389355742296913</v>
      </c>
      <c r="M145" s="271" t="str">
        <f>_xlfn.IFNA(VLOOKUP($C145,'Backsheet - SVI'!$A$1:$BZ$999,58,FALSE),"N/A")</f>
        <v>Significant vulnerability</v>
      </c>
    </row>
    <row r="146" spans="1:59" s="70" customFormat="1" x14ac:dyDescent="0.25">
      <c r="A146" s="268" t="s">
        <v>327</v>
      </c>
      <c r="B146" s="268" t="s">
        <v>316</v>
      </c>
      <c r="C146" s="268">
        <v>56062</v>
      </c>
      <c r="D146" s="268" t="s">
        <v>766</v>
      </c>
      <c r="E146" s="269">
        <v>3189</v>
      </c>
      <c r="F146" s="269">
        <v>246</v>
      </c>
      <c r="G146" s="274">
        <f>Table2[[#This Row],[Uninsured ('#)]]/Table2[[#This Row],[Population ('#)]]</f>
        <v>7.7140169332079025E-2</v>
      </c>
      <c r="H146" s="271" t="s">
        <v>342</v>
      </c>
      <c r="I146" s="271" t="s">
        <v>342</v>
      </c>
      <c r="J146" s="277">
        <f>VLOOKUP($C146,Backsheet!$A$299:$EX$663,40,FALSE)</f>
        <v>191</v>
      </c>
      <c r="K146" s="277">
        <f>VLOOKUP($C146,Backsheet!$A$299:$EX$663,41,FALSE)</f>
        <v>42</v>
      </c>
      <c r="L146" s="273">
        <f>IF(Table2[[#This Row],[Not U.S. Citizen Population ('#)]]&gt;0,Table2[[#This Row],[Not U.S. Citizen Uninsured ('#)]]/Table2[[#This Row],[Not U.S. Citizen Population ('#)]],0)</f>
        <v>0.21989528795811519</v>
      </c>
      <c r="M146" s="271" t="str">
        <f>_xlfn.IFNA(VLOOKUP($C146,'Backsheet - SVI'!$A$1:$BZ$999,58,FALSE),"N/A")</f>
        <v>Most vulnerability</v>
      </c>
    </row>
    <row r="147" spans="1:59" s="70" customFormat="1" x14ac:dyDescent="0.25">
      <c r="A147" s="268" t="s">
        <v>327</v>
      </c>
      <c r="B147" s="268" t="s">
        <v>240</v>
      </c>
      <c r="C147" s="268">
        <v>56065</v>
      </c>
      <c r="D147" s="268" t="s">
        <v>767</v>
      </c>
      <c r="E147" s="269">
        <v>2762</v>
      </c>
      <c r="F147" s="269">
        <v>124</v>
      </c>
      <c r="G147" s="270">
        <f>Table2[[#This Row],[Uninsured ('#)]]/Table2[[#This Row],[Population ('#)]]</f>
        <v>4.4895003620564811E-2</v>
      </c>
      <c r="H147" s="271" t="s">
        <v>342</v>
      </c>
      <c r="I147" s="271" t="s">
        <v>342</v>
      </c>
      <c r="J147" s="277">
        <f>VLOOKUP($C147,Backsheet!$A$299:$EX$663,40,FALSE)</f>
        <v>7</v>
      </c>
      <c r="K147" s="277">
        <f>VLOOKUP($C147,Backsheet!$A$299:$EX$663,41,FALSE)</f>
        <v>7</v>
      </c>
      <c r="L147" s="273">
        <f>IF(Table2[[#This Row],[Not U.S. Citizen Population ('#)]]&gt;0,Table2[[#This Row],[Not U.S. Citizen Uninsured ('#)]]/Table2[[#This Row],[Not U.S. Citizen Population ('#)]],0)</f>
        <v>1</v>
      </c>
      <c r="M147" s="271" t="str">
        <f>_xlfn.IFNA(VLOOKUP($C147,'Backsheet - SVI'!$A$1:$BZ$999,58,FALSE),"N/A")</f>
        <v>Some vulnerability</v>
      </c>
    </row>
    <row r="148" spans="1:59" s="70" customFormat="1" x14ac:dyDescent="0.25">
      <c r="A148" s="268" t="s">
        <v>327</v>
      </c>
      <c r="B148" s="268" t="s">
        <v>314</v>
      </c>
      <c r="C148" s="268">
        <v>56072</v>
      </c>
      <c r="D148" s="268" t="s">
        <v>769</v>
      </c>
      <c r="E148" s="269">
        <v>2073</v>
      </c>
      <c r="F148" s="269">
        <v>73</v>
      </c>
      <c r="G148" s="270">
        <f>Table2[[#This Row],[Uninsured ('#)]]/Table2[[#This Row],[Population ('#)]]</f>
        <v>3.5214664737095995E-2</v>
      </c>
      <c r="H148" s="271" t="s">
        <v>342</v>
      </c>
      <c r="I148" s="271" t="s">
        <v>342</v>
      </c>
      <c r="J148" s="277">
        <f>VLOOKUP($C148,Backsheet!$A$299:$EX$663,40,FALSE)</f>
        <v>15</v>
      </c>
      <c r="K148" s="277">
        <f>VLOOKUP($C148,Backsheet!$A$299:$EX$663,41,FALSE)</f>
        <v>12</v>
      </c>
      <c r="L148" s="273">
        <f>IF(Table2[[#This Row],[Not U.S. Citizen Population ('#)]]&gt;0,Table2[[#This Row],[Not U.S. Citizen Uninsured ('#)]]/Table2[[#This Row],[Not U.S. Citizen Population ('#)]],0)</f>
        <v>0.8</v>
      </c>
      <c r="M148" s="271" t="str">
        <f>_xlfn.IFNA(VLOOKUP($C148,'Backsheet - SVI'!$A$1:$BZ$999,58,FALSE),"N/A")</f>
        <v>Significant vulnerability</v>
      </c>
    </row>
    <row r="149" spans="1:59" customFormat="1" x14ac:dyDescent="0.25">
      <c r="A149" s="268" t="s">
        <v>327</v>
      </c>
      <c r="B149" s="268" t="s">
        <v>241</v>
      </c>
      <c r="C149" s="268">
        <v>56073</v>
      </c>
      <c r="D149" s="268" t="s">
        <v>770</v>
      </c>
      <c r="E149" s="269">
        <v>17151</v>
      </c>
      <c r="F149" s="269">
        <v>684</v>
      </c>
      <c r="G149" s="270">
        <f>Table2[[#This Row],[Uninsured ('#)]]/Table2[[#This Row],[Population ('#)]]</f>
        <v>3.988105649816337E-2</v>
      </c>
      <c r="H149" s="271" t="s">
        <v>343</v>
      </c>
      <c r="I149" s="271" t="s">
        <v>342</v>
      </c>
      <c r="J149" s="277">
        <f>VLOOKUP($C149,Backsheet!$A$299:$EX$663,40,FALSE)</f>
        <v>92</v>
      </c>
      <c r="K149" s="277">
        <f>VLOOKUP($C149,Backsheet!$A$299:$EX$663,41,FALSE)</f>
        <v>6</v>
      </c>
      <c r="L149" s="273">
        <f>IF(Table2[[#This Row],[Not U.S. Citizen Population ('#)]]&gt;0,Table2[[#This Row],[Not U.S. Citizen Uninsured ('#)]]/Table2[[#This Row],[Not U.S. Citizen Population ('#)]],0)</f>
        <v>6.5217391304347824E-2</v>
      </c>
      <c r="M149" s="271" t="str">
        <f>_xlfn.IFNA(VLOOKUP($C149,'Backsheet - SVI'!$A$1:$BZ$999,58,FALSE),"N/A")</f>
        <v>Significant vulnerability</v>
      </c>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row>
    <row r="150" spans="1:59" customFormat="1" x14ac:dyDescent="0.25">
      <c r="A150" s="268" t="s">
        <v>327</v>
      </c>
      <c r="B150" s="268" t="s">
        <v>316</v>
      </c>
      <c r="C150" s="268">
        <v>56081</v>
      </c>
      <c r="D150" s="268" t="s">
        <v>1347</v>
      </c>
      <c r="E150" s="269">
        <v>6015</v>
      </c>
      <c r="F150" s="269">
        <v>841</v>
      </c>
      <c r="G150" s="270">
        <f>Table2[[#This Row],[Uninsured ('#)]]/Table2[[#This Row],[Population ('#)]]</f>
        <v>0.13981712385702411</v>
      </c>
      <c r="H150" s="271" t="s">
        <v>343</v>
      </c>
      <c r="I150" s="271" t="s">
        <v>343</v>
      </c>
      <c r="J150" s="277">
        <f>VLOOKUP($C150,Backsheet!$A$299:$EX$663,40,FALSE)</f>
        <v>621</v>
      </c>
      <c r="K150" s="277">
        <f>VLOOKUP($C150,Backsheet!$A$299:$EX$663,41,FALSE)</f>
        <v>378</v>
      </c>
      <c r="L150" s="273">
        <f>IF(Table2[[#This Row],[Not U.S. Citizen Population ('#)]]&gt;0,Table2[[#This Row],[Not U.S. Citizen Uninsured ('#)]]/Table2[[#This Row],[Not U.S. Citizen Population ('#)]],0)</f>
        <v>0.60869565217391308</v>
      </c>
      <c r="M150" s="271" t="str">
        <f>_xlfn.IFNA(VLOOKUP($C150,'Backsheet - SVI'!$A$1:$BZ$999,58,FALSE),"N/A")</f>
        <v>Most vulnerability</v>
      </c>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row>
    <row r="151" spans="1:59" customFormat="1" x14ac:dyDescent="0.25">
      <c r="A151" s="268" t="s">
        <v>327</v>
      </c>
      <c r="B151" s="268" t="s">
        <v>285</v>
      </c>
      <c r="C151" s="268">
        <v>56082</v>
      </c>
      <c r="D151" s="268" t="s">
        <v>1348</v>
      </c>
      <c r="E151" s="269">
        <v>14269</v>
      </c>
      <c r="F151" s="269">
        <v>558</v>
      </c>
      <c r="G151" s="270">
        <f>Table2[[#This Row],[Uninsured ('#)]]/Table2[[#This Row],[Population ('#)]]</f>
        <v>3.9105753731866283E-2</v>
      </c>
      <c r="H151" s="271" t="s">
        <v>342</v>
      </c>
      <c r="I151" s="271" t="s">
        <v>342</v>
      </c>
      <c r="J151" s="277">
        <f>VLOOKUP($C151,Backsheet!$A$299:$EX$663,40,FALSE)</f>
        <v>583</v>
      </c>
      <c r="K151" s="277">
        <f>VLOOKUP($C151,Backsheet!$A$299:$EX$663,41,FALSE)</f>
        <v>247</v>
      </c>
      <c r="L151" s="273">
        <f>IF(Table2[[#This Row],[Not U.S. Citizen Population ('#)]]&gt;0,Table2[[#This Row],[Not U.S. Citizen Uninsured ('#)]]/Table2[[#This Row],[Not U.S. Citizen Population ('#)]],0)</f>
        <v>0.42367066895368782</v>
      </c>
      <c r="M151" s="275" t="str">
        <f>_xlfn.IFNA(VLOOKUP($C151,'Backsheet - SVI'!$A$1:$BZ$999,58,FALSE),"N/A")</f>
        <v>Most vulnerability</v>
      </c>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row>
    <row r="152" spans="1:59" customFormat="1" x14ac:dyDescent="0.25">
      <c r="A152" s="268" t="s">
        <v>327</v>
      </c>
      <c r="B152" s="268" t="s">
        <v>241</v>
      </c>
      <c r="C152" s="268">
        <v>56085</v>
      </c>
      <c r="D152" s="268" t="s">
        <v>771</v>
      </c>
      <c r="E152" s="269">
        <v>4902</v>
      </c>
      <c r="F152" s="269">
        <v>119</v>
      </c>
      <c r="G152" s="270">
        <f>Table2[[#This Row],[Uninsured ('#)]]/Table2[[#This Row],[Population ('#)]]</f>
        <v>2.4275805793553651E-2</v>
      </c>
      <c r="H152" s="271" t="s">
        <v>342</v>
      </c>
      <c r="I152" s="271" t="s">
        <v>342</v>
      </c>
      <c r="J152" s="277">
        <f>VLOOKUP($C152,Backsheet!$A$299:$EX$663,40,FALSE)</f>
        <v>210</v>
      </c>
      <c r="K152" s="277">
        <f>VLOOKUP($C152,Backsheet!$A$299:$EX$663,41,FALSE)</f>
        <v>27</v>
      </c>
      <c r="L152" s="273">
        <f>IF(Table2[[#This Row],[Not U.S. Citizen Population ('#)]]&gt;0,Table2[[#This Row],[Not U.S. Citizen Uninsured ('#)]]/Table2[[#This Row],[Not U.S. Citizen Population ('#)]],0)</f>
        <v>0.12857142857142856</v>
      </c>
      <c r="M152" s="271" t="str">
        <f>_xlfn.IFNA(VLOOKUP($C152,'Backsheet - SVI'!$A$1:$BZ$999,58,FALSE),"N/A")</f>
        <v>Significant vulnerability</v>
      </c>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row>
    <row r="153" spans="1:59" customFormat="1" x14ac:dyDescent="0.25">
      <c r="A153" s="268" t="s">
        <v>327</v>
      </c>
      <c r="B153" s="268" t="s">
        <v>241</v>
      </c>
      <c r="C153" s="268">
        <v>56087</v>
      </c>
      <c r="D153" s="268" t="s">
        <v>1096</v>
      </c>
      <c r="E153" s="269">
        <v>3155</v>
      </c>
      <c r="F153" s="269">
        <v>152</v>
      </c>
      <c r="G153" s="270">
        <f>Table2[[#This Row],[Uninsured ('#)]]/Table2[[#This Row],[Population ('#)]]</f>
        <v>4.8177496038034867E-2</v>
      </c>
      <c r="H153" s="271" t="s">
        <v>342</v>
      </c>
      <c r="I153" s="271" t="s">
        <v>342</v>
      </c>
      <c r="J153" s="277">
        <f>VLOOKUP($C153,Backsheet!$A$299:$EX$663,40,FALSE)</f>
        <v>56</v>
      </c>
      <c r="K153" s="277">
        <f>VLOOKUP($C153,Backsheet!$A$299:$EX$663,41,FALSE)</f>
        <v>26</v>
      </c>
      <c r="L153" s="273">
        <f>IF(Table2[[#This Row],[Not U.S. Citizen Population ('#)]]&gt;0,Table2[[#This Row],[Not U.S. Citizen Uninsured ('#)]]/Table2[[#This Row],[Not U.S. Citizen Population ('#)]],0)</f>
        <v>0.4642857142857143</v>
      </c>
      <c r="M153" s="271" t="str">
        <f>_xlfn.IFNA(VLOOKUP($C153,'Backsheet - SVI'!$A$1:$BZ$999,58,FALSE),"N/A")</f>
        <v>Most vulnerability</v>
      </c>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row>
    <row r="154" spans="1:59" customFormat="1" x14ac:dyDescent="0.25">
      <c r="A154" s="268" t="s">
        <v>327</v>
      </c>
      <c r="B154" s="268" t="s">
        <v>314</v>
      </c>
      <c r="C154" s="268">
        <v>56093</v>
      </c>
      <c r="D154" s="268" t="s">
        <v>772</v>
      </c>
      <c r="E154" s="269">
        <v>12000</v>
      </c>
      <c r="F154" s="269">
        <v>559</v>
      </c>
      <c r="G154" s="270">
        <f>Table2[[#This Row],[Uninsured ('#)]]/Table2[[#This Row],[Population ('#)]]</f>
        <v>4.6583333333333331E-2</v>
      </c>
      <c r="H154" s="271" t="s">
        <v>342</v>
      </c>
      <c r="I154" s="271" t="s">
        <v>342</v>
      </c>
      <c r="J154" s="277">
        <f>VLOOKUP($C154,Backsheet!$A$299:$EX$663,40,FALSE)</f>
        <v>292</v>
      </c>
      <c r="K154" s="277">
        <f>VLOOKUP($C154,Backsheet!$A$299:$EX$663,41,FALSE)</f>
        <v>108</v>
      </c>
      <c r="L154" s="273">
        <f>IF(Table2[[#This Row],[Not U.S. Citizen Population ('#)]]&gt;0,Table2[[#This Row],[Not U.S. Citizen Uninsured ('#)]]/Table2[[#This Row],[Not U.S. Citizen Population ('#)]],0)</f>
        <v>0.36986301369863012</v>
      </c>
      <c r="M154" s="271" t="str">
        <f>_xlfn.IFNA(VLOOKUP($C154,'Backsheet - SVI'!$A$1:$BZ$999,58,FALSE),"N/A")</f>
        <v>Most vulnerability</v>
      </c>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row>
    <row r="155" spans="1:59" customFormat="1" x14ac:dyDescent="0.25">
      <c r="A155" s="268" t="s">
        <v>327</v>
      </c>
      <c r="B155" s="268" t="s">
        <v>273</v>
      </c>
      <c r="C155" s="268">
        <v>56096</v>
      </c>
      <c r="D155" s="268" t="s">
        <v>773</v>
      </c>
      <c r="E155" s="269">
        <v>2874</v>
      </c>
      <c r="F155" s="269">
        <v>123</v>
      </c>
      <c r="G155" s="270">
        <f>Table2[[#This Row],[Uninsured ('#)]]/Table2[[#This Row],[Population ('#)]]</f>
        <v>4.2797494780793317E-2</v>
      </c>
      <c r="H155" s="271" t="s">
        <v>342</v>
      </c>
      <c r="I155" s="271" t="s">
        <v>342</v>
      </c>
      <c r="J155" s="277">
        <f>VLOOKUP($C155,Backsheet!$A$299:$EX$663,40,FALSE)</f>
        <v>4</v>
      </c>
      <c r="K155" s="277">
        <f>VLOOKUP($C155,Backsheet!$A$299:$EX$663,41,FALSE)</f>
        <v>0</v>
      </c>
      <c r="L155" s="273">
        <f>IF(Table2[[#This Row],[Not U.S. Citizen Population ('#)]]&gt;0,Table2[[#This Row],[Not U.S. Citizen Uninsured ('#)]]/Table2[[#This Row],[Not U.S. Citizen Population ('#)]],0)</f>
        <v>0</v>
      </c>
      <c r="M155" s="271" t="str">
        <f>_xlfn.IFNA(VLOOKUP($C155,'Backsheet - SVI'!$A$1:$BZ$999,58,FALSE),"N/A")</f>
        <v>Significant vulnerability</v>
      </c>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row>
    <row r="156" spans="1:59" customFormat="1" x14ac:dyDescent="0.25">
      <c r="A156" s="268" t="s">
        <v>327</v>
      </c>
      <c r="B156" s="268" t="s">
        <v>255</v>
      </c>
      <c r="C156" s="268">
        <v>56097</v>
      </c>
      <c r="D156" s="268" t="s">
        <v>774</v>
      </c>
      <c r="E156" s="269">
        <v>3539</v>
      </c>
      <c r="F156" s="269">
        <v>135</v>
      </c>
      <c r="G156" s="270">
        <f>Table2[[#This Row],[Uninsured ('#)]]/Table2[[#This Row],[Population ('#)]]</f>
        <v>3.8146369030799661E-2</v>
      </c>
      <c r="H156" s="271" t="s">
        <v>342</v>
      </c>
      <c r="I156" s="271" t="s">
        <v>342</v>
      </c>
      <c r="J156" s="277">
        <f>VLOOKUP($C156,Backsheet!$A$299:$EX$663,40,FALSE)</f>
        <v>22</v>
      </c>
      <c r="K156" s="277">
        <f>VLOOKUP($C156,Backsheet!$A$299:$EX$663,41,FALSE)</f>
        <v>2</v>
      </c>
      <c r="L156" s="273">
        <f>IF(Table2[[#This Row],[Not U.S. Citizen Population ('#)]]&gt;0,Table2[[#This Row],[Not U.S. Citizen Uninsured ('#)]]/Table2[[#This Row],[Not U.S. Citizen Population ('#)]],0)</f>
        <v>9.0909090909090912E-2</v>
      </c>
      <c r="M156" s="271" t="str">
        <f>_xlfn.IFNA(VLOOKUP($C156,'Backsheet - SVI'!$A$1:$BZ$999,58,FALSE),"N/A")</f>
        <v>Most vulnerability</v>
      </c>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row>
    <row r="157" spans="1:59" customFormat="1" x14ac:dyDescent="0.25">
      <c r="A157" s="268" t="s">
        <v>327</v>
      </c>
      <c r="B157" s="268" t="s">
        <v>255</v>
      </c>
      <c r="C157" s="268">
        <v>56098</v>
      </c>
      <c r="D157" s="268" t="s">
        <v>1101</v>
      </c>
      <c r="E157" s="269">
        <v>1918</v>
      </c>
      <c r="F157" s="269">
        <v>173</v>
      </c>
      <c r="G157" s="270">
        <f>Table2[[#This Row],[Uninsured ('#)]]/Table2[[#This Row],[Population ('#)]]</f>
        <v>9.0198123044838374E-2</v>
      </c>
      <c r="H157" s="271" t="s">
        <v>342</v>
      </c>
      <c r="I157" s="271" t="s">
        <v>343</v>
      </c>
      <c r="J157" s="277">
        <f>VLOOKUP($C157,Backsheet!$A$299:$EX$663,40,FALSE)</f>
        <v>49</v>
      </c>
      <c r="K157" s="277">
        <f>VLOOKUP($C157,Backsheet!$A$299:$EX$663,41,FALSE)</f>
        <v>33</v>
      </c>
      <c r="L157" s="273">
        <f>IF(Table2[[#This Row],[Not U.S. Citizen Population ('#)]]&gt;0,Table2[[#This Row],[Not U.S. Citizen Uninsured ('#)]]/Table2[[#This Row],[Not U.S. Citizen Population ('#)]],0)</f>
        <v>0.67346938775510201</v>
      </c>
      <c r="M157" s="271" t="str">
        <f>_xlfn.IFNA(VLOOKUP($C157,'Backsheet - SVI'!$A$1:$BZ$999,58,FALSE),"N/A")</f>
        <v>Most vulnerability</v>
      </c>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row>
    <row r="158" spans="1:59" customFormat="1" x14ac:dyDescent="0.25">
      <c r="A158" s="268" t="s">
        <v>332</v>
      </c>
      <c r="B158" s="268" t="s">
        <v>258</v>
      </c>
      <c r="C158" s="268">
        <v>55009</v>
      </c>
      <c r="D158" s="268" t="s">
        <v>642</v>
      </c>
      <c r="E158" s="269">
        <v>8171</v>
      </c>
      <c r="F158" s="269">
        <v>296</v>
      </c>
      <c r="G158" s="270">
        <f>Table2[[#This Row],[Uninsured ('#)]]/Table2[[#This Row],[Population ('#)]]</f>
        <v>3.6225676171827197E-2</v>
      </c>
      <c r="H158" s="271" t="s">
        <v>342</v>
      </c>
      <c r="I158" s="271" t="s">
        <v>342</v>
      </c>
      <c r="J158" s="277">
        <f>VLOOKUP($C158,Backsheet!$A$299:$EX$663,40,FALSE)</f>
        <v>47</v>
      </c>
      <c r="K158" s="277">
        <f>VLOOKUP($C158,Backsheet!$A$299:$EX$663,41,FALSE)</f>
        <v>42</v>
      </c>
      <c r="L158" s="273">
        <f>IF(Table2[[#This Row],[Not U.S. Citizen Population ('#)]]&gt;0,Table2[[#This Row],[Not U.S. Citizen Uninsured ('#)]]/Table2[[#This Row],[Not U.S. Citizen Population ('#)]],0)</f>
        <v>0.8936170212765957</v>
      </c>
      <c r="M158" s="271" t="str">
        <f>_xlfn.IFNA(VLOOKUP($C158,'Backsheet - SVI'!$A$1:$BZ$999,58,FALSE),"N/A")</f>
        <v>Some vulnerability</v>
      </c>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row>
    <row r="159" spans="1:59" customFormat="1" x14ac:dyDescent="0.25">
      <c r="A159" s="268" t="s">
        <v>332</v>
      </c>
      <c r="B159" s="268" t="s">
        <v>299</v>
      </c>
      <c r="C159" s="268">
        <v>55021</v>
      </c>
      <c r="D159" s="268" t="s">
        <v>645</v>
      </c>
      <c r="E159" s="269">
        <v>28710</v>
      </c>
      <c r="F159" s="269">
        <v>2293</v>
      </c>
      <c r="G159" s="274">
        <f>Table2[[#This Row],[Uninsured ('#)]]/Table2[[#This Row],[Population ('#)]]</f>
        <v>7.9867641936607447E-2</v>
      </c>
      <c r="H159" s="271" t="s">
        <v>343</v>
      </c>
      <c r="I159" s="271" t="s">
        <v>342</v>
      </c>
      <c r="J159" s="277">
        <f>VLOOKUP($C159,Backsheet!$A$299:$EX$663,40,FALSE)</f>
        <v>2150</v>
      </c>
      <c r="K159" s="277">
        <f>VLOOKUP($C159,Backsheet!$A$299:$EX$663,41,FALSE)</f>
        <v>769</v>
      </c>
      <c r="L159" s="273">
        <f>IF(Table2[[#This Row],[Not U.S. Citizen Population ('#)]]&gt;0,Table2[[#This Row],[Not U.S. Citizen Uninsured ('#)]]/Table2[[#This Row],[Not U.S. Citizen Population ('#)]],0)</f>
        <v>0.35767441860465116</v>
      </c>
      <c r="M159" s="271" t="str">
        <f>_xlfn.IFNA(VLOOKUP($C159,'Backsheet - SVI'!$A$1:$BZ$999,58,FALSE),"N/A")</f>
        <v>Most vulnerability</v>
      </c>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row>
    <row r="160" spans="1:59" x14ac:dyDescent="0.25">
      <c r="A160" s="268" t="s">
        <v>332</v>
      </c>
      <c r="B160" s="268" t="s">
        <v>258</v>
      </c>
      <c r="C160" s="268">
        <v>55027</v>
      </c>
      <c r="D160" s="268" t="s">
        <v>648</v>
      </c>
      <c r="E160" s="269">
        <v>2948</v>
      </c>
      <c r="F160" s="269">
        <v>171</v>
      </c>
      <c r="G160" s="270">
        <f>Table2[[#This Row],[Uninsured ('#)]]/Table2[[#This Row],[Population ('#)]]</f>
        <v>5.8005427408412483E-2</v>
      </c>
      <c r="H160" s="271" t="s">
        <v>342</v>
      </c>
      <c r="I160" s="271" t="s">
        <v>342</v>
      </c>
      <c r="J160" s="272">
        <f>VLOOKUP($C160,Backsheet!$A$299:$EX$663,40,FALSE)</f>
        <v>87</v>
      </c>
      <c r="K160" s="272">
        <f>VLOOKUP($C160,Backsheet!$A$299:$EX$663,41,FALSE)</f>
        <v>22</v>
      </c>
      <c r="L160" s="273">
        <f>IF(Table2[[#This Row],[Not U.S. Citizen Population ('#)]]&gt;0,Table2[[#This Row],[Not U.S. Citizen Uninsured ('#)]]/Table2[[#This Row],[Not U.S. Citizen Population ('#)]],0)</f>
        <v>0.25287356321839083</v>
      </c>
      <c r="M160" s="271" t="str">
        <f>_xlfn.IFNA(VLOOKUP($C160,'Backsheet - SVI'!$A$1:$BZ$999,58,FALSE),"N/A")</f>
        <v>Some vulnerability</v>
      </c>
      <c r="N160" s="231"/>
      <c r="BG160" s="232"/>
    </row>
    <row r="161" spans="1:59" x14ac:dyDescent="0.25">
      <c r="A161" s="268" t="s">
        <v>332</v>
      </c>
      <c r="B161" s="268" t="s">
        <v>312</v>
      </c>
      <c r="C161" s="268">
        <v>55041</v>
      </c>
      <c r="D161" s="268" t="s">
        <v>654</v>
      </c>
      <c r="E161" s="269">
        <v>7392</v>
      </c>
      <c r="F161" s="269">
        <v>186</v>
      </c>
      <c r="G161" s="270">
        <f>Table2[[#This Row],[Uninsured ('#)]]/Table2[[#This Row],[Population ('#)]]</f>
        <v>2.5162337662337664E-2</v>
      </c>
      <c r="H161" s="271" t="s">
        <v>342</v>
      </c>
      <c r="I161" s="271" t="s">
        <v>342</v>
      </c>
      <c r="J161" s="272">
        <f>VLOOKUP($C161,Backsheet!$A$299:$EX$663,40,FALSE)</f>
        <v>9</v>
      </c>
      <c r="K161" s="272">
        <f>VLOOKUP($C161,Backsheet!$A$299:$EX$663,41,FALSE)</f>
        <v>6</v>
      </c>
      <c r="L161" s="273">
        <f>IF(Table2[[#This Row],[Not U.S. Citizen Population ('#)]]&gt;0,Table2[[#This Row],[Not U.S. Citizen Uninsured ('#)]]/Table2[[#This Row],[Not U.S. Citizen Population ('#)]],0)</f>
        <v>0.66666666666666663</v>
      </c>
      <c r="M161" s="271" t="str">
        <f>_xlfn.IFNA(VLOOKUP($C161,'Backsheet - SVI'!$A$1:$BZ$999,58,FALSE),"N/A")</f>
        <v>Significant vulnerability</v>
      </c>
      <c r="N161" s="231"/>
      <c r="BG161" s="232"/>
    </row>
    <row r="162" spans="1:59" x14ac:dyDescent="0.25">
      <c r="A162" s="268" t="s">
        <v>332</v>
      </c>
      <c r="B162" s="268" t="s">
        <v>307</v>
      </c>
      <c r="C162" s="268">
        <v>55049</v>
      </c>
      <c r="D162" s="268" t="s">
        <v>656</v>
      </c>
      <c r="E162" s="269">
        <v>2625</v>
      </c>
      <c r="F162" s="269">
        <v>201</v>
      </c>
      <c r="G162" s="270">
        <f>Table2[[#This Row],[Uninsured ('#)]]/Table2[[#This Row],[Population ('#)]]</f>
        <v>7.6571428571428568E-2</v>
      </c>
      <c r="H162" s="271" t="s">
        <v>342</v>
      </c>
      <c r="I162" s="271" t="s">
        <v>342</v>
      </c>
      <c r="J162" s="272">
        <f>VLOOKUP($C162,Backsheet!$A$299:$EX$663,40,FALSE)</f>
        <v>148</v>
      </c>
      <c r="K162" s="272">
        <f>VLOOKUP($C162,Backsheet!$A$299:$EX$663,41,FALSE)</f>
        <v>84</v>
      </c>
      <c r="L162" s="273">
        <f>IF(Table2[[#This Row],[Not U.S. Citizen Population ('#)]]&gt;0,Table2[[#This Row],[Not U.S. Citizen Uninsured ('#)]]/Table2[[#This Row],[Not U.S. Citizen Population ('#)]],0)</f>
        <v>0.56756756756756754</v>
      </c>
      <c r="M162" s="275" t="str">
        <f>_xlfn.IFNA(VLOOKUP($C162,'Backsheet - SVI'!$A$1:$BZ$999,58,FALSE),"N/A")</f>
        <v>Significant vulnerability</v>
      </c>
      <c r="N162" s="231"/>
      <c r="BG162" s="232"/>
    </row>
    <row r="163" spans="1:59" x14ac:dyDescent="0.25">
      <c r="A163" s="268" t="s">
        <v>332</v>
      </c>
      <c r="B163" s="268" t="s">
        <v>299</v>
      </c>
      <c r="C163" s="268">
        <v>55057</v>
      </c>
      <c r="D163" s="268" t="s">
        <v>660</v>
      </c>
      <c r="E163" s="269">
        <v>25165</v>
      </c>
      <c r="F163" s="269">
        <v>1546</v>
      </c>
      <c r="G163" s="270">
        <f>Table2[[#This Row],[Uninsured ('#)]]/Table2[[#This Row],[Population ('#)]]</f>
        <v>6.143453208821776E-2</v>
      </c>
      <c r="H163" s="271" t="s">
        <v>342</v>
      </c>
      <c r="I163" s="271" t="s">
        <v>342</v>
      </c>
      <c r="J163" s="272">
        <f>VLOOKUP($C163,Backsheet!$A$299:$EX$663,40,FALSE)</f>
        <v>1642</v>
      </c>
      <c r="K163" s="272">
        <f>VLOOKUP($C163,Backsheet!$A$299:$EX$663,41,FALSE)</f>
        <v>1016</v>
      </c>
      <c r="L163" s="273">
        <f>IF(Table2[[#This Row],[Not U.S. Citizen Population ('#)]]&gt;0,Table2[[#This Row],[Not U.S. Citizen Uninsured ('#)]]/Table2[[#This Row],[Not U.S. Citizen Population ('#)]],0)</f>
        <v>0.61875761266747864</v>
      </c>
      <c r="M163" s="271" t="str">
        <f>_xlfn.IFNA(VLOOKUP($C163,'Backsheet - SVI'!$A$1:$BZ$999,58,FALSE),"N/A")</f>
        <v>Significant vulnerability</v>
      </c>
      <c r="N163" s="231"/>
      <c r="BG163" s="232"/>
    </row>
    <row r="164" spans="1:59" x14ac:dyDescent="0.25">
      <c r="A164" s="268" t="s">
        <v>332</v>
      </c>
      <c r="B164" s="268" t="s">
        <v>307</v>
      </c>
      <c r="C164" s="268">
        <v>55060</v>
      </c>
      <c r="D164" s="268" t="s">
        <v>661</v>
      </c>
      <c r="E164" s="269">
        <v>29253</v>
      </c>
      <c r="F164" s="269">
        <v>879</v>
      </c>
      <c r="G164" s="270">
        <f>Table2[[#This Row],[Uninsured ('#)]]/Table2[[#This Row],[Population ('#)]]</f>
        <v>3.0048200184596453E-2</v>
      </c>
      <c r="H164" s="271" t="s">
        <v>342</v>
      </c>
      <c r="I164" s="271" t="s">
        <v>342</v>
      </c>
      <c r="J164" s="272">
        <f>VLOOKUP($C164,Backsheet!$A$299:$EX$663,40,FALSE)</f>
        <v>773</v>
      </c>
      <c r="K164" s="272">
        <f>VLOOKUP($C164,Backsheet!$A$299:$EX$663,41,FALSE)</f>
        <v>191</v>
      </c>
      <c r="L164" s="273">
        <f>IF(Table2[[#This Row],[Not U.S. Citizen Population ('#)]]&gt;0,Table2[[#This Row],[Not U.S. Citizen Uninsured ('#)]]/Table2[[#This Row],[Not U.S. Citizen Population ('#)]],0)</f>
        <v>0.24708926261319533</v>
      </c>
      <c r="M164" s="271" t="str">
        <f>_xlfn.IFNA(VLOOKUP($C164,'Backsheet - SVI'!$A$1:$BZ$999,58,FALSE),"N/A")</f>
        <v>Significant vulnerability</v>
      </c>
      <c r="N164" s="231"/>
      <c r="BG164" s="232"/>
    </row>
    <row r="165" spans="1:59" x14ac:dyDescent="0.25">
      <c r="A165" s="268" t="s">
        <v>332</v>
      </c>
      <c r="B165" s="268" t="s">
        <v>258</v>
      </c>
      <c r="C165" s="268">
        <v>55066</v>
      </c>
      <c r="D165" s="268" t="s">
        <v>663</v>
      </c>
      <c r="E165" s="269">
        <v>18702</v>
      </c>
      <c r="F165" s="269">
        <v>1358</v>
      </c>
      <c r="G165" s="270">
        <f>Table2[[#This Row],[Uninsured ('#)]]/Table2[[#This Row],[Population ('#)]]</f>
        <v>7.2612554806972512E-2</v>
      </c>
      <c r="H165" s="271" t="s">
        <v>342</v>
      </c>
      <c r="I165" s="271" t="s">
        <v>342</v>
      </c>
      <c r="J165" s="272">
        <f>VLOOKUP($C165,Backsheet!$A$299:$EX$663,40,FALSE)</f>
        <v>510</v>
      </c>
      <c r="K165" s="272">
        <f>VLOOKUP($C165,Backsheet!$A$299:$EX$663,41,FALSE)</f>
        <v>217</v>
      </c>
      <c r="L165" s="273">
        <f>IF(Table2[[#This Row],[Not U.S. Citizen Population ('#)]]&gt;0,Table2[[#This Row],[Not U.S. Citizen Uninsured ('#)]]/Table2[[#This Row],[Not U.S. Citizen Population ('#)]],0)</f>
        <v>0.42549019607843136</v>
      </c>
      <c r="M165" s="275" t="str">
        <f>_xlfn.IFNA(VLOOKUP($C165,'Backsheet - SVI'!$A$1:$BZ$999,58,FALSE),"N/A")</f>
        <v>Most vulnerability</v>
      </c>
      <c r="N165" s="231"/>
      <c r="BG165" s="232"/>
    </row>
    <row r="166" spans="1:59" x14ac:dyDescent="0.25">
      <c r="A166" s="268" t="s">
        <v>332</v>
      </c>
      <c r="B166" s="268" t="s">
        <v>299</v>
      </c>
      <c r="C166" s="268">
        <v>55088</v>
      </c>
      <c r="D166" s="268" t="s">
        <v>937</v>
      </c>
      <c r="E166" s="269">
        <v>1727</v>
      </c>
      <c r="F166" s="269">
        <v>71</v>
      </c>
      <c r="G166" s="270">
        <f>Table2[[#This Row],[Uninsured ('#)]]/Table2[[#This Row],[Population ('#)]]</f>
        <v>4.1111754487550667E-2</v>
      </c>
      <c r="H166" s="271" t="s">
        <v>342</v>
      </c>
      <c r="I166" s="271" t="s">
        <v>342</v>
      </c>
      <c r="J166" s="272">
        <f>VLOOKUP($C166,Backsheet!$A$299:$EX$663,40,FALSE)</f>
        <v>4</v>
      </c>
      <c r="K166" s="272">
        <f>VLOOKUP($C166,Backsheet!$A$299:$EX$663,41,FALSE)</f>
        <v>0</v>
      </c>
      <c r="L166" s="273">
        <f>IF(Table2[[#This Row],[Not U.S. Citizen Population ('#)]]&gt;0,Table2[[#This Row],[Not U.S. Citizen Uninsured ('#)]]/Table2[[#This Row],[Not U.S. Citizen Population ('#)]],0)</f>
        <v>0</v>
      </c>
      <c r="M166" s="271" t="str">
        <f>_xlfn.IFNA(VLOOKUP($C166,'Backsheet - SVI'!$A$1:$BZ$999,58,FALSE),"N/A")</f>
        <v>Least vulnerability</v>
      </c>
      <c r="N166" s="231"/>
      <c r="BG166" s="232"/>
    </row>
    <row r="167" spans="1:59" x14ac:dyDescent="0.25">
      <c r="A167" s="268" t="s">
        <v>332</v>
      </c>
      <c r="B167" s="268" t="s">
        <v>258</v>
      </c>
      <c r="C167" s="268">
        <v>55089</v>
      </c>
      <c r="D167" s="268" t="s">
        <v>671</v>
      </c>
      <c r="E167" s="269">
        <v>1760</v>
      </c>
      <c r="F167" s="269">
        <v>212</v>
      </c>
      <c r="G167" s="270">
        <f>Table2[[#This Row],[Uninsured ('#)]]/Table2[[#This Row],[Population ('#)]]</f>
        <v>0.12045454545454545</v>
      </c>
      <c r="H167" s="271" t="s">
        <v>342</v>
      </c>
      <c r="I167" s="271" t="s">
        <v>342</v>
      </c>
      <c r="J167" s="272">
        <f>VLOOKUP($C167,Backsheet!$A$299:$EX$663,40,FALSE)</f>
        <v>19</v>
      </c>
      <c r="K167" s="272">
        <f>VLOOKUP($C167,Backsheet!$A$299:$EX$663,41,FALSE)</f>
        <v>4</v>
      </c>
      <c r="L167" s="273">
        <f>IF(Table2[[#This Row],[Not U.S. Citizen Population ('#)]]&gt;0,Table2[[#This Row],[Not U.S. Citizen Uninsured ('#)]]/Table2[[#This Row],[Not U.S. Citizen Population ('#)]],0)</f>
        <v>0.21052631578947367</v>
      </c>
      <c r="M167" s="271" t="str">
        <f>_xlfn.IFNA(VLOOKUP($C167,'Backsheet - SVI'!$A$1:$BZ$999,58,FALSE),"N/A")</f>
        <v>Some vulnerability</v>
      </c>
      <c r="N167" s="231"/>
      <c r="BG167" s="232"/>
    </row>
    <row r="168" spans="1:59" x14ac:dyDescent="0.25">
      <c r="A168" s="268" t="s">
        <v>332</v>
      </c>
      <c r="B168" s="268" t="s">
        <v>288</v>
      </c>
      <c r="C168" s="268">
        <v>55901</v>
      </c>
      <c r="D168" s="268" t="s">
        <v>727</v>
      </c>
      <c r="E168" s="269">
        <v>57569</v>
      </c>
      <c r="F168" s="269">
        <v>2523</v>
      </c>
      <c r="G168" s="270">
        <f>Table2[[#This Row],[Uninsured ('#)]]/Table2[[#This Row],[Population ('#)]]</f>
        <v>4.3825670065486634E-2</v>
      </c>
      <c r="H168" s="271" t="s">
        <v>343</v>
      </c>
      <c r="I168" s="271" t="s">
        <v>342</v>
      </c>
      <c r="J168" s="272">
        <f>VLOOKUP($C168,Backsheet!$A$299:$EX$663,40,FALSE)</f>
        <v>3781</v>
      </c>
      <c r="K168" s="272">
        <f>VLOOKUP($C168,Backsheet!$A$299:$EX$663,41,FALSE)</f>
        <v>412</v>
      </c>
      <c r="L168" s="273">
        <f>IF(Table2[[#This Row],[Not U.S. Citizen Population ('#)]]&gt;0,Table2[[#This Row],[Not U.S. Citizen Uninsured ('#)]]/Table2[[#This Row],[Not U.S. Citizen Population ('#)]],0)</f>
        <v>0.10896588204178789</v>
      </c>
      <c r="M168" s="271" t="str">
        <f>_xlfn.IFNA(VLOOKUP($C168,'Backsheet - SVI'!$A$1:$BZ$999,58,FALSE),"N/A")</f>
        <v>Significant vulnerability</v>
      </c>
      <c r="N168" s="231"/>
      <c r="BG168" s="232"/>
    </row>
    <row r="169" spans="1:59" x14ac:dyDescent="0.25">
      <c r="A169" s="268" t="s">
        <v>332</v>
      </c>
      <c r="B169" s="268" t="s">
        <v>288</v>
      </c>
      <c r="C169" s="268">
        <v>55902</v>
      </c>
      <c r="D169" s="268" t="s">
        <v>727</v>
      </c>
      <c r="E169" s="269">
        <v>25835</v>
      </c>
      <c r="F169" s="269">
        <v>790</v>
      </c>
      <c r="G169" s="270">
        <f>Table2[[#This Row],[Uninsured ('#)]]/Table2[[#This Row],[Population ('#)]]</f>
        <v>3.0578672343719759E-2</v>
      </c>
      <c r="H169" s="271" t="s">
        <v>342</v>
      </c>
      <c r="I169" s="271" t="s">
        <v>342</v>
      </c>
      <c r="J169" s="272">
        <f>VLOOKUP($C169,Backsheet!$A$299:$EX$663,40,FALSE)</f>
        <v>1379</v>
      </c>
      <c r="K169" s="272">
        <f>VLOOKUP($C169,Backsheet!$A$299:$EX$663,41,FALSE)</f>
        <v>92</v>
      </c>
      <c r="L169" s="273">
        <f>IF(Table2[[#This Row],[Not U.S. Citizen Population ('#)]]&gt;0,Table2[[#This Row],[Not U.S. Citizen Uninsured ('#)]]/Table2[[#This Row],[Not U.S. Citizen Population ('#)]],0)</f>
        <v>6.6715010877447425E-2</v>
      </c>
      <c r="M169" s="271" t="str">
        <f>_xlfn.IFNA(VLOOKUP($C169,'Backsheet - SVI'!$A$1:$BZ$999,58,FALSE),"N/A")</f>
        <v>Significant vulnerability</v>
      </c>
      <c r="N169" s="231"/>
      <c r="BG169" s="232"/>
    </row>
    <row r="170" spans="1:59" x14ac:dyDescent="0.25">
      <c r="A170" s="268" t="s">
        <v>332</v>
      </c>
      <c r="B170" s="268" t="s">
        <v>288</v>
      </c>
      <c r="C170" s="268">
        <v>55904</v>
      </c>
      <c r="D170" s="268" t="s">
        <v>727</v>
      </c>
      <c r="E170" s="269">
        <v>28716</v>
      </c>
      <c r="F170" s="269">
        <v>1739</v>
      </c>
      <c r="G170" s="270">
        <f>Table2[[#This Row],[Uninsured ('#)]]/Table2[[#This Row],[Population ('#)]]</f>
        <v>6.0558573617495476E-2</v>
      </c>
      <c r="H170" s="271" t="s">
        <v>342</v>
      </c>
      <c r="I170" s="271" t="s">
        <v>342</v>
      </c>
      <c r="J170" s="272">
        <f>VLOOKUP($C170,Backsheet!$A$299:$EX$663,40,FALSE)</f>
        <v>1501</v>
      </c>
      <c r="K170" s="272">
        <f>VLOOKUP($C170,Backsheet!$A$299:$EX$663,41,FALSE)</f>
        <v>317</v>
      </c>
      <c r="L170" s="273">
        <f>IF(Table2[[#This Row],[Not U.S. Citizen Population ('#)]]&gt;0,Table2[[#This Row],[Not U.S. Citizen Uninsured ('#)]]/Table2[[#This Row],[Not U.S. Citizen Population ('#)]],0)</f>
        <v>0.2111925383077948</v>
      </c>
      <c r="M170" s="271" t="str">
        <f>_xlfn.IFNA(VLOOKUP($C170,'Backsheet - SVI'!$A$1:$BZ$999,58,FALSE),"N/A")</f>
        <v>Most vulnerability</v>
      </c>
      <c r="N170" s="231"/>
      <c r="BG170" s="232"/>
    </row>
    <row r="171" spans="1:59" x14ac:dyDescent="0.25">
      <c r="A171" s="268" t="s">
        <v>332</v>
      </c>
      <c r="B171" s="268" t="s">
        <v>288</v>
      </c>
      <c r="C171" s="268">
        <v>55906</v>
      </c>
      <c r="D171" s="268" t="s">
        <v>727</v>
      </c>
      <c r="E171" s="269">
        <v>20074</v>
      </c>
      <c r="F171" s="269">
        <v>611</v>
      </c>
      <c r="G171" s="270">
        <f>Table2[[#This Row],[Uninsured ('#)]]/Table2[[#This Row],[Population ('#)]]</f>
        <v>3.0437381687755307E-2</v>
      </c>
      <c r="H171" s="271" t="s">
        <v>342</v>
      </c>
      <c r="I171" s="271" t="s">
        <v>342</v>
      </c>
      <c r="J171" s="272">
        <f>VLOOKUP($C171,Backsheet!$A$299:$EX$663,40,FALSE)</f>
        <v>604</v>
      </c>
      <c r="K171" s="272">
        <f>VLOOKUP($C171,Backsheet!$A$299:$EX$663,41,FALSE)</f>
        <v>1</v>
      </c>
      <c r="L171" s="273">
        <f>IF(Table2[[#This Row],[Not U.S. Citizen Population ('#)]]&gt;0,Table2[[#This Row],[Not U.S. Citizen Uninsured ('#)]]/Table2[[#This Row],[Not U.S. Citizen Population ('#)]],0)</f>
        <v>1.6556291390728477E-3</v>
      </c>
      <c r="M171" s="275" t="str">
        <f>_xlfn.IFNA(VLOOKUP($C171,'Backsheet - SVI'!$A$1:$BZ$999,58,FALSE),"N/A")</f>
        <v>Significant vulnerability</v>
      </c>
      <c r="N171" s="231"/>
      <c r="BG171" s="232"/>
    </row>
    <row r="172" spans="1:59" x14ac:dyDescent="0.25">
      <c r="A172" s="268" t="s">
        <v>332</v>
      </c>
      <c r="B172" s="268" t="s">
        <v>283</v>
      </c>
      <c r="C172" s="268">
        <v>55912</v>
      </c>
      <c r="D172" s="268" t="s">
        <v>728</v>
      </c>
      <c r="E172" s="269">
        <v>29076</v>
      </c>
      <c r="F172" s="269">
        <v>1931</v>
      </c>
      <c r="G172" s="270">
        <f>Table2[[#This Row],[Uninsured ('#)]]/Table2[[#This Row],[Population ('#)]]</f>
        <v>6.6412161232631731E-2</v>
      </c>
      <c r="H172" s="271" t="s">
        <v>343</v>
      </c>
      <c r="I172" s="271" t="s">
        <v>342</v>
      </c>
      <c r="J172" s="272">
        <f>VLOOKUP($C172,Backsheet!$A$299:$EX$663,40,FALSE)</f>
        <v>2762</v>
      </c>
      <c r="K172" s="272">
        <f>VLOOKUP($C172,Backsheet!$A$299:$EX$663,41,FALSE)</f>
        <v>947</v>
      </c>
      <c r="L172" s="273">
        <f>IF(Table2[[#This Row],[Not U.S. Citizen Population ('#)]]&gt;0,Table2[[#This Row],[Not U.S. Citizen Uninsured ('#)]]/Table2[[#This Row],[Not U.S. Citizen Population ('#)]],0)</f>
        <v>0.34286748732802319</v>
      </c>
      <c r="M172" s="275" t="str">
        <f>_xlfn.IFNA(VLOOKUP($C172,'Backsheet - SVI'!$A$1:$BZ$999,58,FALSE),"N/A")</f>
        <v>Most vulnerability</v>
      </c>
      <c r="N172" s="231"/>
      <c r="BG172" s="232"/>
    </row>
    <row r="173" spans="1:59" x14ac:dyDescent="0.25">
      <c r="A173" s="268" t="s">
        <v>332</v>
      </c>
      <c r="B173" s="268" t="s">
        <v>307</v>
      </c>
      <c r="C173" s="268">
        <v>55917</v>
      </c>
      <c r="D173" s="268" t="s">
        <v>729</v>
      </c>
      <c r="E173" s="269">
        <v>3476</v>
      </c>
      <c r="F173" s="269">
        <v>130</v>
      </c>
      <c r="G173" s="270">
        <f>Table2[[#This Row],[Uninsured ('#)]]/Table2[[#This Row],[Population ('#)]]</f>
        <v>3.7399309551208286E-2</v>
      </c>
      <c r="H173" s="271" t="s">
        <v>342</v>
      </c>
      <c r="I173" s="271" t="s">
        <v>342</v>
      </c>
      <c r="J173" s="272">
        <f>VLOOKUP($C173,Backsheet!$A$299:$EX$663,40,FALSE)</f>
        <v>47</v>
      </c>
      <c r="K173" s="272">
        <f>VLOOKUP($C173,Backsheet!$A$299:$EX$663,41,FALSE)</f>
        <v>42</v>
      </c>
      <c r="L173" s="273">
        <f>IF(Table2[[#This Row],[Not U.S. Citizen Population ('#)]]&gt;0,Table2[[#This Row],[Not U.S. Citizen Uninsured ('#)]]/Table2[[#This Row],[Not U.S. Citizen Population ('#)]],0)</f>
        <v>0.8936170212765957</v>
      </c>
      <c r="M173" s="271" t="str">
        <f>_xlfn.IFNA(VLOOKUP($C173,'Backsheet - SVI'!$A$1:$BZ$999,58,FALSE),"N/A")</f>
        <v>Significant vulnerability</v>
      </c>
      <c r="N173" s="231"/>
      <c r="BG173" s="232"/>
    </row>
    <row r="174" spans="1:59" x14ac:dyDescent="0.25">
      <c r="A174" s="268" t="s">
        <v>332</v>
      </c>
      <c r="B174" s="268" t="s">
        <v>256</v>
      </c>
      <c r="C174" s="268">
        <v>55922</v>
      </c>
      <c r="D174" s="268" t="s">
        <v>732</v>
      </c>
      <c r="E174" s="269">
        <v>853</v>
      </c>
      <c r="F174" s="269">
        <v>291</v>
      </c>
      <c r="G174" s="270">
        <f>Table2[[#This Row],[Uninsured ('#)]]/Table2[[#This Row],[Population ('#)]]</f>
        <v>0.34114888628370454</v>
      </c>
      <c r="H174" s="271" t="s">
        <v>342</v>
      </c>
      <c r="I174" s="271" t="s">
        <v>343</v>
      </c>
      <c r="J174" s="272">
        <f>VLOOKUP($C174,Backsheet!$A$299:$EX$663,40,FALSE)</f>
        <v>0</v>
      </c>
      <c r="K174" s="272">
        <f>VLOOKUP($C174,Backsheet!$A$299:$EX$663,41,FALSE)</f>
        <v>0</v>
      </c>
      <c r="L174" s="273">
        <f>IF(Table2[[#This Row],[Not U.S. Citizen Population ('#)]]&gt;0,Table2[[#This Row],[Not U.S. Citizen Uninsured ('#)]]/Table2[[#This Row],[Not U.S. Citizen Population ('#)]],0)</f>
        <v>0</v>
      </c>
      <c r="M174" s="271" t="str">
        <f>_xlfn.IFNA(VLOOKUP($C174,'Backsheet - SVI'!$A$1:$BZ$999,58,FALSE),"N/A")</f>
        <v>Most vulnerability</v>
      </c>
      <c r="N174" s="231"/>
      <c r="BG174" s="232"/>
    </row>
    <row r="175" spans="1:59" x14ac:dyDescent="0.25">
      <c r="A175" s="268" t="s">
        <v>332</v>
      </c>
      <c r="B175" s="268" t="s">
        <v>256</v>
      </c>
      <c r="C175" s="268">
        <v>55923</v>
      </c>
      <c r="D175" s="268" t="s">
        <v>733</v>
      </c>
      <c r="E175" s="269">
        <v>4307</v>
      </c>
      <c r="F175" s="269">
        <v>114</v>
      </c>
      <c r="G175" s="270">
        <f>Table2[[#This Row],[Uninsured ('#)]]/Table2[[#This Row],[Population ('#)]]</f>
        <v>2.6468539586719294E-2</v>
      </c>
      <c r="H175" s="271" t="s">
        <v>342</v>
      </c>
      <c r="I175" s="271" t="s">
        <v>342</v>
      </c>
      <c r="J175" s="272">
        <f>VLOOKUP($C175,Backsheet!$A$299:$EX$663,40,FALSE)</f>
        <v>38</v>
      </c>
      <c r="K175" s="272">
        <f>VLOOKUP($C175,Backsheet!$A$299:$EX$663,41,FALSE)</f>
        <v>7</v>
      </c>
      <c r="L175" s="273">
        <f>IF(Table2[[#This Row],[Not U.S. Citizen Population ('#)]]&gt;0,Table2[[#This Row],[Not U.S. Citizen Uninsured ('#)]]/Table2[[#This Row],[Not U.S. Citizen Population ('#)]],0)</f>
        <v>0.18421052631578946</v>
      </c>
      <c r="M175" s="271" t="str">
        <f>_xlfn.IFNA(VLOOKUP($C175,'Backsheet - SVI'!$A$1:$BZ$999,58,FALSE),"N/A")</f>
        <v>Some vulnerability</v>
      </c>
      <c r="N175" s="231"/>
      <c r="BG175" s="232"/>
    </row>
    <row r="176" spans="1:59" x14ac:dyDescent="0.25">
      <c r="A176" s="268" t="s">
        <v>332</v>
      </c>
      <c r="B176" s="268" t="s">
        <v>253</v>
      </c>
      <c r="C176" s="268">
        <v>55924</v>
      </c>
      <c r="D176" s="268" t="s">
        <v>734</v>
      </c>
      <c r="E176" s="269">
        <v>1246</v>
      </c>
      <c r="F176" s="269">
        <v>93</v>
      </c>
      <c r="G176" s="270">
        <f>Table2[[#This Row],[Uninsured ('#)]]/Table2[[#This Row],[Population ('#)]]</f>
        <v>7.463884430176565E-2</v>
      </c>
      <c r="H176" s="271" t="s">
        <v>342</v>
      </c>
      <c r="I176" s="271" t="s">
        <v>342</v>
      </c>
      <c r="J176" s="272">
        <f>VLOOKUP($C176,Backsheet!$A$299:$EX$663,40,FALSE)</f>
        <v>9</v>
      </c>
      <c r="K176" s="272">
        <f>VLOOKUP($C176,Backsheet!$A$299:$EX$663,41,FALSE)</f>
        <v>0</v>
      </c>
      <c r="L176" s="273">
        <f>IF(Table2[[#This Row],[Not U.S. Citizen Population ('#)]]&gt;0,Table2[[#This Row],[Not U.S. Citizen Uninsured ('#)]]/Table2[[#This Row],[Not U.S. Citizen Population ('#)]],0)</f>
        <v>0</v>
      </c>
      <c r="M176" s="271" t="str">
        <f>_xlfn.IFNA(VLOOKUP($C176,'Backsheet - SVI'!$A$1:$BZ$999,58,FALSE),"N/A")</f>
        <v>Some vulnerability</v>
      </c>
      <c r="N176" s="231"/>
      <c r="BG176" s="232"/>
    </row>
    <row r="177" spans="1:59" x14ac:dyDescent="0.25">
      <c r="A177" s="268" t="s">
        <v>332</v>
      </c>
      <c r="B177" s="268" t="s">
        <v>288</v>
      </c>
      <c r="C177" s="268">
        <v>55934</v>
      </c>
      <c r="D177" s="268" t="s">
        <v>1037</v>
      </c>
      <c r="E177" s="269">
        <v>3516</v>
      </c>
      <c r="F177" s="269">
        <v>105</v>
      </c>
      <c r="G177" s="270">
        <f>Table2[[#This Row],[Uninsured ('#)]]/Table2[[#This Row],[Population ('#)]]</f>
        <v>2.9863481228668942E-2</v>
      </c>
      <c r="H177" s="271" t="s">
        <v>342</v>
      </c>
      <c r="I177" s="271" t="s">
        <v>342</v>
      </c>
      <c r="J177" s="272">
        <f>VLOOKUP($C177,Backsheet!$A$299:$EX$663,40,FALSE)</f>
        <v>48</v>
      </c>
      <c r="K177" s="272">
        <f>VLOOKUP($C177,Backsheet!$A$299:$EX$663,41,FALSE)</f>
        <v>0</v>
      </c>
      <c r="L177" s="273">
        <f>IF(Table2[[#This Row],[Not U.S. Citizen Population ('#)]]&gt;0,Table2[[#This Row],[Not U.S. Citizen Uninsured ('#)]]/Table2[[#This Row],[Not U.S. Citizen Population ('#)]],0)</f>
        <v>0</v>
      </c>
      <c r="M177" s="271" t="str">
        <f>_xlfn.IFNA(VLOOKUP($C177,'Backsheet - SVI'!$A$1:$BZ$999,58,FALSE),"N/A")</f>
        <v>Least vulnerability</v>
      </c>
      <c r="N177" s="231"/>
      <c r="BG177" s="232"/>
    </row>
    <row r="178" spans="1:59" x14ac:dyDescent="0.25">
      <c r="A178" s="268" t="s">
        <v>332</v>
      </c>
      <c r="B178" s="268" t="s">
        <v>256</v>
      </c>
      <c r="C178" s="268">
        <v>55939</v>
      </c>
      <c r="D178" s="268" t="s">
        <v>738</v>
      </c>
      <c r="E178" s="269">
        <v>1937</v>
      </c>
      <c r="F178" s="269">
        <v>332</v>
      </c>
      <c r="G178" s="270">
        <f>Table2[[#This Row],[Uninsured ('#)]]/Table2[[#This Row],[Population ('#)]]</f>
        <v>0.17139907072792979</v>
      </c>
      <c r="H178" s="271" t="s">
        <v>342</v>
      </c>
      <c r="I178" s="271" t="s">
        <v>343</v>
      </c>
      <c r="J178" s="272">
        <f>VLOOKUP($C178,Backsheet!$A$299:$EX$663,40,FALSE)</f>
        <v>3</v>
      </c>
      <c r="K178" s="272">
        <f>VLOOKUP($C178,Backsheet!$A$299:$EX$663,41,FALSE)</f>
        <v>1</v>
      </c>
      <c r="L178" s="273">
        <f>IF(Table2[[#This Row],[Not U.S. Citizen Population ('#)]]&gt;0,Table2[[#This Row],[Not U.S. Citizen Uninsured ('#)]]/Table2[[#This Row],[Not U.S. Citizen Population ('#)]],0)</f>
        <v>0.33333333333333331</v>
      </c>
      <c r="M178" s="275" t="str">
        <f>_xlfn.IFNA(VLOOKUP($C178,'Backsheet - SVI'!$A$1:$BZ$999,58,FALSE),"N/A")</f>
        <v>Most vulnerability</v>
      </c>
      <c r="N178" s="231"/>
      <c r="BG178" s="232"/>
    </row>
    <row r="179" spans="1:59" x14ac:dyDescent="0.25">
      <c r="A179" s="268" t="s">
        <v>332</v>
      </c>
      <c r="B179" s="268" t="s">
        <v>253</v>
      </c>
      <c r="C179" s="268">
        <v>55940</v>
      </c>
      <c r="D179" s="268" t="s">
        <v>1039</v>
      </c>
      <c r="E179" s="269">
        <v>2756</v>
      </c>
      <c r="F179" s="269">
        <v>65</v>
      </c>
      <c r="G179" s="270">
        <f>Table2[[#This Row],[Uninsured ('#)]]/Table2[[#This Row],[Population ('#)]]</f>
        <v>2.358490566037736E-2</v>
      </c>
      <c r="H179" s="271" t="s">
        <v>342</v>
      </c>
      <c r="I179" s="271" t="s">
        <v>342</v>
      </c>
      <c r="J179" s="272">
        <f>VLOOKUP($C179,Backsheet!$A$299:$EX$663,40,FALSE)</f>
        <v>9</v>
      </c>
      <c r="K179" s="272">
        <f>VLOOKUP($C179,Backsheet!$A$299:$EX$663,41,FALSE)</f>
        <v>4</v>
      </c>
      <c r="L179" s="273">
        <f>IF(Table2[[#This Row],[Not U.S. Citizen Population ('#)]]&gt;0,Table2[[#This Row],[Not U.S. Citizen Uninsured ('#)]]/Table2[[#This Row],[Not U.S. Citizen Population ('#)]],0)</f>
        <v>0.44444444444444442</v>
      </c>
      <c r="M179" s="271" t="str">
        <f>_xlfn.IFNA(VLOOKUP($C179,'Backsheet - SVI'!$A$1:$BZ$999,58,FALSE),"N/A")</f>
        <v>Significant vulnerability</v>
      </c>
      <c r="N179" s="231"/>
      <c r="BG179" s="232"/>
    </row>
    <row r="180" spans="1:59" x14ac:dyDescent="0.25">
      <c r="A180" s="268" t="s">
        <v>332</v>
      </c>
      <c r="B180" s="268" t="s">
        <v>253</v>
      </c>
      <c r="C180" s="268">
        <v>55944</v>
      </c>
      <c r="D180" s="268" t="s">
        <v>739</v>
      </c>
      <c r="E180" s="269">
        <v>8048</v>
      </c>
      <c r="F180" s="269">
        <v>594</v>
      </c>
      <c r="G180" s="270">
        <f>Table2[[#This Row],[Uninsured ('#)]]/Table2[[#This Row],[Population ('#)]]</f>
        <v>7.3807157057654074E-2</v>
      </c>
      <c r="H180" s="271" t="s">
        <v>342</v>
      </c>
      <c r="I180" s="271" t="s">
        <v>342</v>
      </c>
      <c r="J180" s="272">
        <f>VLOOKUP($C180,Backsheet!$A$299:$EX$663,40,FALSE)</f>
        <v>361</v>
      </c>
      <c r="K180" s="272">
        <f>VLOOKUP($C180,Backsheet!$A$299:$EX$663,41,FALSE)</f>
        <v>105</v>
      </c>
      <c r="L180" s="273">
        <f>IF(Table2[[#This Row],[Not U.S. Citizen Population ('#)]]&gt;0,Table2[[#This Row],[Not U.S. Citizen Uninsured ('#)]]/Table2[[#This Row],[Not U.S. Citizen Population ('#)]],0)</f>
        <v>0.29085872576177285</v>
      </c>
      <c r="M180" s="271" t="str">
        <f>_xlfn.IFNA(VLOOKUP($C180,'Backsheet - SVI'!$A$1:$BZ$999,58,FALSE),"N/A")</f>
        <v>Some vulnerability</v>
      </c>
      <c r="N180" s="231"/>
      <c r="BG180" s="232"/>
    </row>
    <row r="181" spans="1:59" x14ac:dyDescent="0.25">
      <c r="A181" s="268" t="s">
        <v>332</v>
      </c>
      <c r="B181" s="268" t="s">
        <v>258</v>
      </c>
      <c r="C181" s="268">
        <v>55946</v>
      </c>
      <c r="D181" s="268" t="s">
        <v>740</v>
      </c>
      <c r="E181" s="269">
        <v>3280</v>
      </c>
      <c r="F181" s="269">
        <v>77</v>
      </c>
      <c r="G181" s="270">
        <f>Table2[[#This Row],[Uninsured ('#)]]/Table2[[#This Row],[Population ('#)]]</f>
        <v>2.3475609756097561E-2</v>
      </c>
      <c r="H181" s="271" t="s">
        <v>342</v>
      </c>
      <c r="I181" s="271" t="s">
        <v>342</v>
      </c>
      <c r="J181" s="272">
        <f>VLOOKUP($C181,Backsheet!$A$299:$EX$663,40,FALSE)</f>
        <v>7</v>
      </c>
      <c r="K181" s="272">
        <f>VLOOKUP($C181,Backsheet!$A$299:$EX$663,41,FALSE)</f>
        <v>0</v>
      </c>
      <c r="L181" s="273">
        <f>IF(Table2[[#This Row],[Not U.S. Citizen Population ('#)]]&gt;0,Table2[[#This Row],[Not U.S. Citizen Uninsured ('#)]]/Table2[[#This Row],[Not U.S. Citizen Population ('#)]],0)</f>
        <v>0</v>
      </c>
      <c r="M181" s="271" t="str">
        <f>_xlfn.IFNA(VLOOKUP($C181,'Backsheet - SVI'!$A$1:$BZ$999,58,FALSE),"N/A")</f>
        <v>Significant vulnerability</v>
      </c>
      <c r="N181" s="231"/>
      <c r="BG181" s="232"/>
    </row>
    <row r="182" spans="1:59" x14ac:dyDescent="0.25">
      <c r="A182" s="268" t="s">
        <v>332</v>
      </c>
      <c r="B182" s="268" t="s">
        <v>256</v>
      </c>
      <c r="C182" s="268">
        <v>55949</v>
      </c>
      <c r="D182" s="268" t="s">
        <v>741</v>
      </c>
      <c r="E182" s="269">
        <v>1918</v>
      </c>
      <c r="F182" s="269">
        <v>121</v>
      </c>
      <c r="G182" s="270">
        <f>Table2[[#This Row],[Uninsured ('#)]]/Table2[[#This Row],[Population ('#)]]</f>
        <v>6.3086548488008348E-2</v>
      </c>
      <c r="H182" s="271" t="s">
        <v>342</v>
      </c>
      <c r="I182" s="271" t="s">
        <v>342</v>
      </c>
      <c r="J182" s="272">
        <f>VLOOKUP($C182,Backsheet!$A$299:$EX$663,40,FALSE)</f>
        <v>8</v>
      </c>
      <c r="K182" s="272">
        <f>VLOOKUP($C182,Backsheet!$A$299:$EX$663,41,FALSE)</f>
        <v>0</v>
      </c>
      <c r="L182" s="273">
        <f>IF(Table2[[#This Row],[Not U.S. Citizen Population ('#)]]&gt;0,Table2[[#This Row],[Not U.S. Citizen Uninsured ('#)]]/Table2[[#This Row],[Not U.S. Citizen Population ('#)]],0)</f>
        <v>0</v>
      </c>
      <c r="M182" s="275" t="str">
        <f>_xlfn.IFNA(VLOOKUP($C182,'Backsheet - SVI'!$A$1:$BZ$999,58,FALSE),"N/A")</f>
        <v>Significant vulnerability</v>
      </c>
      <c r="N182" s="231"/>
      <c r="BG182" s="232"/>
    </row>
    <row r="183" spans="1:59" x14ac:dyDescent="0.25">
      <c r="A183" s="268" t="s">
        <v>332</v>
      </c>
      <c r="B183" s="268" t="s">
        <v>256</v>
      </c>
      <c r="C183" s="268">
        <v>55954</v>
      </c>
      <c r="D183" s="268" t="s">
        <v>742</v>
      </c>
      <c r="E183" s="269">
        <v>1336</v>
      </c>
      <c r="F183" s="269">
        <v>131</v>
      </c>
      <c r="G183" s="270">
        <f>Table2[[#This Row],[Uninsured ('#)]]/Table2[[#This Row],[Population ('#)]]</f>
        <v>9.8053892215568858E-2</v>
      </c>
      <c r="H183" s="271" t="s">
        <v>342</v>
      </c>
      <c r="I183" s="271" t="s">
        <v>342</v>
      </c>
      <c r="J183" s="272">
        <f>VLOOKUP($C183,Backsheet!$A$299:$EX$663,40,FALSE)</f>
        <v>0</v>
      </c>
      <c r="K183" s="272">
        <f>VLOOKUP($C183,Backsheet!$A$299:$EX$663,41,FALSE)</f>
        <v>0</v>
      </c>
      <c r="L183" s="273">
        <f>IF(Table2[[#This Row],[Not U.S. Citizen Population ('#)]]&gt;0,Table2[[#This Row],[Not U.S. Citizen Uninsured ('#)]]/Table2[[#This Row],[Not U.S. Citizen Population ('#)]],0)</f>
        <v>0</v>
      </c>
      <c r="M183" s="271" t="str">
        <f>_xlfn.IFNA(VLOOKUP($C183,'Backsheet - SVI'!$A$1:$BZ$999,58,FALSE),"N/A")</f>
        <v>Significant vulnerability</v>
      </c>
      <c r="N183" s="231"/>
      <c r="BG183" s="232"/>
    </row>
    <row r="184" spans="1:59" x14ac:dyDescent="0.25">
      <c r="A184" s="268" t="s">
        <v>332</v>
      </c>
      <c r="B184" s="268" t="s">
        <v>312</v>
      </c>
      <c r="C184" s="268">
        <v>55956</v>
      </c>
      <c r="D184" s="268" t="s">
        <v>743</v>
      </c>
      <c r="E184" s="269">
        <v>2044</v>
      </c>
      <c r="F184" s="269">
        <v>100</v>
      </c>
      <c r="G184" s="270">
        <f>Table2[[#This Row],[Uninsured ('#)]]/Table2[[#This Row],[Population ('#)]]</f>
        <v>4.8923679060665359E-2</v>
      </c>
      <c r="H184" s="271" t="s">
        <v>342</v>
      </c>
      <c r="I184" s="271" t="s">
        <v>342</v>
      </c>
      <c r="J184" s="272">
        <f>VLOOKUP($C184,Backsheet!$A$299:$EX$663,40,FALSE)</f>
        <v>26</v>
      </c>
      <c r="K184" s="272">
        <f>VLOOKUP($C184,Backsheet!$A$299:$EX$663,41,FALSE)</f>
        <v>9</v>
      </c>
      <c r="L184" s="273">
        <f>IF(Table2[[#This Row],[Not U.S. Citizen Population ('#)]]&gt;0,Table2[[#This Row],[Not U.S. Citizen Uninsured ('#)]]/Table2[[#This Row],[Not U.S. Citizen Population ('#)]],0)</f>
        <v>0.34615384615384615</v>
      </c>
      <c r="M184" s="271" t="str">
        <f>_xlfn.IFNA(VLOOKUP($C184,'Backsheet - SVI'!$A$1:$BZ$999,58,FALSE),"N/A")</f>
        <v>Some vulnerability</v>
      </c>
      <c r="N184" s="231"/>
      <c r="BG184" s="232"/>
    </row>
    <row r="185" spans="1:59" x14ac:dyDescent="0.25">
      <c r="A185" s="268" t="s">
        <v>332</v>
      </c>
      <c r="B185" s="268" t="s">
        <v>256</v>
      </c>
      <c r="C185" s="268">
        <v>55971</v>
      </c>
      <c r="D185" s="268" t="s">
        <v>744</v>
      </c>
      <c r="E185" s="269">
        <v>2818</v>
      </c>
      <c r="F185" s="269">
        <v>82</v>
      </c>
      <c r="G185" s="274">
        <f>Table2[[#This Row],[Uninsured ('#)]]/Table2[[#This Row],[Population ('#)]]</f>
        <v>2.9098651525904896E-2</v>
      </c>
      <c r="H185" s="271" t="s">
        <v>342</v>
      </c>
      <c r="I185" s="271" t="s">
        <v>342</v>
      </c>
      <c r="J185" s="272">
        <f>VLOOKUP($C185,Backsheet!$A$299:$EX$663,40,FALSE)</f>
        <v>26</v>
      </c>
      <c r="K185" s="272">
        <f>VLOOKUP($C185,Backsheet!$A$299:$EX$663,41,FALSE)</f>
        <v>0</v>
      </c>
      <c r="L185" s="273">
        <f>IF(Table2[[#This Row],[Not U.S. Citizen Population ('#)]]&gt;0,Table2[[#This Row],[Not U.S. Citizen Uninsured ('#)]]/Table2[[#This Row],[Not U.S. Citizen Population ('#)]],0)</f>
        <v>0</v>
      </c>
      <c r="M185" s="271" t="str">
        <f>_xlfn.IFNA(VLOOKUP($C185,'Backsheet - SVI'!$A$1:$BZ$999,58,FALSE),"N/A")</f>
        <v>Some vulnerability</v>
      </c>
      <c r="N185" s="231"/>
      <c r="BG185" s="232"/>
    </row>
    <row r="186" spans="1:59" x14ac:dyDescent="0.25">
      <c r="A186" s="268" t="s">
        <v>332</v>
      </c>
      <c r="B186" s="268" t="s">
        <v>261</v>
      </c>
      <c r="C186" s="268">
        <v>55974</v>
      </c>
      <c r="D186" s="268" t="s">
        <v>745</v>
      </c>
      <c r="E186" s="269">
        <v>1934</v>
      </c>
      <c r="F186" s="269">
        <v>130</v>
      </c>
      <c r="G186" s="270">
        <f>Table2[[#This Row],[Uninsured ('#)]]/Table2[[#This Row],[Population ('#)]]</f>
        <v>6.7218200620475704E-2</v>
      </c>
      <c r="H186" s="271" t="s">
        <v>342</v>
      </c>
      <c r="I186" s="271" t="s">
        <v>342</v>
      </c>
      <c r="J186" s="272">
        <f>VLOOKUP($C186,Backsheet!$A$299:$EX$663,40,FALSE)</f>
        <v>18</v>
      </c>
      <c r="K186" s="272">
        <f>VLOOKUP($C186,Backsheet!$A$299:$EX$663,41,FALSE)</f>
        <v>0</v>
      </c>
      <c r="L186" s="273">
        <f>IF(Table2[[#This Row],[Not U.S. Citizen Population ('#)]]&gt;0,Table2[[#This Row],[Not U.S. Citizen Uninsured ('#)]]/Table2[[#This Row],[Not U.S. Citizen Population ('#)]],0)</f>
        <v>0</v>
      </c>
      <c r="M186" s="271" t="str">
        <f>_xlfn.IFNA(VLOOKUP($C186,'Backsheet - SVI'!$A$1:$BZ$999,58,FALSE),"N/A")</f>
        <v>Significant vulnerability</v>
      </c>
      <c r="N186" s="231"/>
      <c r="BG186" s="232"/>
    </row>
    <row r="187" spans="1:59" x14ac:dyDescent="0.25">
      <c r="A187" s="268" t="s">
        <v>332</v>
      </c>
      <c r="B187" s="268" t="s">
        <v>256</v>
      </c>
      <c r="C187" s="268">
        <v>55975</v>
      </c>
      <c r="D187" s="268" t="s">
        <v>746</v>
      </c>
      <c r="E187" s="269">
        <v>4534</v>
      </c>
      <c r="F187" s="269">
        <v>299</v>
      </c>
      <c r="G187" s="270">
        <f>Table2[[#This Row],[Uninsured ('#)]]/Table2[[#This Row],[Population ('#)]]</f>
        <v>6.5946184384649317E-2</v>
      </c>
      <c r="H187" s="271" t="s">
        <v>342</v>
      </c>
      <c r="I187" s="271" t="s">
        <v>342</v>
      </c>
      <c r="J187" s="272">
        <f>VLOOKUP($C187,Backsheet!$A$299:$EX$663,40,FALSE)</f>
        <v>10</v>
      </c>
      <c r="K187" s="272">
        <f>VLOOKUP($C187,Backsheet!$A$299:$EX$663,41,FALSE)</f>
        <v>4</v>
      </c>
      <c r="L187" s="273">
        <f>IF(Table2[[#This Row],[Not U.S. Citizen Population ('#)]]&gt;0,Table2[[#This Row],[Not U.S. Citizen Uninsured ('#)]]/Table2[[#This Row],[Not U.S. Citizen Population ('#)]],0)</f>
        <v>0.4</v>
      </c>
      <c r="M187" s="271" t="str">
        <f>_xlfn.IFNA(VLOOKUP($C187,'Backsheet - SVI'!$A$1:$BZ$999,58,FALSE),"N/A")</f>
        <v>Significant vulnerability</v>
      </c>
      <c r="N187" s="231"/>
      <c r="BG187" s="232"/>
    </row>
    <row r="188" spans="1:59" x14ac:dyDescent="0.25">
      <c r="A188" s="268" t="s">
        <v>332</v>
      </c>
      <c r="B188" s="268" t="s">
        <v>318</v>
      </c>
      <c r="C188" s="268">
        <v>55979</v>
      </c>
      <c r="D188" s="268" t="s">
        <v>747</v>
      </c>
      <c r="E188" s="269">
        <v>1138</v>
      </c>
      <c r="F188" s="269">
        <v>353</v>
      </c>
      <c r="G188" s="274">
        <f>Table2[[#This Row],[Uninsured ('#)]]/Table2[[#This Row],[Population ('#)]]</f>
        <v>0.31019332161687169</v>
      </c>
      <c r="H188" s="271" t="s">
        <v>342</v>
      </c>
      <c r="I188" s="271" t="s">
        <v>343</v>
      </c>
      <c r="J188" s="272">
        <f>VLOOKUP($C188,Backsheet!$A$299:$EX$663,40,FALSE)</f>
        <v>1</v>
      </c>
      <c r="K188" s="272">
        <f>VLOOKUP($C188,Backsheet!$A$299:$EX$663,41,FALSE)</f>
        <v>1</v>
      </c>
      <c r="L188" s="273">
        <f>IF(Table2[[#This Row],[Not U.S. Citizen Population ('#)]]&gt;0,Table2[[#This Row],[Not U.S. Citizen Uninsured ('#)]]/Table2[[#This Row],[Not U.S. Citizen Population ('#)]],0)</f>
        <v>1</v>
      </c>
      <c r="M188" s="271" t="str">
        <f>_xlfn.IFNA(VLOOKUP($C188,'Backsheet - SVI'!$A$1:$BZ$999,58,FALSE),"N/A")</f>
        <v>Significant vulnerability</v>
      </c>
      <c r="N188" s="231"/>
      <c r="BG188" s="232"/>
    </row>
    <row r="189" spans="1:59" x14ac:dyDescent="0.25">
      <c r="A189" s="268" t="s">
        <v>332</v>
      </c>
      <c r="B189" s="268" t="s">
        <v>253</v>
      </c>
      <c r="C189" s="268">
        <v>55985</v>
      </c>
      <c r="D189" s="268" t="s">
        <v>749</v>
      </c>
      <c r="E189" s="269">
        <v>1626</v>
      </c>
      <c r="F189" s="269">
        <v>64</v>
      </c>
      <c r="G189" s="270">
        <f>Table2[[#This Row],[Uninsured ('#)]]/Table2[[#This Row],[Population ('#)]]</f>
        <v>3.9360393603936041E-2</v>
      </c>
      <c r="H189" s="271" t="s">
        <v>342</v>
      </c>
      <c r="I189" s="271" t="s">
        <v>342</v>
      </c>
      <c r="J189" s="272">
        <f>VLOOKUP($C189,Backsheet!$A$299:$EX$663,40,FALSE)</f>
        <v>28</v>
      </c>
      <c r="K189" s="272">
        <f>VLOOKUP($C189,Backsheet!$A$299:$EX$663,41,FALSE)</f>
        <v>5</v>
      </c>
      <c r="L189" s="273">
        <f>IF(Table2[[#This Row],[Not U.S. Citizen Population ('#)]]&gt;0,Table2[[#This Row],[Not U.S. Citizen Uninsured ('#)]]/Table2[[#This Row],[Not U.S. Citizen Population ('#)]],0)</f>
        <v>0.17857142857142858</v>
      </c>
      <c r="M189" s="271" t="str">
        <f>_xlfn.IFNA(VLOOKUP($C189,'Backsheet - SVI'!$A$1:$BZ$999,58,FALSE),"N/A")</f>
        <v>Significant vulnerability</v>
      </c>
      <c r="N189" s="231"/>
      <c r="BG189" s="232"/>
    </row>
    <row r="190" spans="1:59" x14ac:dyDescent="0.25">
      <c r="A190" s="268" t="s">
        <v>332</v>
      </c>
      <c r="B190" s="268" t="s">
        <v>318</v>
      </c>
      <c r="C190" s="268">
        <v>55987</v>
      </c>
      <c r="D190" s="268" t="s">
        <v>750</v>
      </c>
      <c r="E190" s="269">
        <v>33504</v>
      </c>
      <c r="F190" s="269">
        <v>1382</v>
      </c>
      <c r="G190" s="270">
        <f>Table2[[#This Row],[Uninsured ('#)]]/Table2[[#This Row],[Population ('#)]]</f>
        <v>4.1248806112702964E-2</v>
      </c>
      <c r="H190" s="271" t="s">
        <v>342</v>
      </c>
      <c r="I190" s="271" t="s">
        <v>342</v>
      </c>
      <c r="J190" s="272">
        <f>VLOOKUP($C190,Backsheet!$A$299:$EX$663,40,FALSE)</f>
        <v>573</v>
      </c>
      <c r="K190" s="272">
        <f>VLOOKUP($C190,Backsheet!$A$299:$EX$663,41,FALSE)</f>
        <v>66</v>
      </c>
      <c r="L190" s="273">
        <f>IF(Table2[[#This Row],[Not U.S. Citizen Population ('#)]]&gt;0,Table2[[#This Row],[Not U.S. Citizen Uninsured ('#)]]/Table2[[#This Row],[Not U.S. Citizen Population ('#)]],0)</f>
        <v>0.11518324607329843</v>
      </c>
      <c r="M190" s="271" t="str">
        <f>_xlfn.IFNA(VLOOKUP($C190,'Backsheet - SVI'!$A$1:$BZ$999,58,FALSE),"N/A")</f>
        <v>Most vulnerability</v>
      </c>
      <c r="N190" s="231"/>
      <c r="BG190" s="232"/>
    </row>
    <row r="191" spans="1:59" x14ac:dyDescent="0.25">
      <c r="A191" s="268" t="s">
        <v>332</v>
      </c>
      <c r="B191" s="268" t="s">
        <v>312</v>
      </c>
      <c r="C191" s="268">
        <v>55991</v>
      </c>
      <c r="D191" s="268" t="s">
        <v>752</v>
      </c>
      <c r="E191" s="269">
        <v>1474</v>
      </c>
      <c r="F191" s="269">
        <v>79</v>
      </c>
      <c r="G191" s="274">
        <f>Table2[[#This Row],[Uninsured ('#)]]/Table2[[#This Row],[Population ('#)]]</f>
        <v>5.3595658073270012E-2</v>
      </c>
      <c r="H191" s="271" t="s">
        <v>342</v>
      </c>
      <c r="I191" s="271" t="s">
        <v>342</v>
      </c>
      <c r="J191" s="272">
        <f>VLOOKUP($C191,Backsheet!$A$299:$EX$663,40,FALSE)</f>
        <v>4</v>
      </c>
      <c r="K191" s="272">
        <f>VLOOKUP($C191,Backsheet!$A$299:$EX$663,41,FALSE)</f>
        <v>4</v>
      </c>
      <c r="L191" s="273">
        <f>IF(Table2[[#This Row],[Not U.S. Citizen Population ('#)]]&gt;0,Table2[[#This Row],[Not U.S. Citizen Uninsured ('#)]]/Table2[[#This Row],[Not U.S. Citizen Population ('#)]],0)</f>
        <v>1</v>
      </c>
      <c r="M191" s="271" t="str">
        <f>_xlfn.IFNA(VLOOKUP($C191,'Backsheet - SVI'!$A$1:$BZ$999,58,FALSE),"N/A")</f>
        <v>Some vulnerability</v>
      </c>
      <c r="N191" s="231"/>
      <c r="BG191" s="232"/>
    </row>
    <row r="192" spans="1:59" x14ac:dyDescent="0.25">
      <c r="A192" s="268" t="s">
        <v>332</v>
      </c>
      <c r="B192" s="268" t="s">
        <v>257</v>
      </c>
      <c r="C192" s="268">
        <v>56007</v>
      </c>
      <c r="D192" s="268" t="s">
        <v>754</v>
      </c>
      <c r="E192" s="269">
        <v>21041</v>
      </c>
      <c r="F192" s="269">
        <v>1284</v>
      </c>
      <c r="G192" s="274">
        <f>Table2[[#This Row],[Uninsured ('#)]]/Table2[[#This Row],[Population ('#)]]</f>
        <v>6.1023715602870586E-2</v>
      </c>
      <c r="H192" s="271" t="s">
        <v>342</v>
      </c>
      <c r="I192" s="271" t="s">
        <v>342</v>
      </c>
      <c r="J192" s="272">
        <f>VLOOKUP($C192,Backsheet!$A$299:$EX$663,40,FALSE)</f>
        <v>345</v>
      </c>
      <c r="K192" s="272">
        <f>VLOOKUP($C192,Backsheet!$A$299:$EX$663,41,FALSE)</f>
        <v>191</v>
      </c>
      <c r="L192" s="273">
        <f>IF(Table2[[#This Row],[Not U.S. Citizen Population ('#)]]&gt;0,Table2[[#This Row],[Not U.S. Citizen Uninsured ('#)]]/Table2[[#This Row],[Not U.S. Citizen Population ('#)]],0)</f>
        <v>0.55362318840579705</v>
      </c>
      <c r="M192" s="271" t="str">
        <f>_xlfn.IFNA(VLOOKUP($C192,'Backsheet - SVI'!$A$1:$BZ$999,58,FALSE),"N/A")</f>
        <v>Most vulnerability</v>
      </c>
      <c r="N192" s="231"/>
      <c r="BG192" s="232"/>
    </row>
    <row r="193" spans="1:59" x14ac:dyDescent="0.25">
      <c r="A193" s="268" t="s">
        <v>332</v>
      </c>
      <c r="B193" s="268" t="s">
        <v>307</v>
      </c>
      <c r="C193" s="268">
        <v>56026</v>
      </c>
      <c r="D193" s="268" t="s">
        <v>759</v>
      </c>
      <c r="E193" s="269">
        <v>1978</v>
      </c>
      <c r="F193" s="269">
        <v>98</v>
      </c>
      <c r="G193" s="270">
        <f>Table2[[#This Row],[Uninsured ('#)]]/Table2[[#This Row],[Population ('#)]]</f>
        <v>4.9544994944388271E-2</v>
      </c>
      <c r="H193" s="271" t="s">
        <v>342</v>
      </c>
      <c r="I193" s="271" t="s">
        <v>342</v>
      </c>
      <c r="J193" s="272">
        <f>VLOOKUP($C193,Backsheet!$A$299:$EX$663,40,FALSE)</f>
        <v>0</v>
      </c>
      <c r="K193" s="272">
        <f>VLOOKUP($C193,Backsheet!$A$299:$EX$663,41,FALSE)</f>
        <v>0</v>
      </c>
      <c r="L193" s="273">
        <f>IF(Table2[[#This Row],[Not U.S. Citizen Population ('#)]]&gt;0,Table2[[#This Row],[Not U.S. Citizen Uninsured ('#)]]/Table2[[#This Row],[Not U.S. Citizen Population ('#)]],0)</f>
        <v>0</v>
      </c>
      <c r="M193" s="271" t="str">
        <f>_xlfn.IFNA(VLOOKUP($C193,'Backsheet - SVI'!$A$1:$BZ$999,58,FALSE),"N/A")</f>
        <v>Some vulnerability</v>
      </c>
      <c r="N193" s="231"/>
      <c r="BG193" s="232"/>
    </row>
    <row r="194" spans="1:59" x14ac:dyDescent="0.25">
      <c r="A194" s="268" t="s">
        <v>332</v>
      </c>
      <c r="B194" s="268" t="s">
        <v>257</v>
      </c>
      <c r="C194" s="268">
        <v>56036</v>
      </c>
      <c r="D194" s="268" t="s">
        <v>761</v>
      </c>
      <c r="E194" s="269">
        <v>1761</v>
      </c>
      <c r="F194" s="269">
        <v>70</v>
      </c>
      <c r="G194" s="270">
        <f>Table2[[#This Row],[Uninsured ('#)]]/Table2[[#This Row],[Population ('#)]]</f>
        <v>3.9750141964792735E-2</v>
      </c>
      <c r="H194" s="271" t="s">
        <v>342</v>
      </c>
      <c r="I194" s="271" t="s">
        <v>342</v>
      </c>
      <c r="J194" s="272">
        <f>VLOOKUP($C194,Backsheet!$A$299:$EX$663,40,FALSE)</f>
        <v>12</v>
      </c>
      <c r="K194" s="272">
        <f>VLOOKUP($C194,Backsheet!$A$299:$EX$663,41,FALSE)</f>
        <v>2</v>
      </c>
      <c r="L194" s="273">
        <f>IF(Table2[[#This Row],[Not U.S. Citizen Population ('#)]]&gt;0,Table2[[#This Row],[Not U.S. Citizen Uninsured ('#)]]/Table2[[#This Row],[Not U.S. Citizen Population ('#)]],0)</f>
        <v>0.16666666666666666</v>
      </c>
      <c r="M194" s="271" t="str">
        <f>_xlfn.IFNA(VLOOKUP($C194,'Backsheet - SVI'!$A$1:$BZ$999,58,FALSE),"N/A")</f>
        <v>Some vulnerability</v>
      </c>
      <c r="N194" s="231"/>
      <c r="BG194" s="232"/>
    </row>
    <row r="195" spans="1:59" x14ac:dyDescent="0.25">
      <c r="A195" s="268" t="s">
        <v>333</v>
      </c>
      <c r="B195" s="268" t="s">
        <v>250</v>
      </c>
      <c r="C195" s="268">
        <v>56101</v>
      </c>
      <c r="D195" s="268" t="s">
        <v>775</v>
      </c>
      <c r="E195" s="269">
        <v>5930</v>
      </c>
      <c r="F195" s="269">
        <v>289</v>
      </c>
      <c r="G195" s="270">
        <f>Table2[[#This Row],[Uninsured ('#)]]/Table2[[#This Row],[Population ('#)]]</f>
        <v>4.8735244519392915E-2</v>
      </c>
      <c r="H195" s="271" t="s">
        <v>342</v>
      </c>
      <c r="I195" s="271" t="s">
        <v>342</v>
      </c>
      <c r="J195" s="272">
        <f>VLOOKUP($C195,Backsheet!$A$299:$EX$663,40,FALSE)</f>
        <v>294</v>
      </c>
      <c r="K195" s="272">
        <f>VLOOKUP($C195,Backsheet!$A$299:$EX$663,41,FALSE)</f>
        <v>134</v>
      </c>
      <c r="L195" s="273">
        <f>IF(Table2[[#This Row],[Not U.S. Citizen Population ('#)]]&gt;0,Table2[[#This Row],[Not U.S. Citizen Uninsured ('#)]]/Table2[[#This Row],[Not U.S. Citizen Population ('#)]],0)</f>
        <v>0.45578231292517007</v>
      </c>
      <c r="M195" s="271" t="str">
        <f>_xlfn.IFNA(VLOOKUP($C195,'Backsheet - SVI'!$A$1:$BZ$999,58,FALSE),"N/A")</f>
        <v>Most vulnerability</v>
      </c>
      <c r="N195" s="231"/>
      <c r="BG195" s="232"/>
    </row>
    <row r="196" spans="1:59" x14ac:dyDescent="0.25">
      <c r="A196" s="268" t="s">
        <v>333</v>
      </c>
      <c r="B196" s="268" t="s">
        <v>275</v>
      </c>
      <c r="C196" s="268">
        <v>56115</v>
      </c>
      <c r="D196" s="268" t="s">
        <v>777</v>
      </c>
      <c r="E196" s="269">
        <v>1238</v>
      </c>
      <c r="F196" s="269">
        <v>76</v>
      </c>
      <c r="G196" s="270">
        <f>Table2[[#This Row],[Uninsured ('#)]]/Table2[[#This Row],[Population ('#)]]</f>
        <v>6.1389337641357025E-2</v>
      </c>
      <c r="H196" s="271" t="s">
        <v>342</v>
      </c>
      <c r="I196" s="271" t="s">
        <v>342</v>
      </c>
      <c r="J196" s="272">
        <f>VLOOKUP($C196,Backsheet!$A$299:$EX$663,40,FALSE)</f>
        <v>0</v>
      </c>
      <c r="K196" s="272">
        <f>VLOOKUP($C196,Backsheet!$A$299:$EX$663,41,FALSE)</f>
        <v>0</v>
      </c>
      <c r="L196" s="273">
        <f>IF(Table2[[#This Row],[Not U.S. Citizen Population ('#)]]&gt;0,Table2[[#This Row],[Not U.S. Citizen Uninsured ('#)]]/Table2[[#This Row],[Not U.S. Citizen Population ('#)]],0)</f>
        <v>0</v>
      </c>
      <c r="M196" s="271" t="str">
        <f>_xlfn.IFNA(VLOOKUP($C196,'Backsheet - SVI'!$A$1:$BZ$999,58,FALSE),"N/A")</f>
        <v>Some vulnerability</v>
      </c>
      <c r="N196" s="231"/>
      <c r="BG196" s="232"/>
    </row>
    <row r="197" spans="1:59" x14ac:dyDescent="0.25">
      <c r="A197" s="268" t="s">
        <v>333</v>
      </c>
      <c r="B197" s="268" t="s">
        <v>292</v>
      </c>
      <c r="C197" s="268">
        <v>56128</v>
      </c>
      <c r="D197" s="268" t="s">
        <v>779</v>
      </c>
      <c r="E197" s="269">
        <v>1893</v>
      </c>
      <c r="F197" s="269">
        <v>162</v>
      </c>
      <c r="G197" s="270">
        <f>Table2[[#This Row],[Uninsured ('#)]]/Table2[[#This Row],[Population ('#)]]</f>
        <v>8.5578446909667191E-2</v>
      </c>
      <c r="H197" s="271" t="s">
        <v>342</v>
      </c>
      <c r="I197" s="271" t="s">
        <v>342</v>
      </c>
      <c r="J197" s="272">
        <f>VLOOKUP($C197,Backsheet!$A$299:$EX$663,40,FALSE)</f>
        <v>31</v>
      </c>
      <c r="K197" s="272">
        <f>VLOOKUP($C197,Backsheet!$A$299:$EX$663,41,FALSE)</f>
        <v>0</v>
      </c>
      <c r="L197" s="273">
        <f>IF(Table2[[#This Row],[Not U.S. Citizen Population ('#)]]&gt;0,Table2[[#This Row],[Not U.S. Citizen Uninsured ('#)]]/Table2[[#This Row],[Not U.S. Citizen Population ('#)]],0)</f>
        <v>0</v>
      </c>
      <c r="M197" s="271" t="str">
        <f>_xlfn.IFNA(VLOOKUP($C197,'Backsheet - SVI'!$A$1:$BZ$999,58,FALSE),"N/A")</f>
        <v>Significant vulnerability</v>
      </c>
      <c r="N197" s="231"/>
      <c r="BG197" s="232"/>
    </row>
    <row r="198" spans="1:59" x14ac:dyDescent="0.25">
      <c r="A198" s="268" t="s">
        <v>333</v>
      </c>
      <c r="B198" s="268" t="s">
        <v>265</v>
      </c>
      <c r="C198" s="268">
        <v>56143</v>
      </c>
      <c r="D198" s="268" t="s">
        <v>1122</v>
      </c>
      <c r="E198" s="269">
        <v>4463</v>
      </c>
      <c r="F198" s="269">
        <v>179</v>
      </c>
      <c r="G198" s="270">
        <f>Table2[[#This Row],[Uninsured ('#)]]/Table2[[#This Row],[Population ('#)]]</f>
        <v>4.010755097468071E-2</v>
      </c>
      <c r="H198" s="271" t="s">
        <v>342</v>
      </c>
      <c r="I198" s="271" t="s">
        <v>342</v>
      </c>
      <c r="J198" s="272">
        <f>VLOOKUP($C198,Backsheet!$A$299:$EX$663,40,FALSE)</f>
        <v>49</v>
      </c>
      <c r="K198" s="272">
        <f>VLOOKUP($C198,Backsheet!$A$299:$EX$663,41,FALSE)</f>
        <v>0</v>
      </c>
      <c r="L198" s="273">
        <f>IF(Table2[[#This Row],[Not U.S. Citizen Population ('#)]]&gt;0,Table2[[#This Row],[Not U.S. Citizen Uninsured ('#)]]/Table2[[#This Row],[Not U.S. Citizen Population ('#)]],0)</f>
        <v>0</v>
      </c>
      <c r="M198" s="271" t="str">
        <f>_xlfn.IFNA(VLOOKUP($C198,'Backsheet - SVI'!$A$1:$BZ$999,58,FALSE),"N/A")</f>
        <v>Most vulnerability</v>
      </c>
      <c r="N198" s="231"/>
      <c r="BG198" s="232"/>
    </row>
    <row r="199" spans="1:59" x14ac:dyDescent="0.25">
      <c r="A199" s="268" t="s">
        <v>333</v>
      </c>
      <c r="B199" s="268" t="s">
        <v>274</v>
      </c>
      <c r="C199" s="268">
        <v>56149</v>
      </c>
      <c r="D199" s="268" t="s">
        <v>782</v>
      </c>
      <c r="E199" s="269">
        <v>1205</v>
      </c>
      <c r="F199" s="269">
        <v>79</v>
      </c>
      <c r="G199" s="270">
        <f>Table2[[#This Row],[Uninsured ('#)]]/Table2[[#This Row],[Population ('#)]]</f>
        <v>6.5560165975103737E-2</v>
      </c>
      <c r="H199" s="271" t="s">
        <v>342</v>
      </c>
      <c r="I199" s="271" t="s">
        <v>342</v>
      </c>
      <c r="J199" s="272">
        <f>VLOOKUP($C199,Backsheet!$A$299:$EX$663,40,FALSE)</f>
        <v>0</v>
      </c>
      <c r="K199" s="272">
        <f>VLOOKUP($C199,Backsheet!$A$299:$EX$663,41,FALSE)</f>
        <v>0</v>
      </c>
      <c r="L199" s="273">
        <f>IF(Table2[[#This Row],[Not U.S. Citizen Population ('#)]]&gt;0,Table2[[#This Row],[Not U.S. Citizen Uninsured ('#)]]/Table2[[#This Row],[Not U.S. Citizen Population ('#)]],0)</f>
        <v>0</v>
      </c>
      <c r="M199" s="271" t="str">
        <f>_xlfn.IFNA(VLOOKUP($C199,'Backsheet - SVI'!$A$1:$BZ$999,58,FALSE),"N/A")</f>
        <v>Some vulnerability</v>
      </c>
      <c r="N199" s="231"/>
      <c r="BG199" s="232"/>
    </row>
    <row r="200" spans="1:59" x14ac:dyDescent="0.25">
      <c r="A200" s="268" t="s">
        <v>333</v>
      </c>
      <c r="B200" s="268" t="s">
        <v>297</v>
      </c>
      <c r="C200" s="268">
        <v>56152</v>
      </c>
      <c r="D200" s="268" t="s">
        <v>783</v>
      </c>
      <c r="E200" s="269">
        <v>1338</v>
      </c>
      <c r="F200" s="269">
        <v>73</v>
      </c>
      <c r="G200" s="270">
        <f>Table2[[#This Row],[Uninsured ('#)]]/Table2[[#This Row],[Population ('#)]]</f>
        <v>5.4559043348281017E-2</v>
      </c>
      <c r="H200" s="271" t="s">
        <v>342</v>
      </c>
      <c r="I200" s="271" t="s">
        <v>342</v>
      </c>
      <c r="J200" s="272">
        <f>VLOOKUP($C200,Backsheet!$A$299:$EX$663,40,FALSE)</f>
        <v>4</v>
      </c>
      <c r="K200" s="272">
        <f>VLOOKUP($C200,Backsheet!$A$299:$EX$663,41,FALSE)</f>
        <v>0</v>
      </c>
      <c r="L200" s="273">
        <f>IF(Table2[[#This Row],[Not U.S. Citizen Population ('#)]]&gt;0,Table2[[#This Row],[Not U.S. Citizen Uninsured ('#)]]/Table2[[#This Row],[Not U.S. Citizen Population ('#)]],0)</f>
        <v>0</v>
      </c>
      <c r="M200" s="271" t="str">
        <f>_xlfn.IFNA(VLOOKUP($C200,'Backsheet - SVI'!$A$1:$BZ$999,58,FALSE),"N/A")</f>
        <v>Significant vulnerability</v>
      </c>
      <c r="N200" s="231"/>
      <c r="BG200" s="232"/>
    </row>
    <row r="201" spans="1:59" x14ac:dyDescent="0.25">
      <c r="A201" s="268" t="s">
        <v>333</v>
      </c>
      <c r="B201" s="268" t="s">
        <v>300</v>
      </c>
      <c r="C201" s="268">
        <v>56156</v>
      </c>
      <c r="D201" s="268" t="s">
        <v>784</v>
      </c>
      <c r="E201" s="269">
        <v>6230</v>
      </c>
      <c r="F201" s="269">
        <v>226</v>
      </c>
      <c r="G201" s="270">
        <f>Table2[[#This Row],[Uninsured ('#)]]/Table2[[#This Row],[Population ('#)]]</f>
        <v>3.6276083467094704E-2</v>
      </c>
      <c r="H201" s="271" t="s">
        <v>342</v>
      </c>
      <c r="I201" s="271" t="s">
        <v>342</v>
      </c>
      <c r="J201" s="272">
        <f>VLOOKUP($C201,Backsheet!$A$299:$EX$663,40,FALSE)</f>
        <v>44</v>
      </c>
      <c r="K201" s="272">
        <f>VLOOKUP($C201,Backsheet!$A$299:$EX$663,41,FALSE)</f>
        <v>40</v>
      </c>
      <c r="L201" s="273">
        <f>IF(Table2[[#This Row],[Not U.S. Citizen Population ('#)]]&gt;0,Table2[[#This Row],[Not U.S. Citizen Uninsured ('#)]]/Table2[[#This Row],[Not U.S. Citizen Population ('#)]],0)</f>
        <v>0.90909090909090906</v>
      </c>
      <c r="M201" s="271" t="str">
        <f>_xlfn.IFNA(VLOOKUP($C201,'Backsheet - SVI'!$A$1:$BZ$999,58,FALSE),"N/A")</f>
        <v>Significant vulnerability</v>
      </c>
      <c r="N201" s="231"/>
      <c r="BG201" s="232"/>
    </row>
    <row r="202" spans="1:59" x14ac:dyDescent="0.25">
      <c r="A202" s="268" t="s">
        <v>333</v>
      </c>
      <c r="B202" s="268" t="s">
        <v>250</v>
      </c>
      <c r="C202" s="268">
        <v>56159</v>
      </c>
      <c r="D202" s="268" t="s">
        <v>785</v>
      </c>
      <c r="E202" s="269">
        <v>2460</v>
      </c>
      <c r="F202" s="269">
        <v>116</v>
      </c>
      <c r="G202" s="270">
        <f>Table2[[#This Row],[Uninsured ('#)]]/Table2[[#This Row],[Population ('#)]]</f>
        <v>4.715447154471545E-2</v>
      </c>
      <c r="H202" s="271" t="s">
        <v>342</v>
      </c>
      <c r="I202" s="271" t="s">
        <v>342</v>
      </c>
      <c r="J202" s="272">
        <f>VLOOKUP($C202,Backsheet!$A$299:$EX$663,40,FALSE)</f>
        <v>92</v>
      </c>
      <c r="K202" s="272">
        <f>VLOOKUP($C202,Backsheet!$A$299:$EX$663,41,FALSE)</f>
        <v>44</v>
      </c>
      <c r="L202" s="273">
        <f>IF(Table2[[#This Row],[Not U.S. Citizen Population ('#)]]&gt;0,Table2[[#This Row],[Not U.S. Citizen Uninsured ('#)]]/Table2[[#This Row],[Not U.S. Citizen Population ('#)]],0)</f>
        <v>0.47826086956521741</v>
      </c>
      <c r="M202" s="271" t="str">
        <f>_xlfn.IFNA(VLOOKUP($C202,'Backsheet - SVI'!$A$1:$BZ$999,58,FALSE),"N/A")</f>
        <v>Most vulnerability</v>
      </c>
      <c r="N202" s="231"/>
      <c r="BG202" s="232"/>
    </row>
    <row r="203" spans="1:59" x14ac:dyDescent="0.25">
      <c r="A203" s="268" t="s">
        <v>333</v>
      </c>
      <c r="B203" s="268" t="s">
        <v>292</v>
      </c>
      <c r="C203" s="268">
        <v>56164</v>
      </c>
      <c r="D203" s="268" t="s">
        <v>786</v>
      </c>
      <c r="E203" s="269">
        <v>5451</v>
      </c>
      <c r="F203" s="269">
        <v>322</v>
      </c>
      <c r="G203" s="270">
        <f>Table2[[#This Row],[Uninsured ('#)]]/Table2[[#This Row],[Population ('#)]]</f>
        <v>5.9071729957805907E-2</v>
      </c>
      <c r="H203" s="271" t="s">
        <v>343</v>
      </c>
      <c r="I203" s="271" t="s">
        <v>342</v>
      </c>
      <c r="J203" s="272">
        <f>VLOOKUP($C203,Backsheet!$A$299:$EX$663,40,FALSE)</f>
        <v>234</v>
      </c>
      <c r="K203" s="272">
        <f>VLOOKUP($C203,Backsheet!$A$299:$EX$663,41,FALSE)</f>
        <v>84</v>
      </c>
      <c r="L203" s="273">
        <f>IF(Table2[[#This Row],[Not U.S. Citizen Population ('#)]]&gt;0,Table2[[#This Row],[Not U.S. Citizen Uninsured ('#)]]/Table2[[#This Row],[Not U.S. Citizen Population ('#)]],0)</f>
        <v>0.35897435897435898</v>
      </c>
      <c r="M203" s="271" t="str">
        <f>_xlfn.IFNA(VLOOKUP($C203,'Backsheet - SVI'!$A$1:$BZ$999,58,FALSE),"N/A")</f>
        <v>Most vulnerability</v>
      </c>
      <c r="N203" s="231"/>
      <c r="BG203" s="232"/>
    </row>
    <row r="204" spans="1:59" x14ac:dyDescent="0.25">
      <c r="A204" s="268" t="s">
        <v>333</v>
      </c>
      <c r="B204" s="268" t="s">
        <v>286</v>
      </c>
      <c r="C204" s="268">
        <v>56168</v>
      </c>
      <c r="D204" s="268" t="s">
        <v>1138</v>
      </c>
      <c r="E204" s="269">
        <v>829</v>
      </c>
      <c r="F204" s="269">
        <v>69</v>
      </c>
      <c r="G204" s="270">
        <f>Table2[[#This Row],[Uninsured ('#)]]/Table2[[#This Row],[Population ('#)]]</f>
        <v>8.3232810615199035E-2</v>
      </c>
      <c r="H204" s="271" t="s">
        <v>342</v>
      </c>
      <c r="I204" s="271" t="s">
        <v>342</v>
      </c>
      <c r="J204" s="272">
        <f>VLOOKUP($C204,Backsheet!$A$299:$EX$663,40,FALSE)</f>
        <v>54</v>
      </c>
      <c r="K204" s="272">
        <f>VLOOKUP($C204,Backsheet!$A$299:$EX$663,41,FALSE)</f>
        <v>22</v>
      </c>
      <c r="L204" s="273">
        <f>IF(Table2[[#This Row],[Not U.S. Citizen Population ('#)]]&gt;0,Table2[[#This Row],[Not U.S. Citizen Uninsured ('#)]]/Table2[[#This Row],[Not U.S. Citizen Population ('#)]],0)</f>
        <v>0.40740740740740738</v>
      </c>
      <c r="M204" s="271" t="str">
        <f>_xlfn.IFNA(VLOOKUP($C204,'Backsheet - SVI'!$A$1:$BZ$999,58,FALSE),"N/A")</f>
        <v>Significant vulnerability</v>
      </c>
      <c r="N204" s="231"/>
      <c r="BG204" s="232"/>
    </row>
    <row r="205" spans="1:59" x14ac:dyDescent="0.25">
      <c r="A205" s="268" t="s">
        <v>333</v>
      </c>
      <c r="B205" s="268" t="s">
        <v>284</v>
      </c>
      <c r="C205" s="268">
        <v>56172</v>
      </c>
      <c r="D205" s="268" t="s">
        <v>787</v>
      </c>
      <c r="E205" s="269">
        <v>2936</v>
      </c>
      <c r="F205" s="269">
        <v>130</v>
      </c>
      <c r="G205" s="270">
        <f>Table2[[#This Row],[Uninsured ('#)]]/Table2[[#This Row],[Population ('#)]]</f>
        <v>4.4277929155313353E-2</v>
      </c>
      <c r="H205" s="271" t="s">
        <v>342</v>
      </c>
      <c r="I205" s="271" t="s">
        <v>342</v>
      </c>
      <c r="J205" s="272">
        <f>VLOOKUP($C205,Backsheet!$A$299:$EX$663,40,FALSE)</f>
        <v>49</v>
      </c>
      <c r="K205" s="272">
        <f>VLOOKUP($C205,Backsheet!$A$299:$EX$663,41,FALSE)</f>
        <v>33</v>
      </c>
      <c r="L205" s="273">
        <f>IF(Table2[[#This Row],[Not U.S. Citizen Population ('#)]]&gt;0,Table2[[#This Row],[Not U.S. Citizen Uninsured ('#)]]/Table2[[#This Row],[Not U.S. Citizen Population ('#)]],0)</f>
        <v>0.67346938775510201</v>
      </c>
      <c r="M205" s="271" t="str">
        <f>_xlfn.IFNA(VLOOKUP($C205,'Backsheet - SVI'!$A$1:$BZ$999,58,FALSE),"N/A")</f>
        <v>Significant vulnerability</v>
      </c>
      <c r="N205" s="231"/>
      <c r="BG205" s="232"/>
    </row>
    <row r="206" spans="1:59" x14ac:dyDescent="0.25">
      <c r="A206" s="268" t="s">
        <v>333</v>
      </c>
      <c r="B206" s="268" t="s">
        <v>275</v>
      </c>
      <c r="C206" s="268">
        <v>56175</v>
      </c>
      <c r="D206" s="268" t="s">
        <v>788</v>
      </c>
      <c r="E206" s="269">
        <v>2738</v>
      </c>
      <c r="F206" s="269">
        <v>213</v>
      </c>
      <c r="G206" s="270">
        <f>Table2[[#This Row],[Uninsured ('#)]]/Table2[[#This Row],[Population ('#)]]</f>
        <v>7.7794010226442653E-2</v>
      </c>
      <c r="H206" s="271" t="s">
        <v>342</v>
      </c>
      <c r="I206" s="271" t="s">
        <v>342</v>
      </c>
      <c r="J206" s="272">
        <f>VLOOKUP($C206,Backsheet!$A$299:$EX$663,40,FALSE)</f>
        <v>27</v>
      </c>
      <c r="K206" s="272">
        <f>VLOOKUP($C206,Backsheet!$A$299:$EX$663,41,FALSE)</f>
        <v>4</v>
      </c>
      <c r="L206" s="273">
        <f>IF(Table2[[#This Row],[Not U.S. Citizen Population ('#)]]&gt;0,Table2[[#This Row],[Not U.S. Citizen Uninsured ('#)]]/Table2[[#This Row],[Not U.S. Citizen Population ('#)]],0)</f>
        <v>0.14814814814814814</v>
      </c>
      <c r="M206" s="271" t="str">
        <f>_xlfn.IFNA(VLOOKUP($C206,'Backsheet - SVI'!$A$1:$BZ$999,58,FALSE),"N/A")</f>
        <v>Most vulnerability</v>
      </c>
      <c r="N206" s="231"/>
      <c r="BG206" s="232"/>
    </row>
    <row r="207" spans="1:59" x14ac:dyDescent="0.25">
      <c r="A207" s="268" t="s">
        <v>333</v>
      </c>
      <c r="B207" s="268" t="s">
        <v>274</v>
      </c>
      <c r="C207" s="268">
        <v>56178</v>
      </c>
      <c r="D207" s="268" t="s">
        <v>789</v>
      </c>
      <c r="E207" s="269">
        <v>1582</v>
      </c>
      <c r="F207" s="269">
        <v>105</v>
      </c>
      <c r="G207" s="270">
        <f>Table2[[#This Row],[Uninsured ('#)]]/Table2[[#This Row],[Population ('#)]]</f>
        <v>6.637168141592921E-2</v>
      </c>
      <c r="H207" s="271" t="s">
        <v>342</v>
      </c>
      <c r="I207" s="271" t="s">
        <v>342</v>
      </c>
      <c r="J207" s="272">
        <f>VLOOKUP($C207,Backsheet!$A$299:$EX$663,40,FALSE)</f>
        <v>0</v>
      </c>
      <c r="K207" s="272">
        <f>VLOOKUP($C207,Backsheet!$A$299:$EX$663,41,FALSE)</f>
        <v>0</v>
      </c>
      <c r="L207" s="273">
        <f>IF(Table2[[#This Row],[Not U.S. Citizen Population ('#)]]&gt;0,Table2[[#This Row],[Not U.S. Citizen Uninsured ('#)]]/Table2[[#This Row],[Not U.S. Citizen Population ('#)]],0)</f>
        <v>0</v>
      </c>
      <c r="M207" s="275" t="str">
        <f>_xlfn.IFNA(VLOOKUP($C207,'Backsheet - SVI'!$A$1:$BZ$999,58,FALSE),"N/A")</f>
        <v>Least vulnerability</v>
      </c>
      <c r="N207" s="231"/>
      <c r="BG207" s="232"/>
    </row>
    <row r="208" spans="1:59" x14ac:dyDescent="0.25">
      <c r="A208" s="268" t="s">
        <v>333</v>
      </c>
      <c r="B208" s="268" t="s">
        <v>297</v>
      </c>
      <c r="C208" s="268">
        <v>56180</v>
      </c>
      <c r="D208" s="268" t="s">
        <v>790</v>
      </c>
      <c r="E208" s="269">
        <v>1201</v>
      </c>
      <c r="F208" s="269">
        <v>194</v>
      </c>
      <c r="G208" s="274">
        <f>Table2[[#This Row],[Uninsured ('#)]]/Table2[[#This Row],[Population ('#)]]</f>
        <v>0.16153205661948378</v>
      </c>
      <c r="H208" s="271" t="s">
        <v>342</v>
      </c>
      <c r="I208" s="271" t="s">
        <v>343</v>
      </c>
      <c r="J208" s="272">
        <f>VLOOKUP($C208,Backsheet!$A$299:$EX$663,40,FALSE)</f>
        <v>55</v>
      </c>
      <c r="K208" s="272">
        <f>VLOOKUP($C208,Backsheet!$A$299:$EX$663,41,FALSE)</f>
        <v>42</v>
      </c>
      <c r="L208" s="273">
        <f>IF(Table2[[#This Row],[Not U.S. Citizen Population ('#)]]&gt;0,Table2[[#This Row],[Not U.S. Citizen Uninsured ('#)]]/Table2[[#This Row],[Not U.S. Citizen Population ('#)]],0)</f>
        <v>0.76363636363636367</v>
      </c>
      <c r="M208" s="271" t="str">
        <f>_xlfn.IFNA(VLOOKUP($C208,'Backsheet - SVI'!$A$1:$BZ$999,58,FALSE),"N/A")</f>
        <v>Most vulnerability</v>
      </c>
      <c r="N208" s="231"/>
      <c r="BG208" s="232"/>
    </row>
    <row r="209" spans="1:59" x14ac:dyDescent="0.25">
      <c r="A209" s="268" t="s">
        <v>333</v>
      </c>
      <c r="B209" s="268" t="s">
        <v>286</v>
      </c>
      <c r="C209" s="268">
        <v>56187</v>
      </c>
      <c r="D209" s="268" t="s">
        <v>791</v>
      </c>
      <c r="E209" s="269">
        <v>14943</v>
      </c>
      <c r="F209" s="269">
        <v>2374</v>
      </c>
      <c r="G209" s="270">
        <f>Table2[[#This Row],[Uninsured ('#)]]/Table2[[#This Row],[Population ('#)]]</f>
        <v>0.15887037408820184</v>
      </c>
      <c r="H209" s="271" t="s">
        <v>343</v>
      </c>
      <c r="I209" s="271" t="s">
        <v>343</v>
      </c>
      <c r="J209" s="272">
        <f>VLOOKUP($C209,Backsheet!$A$299:$EX$663,40,FALSE)</f>
        <v>2755</v>
      </c>
      <c r="K209" s="272">
        <f>VLOOKUP($C209,Backsheet!$A$299:$EX$663,41,FALSE)</f>
        <v>1369</v>
      </c>
      <c r="L209" s="273">
        <f>IF(Table2[[#This Row],[Not U.S. Citizen Population ('#)]]&gt;0,Table2[[#This Row],[Not U.S. Citizen Uninsured ('#)]]/Table2[[#This Row],[Not U.S. Citizen Population ('#)]],0)</f>
        <v>0.49691470054446463</v>
      </c>
      <c r="M209" s="271" t="str">
        <f>_xlfn.IFNA(VLOOKUP($C209,'Backsheet - SVI'!$A$1:$BZ$999,58,FALSE),"N/A")</f>
        <v>Most vulnerability</v>
      </c>
      <c r="N209" s="231"/>
      <c r="BG209" s="232"/>
    </row>
    <row r="210" spans="1:59" x14ac:dyDescent="0.25">
      <c r="A210" s="268" t="s">
        <v>333</v>
      </c>
      <c r="B210" s="268" t="s">
        <v>275</v>
      </c>
      <c r="C210" s="268">
        <v>56258</v>
      </c>
      <c r="D210" s="268" t="s">
        <v>802</v>
      </c>
      <c r="E210" s="269">
        <v>15702</v>
      </c>
      <c r="F210" s="269">
        <v>1057</v>
      </c>
      <c r="G210" s="270">
        <f>Table2[[#This Row],[Uninsured ('#)]]/Table2[[#This Row],[Population ('#)]]</f>
        <v>6.7316265443892492E-2</v>
      </c>
      <c r="H210" s="271" t="s">
        <v>343</v>
      </c>
      <c r="I210" s="271" t="s">
        <v>342</v>
      </c>
      <c r="J210" s="272">
        <f>VLOOKUP($C210,Backsheet!$A$299:$EX$663,40,FALSE)</f>
        <v>746</v>
      </c>
      <c r="K210" s="272">
        <f>VLOOKUP($C210,Backsheet!$A$299:$EX$663,41,FALSE)</f>
        <v>432</v>
      </c>
      <c r="L210" s="273">
        <f>IF(Table2[[#This Row],[Not U.S. Citizen Population ('#)]]&gt;0,Table2[[#This Row],[Not U.S. Citizen Uninsured ('#)]]/Table2[[#This Row],[Not U.S. Citizen Population ('#)]],0)</f>
        <v>0.579088471849866</v>
      </c>
      <c r="M210" s="271" t="str">
        <f>_xlfn.IFNA(VLOOKUP($C210,'Backsheet - SVI'!$A$1:$BZ$999,58,FALSE),"N/A")</f>
        <v>Most vulnerability</v>
      </c>
      <c r="N210" s="231"/>
      <c r="BG210" s="232"/>
    </row>
    <row r="211" spans="1:59" x14ac:dyDescent="0.25">
      <c r="A211" s="268" t="s">
        <v>333</v>
      </c>
      <c r="B211" s="268" t="s">
        <v>275</v>
      </c>
      <c r="C211" s="268">
        <v>56264</v>
      </c>
      <c r="D211" s="268" t="s">
        <v>1181</v>
      </c>
      <c r="E211" s="269">
        <v>2130</v>
      </c>
      <c r="F211" s="269">
        <v>142</v>
      </c>
      <c r="G211" s="270">
        <f>Table2[[#This Row],[Uninsured ('#)]]/Table2[[#This Row],[Population ('#)]]</f>
        <v>6.6666666666666666E-2</v>
      </c>
      <c r="H211" s="271" t="s">
        <v>342</v>
      </c>
      <c r="I211" s="271" t="s">
        <v>342</v>
      </c>
      <c r="J211" s="272">
        <f>VLOOKUP($C211,Backsheet!$A$299:$EX$663,40,FALSE)</f>
        <v>56</v>
      </c>
      <c r="K211" s="272">
        <f>VLOOKUP($C211,Backsheet!$A$299:$EX$663,41,FALSE)</f>
        <v>19</v>
      </c>
      <c r="L211" s="273">
        <f>IF(Table2[[#This Row],[Not U.S. Citizen Population ('#)]]&gt;0,Table2[[#This Row],[Not U.S. Citizen Uninsured ('#)]]/Table2[[#This Row],[Not U.S. Citizen Population ('#)]],0)</f>
        <v>0.3392857142857143</v>
      </c>
      <c r="M211" s="271" t="str">
        <f>_xlfn.IFNA(VLOOKUP($C211,'Backsheet - SVI'!$A$1:$BZ$999,58,FALSE),"N/A")</f>
        <v>Significant vulnerability</v>
      </c>
      <c r="N211" s="231"/>
      <c r="BG211" s="232"/>
    </row>
    <row r="212" spans="1:59" x14ac:dyDescent="0.25">
      <c r="A212" s="268" t="s">
        <v>333</v>
      </c>
      <c r="B212" s="268" t="s">
        <v>297</v>
      </c>
      <c r="C212" s="268">
        <v>56270</v>
      </c>
      <c r="D212" s="268" t="s">
        <v>807</v>
      </c>
      <c r="E212" s="269">
        <v>1208</v>
      </c>
      <c r="F212" s="269">
        <v>186</v>
      </c>
      <c r="G212" s="270">
        <f>Table2[[#This Row],[Uninsured ('#)]]/Table2[[#This Row],[Population ('#)]]</f>
        <v>0.15397350993377484</v>
      </c>
      <c r="H212" s="271" t="s">
        <v>342</v>
      </c>
      <c r="I212" s="271" t="s">
        <v>343</v>
      </c>
      <c r="J212" s="272">
        <f>VLOOKUP($C212,Backsheet!$A$299:$EX$663,40,FALSE)</f>
        <v>0</v>
      </c>
      <c r="K212" s="272">
        <f>VLOOKUP($C212,Backsheet!$A$299:$EX$663,41,FALSE)</f>
        <v>0</v>
      </c>
      <c r="L212" s="273">
        <f>IF(Table2[[#This Row],[Not U.S. Citizen Population ('#)]]&gt;0,Table2[[#This Row],[Not U.S. Citizen Uninsured ('#)]]/Table2[[#This Row],[Not U.S. Citizen Population ('#)]],0)</f>
        <v>0</v>
      </c>
      <c r="M212" s="271" t="str">
        <f>_xlfn.IFNA(VLOOKUP($C212,'Backsheet - SVI'!$A$1:$BZ$999,58,FALSE),"N/A")</f>
        <v>Most vulnerability</v>
      </c>
      <c r="N212" s="231"/>
      <c r="BG212" s="232"/>
    </row>
    <row r="213" spans="1:59" x14ac:dyDescent="0.25">
      <c r="A213" s="268" t="s">
        <v>333</v>
      </c>
      <c r="B213" s="268" t="s">
        <v>297</v>
      </c>
      <c r="C213" s="268">
        <v>56283</v>
      </c>
      <c r="D213" s="268" t="s">
        <v>814</v>
      </c>
      <c r="E213" s="269">
        <v>6367</v>
      </c>
      <c r="F213" s="269">
        <v>313</v>
      </c>
      <c r="G213" s="270">
        <f>Table2[[#This Row],[Uninsured ('#)]]/Table2[[#This Row],[Population ('#)]]</f>
        <v>4.9159729857075549E-2</v>
      </c>
      <c r="H213" s="271" t="s">
        <v>342</v>
      </c>
      <c r="I213" s="271" t="s">
        <v>342</v>
      </c>
      <c r="J213" s="272">
        <f>VLOOKUP($C213,Backsheet!$A$299:$EX$663,40,FALSE)</f>
        <v>30</v>
      </c>
      <c r="K213" s="272">
        <f>VLOOKUP($C213,Backsheet!$A$299:$EX$663,41,FALSE)</f>
        <v>1</v>
      </c>
      <c r="L213" s="273">
        <f>IF(Table2[[#This Row],[Not U.S. Citizen Population ('#)]]&gt;0,Table2[[#This Row],[Not U.S. Citizen Uninsured ('#)]]/Table2[[#This Row],[Not U.S. Citizen Population ('#)]],0)</f>
        <v>3.3333333333333333E-2</v>
      </c>
      <c r="M213" s="271" t="str">
        <f>_xlfn.IFNA(VLOOKUP($C213,'Backsheet - SVI'!$A$1:$BZ$999,58,FALSE),"N/A")</f>
        <v>Significant vulnerability</v>
      </c>
      <c r="N213" s="231"/>
      <c r="BG213" s="232"/>
    </row>
    <row r="214" spans="1:59" x14ac:dyDescent="0.25">
      <c r="A214" s="268" t="s">
        <v>328</v>
      </c>
      <c r="B214" s="268" t="s">
        <v>276</v>
      </c>
      <c r="C214" s="268">
        <v>55312</v>
      </c>
      <c r="D214" s="268" t="s">
        <v>679</v>
      </c>
      <c r="E214" s="269">
        <v>1410</v>
      </c>
      <c r="F214" s="269">
        <v>81</v>
      </c>
      <c r="G214" s="270">
        <f>Table2[[#This Row],[Uninsured ('#)]]/Table2[[#This Row],[Population ('#)]]</f>
        <v>5.7446808510638298E-2</v>
      </c>
      <c r="H214" s="271" t="s">
        <v>342</v>
      </c>
      <c r="I214" s="271" t="s">
        <v>342</v>
      </c>
      <c r="J214" s="272">
        <f>VLOOKUP($C214,Backsheet!$A$299:$EX$663,40,FALSE)</f>
        <v>8</v>
      </c>
      <c r="K214" s="272">
        <f>VLOOKUP($C214,Backsheet!$A$299:$EX$663,41,FALSE)</f>
        <v>0</v>
      </c>
      <c r="L214" s="273">
        <f>IF(Table2[[#This Row],[Not U.S. Citizen Population ('#)]]&gt;0,Table2[[#This Row],[Not U.S. Citizen Uninsured ('#)]]/Table2[[#This Row],[Not U.S. Citizen Population ('#)]],0)</f>
        <v>0</v>
      </c>
      <c r="M214" s="271" t="str">
        <f>_xlfn.IFNA(VLOOKUP($C214,'Backsheet - SVI'!$A$1:$BZ$999,58,FALSE),"N/A")</f>
        <v>Some vulnerability</v>
      </c>
      <c r="N214" s="231"/>
      <c r="BG214" s="232"/>
    </row>
    <row r="215" spans="1:59" x14ac:dyDescent="0.25">
      <c r="A215" s="268" t="s">
        <v>328</v>
      </c>
      <c r="B215" s="268" t="s">
        <v>280</v>
      </c>
      <c r="C215" s="268">
        <v>55325</v>
      </c>
      <c r="D215" s="268" t="s">
        <v>686</v>
      </c>
      <c r="E215" s="269">
        <v>4596</v>
      </c>
      <c r="F215" s="269">
        <v>194</v>
      </c>
      <c r="G215" s="270">
        <f>Table2[[#This Row],[Uninsured ('#)]]/Table2[[#This Row],[Population ('#)]]</f>
        <v>4.2210617928633593E-2</v>
      </c>
      <c r="H215" s="271" t="s">
        <v>342</v>
      </c>
      <c r="I215" s="271" t="s">
        <v>342</v>
      </c>
      <c r="J215" s="272">
        <f>VLOOKUP($C215,Backsheet!$A$299:$EX$663,40,FALSE)</f>
        <v>6</v>
      </c>
      <c r="K215" s="272">
        <f>VLOOKUP($C215,Backsheet!$A$299:$EX$663,41,FALSE)</f>
        <v>6</v>
      </c>
      <c r="L215" s="273">
        <f>IF(Table2[[#This Row],[Not U.S. Citizen Population ('#)]]&gt;0,Table2[[#This Row],[Not U.S. Citizen Uninsured ('#)]]/Table2[[#This Row],[Not U.S. Citizen Population ('#)]],0)</f>
        <v>1</v>
      </c>
      <c r="M215" s="271" t="str">
        <f>_xlfn.IFNA(VLOOKUP($C215,'Backsheet - SVI'!$A$1:$BZ$999,58,FALSE),"N/A")</f>
        <v>Some vulnerability</v>
      </c>
      <c r="N215" s="231"/>
      <c r="BG215" s="232"/>
    </row>
    <row r="216" spans="1:59" x14ac:dyDescent="0.25">
      <c r="A216" s="268" t="s">
        <v>328</v>
      </c>
      <c r="B216" s="268" t="s">
        <v>276</v>
      </c>
      <c r="C216" s="268">
        <v>55336</v>
      </c>
      <c r="D216" s="268" t="s">
        <v>690</v>
      </c>
      <c r="E216" s="269">
        <v>8070</v>
      </c>
      <c r="F216" s="269">
        <v>552</v>
      </c>
      <c r="G216" s="270">
        <f>Table2[[#This Row],[Uninsured ('#)]]/Table2[[#This Row],[Population ('#)]]</f>
        <v>6.8401486988847585E-2</v>
      </c>
      <c r="H216" s="271" t="s">
        <v>343</v>
      </c>
      <c r="I216" s="271" t="s">
        <v>342</v>
      </c>
      <c r="J216" s="272">
        <f>VLOOKUP($C216,Backsheet!$A$299:$EX$663,40,FALSE)</f>
        <v>306</v>
      </c>
      <c r="K216" s="272">
        <f>VLOOKUP($C216,Backsheet!$A$299:$EX$663,41,FALSE)</f>
        <v>179</v>
      </c>
      <c r="L216" s="273">
        <f>IF(Table2[[#This Row],[Not U.S. Citizen Population ('#)]]&gt;0,Table2[[#This Row],[Not U.S. Citizen Uninsured ('#)]]/Table2[[#This Row],[Not U.S. Citizen Population ('#)]],0)</f>
        <v>0.58496732026143794</v>
      </c>
      <c r="M216" s="271" t="str">
        <f>_xlfn.IFNA(VLOOKUP($C216,'Backsheet - SVI'!$A$1:$BZ$999,58,FALSE),"N/A")</f>
        <v>Most vulnerability</v>
      </c>
      <c r="N216" s="231"/>
      <c r="BG216" s="232"/>
    </row>
    <row r="217" spans="1:59" x14ac:dyDescent="0.25">
      <c r="A217" s="268" t="s">
        <v>328</v>
      </c>
      <c r="B217" s="268" t="s">
        <v>298</v>
      </c>
      <c r="C217" s="268">
        <v>55342</v>
      </c>
      <c r="D217" s="268" t="s">
        <v>956</v>
      </c>
      <c r="E217" s="269">
        <v>1879</v>
      </c>
      <c r="F217" s="269">
        <v>89</v>
      </c>
      <c r="G217" s="270">
        <f>Table2[[#This Row],[Uninsured ('#)]]/Table2[[#This Row],[Population ('#)]]</f>
        <v>4.7365620010643962E-2</v>
      </c>
      <c r="H217" s="271" t="s">
        <v>342</v>
      </c>
      <c r="I217" s="271" t="s">
        <v>342</v>
      </c>
      <c r="J217" s="272">
        <f>VLOOKUP($C217,Backsheet!$A$299:$EX$663,40,FALSE)</f>
        <v>32</v>
      </c>
      <c r="K217" s="272">
        <f>VLOOKUP($C217,Backsheet!$A$299:$EX$663,41,FALSE)</f>
        <v>21</v>
      </c>
      <c r="L217" s="273">
        <f>IF(Table2[[#This Row],[Not U.S. Citizen Population ('#)]]&gt;0,Table2[[#This Row],[Not U.S. Citizen Uninsured ('#)]]/Table2[[#This Row],[Not U.S. Citizen Population ('#)]],0)</f>
        <v>0.65625</v>
      </c>
      <c r="M217" s="271" t="str">
        <f>_xlfn.IFNA(VLOOKUP($C217,'Backsheet - SVI'!$A$1:$BZ$999,58,FALSE),"N/A")</f>
        <v>Most vulnerability</v>
      </c>
      <c r="N217" s="231"/>
      <c r="BG217" s="232"/>
    </row>
    <row r="218" spans="1:59" x14ac:dyDescent="0.25">
      <c r="A218" s="268" t="s">
        <v>328</v>
      </c>
      <c r="B218" s="268" t="s">
        <v>276</v>
      </c>
      <c r="C218" s="268">
        <v>55350</v>
      </c>
      <c r="D218" s="268" t="s">
        <v>693</v>
      </c>
      <c r="E218" s="269">
        <v>18369</v>
      </c>
      <c r="F218" s="269">
        <v>933</v>
      </c>
      <c r="G218" s="270">
        <f>Table2[[#This Row],[Uninsured ('#)]]/Table2[[#This Row],[Population ('#)]]</f>
        <v>5.0792095378082637E-2</v>
      </c>
      <c r="H218" s="271" t="s">
        <v>343</v>
      </c>
      <c r="I218" s="271" t="s">
        <v>342</v>
      </c>
      <c r="J218" s="272">
        <f>VLOOKUP($C218,Backsheet!$A$299:$EX$663,40,FALSE)</f>
        <v>228</v>
      </c>
      <c r="K218" s="272">
        <f>VLOOKUP($C218,Backsheet!$A$299:$EX$663,41,FALSE)</f>
        <v>173</v>
      </c>
      <c r="L218" s="273">
        <f>IF(Table2[[#This Row],[Not U.S. Citizen Population ('#)]]&gt;0,Table2[[#This Row],[Not U.S. Citizen Uninsured ('#)]]/Table2[[#This Row],[Not U.S. Citizen Population ('#)]],0)</f>
        <v>0.75877192982456143</v>
      </c>
      <c r="M218" s="271" t="str">
        <f>_xlfn.IFNA(VLOOKUP($C218,'Backsheet - SVI'!$A$1:$BZ$999,58,FALSE),"N/A")</f>
        <v>Significant vulnerability</v>
      </c>
      <c r="N218" s="231"/>
      <c r="BG218" s="232"/>
    </row>
    <row r="219" spans="1:59" x14ac:dyDescent="0.25">
      <c r="A219" s="268" t="s">
        <v>328</v>
      </c>
      <c r="B219" s="268" t="s">
        <v>280</v>
      </c>
      <c r="C219" s="268">
        <v>55355</v>
      </c>
      <c r="D219" s="268" t="s">
        <v>694</v>
      </c>
      <c r="E219" s="269">
        <v>9494</v>
      </c>
      <c r="F219" s="269">
        <v>528</v>
      </c>
      <c r="G219" s="270">
        <f>Table2[[#This Row],[Uninsured ('#)]]/Table2[[#This Row],[Population ('#)]]</f>
        <v>5.5614072045502422E-2</v>
      </c>
      <c r="H219" s="271" t="s">
        <v>342</v>
      </c>
      <c r="I219" s="271" t="s">
        <v>342</v>
      </c>
      <c r="J219" s="272">
        <f>VLOOKUP($C219,Backsheet!$A$299:$EX$663,40,FALSE)</f>
        <v>101</v>
      </c>
      <c r="K219" s="272">
        <f>VLOOKUP($C219,Backsheet!$A$299:$EX$663,41,FALSE)</f>
        <v>18</v>
      </c>
      <c r="L219" s="273">
        <f>IF(Table2[[#This Row],[Not U.S. Citizen Population ('#)]]&gt;0,Table2[[#This Row],[Not U.S. Citizen Uninsured ('#)]]/Table2[[#This Row],[Not U.S. Citizen Population ('#)]],0)</f>
        <v>0.17821782178217821</v>
      </c>
      <c r="M219" s="271" t="str">
        <f>_xlfn.IFNA(VLOOKUP($C219,'Backsheet - SVI'!$A$1:$BZ$999,58,FALSE),"N/A")</f>
        <v>Significant vulnerability</v>
      </c>
      <c r="N219" s="231"/>
      <c r="BG219" s="232"/>
    </row>
    <row r="220" spans="1:59" x14ac:dyDescent="0.25">
      <c r="A220" s="268" t="s">
        <v>328</v>
      </c>
      <c r="B220" s="268" t="s">
        <v>267</v>
      </c>
      <c r="C220" s="268">
        <v>56201</v>
      </c>
      <c r="D220" s="268" t="s">
        <v>792</v>
      </c>
      <c r="E220" s="269">
        <v>24233</v>
      </c>
      <c r="F220" s="269">
        <v>2044</v>
      </c>
      <c r="G220" s="274">
        <f>Table2[[#This Row],[Uninsured ('#)]]/Table2[[#This Row],[Population ('#)]]</f>
        <v>8.4347790203441589E-2</v>
      </c>
      <c r="H220" s="271" t="s">
        <v>343</v>
      </c>
      <c r="I220" s="271" t="s">
        <v>343</v>
      </c>
      <c r="J220" s="272">
        <f>VLOOKUP($C220,Backsheet!$A$299:$EX$663,40,FALSE)</f>
        <v>2456</v>
      </c>
      <c r="K220" s="272">
        <f>VLOOKUP($C220,Backsheet!$A$299:$EX$663,41,FALSE)</f>
        <v>903</v>
      </c>
      <c r="L220" s="273">
        <f>IF(Table2[[#This Row],[Not U.S. Citizen Population ('#)]]&gt;0,Table2[[#This Row],[Not U.S. Citizen Uninsured ('#)]]/Table2[[#This Row],[Not U.S. Citizen Population ('#)]],0)</f>
        <v>0.36767100977198697</v>
      </c>
      <c r="M220" s="271" t="str">
        <f>_xlfn.IFNA(VLOOKUP($C220,'Backsheet - SVI'!$A$1:$BZ$999,58,FALSE),"N/A")</f>
        <v>Most vulnerability</v>
      </c>
      <c r="N220" s="231"/>
      <c r="BG220" s="232"/>
    </row>
    <row r="221" spans="1:59" x14ac:dyDescent="0.25">
      <c r="A221" s="268" t="s">
        <v>328</v>
      </c>
      <c r="B221" s="268" t="s">
        <v>267</v>
      </c>
      <c r="C221" s="268">
        <v>56209</v>
      </c>
      <c r="D221" s="268" t="s">
        <v>794</v>
      </c>
      <c r="E221" s="269">
        <v>2628</v>
      </c>
      <c r="F221" s="269">
        <v>173</v>
      </c>
      <c r="G221" s="270">
        <f>Table2[[#This Row],[Uninsured ('#)]]/Table2[[#This Row],[Population ('#)]]</f>
        <v>6.5829528158295278E-2</v>
      </c>
      <c r="H221" s="271" t="s">
        <v>342</v>
      </c>
      <c r="I221" s="271" t="s">
        <v>342</v>
      </c>
      <c r="J221" s="272">
        <f>VLOOKUP($C221,Backsheet!$A$299:$EX$663,40,FALSE)</f>
        <v>1</v>
      </c>
      <c r="K221" s="272">
        <f>VLOOKUP($C221,Backsheet!$A$299:$EX$663,41,FALSE)</f>
        <v>1</v>
      </c>
      <c r="L221" s="273">
        <f>IF(Table2[[#This Row],[Not U.S. Citizen Population ('#)]]&gt;0,Table2[[#This Row],[Not U.S. Citizen Uninsured ('#)]]/Table2[[#This Row],[Not U.S. Citizen Population ('#)]],0)</f>
        <v>1</v>
      </c>
      <c r="M221" s="271" t="str">
        <f>_xlfn.IFNA(VLOOKUP($C221,'Backsheet - SVI'!$A$1:$BZ$999,58,FALSE),"N/A")</f>
        <v>Some vulnerability</v>
      </c>
      <c r="N221" s="231"/>
      <c r="BG221" s="232"/>
    </row>
    <row r="222" spans="1:59" x14ac:dyDescent="0.25">
      <c r="A222" s="268" t="s">
        <v>328</v>
      </c>
      <c r="B222" s="268" t="s">
        <v>280</v>
      </c>
      <c r="C222" s="268">
        <v>56228</v>
      </c>
      <c r="D222" s="268" t="s">
        <v>1163</v>
      </c>
      <c r="E222" s="269">
        <v>905</v>
      </c>
      <c r="F222" s="269">
        <v>81</v>
      </c>
      <c r="G222" s="270">
        <f>Table2[[#This Row],[Uninsured ('#)]]/Table2[[#This Row],[Population ('#)]]</f>
        <v>8.9502762430939228E-2</v>
      </c>
      <c r="H222" s="271" t="s">
        <v>342</v>
      </c>
      <c r="I222" s="271" t="s">
        <v>343</v>
      </c>
      <c r="J222" s="272">
        <f>VLOOKUP($C222,Backsheet!$A$299:$EX$663,40,FALSE)</f>
        <v>16</v>
      </c>
      <c r="K222" s="272">
        <f>VLOOKUP($C222,Backsheet!$A$299:$EX$663,41,FALSE)</f>
        <v>13</v>
      </c>
      <c r="L222" s="273">
        <f>IF(Table2[[#This Row],[Not U.S. Citizen Population ('#)]]&gt;0,Table2[[#This Row],[Not U.S. Citizen Uninsured ('#)]]/Table2[[#This Row],[Not U.S. Citizen Population ('#)]],0)</f>
        <v>0.8125</v>
      </c>
      <c r="M222" s="271" t="str">
        <f>_xlfn.IFNA(VLOOKUP($C222,'Backsheet - SVI'!$A$1:$BZ$999,58,FALSE),"N/A")</f>
        <v>Some vulnerability</v>
      </c>
      <c r="N222" s="231"/>
      <c r="BG222" s="232"/>
    </row>
    <row r="223" spans="1:59" x14ac:dyDescent="0.25">
      <c r="A223" s="268" t="s">
        <v>328</v>
      </c>
      <c r="B223" s="268" t="s">
        <v>280</v>
      </c>
      <c r="C223" s="268">
        <v>56243</v>
      </c>
      <c r="D223" s="268" t="s">
        <v>799</v>
      </c>
      <c r="E223" s="269">
        <v>1968</v>
      </c>
      <c r="F223" s="269">
        <v>86</v>
      </c>
      <c r="G223" s="270">
        <f>Table2[[#This Row],[Uninsured ('#)]]/Table2[[#This Row],[Population ('#)]]</f>
        <v>4.3699186991869921E-2</v>
      </c>
      <c r="H223" s="271" t="s">
        <v>342</v>
      </c>
      <c r="I223" s="271" t="s">
        <v>342</v>
      </c>
      <c r="J223" s="272">
        <f>VLOOKUP($C223,Backsheet!$A$299:$EX$663,40,FALSE)</f>
        <v>27</v>
      </c>
      <c r="K223" s="272">
        <f>VLOOKUP($C223,Backsheet!$A$299:$EX$663,41,FALSE)</f>
        <v>27</v>
      </c>
      <c r="L223" s="273">
        <f>IF(Table2[[#This Row],[Not U.S. Citizen Population ('#)]]&gt;0,Table2[[#This Row],[Not U.S. Citizen Uninsured ('#)]]/Table2[[#This Row],[Not U.S. Citizen Population ('#)]],0)</f>
        <v>1</v>
      </c>
      <c r="M223" s="271" t="str">
        <f>_xlfn.IFNA(VLOOKUP($C223,'Backsheet - SVI'!$A$1:$BZ$999,58,FALSE),"N/A")</f>
        <v>Significant vulnerability</v>
      </c>
      <c r="N223" s="231"/>
      <c r="BG223" s="232"/>
    </row>
    <row r="224" spans="1:59" x14ac:dyDescent="0.25">
      <c r="A224" s="268" t="s">
        <v>328</v>
      </c>
      <c r="B224" s="268" t="s">
        <v>267</v>
      </c>
      <c r="C224" s="268">
        <v>56273</v>
      </c>
      <c r="D224" s="268" t="s">
        <v>809</v>
      </c>
      <c r="E224" s="269">
        <v>5001</v>
      </c>
      <c r="F224" s="269">
        <v>190</v>
      </c>
      <c r="G224" s="270">
        <f>Table2[[#This Row],[Uninsured ('#)]]/Table2[[#This Row],[Population ('#)]]</f>
        <v>3.7992401519696059E-2</v>
      </c>
      <c r="H224" s="271" t="s">
        <v>342</v>
      </c>
      <c r="I224" s="271" t="s">
        <v>342</v>
      </c>
      <c r="J224" s="272">
        <f>VLOOKUP($C224,Backsheet!$A$299:$EX$663,40,FALSE)</f>
        <v>63</v>
      </c>
      <c r="K224" s="272">
        <f>VLOOKUP($C224,Backsheet!$A$299:$EX$663,41,FALSE)</f>
        <v>15</v>
      </c>
      <c r="L224" s="273">
        <f>IF(Table2[[#This Row],[Not U.S. Citizen Population ('#)]]&gt;0,Table2[[#This Row],[Not U.S. Citizen Uninsured ('#)]]/Table2[[#This Row],[Not U.S. Citizen Population ('#)]],0)</f>
        <v>0.23809523809523808</v>
      </c>
      <c r="M224" s="271" t="str">
        <f>_xlfn.IFNA(VLOOKUP($C224,'Backsheet - SVI'!$A$1:$BZ$999,58,FALSE),"N/A")</f>
        <v>Some vulnerability</v>
      </c>
      <c r="N224" s="231"/>
      <c r="BG224" s="232"/>
    </row>
    <row r="225" spans="1:59" x14ac:dyDescent="0.25">
      <c r="A225" s="268" t="s">
        <v>328</v>
      </c>
      <c r="B225" s="268" t="s">
        <v>298</v>
      </c>
      <c r="C225" s="268">
        <v>56277</v>
      </c>
      <c r="D225" s="268" t="s">
        <v>810</v>
      </c>
      <c r="E225" s="269">
        <v>2880</v>
      </c>
      <c r="F225" s="269">
        <v>110</v>
      </c>
      <c r="G225" s="270">
        <f>Table2[[#This Row],[Uninsured ('#)]]/Table2[[#This Row],[Population ('#)]]</f>
        <v>3.8194444444444448E-2</v>
      </c>
      <c r="H225" s="271" t="s">
        <v>342</v>
      </c>
      <c r="I225" s="271" t="s">
        <v>342</v>
      </c>
      <c r="J225" s="272">
        <f>VLOOKUP($C225,Backsheet!$A$299:$EX$663,40,FALSE)</f>
        <v>49</v>
      </c>
      <c r="K225" s="272">
        <f>VLOOKUP($C225,Backsheet!$A$299:$EX$663,41,FALSE)</f>
        <v>0</v>
      </c>
      <c r="L225" s="273">
        <f>IF(Table2[[#This Row],[Not U.S. Citizen Population ('#)]]&gt;0,Table2[[#This Row],[Not U.S. Citizen Uninsured ('#)]]/Table2[[#This Row],[Not U.S. Citizen Population ('#)]],0)</f>
        <v>0</v>
      </c>
      <c r="M225" s="271" t="str">
        <f>_xlfn.IFNA(VLOOKUP($C225,'Backsheet - SVI'!$A$1:$BZ$999,58,FALSE),"N/A")</f>
        <v>Most vulnerability</v>
      </c>
      <c r="N225" s="231"/>
      <c r="BG225" s="232"/>
    </row>
    <row r="226" spans="1:59" x14ac:dyDescent="0.25">
      <c r="A226" s="268" t="s">
        <v>328</v>
      </c>
      <c r="B226" s="268" t="s">
        <v>267</v>
      </c>
      <c r="C226" s="268">
        <v>56282</v>
      </c>
      <c r="D226" s="268" t="s">
        <v>813</v>
      </c>
      <c r="E226" s="269">
        <v>1438</v>
      </c>
      <c r="F226" s="269">
        <v>134</v>
      </c>
      <c r="G226" s="274">
        <f>Table2[[#This Row],[Uninsured ('#)]]/Table2[[#This Row],[Population ('#)]]</f>
        <v>9.3184979137691235E-2</v>
      </c>
      <c r="H226" s="271" t="s">
        <v>342</v>
      </c>
      <c r="I226" s="271" t="s">
        <v>343</v>
      </c>
      <c r="J226" s="272">
        <f>VLOOKUP($C226,Backsheet!$A$299:$EX$663,40,FALSE)</f>
        <v>44</v>
      </c>
      <c r="K226" s="272">
        <f>VLOOKUP($C226,Backsheet!$A$299:$EX$663,41,FALSE)</f>
        <v>0</v>
      </c>
      <c r="L226" s="273">
        <f>IF(Table2[[#This Row],[Not U.S. Citizen Population ('#)]]&gt;0,Table2[[#This Row],[Not U.S. Citizen Uninsured ('#)]]/Table2[[#This Row],[Not U.S. Citizen Population ('#)]],0)</f>
        <v>0</v>
      </c>
      <c r="M226" s="271" t="str">
        <f>_xlfn.IFNA(VLOOKUP($C226,'Backsheet - SVI'!$A$1:$BZ$999,58,FALSE),"N/A")</f>
        <v>Most vulnerability</v>
      </c>
      <c r="N226" s="231"/>
      <c r="BG226" s="232"/>
    </row>
    <row r="227" spans="1:59" x14ac:dyDescent="0.25">
      <c r="A227" s="268" t="s">
        <v>328</v>
      </c>
      <c r="B227" s="268" t="s">
        <v>298</v>
      </c>
      <c r="C227" s="268">
        <v>56284</v>
      </c>
      <c r="D227" s="268" t="s">
        <v>1186</v>
      </c>
      <c r="E227" s="269">
        <v>2046</v>
      </c>
      <c r="F227" s="269">
        <v>78</v>
      </c>
      <c r="G227" s="270">
        <f>Table2[[#This Row],[Uninsured ('#)]]/Table2[[#This Row],[Population ('#)]]</f>
        <v>3.8123167155425221E-2</v>
      </c>
      <c r="H227" s="271" t="s">
        <v>342</v>
      </c>
      <c r="I227" s="271" t="s">
        <v>342</v>
      </c>
      <c r="J227" s="272">
        <f>VLOOKUP($C227,Backsheet!$A$299:$EX$663,40,FALSE)</f>
        <v>27</v>
      </c>
      <c r="K227" s="272">
        <f>VLOOKUP($C227,Backsheet!$A$299:$EX$663,41,FALSE)</f>
        <v>4</v>
      </c>
      <c r="L227" s="273">
        <f>IF(Table2[[#This Row],[Not U.S. Citizen Population ('#)]]&gt;0,Table2[[#This Row],[Not U.S. Citizen Uninsured ('#)]]/Table2[[#This Row],[Not U.S. Citizen Population ('#)]],0)</f>
        <v>0.14814814814814814</v>
      </c>
      <c r="M227" s="271" t="str">
        <f>_xlfn.IFNA(VLOOKUP($C227,'Backsheet - SVI'!$A$1:$BZ$999,58,FALSE),"N/A")</f>
        <v>Most vulnerability</v>
      </c>
      <c r="N227" s="231"/>
      <c r="BG227" s="232"/>
    </row>
    <row r="228" spans="1:59" x14ac:dyDescent="0.25">
      <c r="A228" s="268" t="s">
        <v>328</v>
      </c>
      <c r="B228" s="268" t="s">
        <v>267</v>
      </c>
      <c r="C228" s="268">
        <v>56288</v>
      </c>
      <c r="D228" s="268" t="s">
        <v>815</v>
      </c>
      <c r="E228" s="269">
        <v>4655</v>
      </c>
      <c r="F228" s="269">
        <v>192</v>
      </c>
      <c r="G228" s="270">
        <f>Table2[[#This Row],[Uninsured ('#)]]/Table2[[#This Row],[Population ('#)]]</f>
        <v>4.124597207303974E-2</v>
      </c>
      <c r="H228" s="271" t="s">
        <v>342</v>
      </c>
      <c r="I228" s="271" t="s">
        <v>342</v>
      </c>
      <c r="J228" s="272">
        <f>VLOOKUP($C228,Backsheet!$A$299:$EX$663,40,FALSE)</f>
        <v>4</v>
      </c>
      <c r="K228" s="272">
        <f>VLOOKUP($C228,Backsheet!$A$299:$EX$663,41,FALSE)</f>
        <v>4</v>
      </c>
      <c r="L228" s="273">
        <f>IF(Table2[[#This Row],[Not U.S. Citizen Population ('#)]]&gt;0,Table2[[#This Row],[Not U.S. Citizen Uninsured ('#)]]/Table2[[#This Row],[Not U.S. Citizen Population ('#)]],0)</f>
        <v>1</v>
      </c>
      <c r="M228" s="271" t="str">
        <f>_xlfn.IFNA(VLOOKUP($C228,'Backsheet - SVI'!$A$1:$BZ$999,58,FALSE),"N/A")</f>
        <v>Some vulnerability</v>
      </c>
      <c r="N228" s="231"/>
      <c r="BG228" s="232"/>
    </row>
    <row r="229" spans="1:59" x14ac:dyDescent="0.25">
      <c r="A229" s="268" t="s">
        <v>329</v>
      </c>
      <c r="B229" s="268" t="s">
        <v>235</v>
      </c>
      <c r="C229" s="268">
        <v>55014</v>
      </c>
      <c r="D229" s="268" t="s">
        <v>1340</v>
      </c>
      <c r="E229" s="269">
        <v>27820</v>
      </c>
      <c r="F229" s="269">
        <v>927</v>
      </c>
      <c r="G229" s="270">
        <f>Table2[[#This Row],[Uninsured ('#)]]/Table2[[#This Row],[Population ('#)]]</f>
        <v>3.3321351545650614E-2</v>
      </c>
      <c r="H229" s="271" t="s">
        <v>342</v>
      </c>
      <c r="I229" s="271" t="s">
        <v>342</v>
      </c>
      <c r="J229" s="272">
        <f>VLOOKUP($C229,Backsheet!$A$299:$EX$663,40,FALSE)</f>
        <v>600</v>
      </c>
      <c r="K229" s="272">
        <f>VLOOKUP($C229,Backsheet!$A$299:$EX$663,41,FALSE)</f>
        <v>34</v>
      </c>
      <c r="L229" s="273">
        <f>IF(Table2[[#This Row],[Not U.S. Citizen Population ('#)]]&gt;0,Table2[[#This Row],[Not U.S. Citizen Uninsured ('#)]]/Table2[[#This Row],[Not U.S. Citizen Population ('#)]],0)</f>
        <v>5.6666666666666664E-2</v>
      </c>
      <c r="M229" s="271" t="str">
        <f>_xlfn.IFNA(VLOOKUP($C229,'Backsheet - SVI'!$A$1:$BZ$999,58,FALSE),"N/A")</f>
        <v>Significant vulnerability</v>
      </c>
      <c r="N229" s="231"/>
      <c r="BG229" s="232"/>
    </row>
    <row r="230" spans="1:59" x14ac:dyDescent="0.25">
      <c r="A230" s="268" t="s">
        <v>329</v>
      </c>
      <c r="B230" s="268" t="s">
        <v>315</v>
      </c>
      <c r="C230" s="268">
        <v>55016</v>
      </c>
      <c r="D230" s="268" t="s">
        <v>644</v>
      </c>
      <c r="E230" s="269">
        <v>39791</v>
      </c>
      <c r="F230" s="269">
        <v>1030</v>
      </c>
      <c r="G230" s="270">
        <f>Table2[[#This Row],[Uninsured ('#)]]/Table2[[#This Row],[Population ('#)]]</f>
        <v>2.5885250433515118E-2</v>
      </c>
      <c r="H230" s="271" t="s">
        <v>342</v>
      </c>
      <c r="I230" s="271" t="s">
        <v>342</v>
      </c>
      <c r="J230" s="272">
        <f>VLOOKUP($C230,Backsheet!$A$299:$EX$663,40,FALSE)</f>
        <v>939</v>
      </c>
      <c r="K230" s="272">
        <f>VLOOKUP($C230,Backsheet!$A$299:$EX$663,41,FALSE)</f>
        <v>257</v>
      </c>
      <c r="L230" s="273">
        <f>IF(Table2[[#This Row],[Not U.S. Citizen Population ('#)]]&gt;0,Table2[[#This Row],[Not U.S. Citizen Uninsured ('#)]]/Table2[[#This Row],[Not U.S. Citizen Population ('#)]],0)</f>
        <v>0.27369542066027691</v>
      </c>
      <c r="M230" s="275" t="str">
        <f>_xlfn.IFNA(VLOOKUP($C230,'Backsheet - SVI'!$A$1:$BZ$999,58,FALSE),"N/A")</f>
        <v>Some vulnerability</v>
      </c>
      <c r="N230" s="231"/>
      <c r="BG230" s="232"/>
    </row>
    <row r="231" spans="1:59" x14ac:dyDescent="0.25">
      <c r="A231" s="268" t="s">
        <v>329</v>
      </c>
      <c r="B231" s="268" t="s">
        <v>252</v>
      </c>
      <c r="C231" s="268">
        <v>55024</v>
      </c>
      <c r="D231" s="268" t="s">
        <v>646</v>
      </c>
      <c r="E231" s="269">
        <v>36576</v>
      </c>
      <c r="F231" s="269">
        <v>1053</v>
      </c>
      <c r="G231" s="270">
        <f>Table2[[#This Row],[Uninsured ('#)]]/Table2[[#This Row],[Population ('#)]]</f>
        <v>2.8789370078740158E-2</v>
      </c>
      <c r="H231" s="271" t="s">
        <v>342</v>
      </c>
      <c r="I231" s="271" t="s">
        <v>342</v>
      </c>
      <c r="J231" s="272">
        <f>VLOOKUP($C231,Backsheet!$A$299:$EX$663,40,FALSE)</f>
        <v>812</v>
      </c>
      <c r="K231" s="272">
        <f>VLOOKUP($C231,Backsheet!$A$299:$EX$663,41,FALSE)</f>
        <v>157</v>
      </c>
      <c r="L231" s="273">
        <f>IF(Table2[[#This Row],[Not U.S. Citizen Population ('#)]]&gt;0,Table2[[#This Row],[Not U.S. Citizen Uninsured ('#)]]/Table2[[#This Row],[Not U.S. Citizen Population ('#)]],0)</f>
        <v>0.19334975369458129</v>
      </c>
      <c r="M231" s="271" t="str">
        <f>_xlfn.IFNA(VLOOKUP($C231,'Backsheet - SVI'!$A$1:$BZ$999,58,FALSE),"N/A")</f>
        <v>Some vulnerability</v>
      </c>
      <c r="N231" s="231"/>
      <c r="BG231" s="232"/>
    </row>
    <row r="232" spans="1:59" x14ac:dyDescent="0.25">
      <c r="A232" s="268" t="s">
        <v>329</v>
      </c>
      <c r="B232" s="268" t="s">
        <v>315</v>
      </c>
      <c r="C232" s="268">
        <v>55025</v>
      </c>
      <c r="D232" s="268" t="s">
        <v>647</v>
      </c>
      <c r="E232" s="269">
        <v>25668</v>
      </c>
      <c r="F232" s="269">
        <v>1176</v>
      </c>
      <c r="G232" s="270">
        <f>Table2[[#This Row],[Uninsured ('#)]]/Table2[[#This Row],[Population ('#)]]</f>
        <v>4.5815801776531093E-2</v>
      </c>
      <c r="H232" s="271" t="s">
        <v>342</v>
      </c>
      <c r="I232" s="271" t="s">
        <v>342</v>
      </c>
      <c r="J232" s="272">
        <f>VLOOKUP($C232,Backsheet!$A$299:$EX$663,40,FALSE)</f>
        <v>820</v>
      </c>
      <c r="K232" s="272">
        <f>VLOOKUP($C232,Backsheet!$A$299:$EX$663,41,FALSE)</f>
        <v>126</v>
      </c>
      <c r="L232" s="273">
        <f>IF(Table2[[#This Row],[Not U.S. Citizen Population ('#)]]&gt;0,Table2[[#This Row],[Not U.S. Citizen Uninsured ('#)]]/Table2[[#This Row],[Not U.S. Citizen Population ('#)]],0)</f>
        <v>0.15365853658536585</v>
      </c>
      <c r="M232" s="271" t="str">
        <f>_xlfn.IFNA(VLOOKUP($C232,'Backsheet - SVI'!$A$1:$BZ$999,58,FALSE),"N/A")</f>
        <v>Significant vulnerability</v>
      </c>
      <c r="N232" s="231"/>
      <c r="BG232" s="232"/>
    </row>
    <row r="233" spans="1:59" x14ac:dyDescent="0.25">
      <c r="A233" s="268" t="s">
        <v>329</v>
      </c>
      <c r="B233" s="268" t="s">
        <v>252</v>
      </c>
      <c r="C233" s="268">
        <v>55033</v>
      </c>
      <c r="D233" s="268" t="s">
        <v>650</v>
      </c>
      <c r="E233" s="269">
        <v>28836</v>
      </c>
      <c r="F233" s="269">
        <v>574</v>
      </c>
      <c r="G233" s="270">
        <f>Table2[[#This Row],[Uninsured ('#)]]/Table2[[#This Row],[Population ('#)]]</f>
        <v>1.9905673463725897E-2</v>
      </c>
      <c r="H233" s="271" t="s">
        <v>342</v>
      </c>
      <c r="I233" s="271" t="s">
        <v>342</v>
      </c>
      <c r="J233" s="272">
        <f>VLOOKUP($C233,Backsheet!$A$299:$EX$663,40,FALSE)</f>
        <v>204</v>
      </c>
      <c r="K233" s="272">
        <f>VLOOKUP($C233,Backsheet!$A$299:$EX$663,41,FALSE)</f>
        <v>11</v>
      </c>
      <c r="L233" s="273">
        <f>IF(Table2[[#This Row],[Not U.S. Citizen Population ('#)]]&gt;0,Table2[[#This Row],[Not U.S. Citizen Uninsured ('#)]]/Table2[[#This Row],[Not U.S. Citizen Population ('#)]],0)</f>
        <v>5.3921568627450983E-2</v>
      </c>
      <c r="M233" s="271" t="str">
        <f>_xlfn.IFNA(VLOOKUP($C233,'Backsheet - SVI'!$A$1:$BZ$999,58,FALSE),"N/A")</f>
        <v>Some vulnerability</v>
      </c>
      <c r="N233" s="231"/>
      <c r="BG233" s="232"/>
    </row>
    <row r="234" spans="1:59" x14ac:dyDescent="0.25">
      <c r="A234" s="268" t="s">
        <v>329</v>
      </c>
      <c r="B234" s="268" t="s">
        <v>315</v>
      </c>
      <c r="C234" s="268">
        <v>55038</v>
      </c>
      <c r="D234" s="268" t="s">
        <v>652</v>
      </c>
      <c r="E234" s="269">
        <v>24189</v>
      </c>
      <c r="F234" s="269">
        <v>728</v>
      </c>
      <c r="G234" s="270">
        <f>Table2[[#This Row],[Uninsured ('#)]]/Table2[[#This Row],[Population ('#)]]</f>
        <v>3.0096324775724503E-2</v>
      </c>
      <c r="H234" s="271" t="s">
        <v>342</v>
      </c>
      <c r="I234" s="271" t="s">
        <v>342</v>
      </c>
      <c r="J234" s="272">
        <f>VLOOKUP($C234,Backsheet!$A$299:$EX$663,40,FALSE)</f>
        <v>179</v>
      </c>
      <c r="K234" s="272">
        <f>VLOOKUP($C234,Backsheet!$A$299:$EX$663,41,FALSE)</f>
        <v>0</v>
      </c>
      <c r="L234" s="273">
        <f>IF(Table2[[#This Row],[Not U.S. Citizen Population ('#)]]&gt;0,Table2[[#This Row],[Not U.S. Citizen Uninsured ('#)]]/Table2[[#This Row],[Not U.S. Citizen Population ('#)]],0)</f>
        <v>0</v>
      </c>
      <c r="M234" s="271" t="str">
        <f>_xlfn.IFNA(VLOOKUP($C234,'Backsheet - SVI'!$A$1:$BZ$999,58,FALSE),"N/A")</f>
        <v>Least vulnerability</v>
      </c>
      <c r="N234" s="231"/>
      <c r="BG234" s="232"/>
    </row>
    <row r="235" spans="1:59" x14ac:dyDescent="0.25">
      <c r="A235" s="268" t="s">
        <v>329</v>
      </c>
      <c r="B235" s="268" t="s">
        <v>315</v>
      </c>
      <c r="C235" s="268">
        <v>55043</v>
      </c>
      <c r="D235" s="268" t="s">
        <v>927</v>
      </c>
      <c r="E235" s="269">
        <v>3467</v>
      </c>
      <c r="F235" s="269">
        <v>107</v>
      </c>
      <c r="G235" s="270">
        <f>Table2[[#This Row],[Uninsured ('#)]]/Table2[[#This Row],[Population ('#)]]</f>
        <v>3.0862417075281222E-2</v>
      </c>
      <c r="H235" s="271" t="s">
        <v>342</v>
      </c>
      <c r="I235" s="271" t="s">
        <v>342</v>
      </c>
      <c r="J235" s="272">
        <f>VLOOKUP($C235,Backsheet!$A$299:$EX$663,40,FALSE)</f>
        <v>5</v>
      </c>
      <c r="K235" s="272">
        <f>VLOOKUP($C235,Backsheet!$A$299:$EX$663,41,FALSE)</f>
        <v>0</v>
      </c>
      <c r="L235" s="273">
        <f>IF(Table2[[#This Row],[Not U.S. Citizen Population ('#)]]&gt;0,Table2[[#This Row],[Not U.S. Citizen Uninsured ('#)]]/Table2[[#This Row],[Not U.S. Citizen Population ('#)]],0)</f>
        <v>0</v>
      </c>
      <c r="M235" s="271" t="str">
        <f>_xlfn.IFNA(VLOOKUP($C235,'Backsheet - SVI'!$A$1:$BZ$999,58,FALSE),"N/A")</f>
        <v>Least vulnerability</v>
      </c>
      <c r="N235" s="231"/>
      <c r="BG235" s="232"/>
    </row>
    <row r="236" spans="1:59" x14ac:dyDescent="0.25">
      <c r="A236" s="268" t="s">
        <v>329</v>
      </c>
      <c r="B236" s="268" t="s">
        <v>252</v>
      </c>
      <c r="C236" s="268">
        <v>55044</v>
      </c>
      <c r="D236" s="268" t="s">
        <v>655</v>
      </c>
      <c r="E236" s="269">
        <v>62987</v>
      </c>
      <c r="F236" s="269">
        <v>1530</v>
      </c>
      <c r="G236" s="274">
        <f>Table2[[#This Row],[Uninsured ('#)]]/Table2[[#This Row],[Population ('#)]]</f>
        <v>2.4290726657881786E-2</v>
      </c>
      <c r="H236" s="271" t="s">
        <v>342</v>
      </c>
      <c r="I236" s="271" t="s">
        <v>342</v>
      </c>
      <c r="J236" s="272">
        <f>VLOOKUP($C236,Backsheet!$A$299:$EX$663,40,FALSE)</f>
        <v>1894</v>
      </c>
      <c r="K236" s="272">
        <f>VLOOKUP($C236,Backsheet!$A$299:$EX$663,41,FALSE)</f>
        <v>225</v>
      </c>
      <c r="L236" s="273">
        <f>IF(Table2[[#This Row],[Not U.S. Citizen Population ('#)]]&gt;0,Table2[[#This Row],[Not U.S. Citizen Uninsured ('#)]]/Table2[[#This Row],[Not U.S. Citizen Population ('#)]],0)</f>
        <v>0.1187961985216473</v>
      </c>
      <c r="M236" s="271" t="str">
        <f>_xlfn.IFNA(VLOOKUP($C236,'Backsheet - SVI'!$A$1:$BZ$999,58,FALSE),"N/A")</f>
        <v>Least vulnerability</v>
      </c>
      <c r="N236" s="231"/>
      <c r="BG236" s="232"/>
    </row>
    <row r="237" spans="1:59" x14ac:dyDescent="0.25">
      <c r="A237" s="268" t="s">
        <v>329</v>
      </c>
      <c r="B237" s="268" t="s">
        <v>252</v>
      </c>
      <c r="C237" s="268">
        <v>55068</v>
      </c>
      <c r="D237" s="268" t="s">
        <v>664</v>
      </c>
      <c r="E237" s="269">
        <v>32123</v>
      </c>
      <c r="F237" s="269">
        <v>417</v>
      </c>
      <c r="G237" s="274">
        <f>Table2[[#This Row],[Uninsured ('#)]]/Table2[[#This Row],[Population ('#)]]</f>
        <v>1.29813529246957E-2</v>
      </c>
      <c r="H237" s="271" t="s">
        <v>342</v>
      </c>
      <c r="I237" s="271" t="s">
        <v>342</v>
      </c>
      <c r="J237" s="272">
        <f>VLOOKUP($C237,Backsheet!$A$299:$EX$663,40,FALSE)</f>
        <v>633</v>
      </c>
      <c r="K237" s="272">
        <f>VLOOKUP($C237,Backsheet!$A$299:$EX$663,41,FALSE)</f>
        <v>8</v>
      </c>
      <c r="L237" s="273">
        <f>IF(Table2[[#This Row],[Not U.S. Citizen Population ('#)]]&gt;0,Table2[[#This Row],[Not U.S. Citizen Uninsured ('#)]]/Table2[[#This Row],[Not U.S. Citizen Population ('#)]],0)</f>
        <v>1.2638230647709321E-2</v>
      </c>
      <c r="M237" s="271" t="str">
        <f>_xlfn.IFNA(VLOOKUP($C237,'Backsheet - SVI'!$A$1:$BZ$999,58,FALSE),"N/A")</f>
        <v>Some vulnerability</v>
      </c>
      <c r="N237" s="231"/>
      <c r="BG237" s="232"/>
    </row>
    <row r="238" spans="1:59" x14ac:dyDescent="0.25">
      <c r="A238" s="268" t="s">
        <v>329</v>
      </c>
      <c r="B238" s="268" t="s">
        <v>235</v>
      </c>
      <c r="C238" s="268">
        <v>55070</v>
      </c>
      <c r="D238" s="268" t="s">
        <v>1341</v>
      </c>
      <c r="E238" s="269">
        <v>8396</v>
      </c>
      <c r="F238" s="269">
        <v>604</v>
      </c>
      <c r="G238" s="270">
        <f>Table2[[#This Row],[Uninsured ('#)]]/Table2[[#This Row],[Population ('#)]]</f>
        <v>7.193901858027632E-2</v>
      </c>
      <c r="H238" s="271" t="s">
        <v>342</v>
      </c>
      <c r="I238" s="271" t="s">
        <v>342</v>
      </c>
      <c r="J238" s="272">
        <f>VLOOKUP($C238,Backsheet!$A$299:$EX$663,40,FALSE)</f>
        <v>80</v>
      </c>
      <c r="K238" s="272">
        <f>VLOOKUP($C238,Backsheet!$A$299:$EX$663,41,FALSE)</f>
        <v>0</v>
      </c>
      <c r="L238" s="273">
        <f>IF(Table2[[#This Row],[Not U.S. Citizen Population ('#)]]&gt;0,Table2[[#This Row],[Not U.S. Citizen Uninsured ('#)]]/Table2[[#This Row],[Not U.S. Citizen Population ('#)]],0)</f>
        <v>0</v>
      </c>
      <c r="M238" s="271" t="str">
        <f>_xlfn.IFNA(VLOOKUP($C238,'Backsheet - SVI'!$A$1:$BZ$999,58,FALSE),"N/A")</f>
        <v>Some vulnerability</v>
      </c>
      <c r="N238" s="231"/>
      <c r="BG238" s="232"/>
    </row>
    <row r="239" spans="1:59" x14ac:dyDescent="0.25">
      <c r="A239" s="268" t="s">
        <v>329</v>
      </c>
      <c r="B239" s="268" t="s">
        <v>315</v>
      </c>
      <c r="C239" s="268">
        <v>55071</v>
      </c>
      <c r="D239" s="268" t="s">
        <v>1342</v>
      </c>
      <c r="E239" s="269">
        <v>5807</v>
      </c>
      <c r="F239" s="269">
        <v>509</v>
      </c>
      <c r="G239" s="270">
        <f>Table2[[#This Row],[Uninsured ('#)]]/Table2[[#This Row],[Population ('#)]]</f>
        <v>8.7652832788014459E-2</v>
      </c>
      <c r="H239" s="271" t="s">
        <v>342</v>
      </c>
      <c r="I239" s="271" t="s">
        <v>342</v>
      </c>
      <c r="J239" s="272">
        <f>VLOOKUP($C239,Backsheet!$A$299:$EX$663,40,FALSE)</f>
        <v>70</v>
      </c>
      <c r="K239" s="272">
        <f>VLOOKUP($C239,Backsheet!$A$299:$EX$663,41,FALSE)</f>
        <v>44</v>
      </c>
      <c r="L239" s="273">
        <f>IF(Table2[[#This Row],[Not U.S. Citizen Population ('#)]]&gt;0,Table2[[#This Row],[Not U.S. Citizen Uninsured ('#)]]/Table2[[#This Row],[Not U.S. Citizen Population ('#)]],0)</f>
        <v>0.62857142857142856</v>
      </c>
      <c r="M239" s="275" t="str">
        <f>_xlfn.IFNA(VLOOKUP($C239,'Backsheet - SVI'!$A$1:$BZ$999,58,FALSE),"N/A")</f>
        <v>Significant vulnerability</v>
      </c>
      <c r="N239" s="231"/>
      <c r="BG239" s="232"/>
    </row>
    <row r="240" spans="1:59" x14ac:dyDescent="0.25">
      <c r="A240" s="268" t="s">
        <v>329</v>
      </c>
      <c r="B240" s="268" t="s">
        <v>252</v>
      </c>
      <c r="C240" s="268">
        <v>55075</v>
      </c>
      <c r="D240" s="268" t="s">
        <v>1343</v>
      </c>
      <c r="E240" s="269">
        <v>20607</v>
      </c>
      <c r="F240" s="269">
        <v>1384</v>
      </c>
      <c r="G240" s="270">
        <f>Table2[[#This Row],[Uninsured ('#)]]/Table2[[#This Row],[Population ('#)]]</f>
        <v>6.7161644101518897E-2</v>
      </c>
      <c r="H240" s="271" t="s">
        <v>342</v>
      </c>
      <c r="I240" s="271" t="s">
        <v>342</v>
      </c>
      <c r="J240" s="272">
        <f>VLOOKUP($C240,Backsheet!$A$299:$EX$663,40,FALSE)</f>
        <v>907</v>
      </c>
      <c r="K240" s="272">
        <f>VLOOKUP($C240,Backsheet!$A$299:$EX$663,41,FALSE)</f>
        <v>254</v>
      </c>
      <c r="L240" s="273">
        <f>IF(Table2[[#This Row],[Not U.S. Citizen Population ('#)]]&gt;0,Table2[[#This Row],[Not U.S. Citizen Uninsured ('#)]]/Table2[[#This Row],[Not U.S. Citizen Population ('#)]],0)</f>
        <v>0.28004410143329656</v>
      </c>
      <c r="M240" s="271" t="str">
        <f>_xlfn.IFNA(VLOOKUP($C240,'Backsheet - SVI'!$A$1:$BZ$999,58,FALSE),"N/A")</f>
        <v>Most vulnerability</v>
      </c>
      <c r="N240" s="231"/>
      <c r="BG240" s="232"/>
    </row>
    <row r="241" spans="1:59" x14ac:dyDescent="0.25">
      <c r="A241" s="268" t="s">
        <v>329</v>
      </c>
      <c r="B241" s="268" t="s">
        <v>252</v>
      </c>
      <c r="C241" s="268">
        <v>55076</v>
      </c>
      <c r="D241" s="268" t="s">
        <v>667</v>
      </c>
      <c r="E241" s="269">
        <v>21253</v>
      </c>
      <c r="F241" s="269">
        <v>905</v>
      </c>
      <c r="G241" s="270">
        <f>Table2[[#This Row],[Uninsured ('#)]]/Table2[[#This Row],[Population ('#)]]</f>
        <v>4.2582223686067851E-2</v>
      </c>
      <c r="H241" s="271" t="s">
        <v>342</v>
      </c>
      <c r="I241" s="271" t="s">
        <v>342</v>
      </c>
      <c r="J241" s="272">
        <f>VLOOKUP($C241,Backsheet!$A$299:$EX$663,40,FALSE)</f>
        <v>882</v>
      </c>
      <c r="K241" s="272">
        <f>VLOOKUP($C241,Backsheet!$A$299:$EX$663,41,FALSE)</f>
        <v>293</v>
      </c>
      <c r="L241" s="273">
        <f>IF(Table2[[#This Row],[Not U.S. Citizen Population ('#)]]&gt;0,Table2[[#This Row],[Not U.S. Citizen Uninsured ('#)]]/Table2[[#This Row],[Not U.S. Citizen Population ('#)]],0)</f>
        <v>0.33219954648526079</v>
      </c>
      <c r="M241" s="271" t="str">
        <f>_xlfn.IFNA(VLOOKUP($C241,'Backsheet - SVI'!$A$1:$BZ$999,58,FALSE),"N/A")</f>
        <v>Significant vulnerability</v>
      </c>
      <c r="N241" s="231"/>
      <c r="BG241" s="232"/>
    </row>
    <row r="242" spans="1:59" x14ac:dyDescent="0.25">
      <c r="A242" s="268" t="s">
        <v>329</v>
      </c>
      <c r="B242" s="268" t="s">
        <v>315</v>
      </c>
      <c r="C242" s="268">
        <v>55082</v>
      </c>
      <c r="D242" s="268" t="s">
        <v>670</v>
      </c>
      <c r="E242" s="269">
        <v>35516</v>
      </c>
      <c r="F242" s="269">
        <v>863</v>
      </c>
      <c r="G242" s="270">
        <f>Table2[[#This Row],[Uninsured ('#)]]/Table2[[#This Row],[Population ('#)]]</f>
        <v>2.4298907534632277E-2</v>
      </c>
      <c r="H242" s="271" t="s">
        <v>342</v>
      </c>
      <c r="I242" s="271" t="s">
        <v>342</v>
      </c>
      <c r="J242" s="272">
        <f>VLOOKUP($C242,Backsheet!$A$299:$EX$663,40,FALSE)</f>
        <v>806</v>
      </c>
      <c r="K242" s="272">
        <f>VLOOKUP($C242,Backsheet!$A$299:$EX$663,41,FALSE)</f>
        <v>140</v>
      </c>
      <c r="L242" s="273">
        <f>IF(Table2[[#This Row],[Not U.S. Citizen Population ('#)]]&gt;0,Table2[[#This Row],[Not U.S. Citizen Uninsured ('#)]]/Table2[[#This Row],[Not U.S. Citizen Population ('#)]],0)</f>
        <v>0.17369727047146402</v>
      </c>
      <c r="M242" s="271" t="str">
        <f>_xlfn.IFNA(VLOOKUP($C242,'Backsheet - SVI'!$A$1:$BZ$999,58,FALSE),"N/A")</f>
        <v>Some vulnerability</v>
      </c>
      <c r="N242" s="231"/>
      <c r="BG242" s="232"/>
    </row>
    <row r="243" spans="1:59" x14ac:dyDescent="0.25">
      <c r="A243" s="268" t="s">
        <v>329</v>
      </c>
      <c r="B243" s="268" t="s">
        <v>295</v>
      </c>
      <c r="C243" s="268">
        <v>55101</v>
      </c>
      <c r="D243" s="268" t="s">
        <v>938</v>
      </c>
      <c r="E243" s="269">
        <v>7571</v>
      </c>
      <c r="F243" s="269">
        <v>284</v>
      </c>
      <c r="G243" s="270">
        <f>Table2[[#This Row],[Uninsured ('#)]]/Table2[[#This Row],[Population ('#)]]</f>
        <v>3.7511557257957996E-2</v>
      </c>
      <c r="H243" s="271" t="s">
        <v>342</v>
      </c>
      <c r="I243" s="271" t="s">
        <v>342</v>
      </c>
      <c r="J243" s="272">
        <f>VLOOKUP($C243,Backsheet!$A$299:$EX$663,40,FALSE)</f>
        <v>213</v>
      </c>
      <c r="K243" s="272">
        <f>VLOOKUP($C243,Backsheet!$A$299:$EX$663,41,FALSE)</f>
        <v>18</v>
      </c>
      <c r="L243" s="273">
        <f>IF(Table2[[#This Row],[Not U.S. Citizen Population ('#)]]&gt;0,Table2[[#This Row],[Not U.S. Citizen Uninsured ('#)]]/Table2[[#This Row],[Not U.S. Citizen Population ('#)]],0)</f>
        <v>8.4507042253521125E-2</v>
      </c>
      <c r="M243" s="271" t="str">
        <f>_xlfn.IFNA(VLOOKUP($C243,'Backsheet - SVI'!$A$1:$BZ$999,58,FALSE),"N/A")</f>
        <v>Most vulnerability</v>
      </c>
      <c r="N243" s="231"/>
      <c r="BG243" s="232"/>
    </row>
    <row r="244" spans="1:59" x14ac:dyDescent="0.25">
      <c r="A244" s="268" t="s">
        <v>329</v>
      </c>
      <c r="B244" s="268" t="s">
        <v>295</v>
      </c>
      <c r="C244" s="268">
        <v>55102</v>
      </c>
      <c r="D244" s="268" t="s">
        <v>938</v>
      </c>
      <c r="E244" s="269">
        <v>19221</v>
      </c>
      <c r="F244" s="269">
        <v>1118</v>
      </c>
      <c r="G244" s="270">
        <f>Table2[[#This Row],[Uninsured ('#)]]/Table2[[#This Row],[Population ('#)]]</f>
        <v>5.8165548098434001E-2</v>
      </c>
      <c r="H244" s="271" t="s">
        <v>342</v>
      </c>
      <c r="I244" s="271" t="s">
        <v>342</v>
      </c>
      <c r="J244" s="272">
        <f>VLOOKUP($C244,Backsheet!$A$299:$EX$663,40,FALSE)</f>
        <v>721</v>
      </c>
      <c r="K244" s="272">
        <f>VLOOKUP($C244,Backsheet!$A$299:$EX$663,41,FALSE)</f>
        <v>134</v>
      </c>
      <c r="L244" s="273">
        <f>IF(Table2[[#This Row],[Not U.S. Citizen Population ('#)]]&gt;0,Table2[[#This Row],[Not U.S. Citizen Uninsured ('#)]]/Table2[[#This Row],[Not U.S. Citizen Population ('#)]],0)</f>
        <v>0.18585298196948682</v>
      </c>
      <c r="M244" s="271" t="str">
        <f>_xlfn.IFNA(VLOOKUP($C244,'Backsheet - SVI'!$A$1:$BZ$999,58,FALSE),"N/A")</f>
        <v>Most vulnerability</v>
      </c>
      <c r="N244" s="231"/>
      <c r="BG244" s="232"/>
    </row>
    <row r="245" spans="1:59" x14ac:dyDescent="0.25">
      <c r="A245" s="268" t="s">
        <v>329</v>
      </c>
      <c r="B245" s="268" t="s">
        <v>295</v>
      </c>
      <c r="C245" s="268">
        <v>55103</v>
      </c>
      <c r="D245" s="268" t="s">
        <v>938</v>
      </c>
      <c r="E245" s="269">
        <v>13757</v>
      </c>
      <c r="F245" s="269">
        <v>1031</v>
      </c>
      <c r="G245" s="270">
        <f>Table2[[#This Row],[Uninsured ('#)]]/Table2[[#This Row],[Population ('#)]]</f>
        <v>7.4943665043250715E-2</v>
      </c>
      <c r="H245" s="271" t="s">
        <v>342</v>
      </c>
      <c r="I245" s="271" t="s">
        <v>342</v>
      </c>
      <c r="J245" s="272">
        <f>VLOOKUP($C245,Backsheet!$A$299:$EX$663,40,FALSE)</f>
        <v>1253</v>
      </c>
      <c r="K245" s="272">
        <f>VLOOKUP($C245,Backsheet!$A$299:$EX$663,41,FALSE)</f>
        <v>280</v>
      </c>
      <c r="L245" s="273">
        <f>IF(Table2[[#This Row],[Not U.S. Citizen Population ('#)]]&gt;0,Table2[[#This Row],[Not U.S. Citizen Uninsured ('#)]]/Table2[[#This Row],[Not U.S. Citizen Population ('#)]],0)</f>
        <v>0.22346368715083798</v>
      </c>
      <c r="M245" s="271" t="str">
        <f>_xlfn.IFNA(VLOOKUP($C245,'Backsheet - SVI'!$A$1:$BZ$999,58,FALSE),"N/A")</f>
        <v>Most vulnerability</v>
      </c>
      <c r="N245" s="231"/>
      <c r="BG245" s="232"/>
    </row>
    <row r="246" spans="1:59" x14ac:dyDescent="0.25">
      <c r="A246" s="268" t="s">
        <v>329</v>
      </c>
      <c r="B246" s="268" t="s">
        <v>295</v>
      </c>
      <c r="C246" s="268">
        <v>55104</v>
      </c>
      <c r="D246" s="268" t="s">
        <v>938</v>
      </c>
      <c r="E246" s="269">
        <v>45456</v>
      </c>
      <c r="F246" s="269">
        <v>2913</v>
      </c>
      <c r="G246" s="270">
        <f>Table2[[#This Row],[Uninsured ('#)]]/Table2[[#This Row],[Population ('#)]]</f>
        <v>6.4083949313621963E-2</v>
      </c>
      <c r="H246" s="271" t="s">
        <v>342</v>
      </c>
      <c r="I246" s="271" t="s">
        <v>342</v>
      </c>
      <c r="J246" s="272">
        <f>VLOOKUP($C246,Backsheet!$A$299:$EX$663,40,FALSE)</f>
        <v>1616</v>
      </c>
      <c r="K246" s="272">
        <f>VLOOKUP($C246,Backsheet!$A$299:$EX$663,41,FALSE)</f>
        <v>300</v>
      </c>
      <c r="L246" s="273">
        <f>IF(Table2[[#This Row],[Not U.S. Citizen Population ('#)]]&gt;0,Table2[[#This Row],[Not U.S. Citizen Uninsured ('#)]]/Table2[[#This Row],[Not U.S. Citizen Population ('#)]],0)</f>
        <v>0.18564356435643564</v>
      </c>
      <c r="M246" s="271" t="str">
        <f>_xlfn.IFNA(VLOOKUP($C246,'Backsheet - SVI'!$A$1:$BZ$999,58,FALSE),"N/A")</f>
        <v>Most vulnerability</v>
      </c>
      <c r="N246" s="231"/>
      <c r="BG246" s="232"/>
    </row>
    <row r="247" spans="1:59" x14ac:dyDescent="0.25">
      <c r="A247" s="268" t="s">
        <v>329</v>
      </c>
      <c r="B247" s="268" t="s">
        <v>295</v>
      </c>
      <c r="C247" s="268">
        <v>55105</v>
      </c>
      <c r="D247" s="268" t="s">
        <v>938</v>
      </c>
      <c r="E247" s="269">
        <v>27446</v>
      </c>
      <c r="F247" s="269">
        <v>413</v>
      </c>
      <c r="G247" s="270">
        <f>Table2[[#This Row],[Uninsured ('#)]]/Table2[[#This Row],[Population ('#)]]</f>
        <v>1.5047730088173139E-2</v>
      </c>
      <c r="H247" s="271" t="s">
        <v>342</v>
      </c>
      <c r="I247" s="271" t="s">
        <v>342</v>
      </c>
      <c r="J247" s="272">
        <f>VLOOKUP($C247,Backsheet!$A$299:$EX$663,40,FALSE)</f>
        <v>531</v>
      </c>
      <c r="K247" s="272">
        <f>VLOOKUP($C247,Backsheet!$A$299:$EX$663,41,FALSE)</f>
        <v>0</v>
      </c>
      <c r="L247" s="273">
        <f>IF(Table2[[#This Row],[Not U.S. Citizen Population ('#)]]&gt;0,Table2[[#This Row],[Not U.S. Citizen Uninsured ('#)]]/Table2[[#This Row],[Not U.S. Citizen Population ('#)]],0)</f>
        <v>0</v>
      </c>
      <c r="M247" s="275" t="str">
        <f>_xlfn.IFNA(VLOOKUP($C247,'Backsheet - SVI'!$A$1:$BZ$999,58,FALSE),"N/A")</f>
        <v>Some vulnerability</v>
      </c>
      <c r="N247" s="231"/>
      <c r="BG247" s="232"/>
    </row>
    <row r="248" spans="1:59" x14ac:dyDescent="0.25">
      <c r="A248" s="268" t="s">
        <v>329</v>
      </c>
      <c r="B248" s="268" t="s">
        <v>295</v>
      </c>
      <c r="C248" s="268">
        <v>55106</v>
      </c>
      <c r="D248" s="268" t="s">
        <v>938</v>
      </c>
      <c r="E248" s="269">
        <v>56706</v>
      </c>
      <c r="F248" s="269">
        <v>4294</v>
      </c>
      <c r="G248" s="270">
        <f>Table2[[#This Row],[Uninsured ('#)]]/Table2[[#This Row],[Population ('#)]]</f>
        <v>7.572390928649525E-2</v>
      </c>
      <c r="H248" s="271" t="s">
        <v>343</v>
      </c>
      <c r="I248" s="271" t="s">
        <v>342</v>
      </c>
      <c r="J248" s="272">
        <f>VLOOKUP($C248,Backsheet!$A$299:$EX$663,40,FALSE)</f>
        <v>5403</v>
      </c>
      <c r="K248" s="272">
        <f>VLOOKUP($C248,Backsheet!$A$299:$EX$663,41,FALSE)</f>
        <v>1411</v>
      </c>
      <c r="L248" s="273">
        <f>IF(Table2[[#This Row],[Not U.S. Citizen Population ('#)]]&gt;0,Table2[[#This Row],[Not U.S. Citizen Uninsured ('#)]]/Table2[[#This Row],[Not U.S. Citizen Population ('#)]],0)</f>
        <v>0.2611512122894688</v>
      </c>
      <c r="M248" s="271" t="str">
        <f>_xlfn.IFNA(VLOOKUP($C248,'Backsheet - SVI'!$A$1:$BZ$999,58,FALSE),"N/A")</f>
        <v>Most vulnerability</v>
      </c>
      <c r="N248" s="231"/>
      <c r="BG248" s="232"/>
    </row>
    <row r="249" spans="1:59" x14ac:dyDescent="0.25">
      <c r="A249" s="268" t="s">
        <v>329</v>
      </c>
      <c r="B249" s="268" t="s">
        <v>295</v>
      </c>
      <c r="C249" s="268">
        <v>55107</v>
      </c>
      <c r="D249" s="268" t="s">
        <v>938</v>
      </c>
      <c r="E249" s="269">
        <v>15347</v>
      </c>
      <c r="F249" s="269">
        <v>1145</v>
      </c>
      <c r="G249" s="270">
        <f>Table2[[#This Row],[Uninsured ('#)]]/Table2[[#This Row],[Population ('#)]]</f>
        <v>7.4607415129992832E-2</v>
      </c>
      <c r="H249" s="271" t="s">
        <v>342</v>
      </c>
      <c r="I249" s="271" t="s">
        <v>342</v>
      </c>
      <c r="J249" s="272">
        <f>VLOOKUP($C249,Backsheet!$A$299:$EX$663,40,FALSE)</f>
        <v>937</v>
      </c>
      <c r="K249" s="272">
        <f>VLOOKUP($C249,Backsheet!$A$299:$EX$663,41,FALSE)</f>
        <v>221</v>
      </c>
      <c r="L249" s="273">
        <f>IF(Table2[[#This Row],[Not U.S. Citizen Population ('#)]]&gt;0,Table2[[#This Row],[Not U.S. Citizen Uninsured ('#)]]/Table2[[#This Row],[Not U.S. Citizen Population ('#)]],0)</f>
        <v>0.23585912486659552</v>
      </c>
      <c r="M249" s="271" t="str">
        <f>_xlfn.IFNA(VLOOKUP($C249,'Backsheet - SVI'!$A$1:$BZ$999,58,FALSE),"N/A")</f>
        <v>Most vulnerability</v>
      </c>
      <c r="N249" s="231"/>
      <c r="BG249" s="232"/>
    </row>
    <row r="250" spans="1:59" x14ac:dyDescent="0.25">
      <c r="A250" s="268" t="s">
        <v>329</v>
      </c>
      <c r="B250" s="268" t="s">
        <v>295</v>
      </c>
      <c r="C250" s="268">
        <v>55108</v>
      </c>
      <c r="D250" s="268" t="s">
        <v>938</v>
      </c>
      <c r="E250" s="269">
        <v>14814</v>
      </c>
      <c r="F250" s="269">
        <v>602</v>
      </c>
      <c r="G250" s="270">
        <f>Table2[[#This Row],[Uninsured ('#)]]/Table2[[#This Row],[Population ('#)]]</f>
        <v>4.0637235047927635E-2</v>
      </c>
      <c r="H250" s="271" t="s">
        <v>342</v>
      </c>
      <c r="I250" s="271" t="s">
        <v>342</v>
      </c>
      <c r="J250" s="272">
        <f>VLOOKUP($C250,Backsheet!$A$299:$EX$663,40,FALSE)</f>
        <v>1104</v>
      </c>
      <c r="K250" s="272">
        <f>VLOOKUP($C250,Backsheet!$A$299:$EX$663,41,FALSE)</f>
        <v>47</v>
      </c>
      <c r="L250" s="273">
        <f>IF(Table2[[#This Row],[Not U.S. Citizen Population ('#)]]&gt;0,Table2[[#This Row],[Not U.S. Citizen Uninsured ('#)]]/Table2[[#This Row],[Not U.S. Citizen Population ('#)]],0)</f>
        <v>4.2572463768115944E-2</v>
      </c>
      <c r="M250" s="275" t="str">
        <f>_xlfn.IFNA(VLOOKUP($C250,'Backsheet - SVI'!$A$1:$BZ$999,58,FALSE),"N/A")</f>
        <v>Significant vulnerability</v>
      </c>
      <c r="N250" s="231"/>
      <c r="BG250" s="232"/>
    </row>
    <row r="251" spans="1:59" x14ac:dyDescent="0.25">
      <c r="A251" s="268" t="s">
        <v>329</v>
      </c>
      <c r="B251" s="268" t="s">
        <v>295</v>
      </c>
      <c r="C251" s="268">
        <v>55109</v>
      </c>
      <c r="D251" s="268" t="s">
        <v>938</v>
      </c>
      <c r="E251" s="269">
        <v>33978</v>
      </c>
      <c r="F251" s="269">
        <v>1469</v>
      </c>
      <c r="G251" s="274">
        <f>Table2[[#This Row],[Uninsured ('#)]]/Table2[[#This Row],[Population ('#)]]</f>
        <v>4.323385720171876E-2</v>
      </c>
      <c r="H251" s="271" t="s">
        <v>342</v>
      </c>
      <c r="I251" s="271" t="s">
        <v>342</v>
      </c>
      <c r="J251" s="272">
        <f>VLOOKUP($C251,Backsheet!$A$299:$EX$663,40,FALSE)</f>
        <v>1722</v>
      </c>
      <c r="K251" s="272">
        <f>VLOOKUP($C251,Backsheet!$A$299:$EX$663,41,FALSE)</f>
        <v>161</v>
      </c>
      <c r="L251" s="273">
        <f>IF(Table2[[#This Row],[Not U.S. Citizen Population ('#)]]&gt;0,Table2[[#This Row],[Not U.S. Citizen Uninsured ('#)]]/Table2[[#This Row],[Not U.S. Citizen Population ('#)]],0)</f>
        <v>9.3495934959349589E-2</v>
      </c>
      <c r="M251" s="271" t="str">
        <f>_xlfn.IFNA(VLOOKUP($C251,'Backsheet - SVI'!$A$1:$BZ$999,58,FALSE),"N/A")</f>
        <v>Most vulnerability</v>
      </c>
      <c r="N251" s="231"/>
      <c r="BG251" s="232"/>
    </row>
    <row r="252" spans="1:59" x14ac:dyDescent="0.25">
      <c r="A252" s="268" t="s">
        <v>329</v>
      </c>
      <c r="B252" s="268" t="s">
        <v>295</v>
      </c>
      <c r="C252" s="268">
        <v>55110</v>
      </c>
      <c r="D252" s="268" t="s">
        <v>938</v>
      </c>
      <c r="E252" s="269">
        <v>37071</v>
      </c>
      <c r="F252" s="269">
        <v>969</v>
      </c>
      <c r="G252" s="270">
        <f>Table2[[#This Row],[Uninsured ('#)]]/Table2[[#This Row],[Population ('#)]]</f>
        <v>2.6139030509023227E-2</v>
      </c>
      <c r="H252" s="271" t="s">
        <v>342</v>
      </c>
      <c r="I252" s="271" t="s">
        <v>342</v>
      </c>
      <c r="J252" s="272">
        <f>VLOOKUP($C252,Backsheet!$A$299:$EX$663,40,FALSE)</f>
        <v>768</v>
      </c>
      <c r="K252" s="272">
        <f>VLOOKUP($C252,Backsheet!$A$299:$EX$663,41,FALSE)</f>
        <v>68</v>
      </c>
      <c r="L252" s="273">
        <f>IF(Table2[[#This Row],[Not U.S. Citizen Population ('#)]]&gt;0,Table2[[#This Row],[Not U.S. Citizen Uninsured ('#)]]/Table2[[#This Row],[Not U.S. Citizen Population ('#)]],0)</f>
        <v>8.8541666666666671E-2</v>
      </c>
      <c r="M252" s="271" t="str">
        <f>_xlfn.IFNA(VLOOKUP($C252,'Backsheet - SVI'!$A$1:$BZ$999,58,FALSE),"N/A")</f>
        <v>Significant vulnerability</v>
      </c>
      <c r="N252" s="231"/>
      <c r="BG252" s="232"/>
    </row>
    <row r="253" spans="1:59" x14ac:dyDescent="0.25">
      <c r="A253" s="268" t="s">
        <v>329</v>
      </c>
      <c r="B253" s="268" t="s">
        <v>295</v>
      </c>
      <c r="C253" s="268">
        <v>55112</v>
      </c>
      <c r="D253" s="268" t="s">
        <v>938</v>
      </c>
      <c r="E253" s="269">
        <v>45157</v>
      </c>
      <c r="F253" s="269">
        <v>2332</v>
      </c>
      <c r="G253" s="270">
        <f>Table2[[#This Row],[Uninsured ('#)]]/Table2[[#This Row],[Population ('#)]]</f>
        <v>5.1642048851783778E-2</v>
      </c>
      <c r="H253" s="271" t="s">
        <v>342</v>
      </c>
      <c r="I253" s="271" t="s">
        <v>342</v>
      </c>
      <c r="J253" s="272">
        <f>VLOOKUP($C253,Backsheet!$A$299:$EX$663,40,FALSE)</f>
        <v>2191</v>
      </c>
      <c r="K253" s="272">
        <f>VLOOKUP($C253,Backsheet!$A$299:$EX$663,41,FALSE)</f>
        <v>931</v>
      </c>
      <c r="L253" s="273">
        <f>IF(Table2[[#This Row],[Not U.S. Citizen Population ('#)]]&gt;0,Table2[[#This Row],[Not U.S. Citizen Uninsured ('#)]]/Table2[[#This Row],[Not U.S. Citizen Population ('#)]],0)</f>
        <v>0.42492012779552718</v>
      </c>
      <c r="M253" s="271" t="str">
        <f>_xlfn.IFNA(VLOOKUP($C253,'Backsheet - SVI'!$A$1:$BZ$999,58,FALSE),"N/A")</f>
        <v>Most vulnerability</v>
      </c>
      <c r="N253" s="231"/>
      <c r="BG253" s="232"/>
    </row>
    <row r="254" spans="1:59" x14ac:dyDescent="0.25">
      <c r="A254" s="268" t="s">
        <v>329</v>
      </c>
      <c r="B254" s="268" t="s">
        <v>295</v>
      </c>
      <c r="C254" s="268">
        <v>55113</v>
      </c>
      <c r="D254" s="268" t="s">
        <v>938</v>
      </c>
      <c r="E254" s="269">
        <v>40416</v>
      </c>
      <c r="F254" s="269">
        <v>1278</v>
      </c>
      <c r="G254" s="270">
        <f>Table2[[#This Row],[Uninsured ('#)]]/Table2[[#This Row],[Population ('#)]]</f>
        <v>3.1621140142517816E-2</v>
      </c>
      <c r="H254" s="271" t="s">
        <v>342</v>
      </c>
      <c r="I254" s="271" t="s">
        <v>342</v>
      </c>
      <c r="J254" s="272">
        <f>VLOOKUP($C254,Backsheet!$A$299:$EX$663,40,FALSE)</f>
        <v>1999</v>
      </c>
      <c r="K254" s="272">
        <f>VLOOKUP($C254,Backsheet!$A$299:$EX$663,41,FALSE)</f>
        <v>420</v>
      </c>
      <c r="L254" s="273">
        <f>IF(Table2[[#This Row],[Not U.S. Citizen Population ('#)]]&gt;0,Table2[[#This Row],[Not U.S. Citizen Uninsured ('#)]]/Table2[[#This Row],[Not U.S. Citizen Population ('#)]],0)</f>
        <v>0.21010505252626313</v>
      </c>
      <c r="M254" s="271" t="str">
        <f>_xlfn.IFNA(VLOOKUP($C254,'Backsheet - SVI'!$A$1:$BZ$999,58,FALSE),"N/A")</f>
        <v>Most vulnerability</v>
      </c>
      <c r="N254" s="231"/>
      <c r="BG254" s="232"/>
    </row>
    <row r="255" spans="1:59" x14ac:dyDescent="0.25">
      <c r="A255" s="268" t="s">
        <v>329</v>
      </c>
      <c r="B255" s="268" t="s">
        <v>295</v>
      </c>
      <c r="C255" s="268">
        <v>55114</v>
      </c>
      <c r="D255" s="268" t="s">
        <v>938</v>
      </c>
      <c r="E255" s="269">
        <v>4646</v>
      </c>
      <c r="F255" s="269">
        <v>244</v>
      </c>
      <c r="G255" s="270">
        <f>Table2[[#This Row],[Uninsured ('#)]]/Table2[[#This Row],[Population ('#)]]</f>
        <v>5.2518295307791646E-2</v>
      </c>
      <c r="H255" s="271" t="s">
        <v>342</v>
      </c>
      <c r="I255" s="271" t="s">
        <v>342</v>
      </c>
      <c r="J255" s="272">
        <f>VLOOKUP($C255,Backsheet!$A$299:$EX$663,40,FALSE)</f>
        <v>422</v>
      </c>
      <c r="K255" s="272">
        <f>VLOOKUP($C255,Backsheet!$A$299:$EX$663,41,FALSE)</f>
        <v>50</v>
      </c>
      <c r="L255" s="273">
        <f>IF(Table2[[#This Row],[Not U.S. Citizen Population ('#)]]&gt;0,Table2[[#This Row],[Not U.S. Citizen Uninsured ('#)]]/Table2[[#This Row],[Not U.S. Citizen Population ('#)]],0)</f>
        <v>0.11848341232227488</v>
      </c>
      <c r="M255" s="271" t="str">
        <f>_xlfn.IFNA(VLOOKUP($C255,'Backsheet - SVI'!$A$1:$BZ$999,58,FALSE),"N/A")</f>
        <v>Significant vulnerability</v>
      </c>
      <c r="N255" s="231"/>
      <c r="BG255" s="232"/>
    </row>
    <row r="256" spans="1:59" x14ac:dyDescent="0.25">
      <c r="A256" s="268" t="s">
        <v>329</v>
      </c>
      <c r="B256" s="268" t="s">
        <v>295</v>
      </c>
      <c r="C256" s="268">
        <v>55116</v>
      </c>
      <c r="D256" s="268" t="s">
        <v>938</v>
      </c>
      <c r="E256" s="269">
        <v>25817</v>
      </c>
      <c r="F256" s="269">
        <v>1080</v>
      </c>
      <c r="G256" s="270">
        <f>Table2[[#This Row],[Uninsured ('#)]]/Table2[[#This Row],[Population ('#)]]</f>
        <v>4.1832900801797267E-2</v>
      </c>
      <c r="H256" s="271" t="s">
        <v>342</v>
      </c>
      <c r="I256" s="271" t="s">
        <v>342</v>
      </c>
      <c r="J256" s="272">
        <f>VLOOKUP($C256,Backsheet!$A$299:$EX$663,40,FALSE)</f>
        <v>1951</v>
      </c>
      <c r="K256" s="272">
        <f>VLOOKUP($C256,Backsheet!$A$299:$EX$663,41,FALSE)</f>
        <v>444</v>
      </c>
      <c r="L256" s="273">
        <f>IF(Table2[[#This Row],[Not U.S. Citizen Population ('#)]]&gt;0,Table2[[#This Row],[Not U.S. Citizen Uninsured ('#)]]/Table2[[#This Row],[Not U.S. Citizen Population ('#)]],0)</f>
        <v>0.22757560225525372</v>
      </c>
      <c r="M256" s="271" t="str">
        <f>_xlfn.IFNA(VLOOKUP($C256,'Backsheet - SVI'!$A$1:$BZ$999,58,FALSE),"N/A")</f>
        <v>Most vulnerability</v>
      </c>
      <c r="N256" s="231"/>
      <c r="BG256" s="232"/>
    </row>
    <row r="257" spans="1:59" x14ac:dyDescent="0.25">
      <c r="A257" s="268" t="s">
        <v>329</v>
      </c>
      <c r="B257" s="268" t="s">
        <v>295</v>
      </c>
      <c r="C257" s="268">
        <v>55117</v>
      </c>
      <c r="D257" s="268" t="s">
        <v>938</v>
      </c>
      <c r="E257" s="269">
        <v>43958</v>
      </c>
      <c r="F257" s="269">
        <v>2459</v>
      </c>
      <c r="G257" s="270">
        <f>Table2[[#This Row],[Uninsured ('#)]]/Table2[[#This Row],[Population ('#)]]</f>
        <v>5.5939760680649708E-2</v>
      </c>
      <c r="H257" s="271" t="s">
        <v>342</v>
      </c>
      <c r="I257" s="271" t="s">
        <v>342</v>
      </c>
      <c r="J257" s="272">
        <f>VLOOKUP($C257,Backsheet!$A$299:$EX$663,40,FALSE)</f>
        <v>3481</v>
      </c>
      <c r="K257" s="272">
        <f>VLOOKUP($C257,Backsheet!$A$299:$EX$663,41,FALSE)</f>
        <v>648</v>
      </c>
      <c r="L257" s="273">
        <f>IF(Table2[[#This Row],[Not U.S. Citizen Population ('#)]]&gt;0,Table2[[#This Row],[Not U.S. Citizen Uninsured ('#)]]/Table2[[#This Row],[Not U.S. Citizen Population ('#)]],0)</f>
        <v>0.18615340419419707</v>
      </c>
      <c r="M257" s="271" t="str">
        <f>_xlfn.IFNA(VLOOKUP($C257,'Backsheet - SVI'!$A$1:$BZ$999,58,FALSE),"N/A")</f>
        <v>Most vulnerability</v>
      </c>
      <c r="N257" s="231"/>
      <c r="BG257" s="232"/>
    </row>
    <row r="258" spans="1:59" x14ac:dyDescent="0.25">
      <c r="A258" s="268" t="s">
        <v>329</v>
      </c>
      <c r="B258" s="268" t="s">
        <v>252</v>
      </c>
      <c r="C258" s="268">
        <v>55118</v>
      </c>
      <c r="D258" s="268" t="s">
        <v>938</v>
      </c>
      <c r="E258" s="269">
        <v>29180</v>
      </c>
      <c r="F258" s="269">
        <v>1394</v>
      </c>
      <c r="G258" s="270">
        <f>Table2[[#This Row],[Uninsured ('#)]]/Table2[[#This Row],[Population ('#)]]</f>
        <v>4.7772446881425637E-2</v>
      </c>
      <c r="H258" s="271" t="s">
        <v>342</v>
      </c>
      <c r="I258" s="271" t="s">
        <v>342</v>
      </c>
      <c r="J258" s="272">
        <f>VLOOKUP($C258,Backsheet!$A$299:$EX$663,40,FALSE)</f>
        <v>868</v>
      </c>
      <c r="K258" s="272">
        <f>VLOOKUP($C258,Backsheet!$A$299:$EX$663,41,FALSE)</f>
        <v>295</v>
      </c>
      <c r="L258" s="273">
        <f>IF(Table2[[#This Row],[Not U.S. Citizen Population ('#)]]&gt;0,Table2[[#This Row],[Not U.S. Citizen Uninsured ('#)]]/Table2[[#This Row],[Not U.S. Citizen Population ('#)]],0)</f>
        <v>0.33986175115207373</v>
      </c>
      <c r="M258" s="275" t="str">
        <f>_xlfn.IFNA(VLOOKUP($C258,'Backsheet - SVI'!$A$1:$BZ$999,58,FALSE),"N/A")</f>
        <v>Most vulnerability</v>
      </c>
      <c r="N258" s="231"/>
      <c r="BG258" s="232"/>
    </row>
    <row r="259" spans="1:59" x14ac:dyDescent="0.25">
      <c r="A259" s="268" t="s">
        <v>329</v>
      </c>
      <c r="B259" s="268" t="s">
        <v>295</v>
      </c>
      <c r="C259" s="268">
        <v>55119</v>
      </c>
      <c r="D259" s="268" t="s">
        <v>938</v>
      </c>
      <c r="E259" s="269">
        <v>43890</v>
      </c>
      <c r="F259" s="269">
        <v>3698</v>
      </c>
      <c r="G259" s="270">
        <f>Table2[[#This Row],[Uninsured ('#)]]/Table2[[#This Row],[Population ('#)]]</f>
        <v>8.425609478241057E-2</v>
      </c>
      <c r="H259" s="271" t="s">
        <v>343</v>
      </c>
      <c r="I259" s="271" t="s">
        <v>342</v>
      </c>
      <c r="J259" s="272">
        <f>VLOOKUP($C259,Backsheet!$A$299:$EX$663,40,FALSE)</f>
        <v>4063</v>
      </c>
      <c r="K259" s="272">
        <f>VLOOKUP($C259,Backsheet!$A$299:$EX$663,41,FALSE)</f>
        <v>1634</v>
      </c>
      <c r="L259" s="273">
        <f>IF(Table2[[#This Row],[Not U.S. Citizen Population ('#)]]&gt;0,Table2[[#This Row],[Not U.S. Citizen Uninsured ('#)]]/Table2[[#This Row],[Not U.S. Citizen Population ('#)]],0)</f>
        <v>0.40216588727541225</v>
      </c>
      <c r="M259" s="271" t="str">
        <f>_xlfn.IFNA(VLOOKUP($C259,'Backsheet - SVI'!$A$1:$BZ$999,58,FALSE),"N/A")</f>
        <v>Most vulnerability</v>
      </c>
      <c r="N259" s="231"/>
      <c r="BG259" s="232"/>
    </row>
    <row r="260" spans="1:59" x14ac:dyDescent="0.25">
      <c r="A260" s="268" t="s">
        <v>329</v>
      </c>
      <c r="B260" s="268" t="s">
        <v>252</v>
      </c>
      <c r="C260" s="268">
        <v>55121</v>
      </c>
      <c r="D260" s="268" t="s">
        <v>938</v>
      </c>
      <c r="E260" s="269">
        <v>9244</v>
      </c>
      <c r="F260" s="269">
        <v>778</v>
      </c>
      <c r="G260" s="270">
        <f>Table2[[#This Row],[Uninsured ('#)]]/Table2[[#This Row],[Population ('#)]]</f>
        <v>8.416270012981393E-2</v>
      </c>
      <c r="H260" s="271" t="s">
        <v>342</v>
      </c>
      <c r="I260" s="271" t="s">
        <v>342</v>
      </c>
      <c r="J260" s="272">
        <f>VLOOKUP($C260,Backsheet!$A$299:$EX$663,40,FALSE)</f>
        <v>976</v>
      </c>
      <c r="K260" s="272">
        <f>VLOOKUP($C260,Backsheet!$A$299:$EX$663,41,FALSE)</f>
        <v>378</v>
      </c>
      <c r="L260" s="273">
        <f>IF(Table2[[#This Row],[Not U.S. Citizen Population ('#)]]&gt;0,Table2[[#This Row],[Not U.S. Citizen Uninsured ('#)]]/Table2[[#This Row],[Not U.S. Citizen Population ('#)]],0)</f>
        <v>0.38729508196721313</v>
      </c>
      <c r="M260" s="271" t="str">
        <f>_xlfn.IFNA(VLOOKUP($C260,'Backsheet - SVI'!$A$1:$BZ$999,58,FALSE),"N/A")</f>
        <v>Significant vulnerability</v>
      </c>
      <c r="N260" s="231"/>
      <c r="BG260" s="232"/>
    </row>
    <row r="261" spans="1:59" x14ac:dyDescent="0.25">
      <c r="A261" s="268" t="s">
        <v>329</v>
      </c>
      <c r="B261" s="268" t="s">
        <v>252</v>
      </c>
      <c r="C261" s="268">
        <v>55122</v>
      </c>
      <c r="D261" s="268" t="s">
        <v>938</v>
      </c>
      <c r="E261" s="269">
        <v>31398</v>
      </c>
      <c r="F261" s="269">
        <v>1165</v>
      </c>
      <c r="G261" s="270">
        <f>Table2[[#This Row],[Uninsured ('#)]]/Table2[[#This Row],[Population ('#)]]</f>
        <v>3.7104274157589656E-2</v>
      </c>
      <c r="H261" s="271" t="s">
        <v>342</v>
      </c>
      <c r="I261" s="271" t="s">
        <v>342</v>
      </c>
      <c r="J261" s="272">
        <f>VLOOKUP($C261,Backsheet!$A$299:$EX$663,40,FALSE)</f>
        <v>1689</v>
      </c>
      <c r="K261" s="272">
        <f>VLOOKUP($C261,Backsheet!$A$299:$EX$663,41,FALSE)</f>
        <v>124</v>
      </c>
      <c r="L261" s="273">
        <f>IF(Table2[[#This Row],[Not U.S. Citizen Population ('#)]]&gt;0,Table2[[#This Row],[Not U.S. Citizen Uninsured ('#)]]/Table2[[#This Row],[Not U.S. Citizen Population ('#)]],0)</f>
        <v>7.3416222616933091E-2</v>
      </c>
      <c r="M261" s="271" t="str">
        <f>_xlfn.IFNA(VLOOKUP($C261,'Backsheet - SVI'!$A$1:$BZ$999,58,FALSE),"N/A")</f>
        <v>Significant vulnerability</v>
      </c>
      <c r="N261" s="231"/>
      <c r="BG261" s="232"/>
    </row>
    <row r="262" spans="1:59" x14ac:dyDescent="0.25">
      <c r="A262" s="268" t="s">
        <v>329</v>
      </c>
      <c r="B262" s="268" t="s">
        <v>252</v>
      </c>
      <c r="C262" s="268">
        <v>55123</v>
      </c>
      <c r="D262" s="268" t="s">
        <v>938</v>
      </c>
      <c r="E262" s="269">
        <v>27220</v>
      </c>
      <c r="F262" s="269">
        <v>744</v>
      </c>
      <c r="G262" s="270">
        <f>Table2[[#This Row],[Uninsured ('#)]]/Table2[[#This Row],[Population ('#)]]</f>
        <v>2.7332843497428361E-2</v>
      </c>
      <c r="H262" s="271" t="s">
        <v>342</v>
      </c>
      <c r="I262" s="271" t="s">
        <v>342</v>
      </c>
      <c r="J262" s="272">
        <f>VLOOKUP($C262,Backsheet!$A$299:$EX$663,40,FALSE)</f>
        <v>1785</v>
      </c>
      <c r="K262" s="272">
        <f>VLOOKUP($C262,Backsheet!$A$299:$EX$663,41,FALSE)</f>
        <v>305</v>
      </c>
      <c r="L262" s="273">
        <f>IF(Table2[[#This Row],[Not U.S. Citizen Population ('#)]]&gt;0,Table2[[#This Row],[Not U.S. Citizen Uninsured ('#)]]/Table2[[#This Row],[Not U.S. Citizen Population ('#)]],0)</f>
        <v>0.17086834733893558</v>
      </c>
      <c r="M262" s="271" t="str">
        <f>_xlfn.IFNA(VLOOKUP($C262,'Backsheet - SVI'!$A$1:$BZ$999,58,FALSE),"N/A")</f>
        <v>Least vulnerability</v>
      </c>
      <c r="N262" s="231"/>
      <c r="BG262" s="232"/>
    </row>
    <row r="263" spans="1:59" x14ac:dyDescent="0.25">
      <c r="A263" s="268" t="s">
        <v>329</v>
      </c>
      <c r="B263" s="268" t="s">
        <v>252</v>
      </c>
      <c r="C263" s="268">
        <v>55124</v>
      </c>
      <c r="D263" s="268" t="s">
        <v>938</v>
      </c>
      <c r="E263" s="269">
        <v>55315</v>
      </c>
      <c r="F263" s="269">
        <v>2102</v>
      </c>
      <c r="G263" s="274">
        <f>Table2[[#This Row],[Uninsured ('#)]]/Table2[[#This Row],[Population ('#)]]</f>
        <v>3.8000542348368437E-2</v>
      </c>
      <c r="H263" s="271" t="s">
        <v>342</v>
      </c>
      <c r="I263" s="271" t="s">
        <v>342</v>
      </c>
      <c r="J263" s="272">
        <f>VLOOKUP($C263,Backsheet!$A$299:$EX$663,40,FALSE)</f>
        <v>2690</v>
      </c>
      <c r="K263" s="272">
        <f>VLOOKUP($C263,Backsheet!$A$299:$EX$663,41,FALSE)</f>
        <v>308</v>
      </c>
      <c r="L263" s="273">
        <f>IF(Table2[[#This Row],[Not U.S. Citizen Population ('#)]]&gt;0,Table2[[#This Row],[Not U.S. Citizen Uninsured ('#)]]/Table2[[#This Row],[Not U.S. Citizen Population ('#)]],0)</f>
        <v>0.11449814126394052</v>
      </c>
      <c r="M263" s="275" t="str">
        <f>_xlfn.IFNA(VLOOKUP($C263,'Backsheet - SVI'!$A$1:$BZ$999,58,FALSE),"N/A")</f>
        <v>Significant vulnerability</v>
      </c>
      <c r="N263" s="231"/>
      <c r="BG263" s="232"/>
    </row>
    <row r="264" spans="1:59" x14ac:dyDescent="0.25">
      <c r="A264" s="268" t="s">
        <v>329</v>
      </c>
      <c r="B264" s="268" t="s">
        <v>315</v>
      </c>
      <c r="C264" s="268">
        <v>55125</v>
      </c>
      <c r="D264" s="268" t="s">
        <v>938</v>
      </c>
      <c r="E264" s="269">
        <v>44782</v>
      </c>
      <c r="F264" s="269">
        <v>1593</v>
      </c>
      <c r="G264" s="270">
        <f>Table2[[#This Row],[Uninsured ('#)]]/Table2[[#This Row],[Population ('#)]]</f>
        <v>3.5572328167567328E-2</v>
      </c>
      <c r="H264" s="271" t="s">
        <v>342</v>
      </c>
      <c r="I264" s="271" t="s">
        <v>342</v>
      </c>
      <c r="J264" s="272">
        <f>VLOOKUP($C264,Backsheet!$A$299:$EX$663,40,FALSE)</f>
        <v>1794</v>
      </c>
      <c r="K264" s="272">
        <f>VLOOKUP($C264,Backsheet!$A$299:$EX$663,41,FALSE)</f>
        <v>426</v>
      </c>
      <c r="L264" s="273">
        <f>IF(Table2[[#This Row],[Not U.S. Citizen Population ('#)]]&gt;0,Table2[[#This Row],[Not U.S. Citizen Uninsured ('#)]]/Table2[[#This Row],[Not U.S. Citizen Population ('#)]],0)</f>
        <v>0.23745819397993312</v>
      </c>
      <c r="M264" s="271" t="str">
        <f>_xlfn.IFNA(VLOOKUP($C264,'Backsheet - SVI'!$A$1:$BZ$999,58,FALSE),"N/A")</f>
        <v>Some vulnerability</v>
      </c>
      <c r="N264" s="231"/>
      <c r="BG264" s="232"/>
    </row>
    <row r="265" spans="1:59" x14ac:dyDescent="0.25">
      <c r="A265" s="268" t="s">
        <v>329</v>
      </c>
      <c r="B265" s="268" t="s">
        <v>295</v>
      </c>
      <c r="C265" s="268">
        <v>55126</v>
      </c>
      <c r="D265" s="268" t="s">
        <v>938</v>
      </c>
      <c r="E265" s="269">
        <v>27455</v>
      </c>
      <c r="F265" s="269">
        <v>588</v>
      </c>
      <c r="G265" s="270">
        <f>Table2[[#This Row],[Uninsured ('#)]]/Table2[[#This Row],[Population ('#)]]</f>
        <v>2.1416863959205973E-2</v>
      </c>
      <c r="H265" s="271" t="s">
        <v>342</v>
      </c>
      <c r="I265" s="271" t="s">
        <v>342</v>
      </c>
      <c r="J265" s="272">
        <f>VLOOKUP($C265,Backsheet!$A$299:$EX$663,40,FALSE)</f>
        <v>1289</v>
      </c>
      <c r="K265" s="272">
        <f>VLOOKUP($C265,Backsheet!$A$299:$EX$663,41,FALSE)</f>
        <v>60</v>
      </c>
      <c r="L265" s="273">
        <f>IF(Table2[[#This Row],[Not U.S. Citizen Population ('#)]]&gt;0,Table2[[#This Row],[Not U.S. Citizen Uninsured ('#)]]/Table2[[#This Row],[Not U.S. Citizen Population ('#)]],0)</f>
        <v>4.6547711404189292E-2</v>
      </c>
      <c r="M265" s="271" t="str">
        <f>_xlfn.IFNA(VLOOKUP($C265,'Backsheet - SVI'!$A$1:$BZ$999,58,FALSE),"N/A")</f>
        <v>Significant vulnerability</v>
      </c>
      <c r="N265" s="231"/>
      <c r="BG265" s="232"/>
    </row>
    <row r="266" spans="1:59" x14ac:dyDescent="0.25">
      <c r="A266" s="268" t="s">
        <v>329</v>
      </c>
      <c r="B266" s="268" t="s">
        <v>315</v>
      </c>
      <c r="C266" s="268">
        <v>55128</v>
      </c>
      <c r="D266" s="268" t="s">
        <v>938</v>
      </c>
      <c r="E266" s="269">
        <v>28908</v>
      </c>
      <c r="F266" s="269">
        <v>1658</v>
      </c>
      <c r="G266" s="270">
        <f>Table2[[#This Row],[Uninsured ('#)]]/Table2[[#This Row],[Population ('#)]]</f>
        <v>5.7354365573543654E-2</v>
      </c>
      <c r="H266" s="271" t="s">
        <v>342</v>
      </c>
      <c r="I266" s="271" t="s">
        <v>342</v>
      </c>
      <c r="J266" s="272">
        <f>VLOOKUP($C266,Backsheet!$A$299:$EX$663,40,FALSE)</f>
        <v>878</v>
      </c>
      <c r="K266" s="272">
        <f>VLOOKUP($C266,Backsheet!$A$299:$EX$663,41,FALSE)</f>
        <v>189</v>
      </c>
      <c r="L266" s="273">
        <f>IF(Table2[[#This Row],[Not U.S. Citizen Population ('#)]]&gt;0,Table2[[#This Row],[Not U.S. Citizen Uninsured ('#)]]/Table2[[#This Row],[Not U.S. Citizen Population ('#)]],0)</f>
        <v>0.2152619589977221</v>
      </c>
      <c r="M266" s="271" t="str">
        <f>_xlfn.IFNA(VLOOKUP($C266,'Backsheet - SVI'!$A$1:$BZ$999,58,FALSE),"N/A")</f>
        <v>Significant vulnerability</v>
      </c>
      <c r="N266" s="231"/>
      <c r="BG266" s="232"/>
    </row>
    <row r="267" spans="1:59" x14ac:dyDescent="0.25">
      <c r="A267" s="268" t="s">
        <v>329</v>
      </c>
      <c r="B267" s="268" t="s">
        <v>315</v>
      </c>
      <c r="C267" s="268">
        <v>55129</v>
      </c>
      <c r="D267" s="268" t="s">
        <v>938</v>
      </c>
      <c r="E267" s="269">
        <v>31943</v>
      </c>
      <c r="F267" s="269">
        <v>1038</v>
      </c>
      <c r="G267" s="270">
        <f>Table2[[#This Row],[Uninsured ('#)]]/Table2[[#This Row],[Population ('#)]]</f>
        <v>3.2495382399899825E-2</v>
      </c>
      <c r="H267" s="271" t="s">
        <v>342</v>
      </c>
      <c r="I267" s="271" t="s">
        <v>342</v>
      </c>
      <c r="J267" s="272">
        <f>VLOOKUP($C267,Backsheet!$A$299:$EX$663,40,FALSE)</f>
        <v>1233</v>
      </c>
      <c r="K267" s="272">
        <f>VLOOKUP($C267,Backsheet!$A$299:$EX$663,41,FALSE)</f>
        <v>88</v>
      </c>
      <c r="L267" s="273">
        <f>IF(Table2[[#This Row],[Not U.S. Citizen Population ('#)]]&gt;0,Table2[[#This Row],[Not U.S. Citizen Uninsured ('#)]]/Table2[[#This Row],[Not U.S. Citizen Population ('#)]],0)</f>
        <v>7.1370640713706412E-2</v>
      </c>
      <c r="M267" s="271" t="str">
        <f>_xlfn.IFNA(VLOOKUP($C267,'Backsheet - SVI'!$A$1:$BZ$999,58,FALSE),"N/A")</f>
        <v>Least vulnerability</v>
      </c>
      <c r="N267" s="231"/>
      <c r="BG267" s="232"/>
    </row>
    <row r="268" spans="1:59" x14ac:dyDescent="0.25">
      <c r="A268" s="268" t="s">
        <v>329</v>
      </c>
      <c r="B268" s="268" t="s">
        <v>295</v>
      </c>
      <c r="C268" s="268">
        <v>55130</v>
      </c>
      <c r="D268" s="268" t="s">
        <v>938</v>
      </c>
      <c r="E268" s="269">
        <v>18630</v>
      </c>
      <c r="F268" s="269">
        <v>1723</v>
      </c>
      <c r="G268" s="270">
        <f>Table2[[#This Row],[Uninsured ('#)]]/Table2[[#This Row],[Population ('#)]]</f>
        <v>9.2485238862050456E-2</v>
      </c>
      <c r="H268" s="271" t="s">
        <v>342</v>
      </c>
      <c r="I268" s="271" t="s">
        <v>342</v>
      </c>
      <c r="J268" s="272">
        <f>VLOOKUP($C268,Backsheet!$A$299:$EX$663,40,FALSE)</f>
        <v>1513</v>
      </c>
      <c r="K268" s="272">
        <f>VLOOKUP($C268,Backsheet!$A$299:$EX$663,41,FALSE)</f>
        <v>162</v>
      </c>
      <c r="L268" s="273">
        <f>IF(Table2[[#This Row],[Not U.S. Citizen Population ('#)]]&gt;0,Table2[[#This Row],[Not U.S. Citizen Uninsured ('#)]]/Table2[[#This Row],[Not U.S. Citizen Population ('#)]],0)</f>
        <v>0.10707204230006609</v>
      </c>
      <c r="M268" s="271" t="str">
        <f>_xlfn.IFNA(VLOOKUP($C268,'Backsheet - SVI'!$A$1:$BZ$999,58,FALSE),"N/A")</f>
        <v>Most vulnerability</v>
      </c>
      <c r="N268" s="231"/>
      <c r="BG268" s="232"/>
    </row>
    <row r="269" spans="1:59" x14ac:dyDescent="0.25">
      <c r="A269" s="268" t="s">
        <v>329</v>
      </c>
      <c r="B269" s="268" t="s">
        <v>235</v>
      </c>
      <c r="C269" s="268">
        <v>55303</v>
      </c>
      <c r="D269" s="268" t="s">
        <v>1344</v>
      </c>
      <c r="E269" s="269">
        <v>51433</v>
      </c>
      <c r="F269" s="269">
        <v>1637</v>
      </c>
      <c r="G269" s="270">
        <f>Table2[[#This Row],[Uninsured ('#)]]/Table2[[#This Row],[Population ('#)]]</f>
        <v>3.1827814827056558E-2</v>
      </c>
      <c r="H269" s="271" t="s">
        <v>342</v>
      </c>
      <c r="I269" s="271" t="s">
        <v>342</v>
      </c>
      <c r="J269" s="272">
        <f>VLOOKUP($C269,Backsheet!$A$299:$EX$663,40,FALSE)</f>
        <v>1284</v>
      </c>
      <c r="K269" s="272">
        <f>VLOOKUP($C269,Backsheet!$A$299:$EX$663,41,FALSE)</f>
        <v>147</v>
      </c>
      <c r="L269" s="273">
        <f>IF(Table2[[#This Row],[Not U.S. Citizen Population ('#)]]&gt;0,Table2[[#This Row],[Not U.S. Citizen Uninsured ('#)]]/Table2[[#This Row],[Not U.S. Citizen Population ('#)]],0)</f>
        <v>0.11448598130841121</v>
      </c>
      <c r="M269" s="271" t="str">
        <f>_xlfn.IFNA(VLOOKUP($C269,'Backsheet - SVI'!$A$1:$BZ$999,58,FALSE),"N/A")</f>
        <v>Significant vulnerability</v>
      </c>
      <c r="N269" s="231"/>
      <c r="BG269" s="232"/>
    </row>
    <row r="270" spans="1:59" x14ac:dyDescent="0.25">
      <c r="A270" s="268" t="s">
        <v>329</v>
      </c>
      <c r="B270" s="268" t="s">
        <v>235</v>
      </c>
      <c r="C270" s="268">
        <v>55304</v>
      </c>
      <c r="D270" s="268" t="s">
        <v>674</v>
      </c>
      <c r="E270" s="269">
        <v>49389</v>
      </c>
      <c r="F270" s="269">
        <v>1399</v>
      </c>
      <c r="G270" s="274">
        <f>Table2[[#This Row],[Uninsured ('#)]]/Table2[[#This Row],[Population ('#)]]</f>
        <v>2.8326145497985383E-2</v>
      </c>
      <c r="H270" s="271" t="s">
        <v>342</v>
      </c>
      <c r="I270" s="271" t="s">
        <v>342</v>
      </c>
      <c r="J270" s="272">
        <f>VLOOKUP($C270,Backsheet!$A$299:$EX$663,40,FALSE)</f>
        <v>415</v>
      </c>
      <c r="K270" s="272">
        <f>VLOOKUP($C270,Backsheet!$A$299:$EX$663,41,FALSE)</f>
        <v>24</v>
      </c>
      <c r="L270" s="273">
        <f>IF(Table2[[#This Row],[Not U.S. Citizen Population ('#)]]&gt;0,Table2[[#This Row],[Not U.S. Citizen Uninsured ('#)]]/Table2[[#This Row],[Not U.S. Citizen Population ('#)]],0)</f>
        <v>5.7831325301204821E-2</v>
      </c>
      <c r="M270" s="271" t="str">
        <f>_xlfn.IFNA(VLOOKUP($C270,'Backsheet - SVI'!$A$1:$BZ$999,58,FALSE),"N/A")</f>
        <v>Least vulnerability</v>
      </c>
      <c r="N270" s="231"/>
      <c r="BG270" s="232"/>
    </row>
    <row r="271" spans="1:59" x14ac:dyDescent="0.25">
      <c r="A271" s="268" t="s">
        <v>329</v>
      </c>
      <c r="B271" s="268" t="s">
        <v>252</v>
      </c>
      <c r="C271" s="268">
        <v>55306</v>
      </c>
      <c r="D271" s="268" t="s">
        <v>676</v>
      </c>
      <c r="E271" s="269">
        <v>16170</v>
      </c>
      <c r="F271" s="269">
        <v>627</v>
      </c>
      <c r="G271" s="270">
        <f>Table2[[#This Row],[Uninsured ('#)]]/Table2[[#This Row],[Population ('#)]]</f>
        <v>3.8775510204081633E-2</v>
      </c>
      <c r="H271" s="271" t="s">
        <v>342</v>
      </c>
      <c r="I271" s="271" t="s">
        <v>342</v>
      </c>
      <c r="J271" s="272">
        <f>VLOOKUP($C271,Backsheet!$A$299:$EX$663,40,FALSE)</f>
        <v>724</v>
      </c>
      <c r="K271" s="272">
        <f>VLOOKUP($C271,Backsheet!$A$299:$EX$663,41,FALSE)</f>
        <v>255</v>
      </c>
      <c r="L271" s="273">
        <f>IF(Table2[[#This Row],[Not U.S. Citizen Population ('#)]]&gt;0,Table2[[#This Row],[Not U.S. Citizen Uninsured ('#)]]/Table2[[#This Row],[Not U.S. Citizen Population ('#)]],0)</f>
        <v>0.35220994475138123</v>
      </c>
      <c r="M271" s="271" t="str">
        <f>_xlfn.IFNA(VLOOKUP($C271,'Backsheet - SVI'!$A$1:$BZ$999,58,FALSE),"N/A")</f>
        <v>Most vulnerability</v>
      </c>
      <c r="N271" s="231"/>
      <c r="BG271" s="232"/>
    </row>
    <row r="272" spans="1:59" x14ac:dyDescent="0.25">
      <c r="A272" s="268" t="s">
        <v>329</v>
      </c>
      <c r="B272" s="268" t="s">
        <v>260</v>
      </c>
      <c r="C272" s="268">
        <v>55316</v>
      </c>
      <c r="D272" s="268" t="s">
        <v>681</v>
      </c>
      <c r="E272" s="269">
        <v>23408</v>
      </c>
      <c r="F272" s="269">
        <v>567</v>
      </c>
      <c r="G272" s="274">
        <f>Table2[[#This Row],[Uninsured ('#)]]/Table2[[#This Row],[Population ('#)]]</f>
        <v>2.4222488038277513E-2</v>
      </c>
      <c r="H272" s="271" t="s">
        <v>342</v>
      </c>
      <c r="I272" s="271" t="s">
        <v>342</v>
      </c>
      <c r="J272" s="272">
        <f>VLOOKUP($C272,Backsheet!$A$299:$EX$663,40,FALSE)</f>
        <v>672</v>
      </c>
      <c r="K272" s="272">
        <f>VLOOKUP($C272,Backsheet!$A$299:$EX$663,41,FALSE)</f>
        <v>57</v>
      </c>
      <c r="L272" s="273">
        <f>IF(Table2[[#This Row],[Not U.S. Citizen Population ('#)]]&gt;0,Table2[[#This Row],[Not U.S. Citizen Uninsured ('#)]]/Table2[[#This Row],[Not U.S. Citizen Population ('#)]],0)</f>
        <v>8.4821428571428575E-2</v>
      </c>
      <c r="M272" s="271" t="str">
        <f>_xlfn.IFNA(VLOOKUP($C272,'Backsheet - SVI'!$A$1:$BZ$999,58,FALSE),"N/A")</f>
        <v>Some vulnerability</v>
      </c>
      <c r="N272" s="231"/>
      <c r="BG272" s="232"/>
    </row>
    <row r="273" spans="1:59" x14ac:dyDescent="0.25">
      <c r="A273" s="268" t="s">
        <v>329</v>
      </c>
      <c r="B273" s="268" t="s">
        <v>243</v>
      </c>
      <c r="C273" s="268">
        <v>55317</v>
      </c>
      <c r="D273" s="268" t="s">
        <v>682</v>
      </c>
      <c r="E273" s="269">
        <v>22365</v>
      </c>
      <c r="F273" s="269">
        <v>400</v>
      </c>
      <c r="G273" s="270">
        <f>Table2[[#This Row],[Uninsured ('#)]]/Table2[[#This Row],[Population ('#)]]</f>
        <v>1.7885088307623517E-2</v>
      </c>
      <c r="H273" s="271" t="s">
        <v>342</v>
      </c>
      <c r="I273" s="271" t="s">
        <v>342</v>
      </c>
      <c r="J273" s="272">
        <f>VLOOKUP($C273,Backsheet!$A$299:$EX$663,40,FALSE)</f>
        <v>775</v>
      </c>
      <c r="K273" s="272">
        <f>VLOOKUP($C273,Backsheet!$A$299:$EX$663,41,FALSE)</f>
        <v>59</v>
      </c>
      <c r="L273" s="273">
        <f>IF(Table2[[#This Row],[Not U.S. Citizen Population ('#)]]&gt;0,Table2[[#This Row],[Not U.S. Citizen Uninsured ('#)]]/Table2[[#This Row],[Not U.S. Citizen Population ('#)]],0)</f>
        <v>7.6129032258064513E-2</v>
      </c>
      <c r="M273" s="271" t="str">
        <f>_xlfn.IFNA(VLOOKUP($C273,'Backsheet - SVI'!$A$1:$BZ$999,58,FALSE),"N/A")</f>
        <v>Least vulnerability</v>
      </c>
      <c r="N273" s="231"/>
      <c r="BG273" s="232"/>
    </row>
    <row r="274" spans="1:59" x14ac:dyDescent="0.25">
      <c r="A274" s="268" t="s">
        <v>329</v>
      </c>
      <c r="B274" s="268" t="s">
        <v>243</v>
      </c>
      <c r="C274" s="268">
        <v>55318</v>
      </c>
      <c r="D274" s="268" t="s">
        <v>683</v>
      </c>
      <c r="E274" s="269">
        <v>29797</v>
      </c>
      <c r="F274" s="269">
        <v>709</v>
      </c>
      <c r="G274" s="270">
        <f>Table2[[#This Row],[Uninsured ('#)]]/Table2[[#This Row],[Population ('#)]]</f>
        <v>2.3794341712252913E-2</v>
      </c>
      <c r="H274" s="271" t="s">
        <v>342</v>
      </c>
      <c r="I274" s="271" t="s">
        <v>342</v>
      </c>
      <c r="J274" s="272">
        <f>VLOOKUP($C274,Backsheet!$A$299:$EX$663,40,FALSE)</f>
        <v>910</v>
      </c>
      <c r="K274" s="272">
        <f>VLOOKUP($C274,Backsheet!$A$299:$EX$663,41,FALSE)</f>
        <v>156</v>
      </c>
      <c r="L274" s="273">
        <f>IF(Table2[[#This Row],[Not U.S. Citizen Population ('#)]]&gt;0,Table2[[#This Row],[Not U.S. Citizen Uninsured ('#)]]/Table2[[#This Row],[Not U.S. Citizen Population ('#)]],0)</f>
        <v>0.17142857142857143</v>
      </c>
      <c r="M274" s="271" t="str">
        <f>_xlfn.IFNA(VLOOKUP($C274,'Backsheet - SVI'!$A$1:$BZ$999,58,FALSE),"N/A")</f>
        <v>Significant vulnerability</v>
      </c>
      <c r="N274" s="231"/>
      <c r="BG274" s="232"/>
    </row>
    <row r="275" spans="1:59" x14ac:dyDescent="0.25">
      <c r="A275" s="268" t="s">
        <v>329</v>
      </c>
      <c r="B275" s="268" t="s">
        <v>260</v>
      </c>
      <c r="C275" s="268">
        <v>55331</v>
      </c>
      <c r="D275" s="268" t="s">
        <v>1345</v>
      </c>
      <c r="E275" s="269">
        <v>19179</v>
      </c>
      <c r="F275" s="269">
        <v>584</v>
      </c>
      <c r="G275" s="270">
        <f>Table2[[#This Row],[Uninsured ('#)]]/Table2[[#This Row],[Population ('#)]]</f>
        <v>3.044997132280098E-2</v>
      </c>
      <c r="H275" s="271" t="s">
        <v>342</v>
      </c>
      <c r="I275" s="271" t="s">
        <v>342</v>
      </c>
      <c r="J275" s="272">
        <f>VLOOKUP($C275,Backsheet!$A$299:$EX$663,40,FALSE)</f>
        <v>421</v>
      </c>
      <c r="K275" s="272">
        <f>VLOOKUP($C275,Backsheet!$A$299:$EX$663,41,FALSE)</f>
        <v>101</v>
      </c>
      <c r="L275" s="273">
        <f>IF(Table2[[#This Row],[Not U.S. Citizen Population ('#)]]&gt;0,Table2[[#This Row],[Not U.S. Citizen Uninsured ('#)]]/Table2[[#This Row],[Not U.S. Citizen Population ('#)]],0)</f>
        <v>0.23990498812351543</v>
      </c>
      <c r="M275" s="271" t="str">
        <f>_xlfn.IFNA(VLOOKUP($C275,'Backsheet - SVI'!$A$1:$BZ$999,58,FALSE),"N/A")</f>
        <v>Least vulnerability</v>
      </c>
      <c r="N275" s="231"/>
      <c r="BG275" s="232"/>
    </row>
    <row r="276" spans="1:59" x14ac:dyDescent="0.25">
      <c r="A276" s="268" t="s">
        <v>329</v>
      </c>
      <c r="B276" s="268" t="s">
        <v>252</v>
      </c>
      <c r="C276" s="268">
        <v>55337</v>
      </c>
      <c r="D276" s="268" t="s">
        <v>676</v>
      </c>
      <c r="E276" s="269">
        <v>47755</v>
      </c>
      <c r="F276" s="269">
        <v>3355</v>
      </c>
      <c r="G276" s="270">
        <f>Table2[[#This Row],[Uninsured ('#)]]/Table2[[#This Row],[Population ('#)]]</f>
        <v>7.0254423620563292E-2</v>
      </c>
      <c r="H276" s="271" t="s">
        <v>343</v>
      </c>
      <c r="I276" s="271" t="s">
        <v>342</v>
      </c>
      <c r="J276" s="272">
        <f>VLOOKUP($C276,Backsheet!$A$299:$EX$663,40,FALSE)</f>
        <v>2475</v>
      </c>
      <c r="K276" s="272">
        <f>VLOOKUP($C276,Backsheet!$A$299:$EX$663,41,FALSE)</f>
        <v>1045</v>
      </c>
      <c r="L276" s="273">
        <f>IF(Table2[[#This Row],[Not U.S. Citizen Population ('#)]]&gt;0,Table2[[#This Row],[Not U.S. Citizen Uninsured ('#)]]/Table2[[#This Row],[Not U.S. Citizen Population ('#)]],0)</f>
        <v>0.42222222222222222</v>
      </c>
      <c r="M276" s="271" t="str">
        <f>_xlfn.IFNA(VLOOKUP($C276,'Backsheet - SVI'!$A$1:$BZ$999,58,FALSE),"N/A")</f>
        <v>Most vulnerability</v>
      </c>
      <c r="N276" s="231"/>
      <c r="BG276" s="232"/>
    </row>
    <row r="277" spans="1:59" x14ac:dyDescent="0.25">
      <c r="A277" s="268" t="s">
        <v>329</v>
      </c>
      <c r="B277" s="268" t="s">
        <v>260</v>
      </c>
      <c r="C277" s="268">
        <v>55344</v>
      </c>
      <c r="D277" s="268" t="s">
        <v>692</v>
      </c>
      <c r="E277" s="269">
        <v>14034</v>
      </c>
      <c r="F277" s="269">
        <v>575</v>
      </c>
      <c r="G277" s="270">
        <f>Table2[[#This Row],[Uninsured ('#)]]/Table2[[#This Row],[Population ('#)]]</f>
        <v>4.0971925324212628E-2</v>
      </c>
      <c r="H277" s="271" t="s">
        <v>342</v>
      </c>
      <c r="I277" s="271" t="s">
        <v>342</v>
      </c>
      <c r="J277" s="272">
        <f>VLOOKUP($C277,Backsheet!$A$299:$EX$663,40,FALSE)</f>
        <v>2278</v>
      </c>
      <c r="K277" s="272">
        <f>VLOOKUP($C277,Backsheet!$A$299:$EX$663,41,FALSE)</f>
        <v>245</v>
      </c>
      <c r="L277" s="273">
        <f>IF(Table2[[#This Row],[Not U.S. Citizen Population ('#)]]&gt;0,Table2[[#This Row],[Not U.S. Citizen Uninsured ('#)]]/Table2[[#This Row],[Not U.S. Citizen Population ('#)]],0)</f>
        <v>0.10755048287971905</v>
      </c>
      <c r="M277" s="271" t="str">
        <f>_xlfn.IFNA(VLOOKUP($C277,'Backsheet - SVI'!$A$1:$BZ$999,58,FALSE),"N/A")</f>
        <v>Most vulnerability</v>
      </c>
      <c r="N277" s="231"/>
      <c r="BG277" s="232"/>
    </row>
    <row r="278" spans="1:59" x14ac:dyDescent="0.25">
      <c r="A278" s="268" t="s">
        <v>329</v>
      </c>
      <c r="B278" s="268" t="s">
        <v>260</v>
      </c>
      <c r="C278" s="268">
        <v>55345</v>
      </c>
      <c r="D278" s="268" t="s">
        <v>675</v>
      </c>
      <c r="E278" s="269">
        <v>21203</v>
      </c>
      <c r="F278" s="269">
        <v>433</v>
      </c>
      <c r="G278" s="270">
        <f>Table2[[#This Row],[Uninsured ('#)]]/Table2[[#This Row],[Population ('#)]]</f>
        <v>2.042163844738952E-2</v>
      </c>
      <c r="H278" s="271" t="s">
        <v>342</v>
      </c>
      <c r="I278" s="271" t="s">
        <v>342</v>
      </c>
      <c r="J278" s="272">
        <f>VLOOKUP($C278,Backsheet!$A$299:$EX$663,40,FALSE)</f>
        <v>515</v>
      </c>
      <c r="K278" s="272">
        <f>VLOOKUP($C278,Backsheet!$A$299:$EX$663,41,FALSE)</f>
        <v>72</v>
      </c>
      <c r="L278" s="273">
        <f>IF(Table2[[#This Row],[Not U.S. Citizen Population ('#)]]&gt;0,Table2[[#This Row],[Not U.S. Citizen Uninsured ('#)]]/Table2[[#This Row],[Not U.S. Citizen Population ('#)]],0)</f>
        <v>0.13980582524271845</v>
      </c>
      <c r="M278" s="271" t="str">
        <f>_xlfn.IFNA(VLOOKUP($C278,'Backsheet - SVI'!$A$1:$BZ$999,58,FALSE),"N/A")</f>
        <v>Some vulnerability</v>
      </c>
      <c r="N278" s="231"/>
      <c r="BG278" s="232"/>
    </row>
    <row r="279" spans="1:59" x14ac:dyDescent="0.25">
      <c r="A279" s="268" t="s">
        <v>329</v>
      </c>
      <c r="B279" s="268" t="s">
        <v>303</v>
      </c>
      <c r="C279" s="268">
        <v>55352</v>
      </c>
      <c r="D279" s="268" t="s">
        <v>958</v>
      </c>
      <c r="E279" s="269">
        <v>10364</v>
      </c>
      <c r="F279" s="269">
        <v>379</v>
      </c>
      <c r="G279" s="270">
        <f>Table2[[#This Row],[Uninsured ('#)]]/Table2[[#This Row],[Population ('#)]]</f>
        <v>3.6568892319567732E-2</v>
      </c>
      <c r="H279" s="271" t="s">
        <v>342</v>
      </c>
      <c r="I279" s="271" t="s">
        <v>342</v>
      </c>
      <c r="J279" s="272">
        <f>VLOOKUP($C279,Backsheet!$A$299:$EX$663,40,FALSE)</f>
        <v>216</v>
      </c>
      <c r="K279" s="272">
        <f>VLOOKUP($C279,Backsheet!$A$299:$EX$663,41,FALSE)</f>
        <v>62</v>
      </c>
      <c r="L279" s="273">
        <f>IF(Table2[[#This Row],[Not U.S. Citizen Population ('#)]]&gt;0,Table2[[#This Row],[Not U.S. Citizen Uninsured ('#)]]/Table2[[#This Row],[Not U.S. Citizen Population ('#)]],0)</f>
        <v>0.28703703703703703</v>
      </c>
      <c r="M279" s="271" t="str">
        <f>_xlfn.IFNA(VLOOKUP($C279,'Backsheet - SVI'!$A$1:$BZ$999,58,FALSE),"N/A")</f>
        <v>Some vulnerability</v>
      </c>
      <c r="N279" s="231"/>
      <c r="BG279" s="232"/>
    </row>
    <row r="280" spans="1:59" x14ac:dyDescent="0.25">
      <c r="A280" s="268" t="s">
        <v>329</v>
      </c>
      <c r="B280" s="268" t="s">
        <v>243</v>
      </c>
      <c r="C280" s="268">
        <v>55360</v>
      </c>
      <c r="D280" s="268" t="s">
        <v>695</v>
      </c>
      <c r="E280" s="269">
        <v>3328</v>
      </c>
      <c r="F280" s="269">
        <v>71</v>
      </c>
      <c r="G280" s="270">
        <f>Table2[[#This Row],[Uninsured ('#)]]/Table2[[#This Row],[Population ('#)]]</f>
        <v>2.1334134615384616E-2</v>
      </c>
      <c r="H280" s="271" t="s">
        <v>342</v>
      </c>
      <c r="I280" s="271" t="s">
        <v>342</v>
      </c>
      <c r="J280" s="272">
        <f>VLOOKUP($C280,Backsheet!$A$299:$EX$663,40,FALSE)</f>
        <v>31</v>
      </c>
      <c r="K280" s="272">
        <f>VLOOKUP($C280,Backsheet!$A$299:$EX$663,41,FALSE)</f>
        <v>0</v>
      </c>
      <c r="L280" s="273">
        <f>IF(Table2[[#This Row],[Not U.S. Citizen Population ('#)]]&gt;0,Table2[[#This Row],[Not U.S. Citizen Uninsured ('#)]]/Table2[[#This Row],[Not U.S. Citizen Population ('#)]],0)</f>
        <v>0</v>
      </c>
      <c r="M280" s="271" t="str">
        <f>_xlfn.IFNA(VLOOKUP($C280,'Backsheet - SVI'!$A$1:$BZ$999,58,FALSE),"N/A")</f>
        <v>Least vulnerability</v>
      </c>
      <c r="N280" s="231"/>
      <c r="BG280" s="232"/>
    </row>
    <row r="281" spans="1:59" x14ac:dyDescent="0.25">
      <c r="A281" s="268" t="s">
        <v>329</v>
      </c>
      <c r="B281" s="268" t="s">
        <v>260</v>
      </c>
      <c r="C281" s="268">
        <v>55369</v>
      </c>
      <c r="D281" s="268" t="s">
        <v>1346</v>
      </c>
      <c r="E281" s="269">
        <v>38541</v>
      </c>
      <c r="F281" s="269">
        <v>1589</v>
      </c>
      <c r="G281" s="270">
        <f>Table2[[#This Row],[Uninsured ('#)]]/Table2[[#This Row],[Population ('#)]]</f>
        <v>4.1228821255286575E-2</v>
      </c>
      <c r="H281" s="271" t="s">
        <v>342</v>
      </c>
      <c r="I281" s="271" t="s">
        <v>342</v>
      </c>
      <c r="J281" s="272">
        <f>VLOOKUP($C281,Backsheet!$A$299:$EX$663,40,FALSE)</f>
        <v>1946</v>
      </c>
      <c r="K281" s="272">
        <f>VLOOKUP($C281,Backsheet!$A$299:$EX$663,41,FALSE)</f>
        <v>418</v>
      </c>
      <c r="L281" s="273">
        <f>IF(Table2[[#This Row],[Not U.S. Citizen Population ('#)]]&gt;0,Table2[[#This Row],[Not U.S. Citizen Uninsured ('#)]]/Table2[[#This Row],[Not U.S. Citizen Population ('#)]],0)</f>
        <v>0.21479958890030831</v>
      </c>
      <c r="M281" s="271" t="str">
        <f>_xlfn.IFNA(VLOOKUP($C281,'Backsheet - SVI'!$A$1:$BZ$999,58,FALSE),"N/A")</f>
        <v>Some vulnerability</v>
      </c>
      <c r="N281" s="231"/>
      <c r="BG281" s="232"/>
    </row>
    <row r="282" spans="1:59" x14ac:dyDescent="0.25">
      <c r="A282" s="268" t="s">
        <v>329</v>
      </c>
      <c r="B282" s="268" t="s">
        <v>303</v>
      </c>
      <c r="C282" s="268">
        <v>55372</v>
      </c>
      <c r="D282" s="268" t="s">
        <v>699</v>
      </c>
      <c r="E282" s="269">
        <v>34501</v>
      </c>
      <c r="F282" s="269">
        <v>934</v>
      </c>
      <c r="G282" s="270">
        <f>Table2[[#This Row],[Uninsured ('#)]]/Table2[[#This Row],[Population ('#)]]</f>
        <v>2.7071679081765745E-2</v>
      </c>
      <c r="H282" s="271" t="s">
        <v>342</v>
      </c>
      <c r="I282" s="271" t="s">
        <v>342</v>
      </c>
      <c r="J282" s="272">
        <f>VLOOKUP($C282,Backsheet!$A$299:$EX$663,40,FALSE)</f>
        <v>666</v>
      </c>
      <c r="K282" s="272">
        <f>VLOOKUP($C282,Backsheet!$A$299:$EX$663,41,FALSE)</f>
        <v>30</v>
      </c>
      <c r="L282" s="273">
        <f>IF(Table2[[#This Row],[Not U.S. Citizen Population ('#)]]&gt;0,Table2[[#This Row],[Not U.S. Citizen Uninsured ('#)]]/Table2[[#This Row],[Not U.S. Citizen Population ('#)]],0)</f>
        <v>4.5045045045045043E-2</v>
      </c>
      <c r="M282" s="271" t="str">
        <f>_xlfn.IFNA(VLOOKUP($C282,'Backsheet - SVI'!$A$1:$BZ$999,58,FALSE),"N/A")</f>
        <v>Least vulnerability</v>
      </c>
      <c r="N282" s="231"/>
      <c r="BG282" s="232"/>
    </row>
    <row r="283" spans="1:59" x14ac:dyDescent="0.25">
      <c r="A283" s="268" t="s">
        <v>329</v>
      </c>
      <c r="B283" s="268" t="s">
        <v>303</v>
      </c>
      <c r="C283" s="268">
        <v>55378</v>
      </c>
      <c r="D283" s="268" t="s">
        <v>701</v>
      </c>
      <c r="E283" s="269">
        <v>32069</v>
      </c>
      <c r="F283" s="269">
        <v>803</v>
      </c>
      <c r="G283" s="270">
        <f>Table2[[#This Row],[Uninsured ('#)]]/Table2[[#This Row],[Population ('#)]]</f>
        <v>2.5039758021765567E-2</v>
      </c>
      <c r="H283" s="271" t="s">
        <v>342</v>
      </c>
      <c r="I283" s="271" t="s">
        <v>342</v>
      </c>
      <c r="J283" s="272">
        <f>VLOOKUP($C283,Backsheet!$A$299:$EX$663,40,FALSE)</f>
        <v>623</v>
      </c>
      <c r="K283" s="272">
        <f>VLOOKUP($C283,Backsheet!$A$299:$EX$663,41,FALSE)</f>
        <v>132</v>
      </c>
      <c r="L283" s="273">
        <f>IF(Table2[[#This Row],[Not U.S. Citizen Population ('#)]]&gt;0,Table2[[#This Row],[Not U.S. Citizen Uninsured ('#)]]/Table2[[#This Row],[Not U.S. Citizen Population ('#)]],0)</f>
        <v>0.21187800963081863</v>
      </c>
      <c r="M283" s="275" t="str">
        <f>_xlfn.IFNA(VLOOKUP($C283,'Backsheet - SVI'!$A$1:$BZ$999,58,FALSE),"N/A")</f>
        <v>Some vulnerability</v>
      </c>
      <c r="N283" s="231"/>
      <c r="BG283" s="232"/>
    </row>
    <row r="284" spans="1:59" x14ac:dyDescent="0.25">
      <c r="A284" s="268" t="s">
        <v>329</v>
      </c>
      <c r="B284" s="268" t="s">
        <v>303</v>
      </c>
      <c r="C284" s="268">
        <v>55379</v>
      </c>
      <c r="D284" s="268" t="s">
        <v>702</v>
      </c>
      <c r="E284" s="269">
        <v>48202</v>
      </c>
      <c r="F284" s="269">
        <v>2277</v>
      </c>
      <c r="G284" s="270">
        <f>Table2[[#This Row],[Uninsured ('#)]]/Table2[[#This Row],[Population ('#)]]</f>
        <v>4.7238703788224555E-2</v>
      </c>
      <c r="H284" s="271" t="s">
        <v>342</v>
      </c>
      <c r="I284" s="271" t="s">
        <v>342</v>
      </c>
      <c r="J284" s="272">
        <f>VLOOKUP($C284,Backsheet!$A$299:$EX$663,40,FALSE)</f>
        <v>3010</v>
      </c>
      <c r="K284" s="272">
        <f>VLOOKUP($C284,Backsheet!$A$299:$EX$663,41,FALSE)</f>
        <v>817</v>
      </c>
      <c r="L284" s="273">
        <f>IF(Table2[[#This Row],[Not U.S. Citizen Population ('#)]]&gt;0,Table2[[#This Row],[Not U.S. Citizen Uninsured ('#)]]/Table2[[#This Row],[Not U.S. Citizen Population ('#)]],0)</f>
        <v>0.27142857142857141</v>
      </c>
      <c r="M284" s="271" t="str">
        <f>_xlfn.IFNA(VLOOKUP($C284,'Backsheet - SVI'!$A$1:$BZ$999,58,FALSE),"N/A")</f>
        <v>Significant vulnerability</v>
      </c>
      <c r="N284" s="231"/>
      <c r="BG284" s="232"/>
    </row>
    <row r="285" spans="1:59" x14ac:dyDescent="0.25">
      <c r="A285" s="268" t="s">
        <v>329</v>
      </c>
      <c r="B285" s="268" t="s">
        <v>260</v>
      </c>
      <c r="C285" s="268">
        <v>55403</v>
      </c>
      <c r="D285" s="268" t="s">
        <v>707</v>
      </c>
      <c r="E285" s="269">
        <v>17312</v>
      </c>
      <c r="F285" s="269">
        <v>1105</v>
      </c>
      <c r="G285" s="274">
        <f>Table2[[#This Row],[Uninsured ('#)]]/Table2[[#This Row],[Population ('#)]]</f>
        <v>6.3828558225508314E-2</v>
      </c>
      <c r="H285" s="271" t="s">
        <v>342</v>
      </c>
      <c r="I285" s="271" t="s">
        <v>342</v>
      </c>
      <c r="J285" s="272">
        <f>VLOOKUP($C285,Backsheet!$A$299:$EX$663,40,FALSE)</f>
        <v>983</v>
      </c>
      <c r="K285" s="272">
        <f>VLOOKUP($C285,Backsheet!$A$299:$EX$663,41,FALSE)</f>
        <v>30</v>
      </c>
      <c r="L285" s="273">
        <f>IF(Table2[[#This Row],[Not U.S. Citizen Population ('#)]]&gt;0,Table2[[#This Row],[Not U.S. Citizen Uninsured ('#)]]/Table2[[#This Row],[Not U.S. Citizen Population ('#)]],0)</f>
        <v>3.0518819938962362E-2</v>
      </c>
      <c r="M285" s="271" t="str">
        <f>_xlfn.IFNA(VLOOKUP($C285,'Backsheet - SVI'!$A$1:$BZ$999,58,FALSE),"N/A")</f>
        <v>Most vulnerability</v>
      </c>
      <c r="N285" s="231"/>
      <c r="BG285" s="232"/>
    </row>
    <row r="286" spans="1:59" x14ac:dyDescent="0.25">
      <c r="A286" s="268" t="s">
        <v>329</v>
      </c>
      <c r="B286" s="268" t="s">
        <v>260</v>
      </c>
      <c r="C286" s="268">
        <v>55404</v>
      </c>
      <c r="D286" s="268" t="s">
        <v>707</v>
      </c>
      <c r="E286" s="269">
        <v>27559</v>
      </c>
      <c r="F286" s="269">
        <v>3162</v>
      </c>
      <c r="G286" s="270">
        <f>Table2[[#This Row],[Uninsured ('#)]]/Table2[[#This Row],[Population ('#)]]</f>
        <v>0.11473565804274466</v>
      </c>
      <c r="H286" s="271" t="s">
        <v>342</v>
      </c>
      <c r="I286" s="271" t="s">
        <v>343</v>
      </c>
      <c r="J286" s="272">
        <f>VLOOKUP($C286,Backsheet!$A$299:$EX$663,40,FALSE)</f>
        <v>3200</v>
      </c>
      <c r="K286" s="272">
        <f>VLOOKUP($C286,Backsheet!$A$299:$EX$663,41,FALSE)</f>
        <v>1213</v>
      </c>
      <c r="L286" s="273">
        <f>IF(Table2[[#This Row],[Not U.S. Citizen Population ('#)]]&gt;0,Table2[[#This Row],[Not U.S. Citizen Uninsured ('#)]]/Table2[[#This Row],[Not U.S. Citizen Population ('#)]],0)</f>
        <v>0.37906250000000002</v>
      </c>
      <c r="M286" s="275" t="str">
        <f>_xlfn.IFNA(VLOOKUP($C286,'Backsheet - SVI'!$A$1:$BZ$999,58,FALSE),"N/A")</f>
        <v>Most vulnerability</v>
      </c>
      <c r="N286" s="231"/>
      <c r="BG286" s="232"/>
    </row>
    <row r="287" spans="1:59" x14ac:dyDescent="0.25">
      <c r="A287" s="268" t="s">
        <v>329</v>
      </c>
      <c r="B287" s="268" t="s">
        <v>260</v>
      </c>
      <c r="C287" s="268">
        <v>55405</v>
      </c>
      <c r="D287" s="268" t="s">
        <v>707</v>
      </c>
      <c r="E287" s="269">
        <v>16778</v>
      </c>
      <c r="F287" s="269">
        <v>1499</v>
      </c>
      <c r="G287" s="270">
        <f>Table2[[#This Row],[Uninsured ('#)]]/Table2[[#This Row],[Population ('#)]]</f>
        <v>8.9343187507450239E-2</v>
      </c>
      <c r="H287" s="271" t="s">
        <v>342</v>
      </c>
      <c r="I287" s="271" t="s">
        <v>342</v>
      </c>
      <c r="J287" s="272">
        <f>VLOOKUP($C287,Backsheet!$A$299:$EX$663,40,FALSE)</f>
        <v>377</v>
      </c>
      <c r="K287" s="272">
        <f>VLOOKUP($C287,Backsheet!$A$299:$EX$663,41,FALSE)</f>
        <v>46</v>
      </c>
      <c r="L287" s="273">
        <f>IF(Table2[[#This Row],[Not U.S. Citizen Population ('#)]]&gt;0,Table2[[#This Row],[Not U.S. Citizen Uninsured ('#)]]/Table2[[#This Row],[Not U.S. Citizen Population ('#)]],0)</f>
        <v>0.1220159151193634</v>
      </c>
      <c r="M287" s="271" t="str">
        <f>_xlfn.IFNA(VLOOKUP($C287,'Backsheet - SVI'!$A$1:$BZ$999,58,FALSE),"N/A")</f>
        <v>Significant vulnerability</v>
      </c>
      <c r="N287" s="231"/>
      <c r="BG287" s="232"/>
    </row>
    <row r="288" spans="1:59" x14ac:dyDescent="0.25">
      <c r="A288" s="268" t="s">
        <v>329</v>
      </c>
      <c r="B288" s="268" t="s">
        <v>260</v>
      </c>
      <c r="C288" s="268">
        <v>55406</v>
      </c>
      <c r="D288" s="268" t="s">
        <v>707</v>
      </c>
      <c r="E288" s="269">
        <v>35773</v>
      </c>
      <c r="F288" s="269">
        <v>1444</v>
      </c>
      <c r="G288" s="270">
        <f>Table2[[#This Row],[Uninsured ('#)]]/Table2[[#This Row],[Population ('#)]]</f>
        <v>4.0365638889665392E-2</v>
      </c>
      <c r="H288" s="271" t="s">
        <v>342</v>
      </c>
      <c r="I288" s="271" t="s">
        <v>342</v>
      </c>
      <c r="J288" s="272">
        <f>VLOOKUP($C288,Backsheet!$A$299:$EX$663,40,FALSE)</f>
        <v>1293</v>
      </c>
      <c r="K288" s="272">
        <f>VLOOKUP($C288,Backsheet!$A$299:$EX$663,41,FALSE)</f>
        <v>257</v>
      </c>
      <c r="L288" s="273">
        <f>IF(Table2[[#This Row],[Not U.S. Citizen Population ('#)]]&gt;0,Table2[[#This Row],[Not U.S. Citizen Uninsured ('#)]]/Table2[[#This Row],[Not U.S. Citizen Population ('#)]],0)</f>
        <v>0.19876256767208042</v>
      </c>
      <c r="M288" s="275" t="str">
        <f>_xlfn.IFNA(VLOOKUP($C288,'Backsheet - SVI'!$A$1:$BZ$999,58,FALSE),"N/A")</f>
        <v>Significant vulnerability</v>
      </c>
      <c r="N288" s="231"/>
      <c r="BG288" s="232"/>
    </row>
    <row r="289" spans="1:59" x14ac:dyDescent="0.25">
      <c r="A289" s="268" t="s">
        <v>329</v>
      </c>
      <c r="B289" s="268" t="s">
        <v>260</v>
      </c>
      <c r="C289" s="268">
        <v>55407</v>
      </c>
      <c r="D289" s="268" t="s">
        <v>707</v>
      </c>
      <c r="E289" s="269">
        <v>36700</v>
      </c>
      <c r="F289" s="269">
        <v>2780</v>
      </c>
      <c r="G289" s="270">
        <f>Table2[[#This Row],[Uninsured ('#)]]/Table2[[#This Row],[Population ('#)]]</f>
        <v>7.5749318801089913E-2</v>
      </c>
      <c r="H289" s="271" t="s">
        <v>342</v>
      </c>
      <c r="I289" s="271" t="s">
        <v>342</v>
      </c>
      <c r="J289" s="272">
        <f>VLOOKUP($C289,Backsheet!$A$299:$EX$663,40,FALSE)</f>
        <v>3716</v>
      </c>
      <c r="K289" s="272">
        <f>VLOOKUP($C289,Backsheet!$A$299:$EX$663,41,FALSE)</f>
        <v>1430</v>
      </c>
      <c r="L289" s="273">
        <f>IF(Table2[[#This Row],[Not U.S. Citizen Population ('#)]]&gt;0,Table2[[#This Row],[Not U.S. Citizen Uninsured ('#)]]/Table2[[#This Row],[Not U.S. Citizen Population ('#)]],0)</f>
        <v>0.38482238966630788</v>
      </c>
      <c r="M289" s="271" t="str">
        <f>_xlfn.IFNA(VLOOKUP($C289,'Backsheet - SVI'!$A$1:$BZ$999,58,FALSE),"N/A")</f>
        <v>Most vulnerability</v>
      </c>
      <c r="N289" s="231"/>
      <c r="BG289" s="232"/>
    </row>
    <row r="290" spans="1:59" x14ac:dyDescent="0.25">
      <c r="A290" s="268" t="s">
        <v>329</v>
      </c>
      <c r="B290" s="268" t="s">
        <v>260</v>
      </c>
      <c r="C290" s="268">
        <v>55408</v>
      </c>
      <c r="D290" s="268" t="s">
        <v>707</v>
      </c>
      <c r="E290" s="269">
        <v>32205</v>
      </c>
      <c r="F290" s="269">
        <v>2535</v>
      </c>
      <c r="G290" s="270">
        <f>Table2[[#This Row],[Uninsured ('#)]]/Table2[[#This Row],[Population ('#)]]</f>
        <v>7.8714485328365155E-2</v>
      </c>
      <c r="H290" s="271" t="s">
        <v>342</v>
      </c>
      <c r="I290" s="271" t="s">
        <v>342</v>
      </c>
      <c r="J290" s="272">
        <f>VLOOKUP($C290,Backsheet!$A$299:$EX$663,40,FALSE)</f>
        <v>2339</v>
      </c>
      <c r="K290" s="272">
        <f>VLOOKUP($C290,Backsheet!$A$299:$EX$663,41,FALSE)</f>
        <v>590</v>
      </c>
      <c r="L290" s="273">
        <f>IF(Table2[[#This Row],[Not U.S. Citizen Population ('#)]]&gt;0,Table2[[#This Row],[Not U.S. Citizen Uninsured ('#)]]/Table2[[#This Row],[Not U.S. Citizen Population ('#)]],0)</f>
        <v>0.25224454895254383</v>
      </c>
      <c r="M290" s="271" t="str">
        <f>_xlfn.IFNA(VLOOKUP($C290,'Backsheet - SVI'!$A$1:$BZ$999,58,FALSE),"N/A")</f>
        <v>Most vulnerability</v>
      </c>
      <c r="N290" s="231"/>
      <c r="BG290" s="232"/>
    </row>
    <row r="291" spans="1:59" x14ac:dyDescent="0.25">
      <c r="A291" s="268" t="s">
        <v>329</v>
      </c>
      <c r="B291" s="268" t="s">
        <v>260</v>
      </c>
      <c r="C291" s="268">
        <v>55409</v>
      </c>
      <c r="D291" s="268" t="s">
        <v>707</v>
      </c>
      <c r="E291" s="269">
        <v>11068</v>
      </c>
      <c r="F291" s="269">
        <v>590</v>
      </c>
      <c r="G291" s="270">
        <f>Table2[[#This Row],[Uninsured ('#)]]/Table2[[#This Row],[Population ('#)]]</f>
        <v>5.3306830502349113E-2</v>
      </c>
      <c r="H291" s="271" t="s">
        <v>342</v>
      </c>
      <c r="I291" s="271" t="s">
        <v>342</v>
      </c>
      <c r="J291" s="272">
        <f>VLOOKUP($C291,Backsheet!$A$299:$EX$663,40,FALSE)</f>
        <v>406</v>
      </c>
      <c r="K291" s="272">
        <f>VLOOKUP($C291,Backsheet!$A$299:$EX$663,41,FALSE)</f>
        <v>0</v>
      </c>
      <c r="L291" s="273">
        <f>IF(Table2[[#This Row],[Not U.S. Citizen Population ('#)]]&gt;0,Table2[[#This Row],[Not U.S. Citizen Uninsured ('#)]]/Table2[[#This Row],[Not U.S. Citizen Population ('#)]],0)</f>
        <v>0</v>
      </c>
      <c r="M291" s="271" t="str">
        <f>_xlfn.IFNA(VLOOKUP($C291,'Backsheet - SVI'!$A$1:$BZ$999,58,FALSE),"N/A")</f>
        <v>Significant vulnerability</v>
      </c>
      <c r="N291" s="231"/>
      <c r="BG291" s="232"/>
    </row>
    <row r="292" spans="1:59" x14ac:dyDescent="0.25">
      <c r="A292" s="268" t="s">
        <v>329</v>
      </c>
      <c r="B292" s="268" t="s">
        <v>260</v>
      </c>
      <c r="C292" s="268">
        <v>55411</v>
      </c>
      <c r="D292" s="268" t="s">
        <v>707</v>
      </c>
      <c r="E292" s="269">
        <v>29676</v>
      </c>
      <c r="F292" s="269">
        <v>2781</v>
      </c>
      <c r="G292" s="270">
        <f>Table2[[#This Row],[Uninsured ('#)]]/Table2[[#This Row],[Population ('#)]]</f>
        <v>9.3712090578245047E-2</v>
      </c>
      <c r="H292" s="271" t="s">
        <v>342</v>
      </c>
      <c r="I292" s="271" t="s">
        <v>342</v>
      </c>
      <c r="J292" s="272">
        <f>VLOOKUP($C292,Backsheet!$A$299:$EX$663,40,FALSE)</f>
        <v>2429</v>
      </c>
      <c r="K292" s="272">
        <f>VLOOKUP($C292,Backsheet!$A$299:$EX$663,41,FALSE)</f>
        <v>652</v>
      </c>
      <c r="L292" s="273">
        <f>IF(Table2[[#This Row],[Not U.S. Citizen Population ('#)]]&gt;0,Table2[[#This Row],[Not U.S. Citizen Uninsured ('#)]]/Table2[[#This Row],[Not U.S. Citizen Population ('#)]],0)</f>
        <v>0.26842321943186498</v>
      </c>
      <c r="M292" s="271" t="str">
        <f>_xlfn.IFNA(VLOOKUP($C292,'Backsheet - SVI'!$A$1:$BZ$999,58,FALSE),"N/A")</f>
        <v>Most vulnerability</v>
      </c>
      <c r="N292" s="231"/>
      <c r="BG292" s="232"/>
    </row>
    <row r="293" spans="1:59" x14ac:dyDescent="0.25">
      <c r="A293" s="268" t="s">
        <v>329</v>
      </c>
      <c r="B293" s="268" t="s">
        <v>260</v>
      </c>
      <c r="C293" s="268">
        <v>55412</v>
      </c>
      <c r="D293" s="268" t="s">
        <v>707</v>
      </c>
      <c r="E293" s="269">
        <v>26166</v>
      </c>
      <c r="F293" s="269">
        <v>1941</v>
      </c>
      <c r="G293" s="270">
        <f>Table2[[#This Row],[Uninsured ('#)]]/Table2[[#This Row],[Population ('#)]]</f>
        <v>7.418023389130933E-2</v>
      </c>
      <c r="H293" s="271" t="s">
        <v>342</v>
      </c>
      <c r="I293" s="271" t="s">
        <v>342</v>
      </c>
      <c r="J293" s="272">
        <f>VLOOKUP($C293,Backsheet!$A$299:$EX$663,40,FALSE)</f>
        <v>1298</v>
      </c>
      <c r="K293" s="272">
        <f>VLOOKUP($C293,Backsheet!$A$299:$EX$663,41,FALSE)</f>
        <v>319</v>
      </c>
      <c r="L293" s="273">
        <f>IF(Table2[[#This Row],[Not U.S. Citizen Population ('#)]]&gt;0,Table2[[#This Row],[Not U.S. Citizen Uninsured ('#)]]/Table2[[#This Row],[Not U.S. Citizen Population ('#)]],0)</f>
        <v>0.24576271186440679</v>
      </c>
      <c r="M293" s="271" t="str">
        <f>_xlfn.IFNA(VLOOKUP($C293,'Backsheet - SVI'!$A$1:$BZ$999,58,FALSE),"N/A")</f>
        <v>Most vulnerability</v>
      </c>
      <c r="N293" s="231"/>
      <c r="BG293" s="232"/>
    </row>
    <row r="294" spans="1:59" x14ac:dyDescent="0.25">
      <c r="A294" s="268" t="s">
        <v>329</v>
      </c>
      <c r="B294" s="268" t="s">
        <v>260</v>
      </c>
      <c r="C294" s="268">
        <v>55413</v>
      </c>
      <c r="D294" s="268" t="s">
        <v>707</v>
      </c>
      <c r="E294" s="269">
        <v>14128</v>
      </c>
      <c r="F294" s="269">
        <v>772</v>
      </c>
      <c r="G294" s="270">
        <f>Table2[[#This Row],[Uninsured ('#)]]/Table2[[#This Row],[Population ('#)]]</f>
        <v>5.4643261608154019E-2</v>
      </c>
      <c r="H294" s="271" t="s">
        <v>342</v>
      </c>
      <c r="I294" s="271" t="s">
        <v>342</v>
      </c>
      <c r="J294" s="272">
        <f>VLOOKUP($C294,Backsheet!$A$299:$EX$663,40,FALSE)</f>
        <v>539</v>
      </c>
      <c r="K294" s="272">
        <f>VLOOKUP($C294,Backsheet!$A$299:$EX$663,41,FALSE)</f>
        <v>78</v>
      </c>
      <c r="L294" s="273">
        <f>IF(Table2[[#This Row],[Not U.S. Citizen Population ('#)]]&gt;0,Table2[[#This Row],[Not U.S. Citizen Uninsured ('#)]]/Table2[[#This Row],[Not U.S. Citizen Population ('#)]],0)</f>
        <v>0.14471243042671614</v>
      </c>
      <c r="M294" s="271" t="str">
        <f>_xlfn.IFNA(VLOOKUP($C294,'Backsheet - SVI'!$A$1:$BZ$999,58,FALSE),"N/A")</f>
        <v>Most vulnerability</v>
      </c>
      <c r="N294" s="231"/>
      <c r="BG294" s="232"/>
    </row>
    <row r="295" spans="1:59" x14ac:dyDescent="0.25">
      <c r="A295" s="268" t="s">
        <v>329</v>
      </c>
      <c r="B295" s="268" t="s">
        <v>260</v>
      </c>
      <c r="C295" s="268">
        <v>55414</v>
      </c>
      <c r="D295" s="268" t="s">
        <v>707</v>
      </c>
      <c r="E295" s="269">
        <v>33662</v>
      </c>
      <c r="F295" s="269">
        <v>1369</v>
      </c>
      <c r="G295" s="270">
        <f>Table2[[#This Row],[Uninsured ('#)]]/Table2[[#This Row],[Population ('#)]]</f>
        <v>4.0669003624264746E-2</v>
      </c>
      <c r="H295" s="271" t="s">
        <v>342</v>
      </c>
      <c r="I295" s="271" t="s">
        <v>342</v>
      </c>
      <c r="J295" s="272">
        <f>VLOOKUP($C295,Backsheet!$A$299:$EX$663,40,FALSE)</f>
        <v>3602</v>
      </c>
      <c r="K295" s="272">
        <f>VLOOKUP($C295,Backsheet!$A$299:$EX$663,41,FALSE)</f>
        <v>336</v>
      </c>
      <c r="L295" s="273">
        <f>IF(Table2[[#This Row],[Not U.S. Citizen Population ('#)]]&gt;0,Table2[[#This Row],[Not U.S. Citizen Uninsured ('#)]]/Table2[[#This Row],[Not U.S. Citizen Population ('#)]],0)</f>
        <v>9.3281510272071072E-2</v>
      </c>
      <c r="M295" s="275" t="str">
        <f>_xlfn.IFNA(VLOOKUP($C295,'Backsheet - SVI'!$A$1:$BZ$999,58,FALSE),"N/A")</f>
        <v>Most vulnerability</v>
      </c>
      <c r="N295" s="231"/>
      <c r="BG295" s="232"/>
    </row>
    <row r="296" spans="1:59" x14ac:dyDescent="0.25">
      <c r="A296" s="268" t="s">
        <v>329</v>
      </c>
      <c r="B296" s="268" t="s">
        <v>260</v>
      </c>
      <c r="C296" s="268">
        <v>55416</v>
      </c>
      <c r="D296" s="268" t="s">
        <v>707</v>
      </c>
      <c r="E296" s="269">
        <v>34639</v>
      </c>
      <c r="F296" s="269">
        <v>1010</v>
      </c>
      <c r="G296" s="270">
        <f>Table2[[#This Row],[Uninsured ('#)]]/Table2[[#This Row],[Population ('#)]]</f>
        <v>2.9157885620254627E-2</v>
      </c>
      <c r="H296" s="271" t="s">
        <v>342</v>
      </c>
      <c r="I296" s="271" t="s">
        <v>342</v>
      </c>
      <c r="J296" s="272">
        <f>VLOOKUP($C296,Backsheet!$A$299:$EX$663,40,FALSE)</f>
        <v>1256</v>
      </c>
      <c r="K296" s="272">
        <f>VLOOKUP($C296,Backsheet!$A$299:$EX$663,41,FALSE)</f>
        <v>388</v>
      </c>
      <c r="L296" s="273">
        <f>IF(Table2[[#This Row],[Not U.S. Citizen Population ('#)]]&gt;0,Table2[[#This Row],[Not U.S. Citizen Uninsured ('#)]]/Table2[[#This Row],[Not U.S. Citizen Population ('#)]],0)</f>
        <v>0.30891719745222929</v>
      </c>
      <c r="M296" s="271" t="str">
        <f>_xlfn.IFNA(VLOOKUP($C296,'Backsheet - SVI'!$A$1:$BZ$999,58,FALSE),"N/A")</f>
        <v>Some vulnerability</v>
      </c>
      <c r="N296" s="231"/>
      <c r="BG296" s="232"/>
    </row>
    <row r="297" spans="1:59" x14ac:dyDescent="0.25">
      <c r="A297" s="268" t="s">
        <v>329</v>
      </c>
      <c r="B297" s="268" t="s">
        <v>260</v>
      </c>
      <c r="C297" s="268">
        <v>55417</v>
      </c>
      <c r="D297" s="268" t="s">
        <v>707</v>
      </c>
      <c r="E297" s="269">
        <v>25359</v>
      </c>
      <c r="F297" s="269">
        <v>693</v>
      </c>
      <c r="G297" s="270">
        <f>Table2[[#This Row],[Uninsured ('#)]]/Table2[[#This Row],[Population ('#)]]</f>
        <v>2.7327576008517686E-2</v>
      </c>
      <c r="H297" s="271" t="s">
        <v>342</v>
      </c>
      <c r="I297" s="271" t="s">
        <v>342</v>
      </c>
      <c r="J297" s="272">
        <f>VLOOKUP($C297,Backsheet!$A$299:$EX$663,40,FALSE)</f>
        <v>930</v>
      </c>
      <c r="K297" s="272">
        <f>VLOOKUP($C297,Backsheet!$A$299:$EX$663,41,FALSE)</f>
        <v>255</v>
      </c>
      <c r="L297" s="273">
        <f>IF(Table2[[#This Row],[Not U.S. Citizen Population ('#)]]&gt;0,Table2[[#This Row],[Not U.S. Citizen Uninsured ('#)]]/Table2[[#This Row],[Not U.S. Citizen Population ('#)]],0)</f>
        <v>0.27419354838709675</v>
      </c>
      <c r="M297" s="271" t="str">
        <f>_xlfn.IFNA(VLOOKUP($C297,'Backsheet - SVI'!$A$1:$BZ$999,58,FALSE),"N/A")</f>
        <v>Significant vulnerability</v>
      </c>
      <c r="N297" s="231"/>
      <c r="BG297" s="232"/>
    </row>
    <row r="298" spans="1:59" x14ac:dyDescent="0.25">
      <c r="A298" s="268" t="s">
        <v>329</v>
      </c>
      <c r="B298" s="268" t="s">
        <v>260</v>
      </c>
      <c r="C298" s="268">
        <v>55418</v>
      </c>
      <c r="D298" s="268" t="s">
        <v>707</v>
      </c>
      <c r="E298" s="269">
        <v>30847</v>
      </c>
      <c r="F298" s="269">
        <v>1267</v>
      </c>
      <c r="G298" s="270">
        <f>Table2[[#This Row],[Uninsured ('#)]]/Table2[[#This Row],[Population ('#)]]</f>
        <v>4.1073686257982946E-2</v>
      </c>
      <c r="H298" s="271" t="s">
        <v>342</v>
      </c>
      <c r="I298" s="271" t="s">
        <v>342</v>
      </c>
      <c r="J298" s="272">
        <f>VLOOKUP($C298,Backsheet!$A$299:$EX$663,40,FALSE)</f>
        <v>1276</v>
      </c>
      <c r="K298" s="272">
        <f>VLOOKUP($C298,Backsheet!$A$299:$EX$663,41,FALSE)</f>
        <v>291</v>
      </c>
      <c r="L298" s="273">
        <f>IF(Table2[[#This Row],[Not U.S. Citizen Population ('#)]]&gt;0,Table2[[#This Row],[Not U.S. Citizen Uninsured ('#)]]/Table2[[#This Row],[Not U.S. Citizen Population ('#)]],0)</f>
        <v>0.2280564263322884</v>
      </c>
      <c r="M298" s="271" t="str">
        <f>_xlfn.IFNA(VLOOKUP($C298,'Backsheet - SVI'!$A$1:$BZ$999,58,FALSE),"N/A")</f>
        <v>Significant vulnerability</v>
      </c>
      <c r="N298" s="231"/>
      <c r="BG298" s="232"/>
    </row>
    <row r="299" spans="1:59" x14ac:dyDescent="0.25">
      <c r="A299" s="268" t="s">
        <v>329</v>
      </c>
      <c r="B299" s="268" t="s">
        <v>260</v>
      </c>
      <c r="C299" s="268">
        <v>55419</v>
      </c>
      <c r="D299" s="268" t="s">
        <v>707</v>
      </c>
      <c r="E299" s="269">
        <v>29530</v>
      </c>
      <c r="F299" s="269">
        <v>980</v>
      </c>
      <c r="G299" s="274">
        <f>Table2[[#This Row],[Uninsured ('#)]]/Table2[[#This Row],[Population ('#)]]</f>
        <v>3.3186589908567557E-2</v>
      </c>
      <c r="H299" s="271" t="s">
        <v>342</v>
      </c>
      <c r="I299" s="271" t="s">
        <v>342</v>
      </c>
      <c r="J299" s="272">
        <f>VLOOKUP($C299,Backsheet!$A$299:$EX$663,40,FALSE)</f>
        <v>307</v>
      </c>
      <c r="K299" s="272">
        <f>VLOOKUP($C299,Backsheet!$A$299:$EX$663,41,FALSE)</f>
        <v>91</v>
      </c>
      <c r="L299" s="273">
        <f>IF(Table2[[#This Row],[Not U.S. Citizen Population ('#)]]&gt;0,Table2[[#This Row],[Not U.S. Citizen Uninsured ('#)]]/Table2[[#This Row],[Not U.S. Citizen Population ('#)]],0)</f>
        <v>0.29641693811074921</v>
      </c>
      <c r="M299" s="271" t="str">
        <f>_xlfn.IFNA(VLOOKUP($C299,'Backsheet - SVI'!$A$1:$BZ$999,58,FALSE),"N/A")</f>
        <v>Some vulnerability</v>
      </c>
      <c r="N299" s="231"/>
      <c r="BG299" s="232"/>
    </row>
    <row r="300" spans="1:59" x14ac:dyDescent="0.25">
      <c r="A300" s="268" t="s">
        <v>329</v>
      </c>
      <c r="B300" s="268" t="s">
        <v>260</v>
      </c>
      <c r="C300" s="268">
        <v>55420</v>
      </c>
      <c r="D300" s="268" t="s">
        <v>707</v>
      </c>
      <c r="E300" s="269">
        <v>23882</v>
      </c>
      <c r="F300" s="269">
        <v>1801</v>
      </c>
      <c r="G300" s="270">
        <f>Table2[[#This Row],[Uninsured ('#)]]/Table2[[#This Row],[Population ('#)]]</f>
        <v>7.5412444518884514E-2</v>
      </c>
      <c r="H300" s="271" t="s">
        <v>342</v>
      </c>
      <c r="I300" s="271" t="s">
        <v>342</v>
      </c>
      <c r="J300" s="272">
        <f>VLOOKUP($C300,Backsheet!$A$299:$EX$663,40,FALSE)</f>
        <v>2067</v>
      </c>
      <c r="K300" s="272">
        <f>VLOOKUP($C300,Backsheet!$A$299:$EX$663,41,FALSE)</f>
        <v>281</v>
      </c>
      <c r="L300" s="273">
        <f>IF(Table2[[#This Row],[Not U.S. Citizen Population ('#)]]&gt;0,Table2[[#This Row],[Not U.S. Citizen Uninsured ('#)]]/Table2[[#This Row],[Not U.S. Citizen Population ('#)]],0)</f>
        <v>0.13594581519109822</v>
      </c>
      <c r="M300" s="271" t="str">
        <f>_xlfn.IFNA(VLOOKUP($C300,'Backsheet - SVI'!$A$1:$BZ$999,58,FALSE),"N/A")</f>
        <v>Most vulnerability</v>
      </c>
      <c r="N300" s="231"/>
      <c r="BG300" s="232"/>
    </row>
    <row r="301" spans="1:59" x14ac:dyDescent="0.25">
      <c r="A301" s="268" t="s">
        <v>329</v>
      </c>
      <c r="B301" s="268" t="s">
        <v>235</v>
      </c>
      <c r="C301" s="268">
        <v>55421</v>
      </c>
      <c r="D301" s="268" t="s">
        <v>707</v>
      </c>
      <c r="E301" s="269">
        <v>30789</v>
      </c>
      <c r="F301" s="269">
        <v>2294</v>
      </c>
      <c r="G301" s="274">
        <f>Table2[[#This Row],[Uninsured ('#)]]/Table2[[#This Row],[Population ('#)]]</f>
        <v>7.4507129169508593E-2</v>
      </c>
      <c r="H301" s="271" t="s">
        <v>342</v>
      </c>
      <c r="I301" s="271" t="s">
        <v>342</v>
      </c>
      <c r="J301" s="272">
        <f>VLOOKUP($C301,Backsheet!$A$299:$EX$663,40,FALSE)</f>
        <v>2196</v>
      </c>
      <c r="K301" s="272">
        <f>VLOOKUP($C301,Backsheet!$A$299:$EX$663,41,FALSE)</f>
        <v>843</v>
      </c>
      <c r="L301" s="273">
        <f>IF(Table2[[#This Row],[Not U.S. Citizen Population ('#)]]&gt;0,Table2[[#This Row],[Not U.S. Citizen Uninsured ('#)]]/Table2[[#This Row],[Not U.S. Citizen Population ('#)]],0)</f>
        <v>0.38387978142076501</v>
      </c>
      <c r="M301" s="271" t="str">
        <f>_xlfn.IFNA(VLOOKUP($C301,'Backsheet - SVI'!$A$1:$BZ$999,58,FALSE),"N/A")</f>
        <v>Most vulnerability</v>
      </c>
      <c r="N301" s="231"/>
      <c r="BG301" s="232"/>
    </row>
    <row r="302" spans="1:59" x14ac:dyDescent="0.25">
      <c r="A302" s="268" t="s">
        <v>329</v>
      </c>
      <c r="B302" s="268" t="s">
        <v>260</v>
      </c>
      <c r="C302" s="268">
        <v>55422</v>
      </c>
      <c r="D302" s="268" t="s">
        <v>707</v>
      </c>
      <c r="E302" s="269">
        <v>28353</v>
      </c>
      <c r="F302" s="269">
        <v>1197</v>
      </c>
      <c r="G302" s="270">
        <f>Table2[[#This Row],[Uninsured ('#)]]/Table2[[#This Row],[Population ('#)]]</f>
        <v>4.2217754734948681E-2</v>
      </c>
      <c r="H302" s="271" t="s">
        <v>342</v>
      </c>
      <c r="I302" s="271" t="s">
        <v>342</v>
      </c>
      <c r="J302" s="272">
        <f>VLOOKUP($C302,Backsheet!$A$299:$EX$663,40,FALSE)</f>
        <v>1058</v>
      </c>
      <c r="K302" s="272">
        <f>VLOOKUP($C302,Backsheet!$A$299:$EX$663,41,FALSE)</f>
        <v>396</v>
      </c>
      <c r="L302" s="273">
        <f>IF(Table2[[#This Row],[Not U.S. Citizen Population ('#)]]&gt;0,Table2[[#This Row],[Not U.S. Citizen Uninsured ('#)]]/Table2[[#This Row],[Not U.S. Citizen Population ('#)]],0)</f>
        <v>0.37429111531190928</v>
      </c>
      <c r="M302" s="271" t="str">
        <f>_xlfn.IFNA(VLOOKUP($C302,'Backsheet - SVI'!$A$1:$BZ$999,58,FALSE),"N/A")</f>
        <v>Most vulnerability</v>
      </c>
      <c r="N302" s="231"/>
      <c r="BG302" s="232"/>
    </row>
    <row r="303" spans="1:59" x14ac:dyDescent="0.25">
      <c r="A303" s="268" t="s">
        <v>329</v>
      </c>
      <c r="B303" s="268" t="s">
        <v>260</v>
      </c>
      <c r="C303" s="268">
        <v>55423</v>
      </c>
      <c r="D303" s="268" t="s">
        <v>707</v>
      </c>
      <c r="E303" s="269">
        <v>36603</v>
      </c>
      <c r="F303" s="269">
        <v>2305</v>
      </c>
      <c r="G303" s="270">
        <f>Table2[[#This Row],[Uninsured ('#)]]/Table2[[#This Row],[Population ('#)]]</f>
        <v>6.297298035680135E-2</v>
      </c>
      <c r="H303" s="271" t="s">
        <v>342</v>
      </c>
      <c r="I303" s="271" t="s">
        <v>342</v>
      </c>
      <c r="J303" s="272">
        <f>VLOOKUP($C303,Backsheet!$A$299:$EX$663,40,FALSE)</f>
        <v>3331</v>
      </c>
      <c r="K303" s="272">
        <f>VLOOKUP($C303,Backsheet!$A$299:$EX$663,41,FALSE)</f>
        <v>892</v>
      </c>
      <c r="L303" s="273">
        <f>IF(Table2[[#This Row],[Not U.S. Citizen Population ('#)]]&gt;0,Table2[[#This Row],[Not U.S. Citizen Uninsured ('#)]]/Table2[[#This Row],[Not U.S. Citizen Population ('#)]],0)</f>
        <v>0.26778745121585107</v>
      </c>
      <c r="M303" s="271" t="str">
        <f>_xlfn.IFNA(VLOOKUP($C303,'Backsheet - SVI'!$A$1:$BZ$999,58,FALSE),"N/A")</f>
        <v>Most vulnerability</v>
      </c>
      <c r="N303" s="231"/>
      <c r="BG303" s="232"/>
    </row>
    <row r="304" spans="1:59" x14ac:dyDescent="0.25">
      <c r="A304" s="268" t="s">
        <v>329</v>
      </c>
      <c r="B304" s="268" t="s">
        <v>260</v>
      </c>
      <c r="C304" s="268">
        <v>55425</v>
      </c>
      <c r="D304" s="268" t="s">
        <v>707</v>
      </c>
      <c r="E304" s="269">
        <v>10416</v>
      </c>
      <c r="F304" s="269">
        <v>830</v>
      </c>
      <c r="G304" s="270">
        <f>Table2[[#This Row],[Uninsured ('#)]]/Table2[[#This Row],[Population ('#)]]</f>
        <v>7.9685099846390176E-2</v>
      </c>
      <c r="H304" s="271" t="s">
        <v>342</v>
      </c>
      <c r="I304" s="271" t="s">
        <v>342</v>
      </c>
      <c r="J304" s="272">
        <f>VLOOKUP($C304,Backsheet!$A$299:$EX$663,40,FALSE)</f>
        <v>1043</v>
      </c>
      <c r="K304" s="272">
        <f>VLOOKUP($C304,Backsheet!$A$299:$EX$663,41,FALSE)</f>
        <v>345</v>
      </c>
      <c r="L304" s="273">
        <f>IF(Table2[[#This Row],[Not U.S. Citizen Population ('#)]]&gt;0,Table2[[#This Row],[Not U.S. Citizen Uninsured ('#)]]/Table2[[#This Row],[Not U.S. Citizen Population ('#)]],0)</f>
        <v>0.33077660594439118</v>
      </c>
      <c r="M304" s="271" t="str">
        <f>_xlfn.IFNA(VLOOKUP($C304,'Backsheet - SVI'!$A$1:$BZ$999,58,FALSE),"N/A")</f>
        <v>Most vulnerability</v>
      </c>
      <c r="N304" s="231"/>
      <c r="BG304" s="232"/>
    </row>
    <row r="305" spans="1:59" x14ac:dyDescent="0.25">
      <c r="A305" s="268" t="s">
        <v>329</v>
      </c>
      <c r="B305" s="268" t="s">
        <v>260</v>
      </c>
      <c r="C305" s="268">
        <v>55426</v>
      </c>
      <c r="D305" s="268" t="s">
        <v>707</v>
      </c>
      <c r="E305" s="269">
        <v>24852</v>
      </c>
      <c r="F305" s="269">
        <v>1160</v>
      </c>
      <c r="G305" s="270">
        <f>Table2[[#This Row],[Uninsured ('#)]]/Table2[[#This Row],[Population ('#)]]</f>
        <v>4.6676323837115723E-2</v>
      </c>
      <c r="H305" s="271" t="s">
        <v>342</v>
      </c>
      <c r="I305" s="271" t="s">
        <v>342</v>
      </c>
      <c r="J305" s="272">
        <f>VLOOKUP($C305,Backsheet!$A$299:$EX$663,40,FALSE)</f>
        <v>987</v>
      </c>
      <c r="K305" s="272">
        <f>VLOOKUP($C305,Backsheet!$A$299:$EX$663,41,FALSE)</f>
        <v>241</v>
      </c>
      <c r="L305" s="273">
        <f>IF(Table2[[#This Row],[Not U.S. Citizen Population ('#)]]&gt;0,Table2[[#This Row],[Not U.S. Citizen Uninsured ('#)]]/Table2[[#This Row],[Not U.S. Citizen Population ('#)]],0)</f>
        <v>0.24417426545086118</v>
      </c>
      <c r="M305" s="271" t="str">
        <f>_xlfn.IFNA(VLOOKUP($C305,'Backsheet - SVI'!$A$1:$BZ$999,58,FALSE),"N/A")</f>
        <v>Significant vulnerability</v>
      </c>
      <c r="N305" s="231"/>
      <c r="BG305" s="232"/>
    </row>
    <row r="306" spans="1:59" x14ac:dyDescent="0.25">
      <c r="A306" s="268" t="s">
        <v>329</v>
      </c>
      <c r="B306" s="268" t="s">
        <v>260</v>
      </c>
      <c r="C306" s="268">
        <v>55427</v>
      </c>
      <c r="D306" s="268" t="s">
        <v>707</v>
      </c>
      <c r="E306" s="269">
        <v>24399</v>
      </c>
      <c r="F306" s="269">
        <v>898</v>
      </c>
      <c r="G306" s="270">
        <f>Table2[[#This Row],[Uninsured ('#)]]/Table2[[#This Row],[Population ('#)]]</f>
        <v>3.6804787081437765E-2</v>
      </c>
      <c r="H306" s="271" t="s">
        <v>342</v>
      </c>
      <c r="I306" s="271" t="s">
        <v>342</v>
      </c>
      <c r="J306" s="272">
        <f>VLOOKUP($C306,Backsheet!$A$299:$EX$663,40,FALSE)</f>
        <v>1100</v>
      </c>
      <c r="K306" s="272">
        <f>VLOOKUP($C306,Backsheet!$A$299:$EX$663,41,FALSE)</f>
        <v>114</v>
      </c>
      <c r="L306" s="273">
        <f>IF(Table2[[#This Row],[Not U.S. Citizen Population ('#)]]&gt;0,Table2[[#This Row],[Not U.S. Citizen Uninsured ('#)]]/Table2[[#This Row],[Not U.S. Citizen Population ('#)]],0)</f>
        <v>0.10363636363636364</v>
      </c>
      <c r="M306" s="271" t="str">
        <f>_xlfn.IFNA(VLOOKUP($C306,'Backsheet - SVI'!$A$1:$BZ$999,58,FALSE),"N/A")</f>
        <v>Significant vulnerability</v>
      </c>
      <c r="N306" s="231"/>
      <c r="BG306" s="232"/>
    </row>
    <row r="307" spans="1:59" x14ac:dyDescent="0.25">
      <c r="A307" s="268" t="s">
        <v>329</v>
      </c>
      <c r="B307" s="268" t="s">
        <v>260</v>
      </c>
      <c r="C307" s="268">
        <v>55428</v>
      </c>
      <c r="D307" s="268" t="s">
        <v>707</v>
      </c>
      <c r="E307" s="269">
        <v>32005</v>
      </c>
      <c r="F307" s="269">
        <v>2369</v>
      </c>
      <c r="G307" s="270">
        <f>Table2[[#This Row],[Uninsured ('#)]]/Table2[[#This Row],[Population ('#)]]</f>
        <v>7.4019684424308702E-2</v>
      </c>
      <c r="H307" s="271" t="s">
        <v>342</v>
      </c>
      <c r="I307" s="271" t="s">
        <v>342</v>
      </c>
      <c r="J307" s="272">
        <f>VLOOKUP($C307,Backsheet!$A$299:$EX$663,40,FALSE)</f>
        <v>2713</v>
      </c>
      <c r="K307" s="272">
        <f>VLOOKUP($C307,Backsheet!$A$299:$EX$663,41,FALSE)</f>
        <v>595</v>
      </c>
      <c r="L307" s="273">
        <f>IF(Table2[[#This Row],[Not U.S. Citizen Population ('#)]]&gt;0,Table2[[#This Row],[Not U.S. Citizen Uninsured ('#)]]/Table2[[#This Row],[Not U.S. Citizen Population ('#)]],0)</f>
        <v>0.21931441208993735</v>
      </c>
      <c r="M307" s="271" t="str">
        <f>_xlfn.IFNA(VLOOKUP($C307,'Backsheet - SVI'!$A$1:$BZ$999,58,FALSE),"N/A")</f>
        <v>Most vulnerability</v>
      </c>
      <c r="N307" s="231"/>
      <c r="BG307" s="232"/>
    </row>
    <row r="308" spans="1:59" x14ac:dyDescent="0.25">
      <c r="A308" s="268" t="s">
        <v>329</v>
      </c>
      <c r="B308" s="268" t="s">
        <v>260</v>
      </c>
      <c r="C308" s="268">
        <v>55429</v>
      </c>
      <c r="D308" s="268" t="s">
        <v>707</v>
      </c>
      <c r="E308" s="269">
        <v>27394</v>
      </c>
      <c r="F308" s="269">
        <v>2901</v>
      </c>
      <c r="G308" s="270">
        <f>Table2[[#This Row],[Uninsured ('#)]]/Table2[[#This Row],[Population ('#)]]</f>
        <v>0.10589910199313718</v>
      </c>
      <c r="H308" s="271" t="s">
        <v>342</v>
      </c>
      <c r="I308" s="271" t="s">
        <v>343</v>
      </c>
      <c r="J308" s="272">
        <f>VLOOKUP($C308,Backsheet!$A$299:$EX$663,40,FALSE)</f>
        <v>3477</v>
      </c>
      <c r="K308" s="272">
        <f>VLOOKUP($C308,Backsheet!$A$299:$EX$663,41,FALSE)</f>
        <v>1089</v>
      </c>
      <c r="L308" s="273">
        <f>IF(Table2[[#This Row],[Not U.S. Citizen Population ('#)]]&gt;0,Table2[[#This Row],[Not U.S. Citizen Uninsured ('#)]]/Table2[[#This Row],[Not U.S. Citizen Population ('#)]],0)</f>
        <v>0.31320103537532357</v>
      </c>
      <c r="M308" s="271" t="str">
        <f>_xlfn.IFNA(VLOOKUP($C308,'Backsheet - SVI'!$A$1:$BZ$999,58,FALSE),"N/A")</f>
        <v>Most vulnerability</v>
      </c>
      <c r="N308" s="231"/>
      <c r="BG308" s="232"/>
    </row>
    <row r="309" spans="1:59" x14ac:dyDescent="0.25">
      <c r="A309" s="268" t="s">
        <v>329</v>
      </c>
      <c r="B309" s="268" t="s">
        <v>260</v>
      </c>
      <c r="C309" s="268">
        <v>55430</v>
      </c>
      <c r="D309" s="268" t="s">
        <v>707</v>
      </c>
      <c r="E309" s="269">
        <v>22472</v>
      </c>
      <c r="F309" s="269">
        <v>2152</v>
      </c>
      <c r="G309" s="274">
        <f>Table2[[#This Row],[Uninsured ('#)]]/Table2[[#This Row],[Population ('#)]]</f>
        <v>9.5763616945532218E-2</v>
      </c>
      <c r="H309" s="271" t="s">
        <v>342</v>
      </c>
      <c r="I309" s="271" t="s">
        <v>343</v>
      </c>
      <c r="J309" s="272">
        <f>VLOOKUP($C309,Backsheet!$A$299:$EX$663,40,FALSE)</f>
        <v>2632</v>
      </c>
      <c r="K309" s="272">
        <f>VLOOKUP($C309,Backsheet!$A$299:$EX$663,41,FALSE)</f>
        <v>612</v>
      </c>
      <c r="L309" s="273">
        <f>IF(Table2[[#This Row],[Not U.S. Citizen Population ('#)]]&gt;0,Table2[[#This Row],[Not U.S. Citizen Uninsured ('#)]]/Table2[[#This Row],[Not U.S. Citizen Population ('#)]],0)</f>
        <v>0.23252279635258358</v>
      </c>
      <c r="M309" s="271" t="str">
        <f>_xlfn.IFNA(VLOOKUP($C309,'Backsheet - SVI'!$A$1:$BZ$999,58,FALSE),"N/A")</f>
        <v>Most vulnerability</v>
      </c>
      <c r="N309" s="231"/>
      <c r="BG309" s="232"/>
    </row>
    <row r="310" spans="1:59" x14ac:dyDescent="0.25">
      <c r="A310" s="268" t="s">
        <v>329</v>
      </c>
      <c r="B310" s="268" t="s">
        <v>260</v>
      </c>
      <c r="C310" s="268">
        <v>55431</v>
      </c>
      <c r="D310" s="268" t="s">
        <v>707</v>
      </c>
      <c r="E310" s="269">
        <v>18872</v>
      </c>
      <c r="F310" s="269">
        <v>654</v>
      </c>
      <c r="G310" s="270">
        <f>Table2[[#This Row],[Uninsured ('#)]]/Table2[[#This Row],[Population ('#)]]</f>
        <v>3.4654514624841037E-2</v>
      </c>
      <c r="H310" s="271" t="s">
        <v>342</v>
      </c>
      <c r="I310" s="271" t="s">
        <v>342</v>
      </c>
      <c r="J310" s="272">
        <f>VLOOKUP($C310,Backsheet!$A$299:$EX$663,40,FALSE)</f>
        <v>688</v>
      </c>
      <c r="K310" s="272">
        <f>VLOOKUP($C310,Backsheet!$A$299:$EX$663,41,FALSE)</f>
        <v>121</v>
      </c>
      <c r="L310" s="273">
        <f>IF(Table2[[#This Row],[Not U.S. Citizen Population ('#)]]&gt;0,Table2[[#This Row],[Not U.S. Citizen Uninsured ('#)]]/Table2[[#This Row],[Not U.S. Citizen Population ('#)]],0)</f>
        <v>0.17587209302325582</v>
      </c>
      <c r="M310" s="271" t="str">
        <f>_xlfn.IFNA(VLOOKUP($C310,'Backsheet - SVI'!$A$1:$BZ$999,58,FALSE),"N/A")</f>
        <v>Significant vulnerability</v>
      </c>
      <c r="N310" s="231"/>
      <c r="BG310" s="232"/>
    </row>
    <row r="311" spans="1:59" x14ac:dyDescent="0.25">
      <c r="A311" s="268" t="s">
        <v>329</v>
      </c>
      <c r="B311" s="268" t="s">
        <v>235</v>
      </c>
      <c r="C311" s="268">
        <v>55432</v>
      </c>
      <c r="D311" s="268" t="s">
        <v>707</v>
      </c>
      <c r="E311" s="269">
        <v>32867</v>
      </c>
      <c r="F311" s="269">
        <v>2058</v>
      </c>
      <c r="G311" s="270">
        <f>Table2[[#This Row],[Uninsured ('#)]]/Table2[[#This Row],[Population ('#)]]</f>
        <v>6.2615997809352841E-2</v>
      </c>
      <c r="H311" s="271" t="s">
        <v>342</v>
      </c>
      <c r="I311" s="271" t="s">
        <v>342</v>
      </c>
      <c r="J311" s="272">
        <f>VLOOKUP($C311,Backsheet!$A$299:$EX$663,40,FALSE)</f>
        <v>2378</v>
      </c>
      <c r="K311" s="272">
        <f>VLOOKUP($C311,Backsheet!$A$299:$EX$663,41,FALSE)</f>
        <v>702</v>
      </c>
      <c r="L311" s="273">
        <f>IF(Table2[[#This Row],[Not U.S. Citizen Population ('#)]]&gt;0,Table2[[#This Row],[Not U.S. Citizen Uninsured ('#)]]/Table2[[#This Row],[Not U.S. Citizen Population ('#)]],0)</f>
        <v>0.29520605550883094</v>
      </c>
      <c r="M311" s="271" t="str">
        <f>_xlfn.IFNA(VLOOKUP($C311,'Backsheet - SVI'!$A$1:$BZ$999,58,FALSE),"N/A")</f>
        <v>Most vulnerability</v>
      </c>
      <c r="N311" s="231"/>
      <c r="BG311" s="232"/>
    </row>
    <row r="312" spans="1:59" x14ac:dyDescent="0.25">
      <c r="A312" s="268" t="s">
        <v>329</v>
      </c>
      <c r="B312" s="268" t="s">
        <v>235</v>
      </c>
      <c r="C312" s="268">
        <v>55433</v>
      </c>
      <c r="D312" s="268" t="s">
        <v>707</v>
      </c>
      <c r="E312" s="269">
        <v>34295</v>
      </c>
      <c r="F312" s="269">
        <v>1819</v>
      </c>
      <c r="G312" s="274">
        <f>Table2[[#This Row],[Uninsured ('#)]]/Table2[[#This Row],[Population ('#)]]</f>
        <v>5.3039801720367402E-2</v>
      </c>
      <c r="H312" s="271" t="s">
        <v>342</v>
      </c>
      <c r="I312" s="271" t="s">
        <v>342</v>
      </c>
      <c r="J312" s="272">
        <f>VLOOKUP($C312,Backsheet!$A$299:$EX$663,40,FALSE)</f>
        <v>1080</v>
      </c>
      <c r="K312" s="272">
        <f>VLOOKUP($C312,Backsheet!$A$299:$EX$663,41,FALSE)</f>
        <v>114</v>
      </c>
      <c r="L312" s="273">
        <f>IF(Table2[[#This Row],[Not U.S. Citizen Population ('#)]]&gt;0,Table2[[#This Row],[Not U.S. Citizen Uninsured ('#)]]/Table2[[#This Row],[Not U.S. Citizen Population ('#)]],0)</f>
        <v>0.10555555555555556</v>
      </c>
      <c r="M312" s="271" t="str">
        <f>_xlfn.IFNA(VLOOKUP($C312,'Backsheet - SVI'!$A$1:$BZ$999,58,FALSE),"N/A")</f>
        <v>Most vulnerability</v>
      </c>
      <c r="N312" s="231"/>
      <c r="BG312" s="232"/>
    </row>
    <row r="313" spans="1:59" x14ac:dyDescent="0.25">
      <c r="A313" s="268" t="s">
        <v>329</v>
      </c>
      <c r="B313" s="268" t="s">
        <v>235</v>
      </c>
      <c r="C313" s="268">
        <v>55434</v>
      </c>
      <c r="D313" s="268" t="s">
        <v>707</v>
      </c>
      <c r="E313" s="269">
        <v>33072</v>
      </c>
      <c r="F313" s="269">
        <v>1527</v>
      </c>
      <c r="G313" s="270">
        <f>Table2[[#This Row],[Uninsured ('#)]]/Table2[[#This Row],[Population ('#)]]</f>
        <v>4.617198838896952E-2</v>
      </c>
      <c r="H313" s="271" t="s">
        <v>342</v>
      </c>
      <c r="I313" s="271" t="s">
        <v>342</v>
      </c>
      <c r="J313" s="272">
        <f>VLOOKUP($C313,Backsheet!$A$299:$EX$663,40,FALSE)</f>
        <v>1407</v>
      </c>
      <c r="K313" s="272">
        <f>VLOOKUP($C313,Backsheet!$A$299:$EX$663,41,FALSE)</f>
        <v>497</v>
      </c>
      <c r="L313" s="273">
        <f>IF(Table2[[#This Row],[Not U.S. Citizen Population ('#)]]&gt;0,Table2[[#This Row],[Not U.S. Citizen Uninsured ('#)]]/Table2[[#This Row],[Not U.S. Citizen Population ('#)]],0)</f>
        <v>0.35323383084577115</v>
      </c>
      <c r="M313" s="271" t="str">
        <f>_xlfn.IFNA(VLOOKUP($C313,'Backsheet - SVI'!$A$1:$BZ$999,58,FALSE),"N/A")</f>
        <v>Most vulnerability</v>
      </c>
      <c r="N313" s="231"/>
      <c r="BG313" s="232"/>
    </row>
    <row r="314" spans="1:59" x14ac:dyDescent="0.25">
      <c r="A314" s="268" t="s">
        <v>329</v>
      </c>
      <c r="B314" s="268" t="s">
        <v>260</v>
      </c>
      <c r="C314" s="268">
        <v>55438</v>
      </c>
      <c r="D314" s="268" t="s">
        <v>707</v>
      </c>
      <c r="E314" s="269">
        <v>15711</v>
      </c>
      <c r="F314" s="269">
        <v>673</v>
      </c>
      <c r="G314" s="270">
        <f>Table2[[#This Row],[Uninsured ('#)]]/Table2[[#This Row],[Population ('#)]]</f>
        <v>4.2836229393418621E-2</v>
      </c>
      <c r="H314" s="271" t="s">
        <v>342</v>
      </c>
      <c r="I314" s="271" t="s">
        <v>342</v>
      </c>
      <c r="J314" s="272">
        <f>VLOOKUP($C314,Backsheet!$A$299:$EX$663,40,FALSE)</f>
        <v>516</v>
      </c>
      <c r="K314" s="272">
        <f>VLOOKUP($C314,Backsheet!$A$299:$EX$663,41,FALSE)</f>
        <v>187</v>
      </c>
      <c r="L314" s="273">
        <f>IF(Table2[[#This Row],[Not U.S. Citizen Population ('#)]]&gt;0,Table2[[#This Row],[Not U.S. Citizen Uninsured ('#)]]/Table2[[#This Row],[Not U.S. Citizen Population ('#)]],0)</f>
        <v>0.36240310077519378</v>
      </c>
      <c r="M314" s="271" t="str">
        <f>_xlfn.IFNA(VLOOKUP($C314,'Backsheet - SVI'!$A$1:$BZ$999,58,FALSE),"N/A")</f>
        <v>Some vulnerability</v>
      </c>
      <c r="N314" s="231"/>
      <c r="BG314" s="232"/>
    </row>
    <row r="315" spans="1:59" x14ac:dyDescent="0.25">
      <c r="A315" s="268" t="s">
        <v>329</v>
      </c>
      <c r="B315" s="268" t="s">
        <v>260</v>
      </c>
      <c r="C315" s="268">
        <v>55441</v>
      </c>
      <c r="D315" s="268" t="s">
        <v>707</v>
      </c>
      <c r="E315" s="269">
        <v>18049</v>
      </c>
      <c r="F315" s="269">
        <v>642</v>
      </c>
      <c r="G315" s="270">
        <f>Table2[[#This Row],[Uninsured ('#)]]/Table2[[#This Row],[Population ('#)]]</f>
        <v>3.5569837664136517E-2</v>
      </c>
      <c r="H315" s="271" t="s">
        <v>342</v>
      </c>
      <c r="I315" s="271" t="s">
        <v>342</v>
      </c>
      <c r="J315" s="272">
        <f>VLOOKUP($C315,Backsheet!$A$299:$EX$663,40,FALSE)</f>
        <v>1100</v>
      </c>
      <c r="K315" s="272">
        <f>VLOOKUP($C315,Backsheet!$A$299:$EX$663,41,FALSE)</f>
        <v>36</v>
      </c>
      <c r="L315" s="273">
        <f>IF(Table2[[#This Row],[Not U.S. Citizen Population ('#)]]&gt;0,Table2[[#This Row],[Not U.S. Citizen Uninsured ('#)]]/Table2[[#This Row],[Not U.S. Citizen Population ('#)]],0)</f>
        <v>3.272727272727273E-2</v>
      </c>
      <c r="M315" s="271" t="str">
        <f>_xlfn.IFNA(VLOOKUP($C315,'Backsheet - SVI'!$A$1:$BZ$999,58,FALSE),"N/A")</f>
        <v>Significant vulnerability</v>
      </c>
      <c r="N315" s="231"/>
      <c r="BG315" s="232"/>
    </row>
    <row r="316" spans="1:59" x14ac:dyDescent="0.25">
      <c r="A316" s="268" t="s">
        <v>329</v>
      </c>
      <c r="B316" s="268" t="s">
        <v>260</v>
      </c>
      <c r="C316" s="268">
        <v>55443</v>
      </c>
      <c r="D316" s="268" t="s">
        <v>707</v>
      </c>
      <c r="E316" s="269">
        <v>33217</v>
      </c>
      <c r="F316" s="269">
        <v>1574</v>
      </c>
      <c r="G316" s="270">
        <f>Table2[[#This Row],[Uninsured ('#)]]/Table2[[#This Row],[Population ('#)]]</f>
        <v>4.7385374958605536E-2</v>
      </c>
      <c r="H316" s="271" t="s">
        <v>342</v>
      </c>
      <c r="I316" s="271" t="s">
        <v>342</v>
      </c>
      <c r="J316" s="272">
        <f>VLOOKUP($C316,Backsheet!$A$299:$EX$663,40,FALSE)</f>
        <v>2688</v>
      </c>
      <c r="K316" s="272">
        <f>VLOOKUP($C316,Backsheet!$A$299:$EX$663,41,FALSE)</f>
        <v>488</v>
      </c>
      <c r="L316" s="273">
        <f>IF(Table2[[#This Row],[Not U.S. Citizen Population ('#)]]&gt;0,Table2[[#This Row],[Not U.S. Citizen Uninsured ('#)]]/Table2[[#This Row],[Not U.S. Citizen Population ('#)]],0)</f>
        <v>0.18154761904761904</v>
      </c>
      <c r="M316" s="275" t="str">
        <f>_xlfn.IFNA(VLOOKUP($C316,'Backsheet - SVI'!$A$1:$BZ$999,58,FALSE),"N/A")</f>
        <v>Most vulnerability</v>
      </c>
      <c r="N316" s="231"/>
      <c r="BG316" s="232"/>
    </row>
    <row r="317" spans="1:59" x14ac:dyDescent="0.25">
      <c r="A317" s="268" t="s">
        <v>329</v>
      </c>
      <c r="B317" s="268" t="s">
        <v>260</v>
      </c>
      <c r="C317" s="268">
        <v>55444</v>
      </c>
      <c r="D317" s="268" t="s">
        <v>707</v>
      </c>
      <c r="E317" s="269">
        <v>17423</v>
      </c>
      <c r="F317" s="269">
        <v>724</v>
      </c>
      <c r="G317" s="270">
        <f>Table2[[#This Row],[Uninsured ('#)]]/Table2[[#This Row],[Population ('#)]]</f>
        <v>4.155426734775871E-2</v>
      </c>
      <c r="H317" s="271" t="s">
        <v>342</v>
      </c>
      <c r="I317" s="271" t="s">
        <v>342</v>
      </c>
      <c r="J317" s="272">
        <f>VLOOKUP($C317,Backsheet!$A$299:$EX$663,40,FALSE)</f>
        <v>1126</v>
      </c>
      <c r="K317" s="272">
        <f>VLOOKUP($C317,Backsheet!$A$299:$EX$663,41,FALSE)</f>
        <v>146</v>
      </c>
      <c r="L317" s="273">
        <f>IF(Table2[[#This Row],[Not U.S. Citizen Population ('#)]]&gt;0,Table2[[#This Row],[Not U.S. Citizen Uninsured ('#)]]/Table2[[#This Row],[Not U.S. Citizen Population ('#)]],0)</f>
        <v>0.12966252220248667</v>
      </c>
      <c r="M317" s="271" t="str">
        <f>_xlfn.IFNA(VLOOKUP($C317,'Backsheet - SVI'!$A$1:$BZ$999,58,FALSE),"N/A")</f>
        <v>Some vulnerability</v>
      </c>
      <c r="N317" s="231"/>
      <c r="BG317" s="232"/>
    </row>
    <row r="318" spans="1:59" x14ac:dyDescent="0.25">
      <c r="A318" s="268" t="s">
        <v>329</v>
      </c>
      <c r="B318" s="268" t="s">
        <v>260</v>
      </c>
      <c r="C318" s="268">
        <v>55445</v>
      </c>
      <c r="D318" s="268" t="s">
        <v>707</v>
      </c>
      <c r="E318" s="269">
        <v>13528</v>
      </c>
      <c r="F318" s="269">
        <v>626</v>
      </c>
      <c r="G318" s="270">
        <f>Table2[[#This Row],[Uninsured ('#)]]/Table2[[#This Row],[Population ('#)]]</f>
        <v>4.6274393849793025E-2</v>
      </c>
      <c r="H318" s="271" t="s">
        <v>342</v>
      </c>
      <c r="I318" s="271" t="s">
        <v>342</v>
      </c>
      <c r="J318" s="272">
        <f>VLOOKUP($C318,Backsheet!$A$299:$EX$663,40,FALSE)</f>
        <v>505</v>
      </c>
      <c r="K318" s="272">
        <f>VLOOKUP($C318,Backsheet!$A$299:$EX$663,41,FALSE)</f>
        <v>87</v>
      </c>
      <c r="L318" s="273">
        <f>IF(Table2[[#This Row],[Not U.S. Citizen Population ('#)]]&gt;0,Table2[[#This Row],[Not U.S. Citizen Uninsured ('#)]]/Table2[[#This Row],[Not U.S. Citizen Population ('#)]],0)</f>
        <v>0.17227722772277226</v>
      </c>
      <c r="M318" s="271" t="str">
        <f>_xlfn.IFNA(VLOOKUP($C318,'Backsheet - SVI'!$A$1:$BZ$999,58,FALSE),"N/A")</f>
        <v>Significant vulnerability</v>
      </c>
      <c r="N318" s="231"/>
      <c r="BG318" s="232"/>
    </row>
    <row r="319" spans="1:59" x14ac:dyDescent="0.25">
      <c r="A319" s="268" t="s">
        <v>329</v>
      </c>
      <c r="B319" s="268" t="s">
        <v>235</v>
      </c>
      <c r="C319" s="268">
        <v>55448</v>
      </c>
      <c r="D319" s="268" t="s">
        <v>707</v>
      </c>
      <c r="E319" s="269">
        <v>28765</v>
      </c>
      <c r="F319" s="269">
        <v>1587</v>
      </c>
      <c r="G319" s="270">
        <f>Table2[[#This Row],[Uninsured ('#)]]/Table2[[#This Row],[Population ('#)]]</f>
        <v>5.5171215018251347E-2</v>
      </c>
      <c r="H319" s="271" t="s">
        <v>342</v>
      </c>
      <c r="I319" s="271" t="s">
        <v>342</v>
      </c>
      <c r="J319" s="272">
        <f>VLOOKUP($C319,Backsheet!$A$299:$EX$663,40,FALSE)</f>
        <v>1221</v>
      </c>
      <c r="K319" s="272">
        <f>VLOOKUP($C319,Backsheet!$A$299:$EX$663,41,FALSE)</f>
        <v>136</v>
      </c>
      <c r="L319" s="273">
        <f>IF(Table2[[#This Row],[Not U.S. Citizen Population ('#)]]&gt;0,Table2[[#This Row],[Not U.S. Citizen Uninsured ('#)]]/Table2[[#This Row],[Not U.S. Citizen Population ('#)]],0)</f>
        <v>0.11138411138411139</v>
      </c>
      <c r="M319" s="271" t="str">
        <f>_xlfn.IFNA(VLOOKUP($C319,'Backsheet - SVI'!$A$1:$BZ$999,58,FALSE),"N/A")</f>
        <v>Some vulnerability</v>
      </c>
      <c r="N319" s="231"/>
      <c r="BG319" s="232"/>
    </row>
    <row r="320" spans="1:59" x14ac:dyDescent="0.25">
      <c r="A320" s="268" t="s">
        <v>329</v>
      </c>
      <c r="B320" s="268" t="s">
        <v>235</v>
      </c>
      <c r="C320" s="268">
        <v>55449</v>
      </c>
      <c r="D320" s="268" t="s">
        <v>707</v>
      </c>
      <c r="E320" s="269">
        <v>33321</v>
      </c>
      <c r="F320" s="269">
        <v>1175</v>
      </c>
      <c r="G320" s="270">
        <f>Table2[[#This Row],[Uninsured ('#)]]/Table2[[#This Row],[Population ('#)]]</f>
        <v>3.5263047327511177E-2</v>
      </c>
      <c r="H320" s="271" t="s">
        <v>342</v>
      </c>
      <c r="I320" s="271" t="s">
        <v>342</v>
      </c>
      <c r="J320" s="272">
        <f>VLOOKUP($C320,Backsheet!$A$299:$EX$663,40,FALSE)</f>
        <v>980</v>
      </c>
      <c r="K320" s="272">
        <f>VLOOKUP($C320,Backsheet!$A$299:$EX$663,41,FALSE)</f>
        <v>80</v>
      </c>
      <c r="L320" s="273">
        <f>IF(Table2[[#This Row],[Not U.S. Citizen Population ('#)]]&gt;0,Table2[[#This Row],[Not U.S. Citizen Uninsured ('#)]]/Table2[[#This Row],[Not U.S. Citizen Population ('#)]],0)</f>
        <v>8.1632653061224483E-2</v>
      </c>
      <c r="M320" s="275" t="str">
        <f>_xlfn.IFNA(VLOOKUP($C320,'Backsheet - SVI'!$A$1:$BZ$999,58,FALSE),"N/A")</f>
        <v>Some vulnerability</v>
      </c>
      <c r="N320" s="231"/>
      <c r="BG320" s="232"/>
    </row>
    <row r="321" spans="1:59" x14ac:dyDescent="0.25">
      <c r="A321" s="268" t="s">
        <v>329</v>
      </c>
      <c r="B321" s="268" t="s">
        <v>303</v>
      </c>
      <c r="C321" s="268">
        <v>56011</v>
      </c>
      <c r="D321" s="268" t="s">
        <v>1067</v>
      </c>
      <c r="E321" s="269">
        <v>9370</v>
      </c>
      <c r="F321" s="269">
        <v>225</v>
      </c>
      <c r="G321" s="274">
        <f>Table2[[#This Row],[Uninsured ('#)]]/Table2[[#This Row],[Population ('#)]]</f>
        <v>2.4012806830309499E-2</v>
      </c>
      <c r="H321" s="271" t="s">
        <v>342</v>
      </c>
      <c r="I321" s="271" t="s">
        <v>342</v>
      </c>
      <c r="J321" s="272">
        <f>VLOOKUP($C321,Backsheet!$A$299:$EX$663,40,FALSE)</f>
        <v>5</v>
      </c>
      <c r="K321" s="272">
        <f>VLOOKUP($C321,Backsheet!$A$299:$EX$663,41,FALSE)</f>
        <v>0</v>
      </c>
      <c r="L321" s="273">
        <f>IF(Table2[[#This Row],[Not U.S. Citizen Population ('#)]]&gt;0,Table2[[#This Row],[Not U.S. Citizen Uninsured ('#)]]/Table2[[#This Row],[Not U.S. Citizen Population ('#)]],0)</f>
        <v>0</v>
      </c>
      <c r="M321" s="271" t="str">
        <f>_xlfn.IFNA(VLOOKUP($C321,'Backsheet - SVI'!$A$1:$BZ$999,58,FALSE),"N/A")</f>
        <v>Some vulnerability</v>
      </c>
      <c r="N321" s="231"/>
      <c r="BG321" s="232"/>
    </row>
    <row r="322" spans="1:59" x14ac:dyDescent="0.25">
      <c r="A322" s="268" t="s">
        <v>329</v>
      </c>
      <c r="B322" s="268" t="s">
        <v>303</v>
      </c>
      <c r="C322" s="268">
        <v>56071</v>
      </c>
      <c r="D322" s="268" t="s">
        <v>768</v>
      </c>
      <c r="E322" s="269">
        <v>12904</v>
      </c>
      <c r="F322" s="269">
        <v>338</v>
      </c>
      <c r="G322" s="270">
        <f>Table2[[#This Row],[Uninsured ('#)]]/Table2[[#This Row],[Population ('#)]]</f>
        <v>2.6193428394296343E-2</v>
      </c>
      <c r="H322" s="271" t="s">
        <v>342</v>
      </c>
      <c r="I322" s="271" t="s">
        <v>342</v>
      </c>
      <c r="J322" s="272">
        <f>VLOOKUP($C322,Backsheet!$A$299:$EX$663,40,FALSE)</f>
        <v>36</v>
      </c>
      <c r="K322" s="272">
        <f>VLOOKUP($C322,Backsheet!$A$299:$EX$663,41,FALSE)</f>
        <v>0</v>
      </c>
      <c r="L322" s="273">
        <f>IF(Table2[[#This Row],[Not U.S. Citizen Population ('#)]]&gt;0,Table2[[#This Row],[Not U.S. Citizen Uninsured ('#)]]/Table2[[#This Row],[Not U.S. Citizen Population ('#)]],0)</f>
        <v>0</v>
      </c>
      <c r="M322" s="271" t="str">
        <f>_xlfn.IFNA(VLOOKUP($C322,'Backsheet - SVI'!$A$1:$BZ$999,58,FALSE),"N/A")</f>
        <v>Least vulnerability</v>
      </c>
      <c r="N322" s="231"/>
      <c r="BG322" s="232"/>
    </row>
    <row r="323" spans="1:59" x14ac:dyDescent="0.25">
      <c r="A323" s="268" t="s">
        <v>330</v>
      </c>
      <c r="B323" s="268" t="s">
        <v>309</v>
      </c>
      <c r="C323" s="268">
        <v>56208</v>
      </c>
      <c r="D323" s="268" t="s">
        <v>793</v>
      </c>
      <c r="E323" s="269">
        <v>2049</v>
      </c>
      <c r="F323" s="269">
        <v>134</v>
      </c>
      <c r="G323" s="270">
        <f>Table2[[#This Row],[Uninsured ('#)]]/Table2[[#This Row],[Population ('#)]]</f>
        <v>6.5397755002440217E-2</v>
      </c>
      <c r="H323" s="271" t="s">
        <v>342</v>
      </c>
      <c r="I323" s="271" t="s">
        <v>342</v>
      </c>
      <c r="J323" s="272">
        <f>VLOOKUP($C323,Backsheet!$A$299:$EX$663,40,FALSE)</f>
        <v>32</v>
      </c>
      <c r="K323" s="272">
        <f>VLOOKUP($C323,Backsheet!$A$299:$EX$663,41,FALSE)</f>
        <v>30</v>
      </c>
      <c r="L323" s="273">
        <f>IF(Table2[[#This Row],[Not U.S. Citizen Population ('#)]]&gt;0,Table2[[#This Row],[Not U.S. Citizen Uninsured ('#)]]/Table2[[#This Row],[Not U.S. Citizen Population ('#)]],0)</f>
        <v>0.9375</v>
      </c>
      <c r="M323" s="271" t="str">
        <f>_xlfn.IFNA(VLOOKUP($C323,'Backsheet - SVI'!$A$1:$BZ$999,58,FALSE),"N/A")</f>
        <v>Most vulnerability</v>
      </c>
      <c r="N323" s="231"/>
      <c r="BG323" s="232"/>
    </row>
    <row r="324" spans="1:59" x14ac:dyDescent="0.25">
      <c r="A324" s="268" t="s">
        <v>330</v>
      </c>
      <c r="B324" s="268" t="s">
        <v>320</v>
      </c>
      <c r="C324" s="268">
        <v>56220</v>
      </c>
      <c r="D324" s="268" t="s">
        <v>796</v>
      </c>
      <c r="E324" s="269">
        <v>2679</v>
      </c>
      <c r="F324" s="269">
        <v>90</v>
      </c>
      <c r="G324" s="274">
        <f>Table2[[#This Row],[Uninsured ('#)]]/Table2[[#This Row],[Population ('#)]]</f>
        <v>3.3594624860022397E-2</v>
      </c>
      <c r="H324" s="271" t="s">
        <v>342</v>
      </c>
      <c r="I324" s="271" t="s">
        <v>342</v>
      </c>
      <c r="J324" s="272">
        <f>VLOOKUP($C324,Backsheet!$A$299:$EX$663,40,FALSE)</f>
        <v>20</v>
      </c>
      <c r="K324" s="272">
        <f>VLOOKUP($C324,Backsheet!$A$299:$EX$663,41,FALSE)</f>
        <v>0</v>
      </c>
      <c r="L324" s="273">
        <f>IF(Table2[[#This Row],[Not U.S. Citizen Population ('#)]]&gt;0,Table2[[#This Row],[Not U.S. Citizen Uninsured ('#)]]/Table2[[#This Row],[Not U.S. Citizen Population ('#)]],0)</f>
        <v>0</v>
      </c>
      <c r="M324" s="271" t="str">
        <f>_xlfn.IFNA(VLOOKUP($C324,'Backsheet - SVI'!$A$1:$BZ$999,58,FALSE),"N/A")</f>
        <v>Significant vulnerability</v>
      </c>
      <c r="N324" s="231"/>
      <c r="BG324" s="232"/>
    </row>
    <row r="325" spans="1:59" x14ac:dyDescent="0.25">
      <c r="A325" s="268" t="s">
        <v>330</v>
      </c>
      <c r="B325" s="268" t="s">
        <v>245</v>
      </c>
      <c r="C325" s="268">
        <v>56222</v>
      </c>
      <c r="D325" s="268" t="s">
        <v>1157</v>
      </c>
      <c r="E325" s="269">
        <v>1939</v>
      </c>
      <c r="F325" s="269">
        <v>80</v>
      </c>
      <c r="G325" s="270">
        <f>Table2[[#This Row],[Uninsured ('#)]]/Table2[[#This Row],[Population ('#)]]</f>
        <v>4.1258380608561115E-2</v>
      </c>
      <c r="H325" s="271" t="s">
        <v>342</v>
      </c>
      <c r="I325" s="271" t="s">
        <v>342</v>
      </c>
      <c r="J325" s="272">
        <f>VLOOKUP($C325,Backsheet!$A$299:$EX$663,40,FALSE)</f>
        <v>35</v>
      </c>
      <c r="K325" s="272">
        <f>VLOOKUP($C325,Backsheet!$A$299:$EX$663,41,FALSE)</f>
        <v>10</v>
      </c>
      <c r="L325" s="273">
        <f>IF(Table2[[#This Row],[Not U.S. Citizen Population ('#)]]&gt;0,Table2[[#This Row],[Not U.S. Citizen Uninsured ('#)]]/Table2[[#This Row],[Not U.S. Citizen Population ('#)]],0)</f>
        <v>0.2857142857142857</v>
      </c>
      <c r="M325" s="271" t="str">
        <f>_xlfn.IFNA(VLOOKUP($C325,'Backsheet - SVI'!$A$1:$BZ$999,58,FALSE),"N/A")</f>
        <v>Significant vulnerability</v>
      </c>
      <c r="N325" s="231"/>
      <c r="BG325" s="232"/>
    </row>
    <row r="326" spans="1:59" x14ac:dyDescent="0.25">
      <c r="A326" s="268" t="s">
        <v>330</v>
      </c>
      <c r="B326" s="268" t="s">
        <v>320</v>
      </c>
      <c r="C326" s="268">
        <v>56223</v>
      </c>
      <c r="D326" s="268" t="s">
        <v>1158</v>
      </c>
      <c r="E326" s="269">
        <v>1359</v>
      </c>
      <c r="F326" s="269">
        <v>65</v>
      </c>
      <c r="G326" s="274">
        <f>Table2[[#This Row],[Uninsured ('#)]]/Table2[[#This Row],[Population ('#)]]</f>
        <v>4.7829286239882265E-2</v>
      </c>
      <c r="H326" s="271" t="s">
        <v>342</v>
      </c>
      <c r="I326" s="271" t="s">
        <v>342</v>
      </c>
      <c r="J326" s="272">
        <f>VLOOKUP($C326,Backsheet!$A$299:$EX$663,40,FALSE)</f>
        <v>52</v>
      </c>
      <c r="K326" s="272">
        <f>VLOOKUP($C326,Backsheet!$A$299:$EX$663,41,FALSE)</f>
        <v>38</v>
      </c>
      <c r="L326" s="273">
        <f>IF(Table2[[#This Row],[Not U.S. Citizen Population ('#)]]&gt;0,Table2[[#This Row],[Not U.S. Citizen Uninsured ('#)]]/Table2[[#This Row],[Not U.S. Citizen Population ('#)]],0)</f>
        <v>0.73076923076923073</v>
      </c>
      <c r="M326" s="271" t="str">
        <f>_xlfn.IFNA(VLOOKUP($C326,'Backsheet - SVI'!$A$1:$BZ$999,58,FALSE),"N/A")</f>
        <v>Most vulnerability</v>
      </c>
      <c r="N326" s="231"/>
      <c r="BG326" s="232"/>
    </row>
    <row r="327" spans="1:59" x14ac:dyDescent="0.25">
      <c r="A327" s="268" t="s">
        <v>330</v>
      </c>
      <c r="B327" s="268" t="s">
        <v>270</v>
      </c>
      <c r="C327" s="268">
        <v>56232</v>
      </c>
      <c r="D327" s="268" t="s">
        <v>797</v>
      </c>
      <c r="E327" s="269">
        <v>2292</v>
      </c>
      <c r="F327" s="269">
        <v>101</v>
      </c>
      <c r="G327" s="270">
        <f>Table2[[#This Row],[Uninsured ('#)]]/Table2[[#This Row],[Population ('#)]]</f>
        <v>4.4066317626527053E-2</v>
      </c>
      <c r="H327" s="271" t="s">
        <v>342</v>
      </c>
      <c r="I327" s="271" t="s">
        <v>342</v>
      </c>
      <c r="J327" s="272">
        <f>VLOOKUP($C327,Backsheet!$A$299:$EX$663,40,FALSE)</f>
        <v>45</v>
      </c>
      <c r="K327" s="272">
        <f>VLOOKUP($C327,Backsheet!$A$299:$EX$663,41,FALSE)</f>
        <v>38</v>
      </c>
      <c r="L327" s="273">
        <f>IF(Table2[[#This Row],[Not U.S. Citizen Population ('#)]]&gt;0,Table2[[#This Row],[Not U.S. Citizen Uninsured ('#)]]/Table2[[#This Row],[Not U.S. Citizen Population ('#)]],0)</f>
        <v>0.84444444444444444</v>
      </c>
      <c r="M327" s="271" t="str">
        <f>_xlfn.IFNA(VLOOKUP($C327,'Backsheet - SVI'!$A$1:$BZ$999,58,FALSE),"N/A")</f>
        <v>Significant vulnerability</v>
      </c>
      <c r="N327" s="231"/>
      <c r="BG327" s="232"/>
    </row>
    <row r="328" spans="1:59" x14ac:dyDescent="0.25">
      <c r="A328" s="268" t="s">
        <v>330</v>
      </c>
      <c r="B328" s="268" t="s">
        <v>320</v>
      </c>
      <c r="C328" s="268">
        <v>56241</v>
      </c>
      <c r="D328" s="268" t="s">
        <v>798</v>
      </c>
      <c r="E328" s="269">
        <v>3757</v>
      </c>
      <c r="F328" s="269">
        <v>245</v>
      </c>
      <c r="G328" s="270">
        <f>Table2[[#This Row],[Uninsured ('#)]]/Table2[[#This Row],[Population ('#)]]</f>
        <v>6.5211605003992548E-2</v>
      </c>
      <c r="H328" s="271" t="s">
        <v>343</v>
      </c>
      <c r="I328" s="271" t="s">
        <v>342</v>
      </c>
      <c r="J328" s="272">
        <f>VLOOKUP($C328,Backsheet!$A$299:$EX$663,40,FALSE)</f>
        <v>75</v>
      </c>
      <c r="K328" s="272">
        <f>VLOOKUP($C328,Backsheet!$A$299:$EX$663,41,FALSE)</f>
        <v>2</v>
      </c>
      <c r="L328" s="273">
        <f>IF(Table2[[#This Row],[Not U.S. Citizen Population ('#)]]&gt;0,Table2[[#This Row],[Not U.S. Citizen Uninsured ('#)]]/Table2[[#This Row],[Not U.S. Citizen Population ('#)]],0)</f>
        <v>2.6666666666666668E-2</v>
      </c>
      <c r="M328" s="271" t="str">
        <f>_xlfn.IFNA(VLOOKUP($C328,'Backsheet - SVI'!$A$1:$BZ$999,58,FALSE),"N/A")</f>
        <v>Most vulnerability</v>
      </c>
      <c r="N328" s="231"/>
      <c r="BG328" s="232"/>
    </row>
    <row r="329" spans="1:59" x14ac:dyDescent="0.25">
      <c r="A329" s="268" t="s">
        <v>330</v>
      </c>
      <c r="B329" s="268" t="s">
        <v>309</v>
      </c>
      <c r="C329" s="268">
        <v>56252</v>
      </c>
      <c r="D329" s="268" t="s">
        <v>801</v>
      </c>
      <c r="E329" s="269">
        <v>1276</v>
      </c>
      <c r="F329" s="269">
        <v>165</v>
      </c>
      <c r="G329" s="270">
        <f>Table2[[#This Row],[Uninsured ('#)]]/Table2[[#This Row],[Population ('#)]]</f>
        <v>0.12931034482758622</v>
      </c>
      <c r="H329" s="271" t="s">
        <v>343</v>
      </c>
      <c r="I329" s="271" t="s">
        <v>343</v>
      </c>
      <c r="J329" s="272">
        <f>VLOOKUP($C329,Backsheet!$A$299:$EX$663,40,FALSE)</f>
        <v>37</v>
      </c>
      <c r="K329" s="272">
        <f>VLOOKUP($C329,Backsheet!$A$299:$EX$663,41,FALSE)</f>
        <v>33</v>
      </c>
      <c r="L329" s="273">
        <f>IF(Table2[[#This Row],[Not U.S. Citizen Population ('#)]]&gt;0,Table2[[#This Row],[Not U.S. Citizen Uninsured ('#)]]/Table2[[#This Row],[Not U.S. Citizen Population ('#)]],0)</f>
        <v>0.89189189189189189</v>
      </c>
      <c r="M329" s="271" t="str">
        <f>_xlfn.IFNA(VLOOKUP($C329,'Backsheet - SVI'!$A$1:$BZ$999,58,FALSE),"N/A")</f>
        <v>Most vulnerability</v>
      </c>
      <c r="N329" s="231"/>
      <c r="BG329" s="232"/>
    </row>
    <row r="330" spans="1:59" x14ac:dyDescent="0.25">
      <c r="A330" s="268" t="s">
        <v>330</v>
      </c>
      <c r="B330" s="268" t="s">
        <v>245</v>
      </c>
      <c r="C330" s="268">
        <v>56262</v>
      </c>
      <c r="D330" s="268" t="s">
        <v>803</v>
      </c>
      <c r="E330" s="269">
        <v>798</v>
      </c>
      <c r="F330" s="269">
        <v>133</v>
      </c>
      <c r="G330" s="270">
        <f>Table2[[#This Row],[Uninsured ('#)]]/Table2[[#This Row],[Population ('#)]]</f>
        <v>0.16666666666666666</v>
      </c>
      <c r="H330" s="271" t="s">
        <v>342</v>
      </c>
      <c r="I330" s="271" t="s">
        <v>343</v>
      </c>
      <c r="J330" s="272">
        <f>VLOOKUP($C330,Backsheet!$A$299:$EX$663,40,FALSE)</f>
        <v>168</v>
      </c>
      <c r="K330" s="272">
        <f>VLOOKUP($C330,Backsheet!$A$299:$EX$663,41,FALSE)</f>
        <v>96</v>
      </c>
      <c r="L330" s="273">
        <f>IF(Table2[[#This Row],[Not U.S. Citizen Population ('#)]]&gt;0,Table2[[#This Row],[Not U.S. Citizen Uninsured ('#)]]/Table2[[#This Row],[Not U.S. Citizen Population ('#)]],0)</f>
        <v>0.5714285714285714</v>
      </c>
      <c r="M330" s="271" t="str">
        <f>_xlfn.IFNA(VLOOKUP($C330,'Backsheet - SVI'!$A$1:$BZ$999,58,FALSE),"N/A")</f>
        <v>Most vulnerability</v>
      </c>
      <c r="N330" s="231"/>
      <c r="BG330" s="232"/>
    </row>
    <row r="331" spans="1:59" x14ac:dyDescent="0.25">
      <c r="A331" s="268" t="s">
        <v>330</v>
      </c>
      <c r="B331" s="268" t="s">
        <v>245</v>
      </c>
      <c r="C331" s="268">
        <v>56265</v>
      </c>
      <c r="D331" s="268" t="s">
        <v>804</v>
      </c>
      <c r="E331" s="269">
        <v>7283</v>
      </c>
      <c r="F331" s="269">
        <v>506</v>
      </c>
      <c r="G331" s="270">
        <f>Table2[[#This Row],[Uninsured ('#)]]/Table2[[#This Row],[Population ('#)]]</f>
        <v>6.9476863929699303E-2</v>
      </c>
      <c r="H331" s="271" t="s">
        <v>343</v>
      </c>
      <c r="I331" s="271" t="s">
        <v>342</v>
      </c>
      <c r="J331" s="272">
        <f>VLOOKUP($C331,Backsheet!$A$299:$EX$663,40,FALSE)</f>
        <v>435</v>
      </c>
      <c r="K331" s="272">
        <f>VLOOKUP($C331,Backsheet!$A$299:$EX$663,41,FALSE)</f>
        <v>208</v>
      </c>
      <c r="L331" s="273">
        <f>IF(Table2[[#This Row],[Not U.S. Citizen Population ('#)]]&gt;0,Table2[[#This Row],[Not U.S. Citizen Uninsured ('#)]]/Table2[[#This Row],[Not U.S. Citizen Population ('#)]],0)</f>
        <v>0.47816091954022988</v>
      </c>
      <c r="M331" s="271" t="str">
        <f>_xlfn.IFNA(VLOOKUP($C331,'Backsheet - SVI'!$A$1:$BZ$999,58,FALSE),"N/A")</f>
        <v>Most vulnerability</v>
      </c>
      <c r="N331" s="231"/>
      <c r="BG331" s="232"/>
    </row>
    <row r="332" spans="1:59" x14ac:dyDescent="0.25">
      <c r="A332" s="268" t="s">
        <v>330</v>
      </c>
      <c r="B332" s="268" t="s">
        <v>309</v>
      </c>
      <c r="C332" s="268">
        <v>56271</v>
      </c>
      <c r="D332" s="268" t="s">
        <v>808</v>
      </c>
      <c r="E332" s="269">
        <v>1309</v>
      </c>
      <c r="F332" s="269">
        <v>121</v>
      </c>
      <c r="G332" s="270">
        <f>Table2[[#This Row],[Uninsured ('#)]]/Table2[[#This Row],[Population ('#)]]</f>
        <v>9.2436974789915971E-2</v>
      </c>
      <c r="H332" s="271" t="s">
        <v>342</v>
      </c>
      <c r="I332" s="271" t="s">
        <v>343</v>
      </c>
      <c r="J332" s="272">
        <f>VLOOKUP($C332,Backsheet!$A$299:$EX$663,40,FALSE)</f>
        <v>135</v>
      </c>
      <c r="K332" s="272">
        <f>VLOOKUP($C332,Backsheet!$A$299:$EX$663,41,FALSE)</f>
        <v>18</v>
      </c>
      <c r="L332" s="273">
        <f>IF(Table2[[#This Row],[Not U.S. Citizen Population ('#)]]&gt;0,Table2[[#This Row],[Not U.S. Citizen Uninsured ('#)]]/Table2[[#This Row],[Not U.S. Citizen Population ('#)]],0)</f>
        <v>0.13333333333333333</v>
      </c>
      <c r="M332" s="271" t="str">
        <f>_xlfn.IFNA(VLOOKUP($C332,'Backsheet - SVI'!$A$1:$BZ$999,58,FALSE),"N/A")</f>
        <v>Most vulnerability</v>
      </c>
      <c r="N332" s="231"/>
      <c r="BG332" s="232"/>
    </row>
    <row r="333" spans="1:59" x14ac:dyDescent="0.25">
      <c r="A333" s="268" t="s">
        <v>330</v>
      </c>
      <c r="B333" s="268" t="s">
        <v>320</v>
      </c>
      <c r="C333" s="268">
        <v>56297</v>
      </c>
      <c r="D333" s="268" t="s">
        <v>1195</v>
      </c>
      <c r="E333" s="269">
        <v>824</v>
      </c>
      <c r="F333" s="269">
        <v>50</v>
      </c>
      <c r="G333" s="270">
        <f>Table2[[#This Row],[Uninsured ('#)]]/Table2[[#This Row],[Population ('#)]]</f>
        <v>6.0679611650485438E-2</v>
      </c>
      <c r="H333" s="271" t="s">
        <v>342</v>
      </c>
      <c r="I333" s="271" t="s">
        <v>342</v>
      </c>
      <c r="J333" s="272">
        <f>VLOOKUP($C333,Backsheet!$A$299:$EX$663,40,FALSE)</f>
        <v>1</v>
      </c>
      <c r="K333" s="272">
        <f>VLOOKUP($C333,Backsheet!$A$299:$EX$663,41,FALSE)</f>
        <v>0</v>
      </c>
      <c r="L333" s="273">
        <f>IF(Table2[[#This Row],[Not U.S. Citizen Population ('#)]]&gt;0,Table2[[#This Row],[Not U.S. Citizen Uninsured ('#)]]/Table2[[#This Row],[Not U.S. Citizen Population ('#)]],0)</f>
        <v>0</v>
      </c>
      <c r="M333" s="271" t="str">
        <f>_xlfn.IFNA(VLOOKUP($C333,'Backsheet - SVI'!$A$1:$BZ$999,58,FALSE),"N/A")</f>
        <v>Least vulnerability</v>
      </c>
      <c r="N333" s="231"/>
      <c r="BG333" s="232"/>
    </row>
    <row r="334" spans="1:59" x14ac:dyDescent="0.25">
      <c r="A334" s="268" t="s">
        <v>331</v>
      </c>
      <c r="B334" s="268" t="s">
        <v>311</v>
      </c>
      <c r="C334" s="268">
        <v>56219</v>
      </c>
      <c r="D334" s="268" t="s">
        <v>1155</v>
      </c>
      <c r="E334" s="269">
        <v>866</v>
      </c>
      <c r="F334" s="269">
        <v>99</v>
      </c>
      <c r="G334" s="270">
        <f>Table2[[#This Row],[Uninsured ('#)]]/Table2[[#This Row],[Population ('#)]]</f>
        <v>0.11431870669745958</v>
      </c>
      <c r="H334" s="271" t="s">
        <v>342</v>
      </c>
      <c r="I334" s="271" t="s">
        <v>342</v>
      </c>
      <c r="J334" s="272">
        <f>VLOOKUP($C334,Backsheet!$A$299:$EX$663,40,FALSE)</f>
        <v>3</v>
      </c>
      <c r="K334" s="272">
        <f>VLOOKUP($C334,Backsheet!$A$299:$EX$663,41,FALSE)</f>
        <v>0</v>
      </c>
      <c r="L334" s="273">
        <f>IF(Table2[[#This Row],[Not U.S. Citizen Population ('#)]]&gt;0,Table2[[#This Row],[Not U.S. Citizen Uninsured ('#)]]/Table2[[#This Row],[Not U.S. Citizen Population ('#)]],0)</f>
        <v>0</v>
      </c>
      <c r="M334" s="271" t="str">
        <f>_xlfn.IFNA(VLOOKUP($C334,'Backsheet - SVI'!$A$1:$BZ$999,58,FALSE),"N/A")</f>
        <v>Most vulnerability</v>
      </c>
      <c r="N334" s="231"/>
      <c r="BG334" s="232"/>
    </row>
    <row r="335" spans="1:59" x14ac:dyDescent="0.25">
      <c r="A335" s="268" t="s">
        <v>331</v>
      </c>
      <c r="B335" s="268" t="s">
        <v>308</v>
      </c>
      <c r="C335" s="268">
        <v>56244</v>
      </c>
      <c r="D335" s="268" t="s">
        <v>800</v>
      </c>
      <c r="E335" s="269">
        <v>1739</v>
      </c>
      <c r="F335" s="269">
        <v>179</v>
      </c>
      <c r="G335" s="270">
        <f>Table2[[#This Row],[Uninsured ('#)]]/Table2[[#This Row],[Population ('#)]]</f>
        <v>0.10293271995399655</v>
      </c>
      <c r="H335" s="271" t="s">
        <v>342</v>
      </c>
      <c r="I335" s="271" t="s">
        <v>342</v>
      </c>
      <c r="J335" s="272">
        <f>VLOOKUP($C335,Backsheet!$A$299:$EX$663,40,FALSE)</f>
        <v>53</v>
      </c>
      <c r="K335" s="272">
        <f>VLOOKUP($C335,Backsheet!$A$299:$EX$663,41,FALSE)</f>
        <v>7</v>
      </c>
      <c r="L335" s="273">
        <f>IF(Table2[[#This Row],[Not U.S. Citizen Population ('#)]]&gt;0,Table2[[#This Row],[Not U.S. Citizen Uninsured ('#)]]/Table2[[#This Row],[Not U.S. Citizen Population ('#)]],0)</f>
        <v>0.13207547169811321</v>
      </c>
      <c r="M335" s="271" t="str">
        <f>_xlfn.IFNA(VLOOKUP($C335,'Backsheet - SVI'!$A$1:$BZ$999,58,FALSE),"N/A")</f>
        <v>Some vulnerability</v>
      </c>
      <c r="N335" s="231"/>
      <c r="BG335" s="232"/>
    </row>
    <row r="336" spans="1:59" x14ac:dyDescent="0.25">
      <c r="A336" s="268" t="s">
        <v>331</v>
      </c>
      <c r="B336" s="268" t="s">
        <v>308</v>
      </c>
      <c r="C336" s="268">
        <v>56267</v>
      </c>
      <c r="D336" s="268" t="s">
        <v>806</v>
      </c>
      <c r="E336" s="269">
        <v>6680</v>
      </c>
      <c r="F336" s="269">
        <v>267</v>
      </c>
      <c r="G336" s="270">
        <f>Table2[[#This Row],[Uninsured ('#)]]/Table2[[#This Row],[Population ('#)]]</f>
        <v>3.9970059880239522E-2</v>
      </c>
      <c r="H336" s="271" t="s">
        <v>342</v>
      </c>
      <c r="I336" s="271" t="s">
        <v>342</v>
      </c>
      <c r="J336" s="272">
        <f>VLOOKUP($C336,Backsheet!$A$299:$EX$663,40,FALSE)</f>
        <v>522</v>
      </c>
      <c r="K336" s="272">
        <f>VLOOKUP($C336,Backsheet!$A$299:$EX$663,41,FALSE)</f>
        <v>88</v>
      </c>
      <c r="L336" s="273">
        <f>IF(Table2[[#This Row],[Not U.S. Citizen Population ('#)]]&gt;0,Table2[[#This Row],[Not U.S. Citizen Uninsured ('#)]]/Table2[[#This Row],[Not U.S. Citizen Population ('#)]],0)</f>
        <v>0.16858237547892721</v>
      </c>
      <c r="M336" s="271" t="str">
        <f>_xlfn.IFNA(VLOOKUP($C336,'Backsheet - SVI'!$A$1:$BZ$999,58,FALSE),"N/A")</f>
        <v>Most vulnerability</v>
      </c>
      <c r="N336" s="231"/>
      <c r="BG336" s="232"/>
    </row>
    <row r="337" spans="1:59" x14ac:dyDescent="0.25">
      <c r="A337" s="268" t="s">
        <v>331</v>
      </c>
      <c r="B337" s="268" t="s">
        <v>254</v>
      </c>
      <c r="C337" s="268">
        <v>56308</v>
      </c>
      <c r="D337" s="268" t="s">
        <v>817</v>
      </c>
      <c r="E337" s="269">
        <v>26267</v>
      </c>
      <c r="F337" s="269">
        <v>1058</v>
      </c>
      <c r="G337" s="270">
        <f>Table2[[#This Row],[Uninsured ('#)]]/Table2[[#This Row],[Population ('#)]]</f>
        <v>4.0278676666539767E-2</v>
      </c>
      <c r="H337" s="271" t="s">
        <v>343</v>
      </c>
      <c r="I337" s="271" t="s">
        <v>342</v>
      </c>
      <c r="J337" s="272">
        <f>VLOOKUP($C337,Backsheet!$A$299:$EX$663,40,FALSE)</f>
        <v>133</v>
      </c>
      <c r="K337" s="272">
        <f>VLOOKUP($C337,Backsheet!$A$299:$EX$663,41,FALSE)</f>
        <v>21</v>
      </c>
      <c r="L337" s="273">
        <f>IF(Table2[[#This Row],[Not U.S. Citizen Population ('#)]]&gt;0,Table2[[#This Row],[Not U.S. Citizen Uninsured ('#)]]/Table2[[#This Row],[Not U.S. Citizen Population ('#)]],0)</f>
        <v>0.15789473684210525</v>
      </c>
      <c r="M337" s="271" t="str">
        <f>_xlfn.IFNA(VLOOKUP($C337,'Backsheet - SVI'!$A$1:$BZ$999,58,FALSE),"N/A")</f>
        <v>Significant vulnerability</v>
      </c>
      <c r="N337" s="231"/>
      <c r="BG337" s="232"/>
    </row>
    <row r="338" spans="1:59" x14ac:dyDescent="0.25">
      <c r="A338" s="268" t="s">
        <v>331</v>
      </c>
      <c r="B338" s="268" t="s">
        <v>254</v>
      </c>
      <c r="C338" s="268">
        <v>56319</v>
      </c>
      <c r="D338" s="268" t="s">
        <v>820</v>
      </c>
      <c r="E338" s="269">
        <v>1336</v>
      </c>
      <c r="F338" s="269">
        <v>132</v>
      </c>
      <c r="G338" s="270">
        <f>Table2[[#This Row],[Uninsured ('#)]]/Table2[[#This Row],[Population ('#)]]</f>
        <v>9.880239520958084E-2</v>
      </c>
      <c r="H338" s="271" t="s">
        <v>342</v>
      </c>
      <c r="I338" s="271" t="s">
        <v>342</v>
      </c>
      <c r="J338" s="272">
        <f>VLOOKUP($C338,Backsheet!$A$299:$EX$663,40,FALSE)</f>
        <v>1</v>
      </c>
      <c r="K338" s="272">
        <f>VLOOKUP($C338,Backsheet!$A$299:$EX$663,41,FALSE)</f>
        <v>0</v>
      </c>
      <c r="L338" s="273">
        <f>IF(Table2[[#This Row],[Not U.S. Citizen Population ('#)]]&gt;0,Table2[[#This Row],[Not U.S. Citizen Uninsured ('#)]]/Table2[[#This Row],[Not U.S. Citizen Population ('#)]],0)</f>
        <v>0</v>
      </c>
      <c r="M338" s="271" t="str">
        <f>_xlfn.IFNA(VLOOKUP($C338,'Backsheet - SVI'!$A$1:$BZ$999,58,FALSE),"N/A")</f>
        <v>Least vulnerability</v>
      </c>
      <c r="N338" s="231"/>
      <c r="BG338" s="232"/>
    </row>
    <row r="339" spans="1:59" x14ac:dyDescent="0.25">
      <c r="A339" s="268" t="s">
        <v>331</v>
      </c>
      <c r="B339" s="268" t="s">
        <v>289</v>
      </c>
      <c r="C339" s="268">
        <v>56324</v>
      </c>
      <c r="D339" s="268" t="s">
        <v>822</v>
      </c>
      <c r="E339" s="269">
        <v>1116</v>
      </c>
      <c r="F339" s="269">
        <v>51</v>
      </c>
      <c r="G339" s="270">
        <f>Table2[[#This Row],[Uninsured ('#)]]/Table2[[#This Row],[Population ('#)]]</f>
        <v>4.5698924731182797E-2</v>
      </c>
      <c r="H339" s="271" t="s">
        <v>342</v>
      </c>
      <c r="I339" s="271" t="s">
        <v>342</v>
      </c>
      <c r="J339" s="272">
        <f>VLOOKUP($C339,Backsheet!$A$299:$EX$663,40,FALSE)</f>
        <v>0</v>
      </c>
      <c r="K339" s="272">
        <f>VLOOKUP($C339,Backsheet!$A$299:$EX$663,41,FALSE)</f>
        <v>0</v>
      </c>
      <c r="L339" s="273">
        <f>IF(Table2[[#This Row],[Not U.S. Citizen Population ('#)]]&gt;0,Table2[[#This Row],[Not U.S. Citizen Uninsured ('#)]]/Table2[[#This Row],[Not U.S. Citizen Population ('#)]],0)</f>
        <v>0</v>
      </c>
      <c r="M339" s="271" t="str">
        <f>_xlfn.IFNA(VLOOKUP($C339,'Backsheet - SVI'!$A$1:$BZ$999,58,FALSE),"N/A")</f>
        <v>Least vulnerability</v>
      </c>
      <c r="N339" s="231"/>
      <c r="BG339" s="232"/>
    </row>
    <row r="340" spans="1:59" x14ac:dyDescent="0.25">
      <c r="A340" s="268" t="s">
        <v>331</v>
      </c>
      <c r="B340" s="268" t="s">
        <v>254</v>
      </c>
      <c r="C340" s="268">
        <v>56326</v>
      </c>
      <c r="D340" s="268" t="s">
        <v>823</v>
      </c>
      <c r="E340" s="269">
        <v>1805</v>
      </c>
      <c r="F340" s="269">
        <v>74</v>
      </c>
      <c r="G340" s="270">
        <f>Table2[[#This Row],[Uninsured ('#)]]/Table2[[#This Row],[Population ('#)]]</f>
        <v>4.0997229916897505E-2</v>
      </c>
      <c r="H340" s="271" t="s">
        <v>342</v>
      </c>
      <c r="I340" s="271" t="s">
        <v>342</v>
      </c>
      <c r="J340" s="272">
        <f>VLOOKUP($C340,Backsheet!$A$299:$EX$663,40,FALSE)</f>
        <v>0</v>
      </c>
      <c r="K340" s="272">
        <f>VLOOKUP($C340,Backsheet!$A$299:$EX$663,41,FALSE)</f>
        <v>0</v>
      </c>
      <c r="L340" s="273">
        <f>IF(Table2[[#This Row],[Not U.S. Citizen Population ('#)]]&gt;0,Table2[[#This Row],[Not U.S. Citizen Uninsured ('#)]]/Table2[[#This Row],[Not U.S. Citizen Population ('#)]],0)</f>
        <v>0</v>
      </c>
      <c r="M340" s="271" t="str">
        <f>_xlfn.IFNA(VLOOKUP($C340,'Backsheet - SVI'!$A$1:$BZ$999,58,FALSE),"N/A")</f>
        <v>Significant vulnerability</v>
      </c>
      <c r="N340" s="231"/>
      <c r="BG340" s="232"/>
    </row>
    <row r="341" spans="1:59" x14ac:dyDescent="0.25">
      <c r="A341" s="268" t="s">
        <v>331</v>
      </c>
      <c r="B341" s="268" t="s">
        <v>254</v>
      </c>
      <c r="C341" s="268">
        <v>56332</v>
      </c>
      <c r="D341" s="268" t="s">
        <v>825</v>
      </c>
      <c r="E341" s="269">
        <v>1658</v>
      </c>
      <c r="F341" s="269">
        <v>65</v>
      </c>
      <c r="G341" s="270">
        <f>Table2[[#This Row],[Uninsured ('#)]]/Table2[[#This Row],[Population ('#)]]</f>
        <v>3.9203860072376355E-2</v>
      </c>
      <c r="H341" s="271" t="s">
        <v>342</v>
      </c>
      <c r="I341" s="271" t="s">
        <v>342</v>
      </c>
      <c r="J341" s="272">
        <f>VLOOKUP($C341,Backsheet!$A$299:$EX$663,40,FALSE)</f>
        <v>17</v>
      </c>
      <c r="K341" s="272">
        <f>VLOOKUP($C341,Backsheet!$A$299:$EX$663,41,FALSE)</f>
        <v>0</v>
      </c>
      <c r="L341" s="273">
        <f>IF(Table2[[#This Row],[Not U.S. Citizen Population ('#)]]&gt;0,Table2[[#This Row],[Not U.S. Citizen Uninsured ('#)]]/Table2[[#This Row],[Not U.S. Citizen Population ('#)]],0)</f>
        <v>0</v>
      </c>
      <c r="M341" s="271" t="str">
        <f>_xlfn.IFNA(VLOOKUP($C341,'Backsheet - SVI'!$A$1:$BZ$999,58,FALSE),"N/A")</f>
        <v>Some vulnerability</v>
      </c>
      <c r="N341" s="231"/>
      <c r="BG341" s="232"/>
    </row>
    <row r="342" spans="1:59" x14ac:dyDescent="0.25">
      <c r="A342" s="268" t="s">
        <v>331</v>
      </c>
      <c r="B342" s="268" t="s">
        <v>294</v>
      </c>
      <c r="C342" s="268">
        <v>56334</v>
      </c>
      <c r="D342" s="268" t="s">
        <v>826</v>
      </c>
      <c r="E342" s="269">
        <v>5659</v>
      </c>
      <c r="F342" s="269">
        <v>220</v>
      </c>
      <c r="G342" s="270">
        <f>Table2[[#This Row],[Uninsured ('#)]]/Table2[[#This Row],[Population ('#)]]</f>
        <v>3.8876126524120869E-2</v>
      </c>
      <c r="H342" s="271" t="s">
        <v>342</v>
      </c>
      <c r="I342" s="271" t="s">
        <v>342</v>
      </c>
      <c r="J342" s="272">
        <f>VLOOKUP($C342,Backsheet!$A$299:$EX$663,40,FALSE)</f>
        <v>16</v>
      </c>
      <c r="K342" s="272">
        <f>VLOOKUP($C342,Backsheet!$A$299:$EX$663,41,FALSE)</f>
        <v>0</v>
      </c>
      <c r="L342" s="273">
        <f>IF(Table2[[#This Row],[Not U.S. Citizen Population ('#)]]&gt;0,Table2[[#This Row],[Not U.S. Citizen Uninsured ('#)]]/Table2[[#This Row],[Not U.S. Citizen Population ('#)]],0)</f>
        <v>0</v>
      </c>
      <c r="M342" s="271" t="str">
        <f>_xlfn.IFNA(VLOOKUP($C342,'Backsheet - SVI'!$A$1:$BZ$999,58,FALSE),"N/A")</f>
        <v>Significant vulnerability</v>
      </c>
      <c r="N342" s="231"/>
      <c r="BG342" s="232"/>
    </row>
    <row r="343" spans="1:59" x14ac:dyDescent="0.25">
      <c r="A343" s="268" t="s">
        <v>331</v>
      </c>
      <c r="B343" s="268" t="s">
        <v>259</v>
      </c>
      <c r="C343" s="268">
        <v>56339</v>
      </c>
      <c r="D343" s="268" t="s">
        <v>1207</v>
      </c>
      <c r="E343" s="269">
        <v>1067</v>
      </c>
      <c r="F343" s="269">
        <v>56</v>
      </c>
      <c r="G343" s="270">
        <f>Table2[[#This Row],[Uninsured ('#)]]/Table2[[#This Row],[Population ('#)]]</f>
        <v>5.248359887535145E-2</v>
      </c>
      <c r="H343" s="271" t="s">
        <v>342</v>
      </c>
      <c r="I343" s="271" t="s">
        <v>342</v>
      </c>
      <c r="J343" s="272">
        <f>VLOOKUP($C343,Backsheet!$A$299:$EX$663,40,FALSE)</f>
        <v>6</v>
      </c>
      <c r="K343" s="272">
        <f>VLOOKUP($C343,Backsheet!$A$299:$EX$663,41,FALSE)</f>
        <v>3</v>
      </c>
      <c r="L343" s="273">
        <f>IF(Table2[[#This Row],[Not U.S. Citizen Population ('#)]]&gt;0,Table2[[#This Row],[Not U.S. Citizen Uninsured ('#)]]/Table2[[#This Row],[Not U.S. Citizen Population ('#)]],0)</f>
        <v>0.5</v>
      </c>
      <c r="M343" s="271" t="str">
        <f>_xlfn.IFNA(VLOOKUP($C343,'Backsheet - SVI'!$A$1:$BZ$999,58,FALSE),"N/A")</f>
        <v>Most vulnerability</v>
      </c>
      <c r="N343" s="231"/>
      <c r="BG343" s="232"/>
    </row>
    <row r="344" spans="1:59" x14ac:dyDescent="0.25">
      <c r="A344" s="268" t="s">
        <v>331</v>
      </c>
      <c r="B344" s="268" t="s">
        <v>254</v>
      </c>
      <c r="C344" s="268">
        <v>56360</v>
      </c>
      <c r="D344" s="268" t="s">
        <v>833</v>
      </c>
      <c r="E344" s="269">
        <v>3675</v>
      </c>
      <c r="F344" s="269">
        <v>173</v>
      </c>
      <c r="G344" s="270">
        <f>Table2[[#This Row],[Uninsured ('#)]]/Table2[[#This Row],[Population ('#)]]</f>
        <v>4.7074829931972789E-2</v>
      </c>
      <c r="H344" s="271" t="s">
        <v>342</v>
      </c>
      <c r="I344" s="271" t="s">
        <v>342</v>
      </c>
      <c r="J344" s="272">
        <f>VLOOKUP($C344,Backsheet!$A$299:$EX$663,40,FALSE)</f>
        <v>0</v>
      </c>
      <c r="K344" s="272">
        <f>VLOOKUP($C344,Backsheet!$A$299:$EX$663,41,FALSE)</f>
        <v>0</v>
      </c>
      <c r="L344" s="273">
        <f>IF(Table2[[#This Row],[Not U.S. Citizen Population ('#)]]&gt;0,Table2[[#This Row],[Not U.S. Citizen Uninsured ('#)]]/Table2[[#This Row],[Not U.S. Citizen Population ('#)]],0)</f>
        <v>0</v>
      </c>
      <c r="M344" s="271" t="str">
        <f>_xlfn.IFNA(VLOOKUP($C344,'Backsheet - SVI'!$A$1:$BZ$999,58,FALSE),"N/A")</f>
        <v>Most vulnerability</v>
      </c>
      <c r="N344" s="231"/>
      <c r="BG344" s="232"/>
    </row>
    <row r="345" spans="1:59" x14ac:dyDescent="0.25">
      <c r="A345" s="268" t="s">
        <v>331</v>
      </c>
      <c r="B345" s="268" t="s">
        <v>289</v>
      </c>
      <c r="C345" s="268">
        <v>56361</v>
      </c>
      <c r="D345" s="268" t="s">
        <v>834</v>
      </c>
      <c r="E345" s="269">
        <v>2524</v>
      </c>
      <c r="F345" s="269">
        <v>81</v>
      </c>
      <c r="G345" s="270">
        <f>Table2[[#This Row],[Uninsured ('#)]]/Table2[[#This Row],[Population ('#)]]</f>
        <v>3.2091917591125195E-2</v>
      </c>
      <c r="H345" s="271" t="s">
        <v>342</v>
      </c>
      <c r="I345" s="271" t="s">
        <v>342</v>
      </c>
      <c r="J345" s="272">
        <f>VLOOKUP($C345,Backsheet!$A$299:$EX$663,40,FALSE)</f>
        <v>12</v>
      </c>
      <c r="K345" s="272">
        <f>VLOOKUP($C345,Backsheet!$A$299:$EX$663,41,FALSE)</f>
        <v>2</v>
      </c>
      <c r="L345" s="273">
        <f>IF(Table2[[#This Row],[Not U.S. Citizen Population ('#)]]&gt;0,Table2[[#This Row],[Not U.S. Citizen Uninsured ('#)]]/Table2[[#This Row],[Not U.S. Citizen Population ('#)]],0)</f>
        <v>0.16666666666666666</v>
      </c>
      <c r="M345" s="271" t="str">
        <f>_xlfn.IFNA(VLOOKUP($C345,'Backsheet - SVI'!$A$1:$BZ$999,58,FALSE),"N/A")</f>
        <v>Significant vulnerability</v>
      </c>
      <c r="N345" s="231"/>
      <c r="BG345" s="232"/>
    </row>
    <row r="346" spans="1:59" x14ac:dyDescent="0.25">
      <c r="A346" s="268" t="s">
        <v>331</v>
      </c>
      <c r="B346" s="268" t="s">
        <v>236</v>
      </c>
      <c r="C346" s="268">
        <v>56501</v>
      </c>
      <c r="D346" s="268" t="s">
        <v>869</v>
      </c>
      <c r="E346" s="269">
        <v>17931</v>
      </c>
      <c r="F346" s="269">
        <v>1012</v>
      </c>
      <c r="G346" s="270">
        <f>Table2[[#This Row],[Uninsured ('#)]]/Table2[[#This Row],[Population ('#)]]</f>
        <v>5.6438570074173217E-2</v>
      </c>
      <c r="H346" s="271" t="s">
        <v>343</v>
      </c>
      <c r="I346" s="271" t="s">
        <v>342</v>
      </c>
      <c r="J346" s="272">
        <f>VLOOKUP($C346,Backsheet!$A$299:$EX$663,40,FALSE)</f>
        <v>125</v>
      </c>
      <c r="K346" s="272">
        <f>VLOOKUP($C346,Backsheet!$A$299:$EX$663,41,FALSE)</f>
        <v>25</v>
      </c>
      <c r="L346" s="273">
        <f>IF(Table2[[#This Row],[Not U.S. Citizen Population ('#)]]&gt;0,Table2[[#This Row],[Not U.S. Citizen Uninsured ('#)]]/Table2[[#This Row],[Not U.S. Citizen Population ('#)]],0)</f>
        <v>0.2</v>
      </c>
      <c r="M346" s="271" t="str">
        <f>_xlfn.IFNA(VLOOKUP($C346,'Backsheet - SVI'!$A$1:$BZ$999,58,FALSE),"N/A")</f>
        <v>Most vulnerability</v>
      </c>
      <c r="N346" s="231"/>
      <c r="BG346" s="232"/>
    </row>
    <row r="347" spans="1:59" x14ac:dyDescent="0.25">
      <c r="A347" s="268" t="s">
        <v>331</v>
      </c>
      <c r="B347" s="268" t="s">
        <v>236</v>
      </c>
      <c r="C347" s="268">
        <v>56511</v>
      </c>
      <c r="D347" s="268" t="s">
        <v>871</v>
      </c>
      <c r="E347" s="269">
        <v>1929</v>
      </c>
      <c r="F347" s="269">
        <v>56</v>
      </c>
      <c r="G347" s="270">
        <f>Table2[[#This Row],[Uninsured ('#)]]/Table2[[#This Row],[Population ('#)]]</f>
        <v>2.9030585795749093E-2</v>
      </c>
      <c r="H347" s="271" t="s">
        <v>342</v>
      </c>
      <c r="I347" s="271" t="s">
        <v>342</v>
      </c>
      <c r="J347" s="272">
        <f>VLOOKUP($C347,Backsheet!$A$299:$EX$663,40,FALSE)</f>
        <v>0</v>
      </c>
      <c r="K347" s="272">
        <f>VLOOKUP($C347,Backsheet!$A$299:$EX$663,41,FALSE)</f>
        <v>0</v>
      </c>
      <c r="L347" s="273">
        <f>IF(Table2[[#This Row],[Not U.S. Citizen Population ('#)]]&gt;0,Table2[[#This Row],[Not U.S. Citizen Uninsured ('#)]]/Table2[[#This Row],[Not U.S. Citizen Population ('#)]],0)</f>
        <v>0</v>
      </c>
      <c r="M347" s="271" t="str">
        <f>_xlfn.IFNA(VLOOKUP($C347,'Backsheet - SVI'!$A$1:$BZ$999,58,FALSE),"N/A")</f>
        <v>Some vulnerability</v>
      </c>
      <c r="N347" s="231"/>
      <c r="BG347" s="232"/>
    </row>
    <row r="348" spans="1:59" x14ac:dyDescent="0.25">
      <c r="A348" s="268" t="s">
        <v>331</v>
      </c>
      <c r="B348" s="268" t="s">
        <v>289</v>
      </c>
      <c r="C348" s="268">
        <v>56515</v>
      </c>
      <c r="D348" s="268" t="s">
        <v>1238</v>
      </c>
      <c r="E348" s="269">
        <v>2720</v>
      </c>
      <c r="F348" s="269">
        <v>101</v>
      </c>
      <c r="G348" s="270">
        <f>Table2[[#This Row],[Uninsured ('#)]]/Table2[[#This Row],[Population ('#)]]</f>
        <v>3.7132352941176471E-2</v>
      </c>
      <c r="H348" s="271" t="s">
        <v>342</v>
      </c>
      <c r="I348" s="271" t="s">
        <v>342</v>
      </c>
      <c r="J348" s="272">
        <f>VLOOKUP($C348,Backsheet!$A$299:$EX$663,40,FALSE)</f>
        <v>2</v>
      </c>
      <c r="K348" s="272">
        <f>VLOOKUP($C348,Backsheet!$A$299:$EX$663,41,FALSE)</f>
        <v>0</v>
      </c>
      <c r="L348" s="273">
        <f>IF(Table2[[#This Row],[Not U.S. Citizen Population ('#)]]&gt;0,Table2[[#This Row],[Not U.S. Citizen Uninsured ('#)]]/Table2[[#This Row],[Not U.S. Citizen Population ('#)]],0)</f>
        <v>0</v>
      </c>
      <c r="M348" s="271" t="str">
        <f>_xlfn.IFNA(VLOOKUP($C348,'Backsheet - SVI'!$A$1:$BZ$999,58,FALSE),"N/A")</f>
        <v>Some vulnerability</v>
      </c>
      <c r="N348" s="231"/>
      <c r="BG348" s="232"/>
    </row>
    <row r="349" spans="1:59" x14ac:dyDescent="0.25">
      <c r="A349" s="268" t="s">
        <v>331</v>
      </c>
      <c r="B349" s="268" t="s">
        <v>236</v>
      </c>
      <c r="C349" s="268">
        <v>56521</v>
      </c>
      <c r="D349" s="268" t="s">
        <v>872</v>
      </c>
      <c r="E349" s="269">
        <v>718</v>
      </c>
      <c r="F349" s="269">
        <v>126</v>
      </c>
      <c r="G349" s="274">
        <f>Table2[[#This Row],[Uninsured ('#)]]/Table2[[#This Row],[Population ('#)]]</f>
        <v>0.17548746518105848</v>
      </c>
      <c r="H349" s="271" t="s">
        <v>342</v>
      </c>
      <c r="I349" s="271" t="s">
        <v>343</v>
      </c>
      <c r="J349" s="272">
        <f>VLOOKUP($C349,Backsheet!$A$299:$EX$663,40,FALSE)</f>
        <v>0</v>
      </c>
      <c r="K349" s="272">
        <f>VLOOKUP($C349,Backsheet!$A$299:$EX$663,41,FALSE)</f>
        <v>0</v>
      </c>
      <c r="L349" s="273">
        <f>IF(Table2[[#This Row],[Not U.S. Citizen Population ('#)]]&gt;0,Table2[[#This Row],[Not U.S. Citizen Uninsured ('#)]]/Table2[[#This Row],[Not U.S. Citizen Population ('#)]],0)</f>
        <v>0</v>
      </c>
      <c r="M349" s="271" t="str">
        <f>_xlfn.IFNA(VLOOKUP($C349,'Backsheet - SVI'!$A$1:$BZ$999,58,FALSE),"N/A")</f>
        <v>Some vulnerability</v>
      </c>
      <c r="N349" s="231"/>
      <c r="BG349" s="232"/>
    </row>
    <row r="350" spans="1:59" x14ac:dyDescent="0.25">
      <c r="A350" s="268" t="s">
        <v>331</v>
      </c>
      <c r="B350" s="268" t="s">
        <v>289</v>
      </c>
      <c r="C350" s="268">
        <v>56527</v>
      </c>
      <c r="D350" s="268" t="s">
        <v>1247</v>
      </c>
      <c r="E350" s="269">
        <v>875</v>
      </c>
      <c r="F350" s="269">
        <v>64</v>
      </c>
      <c r="G350" s="270">
        <f>Table2[[#This Row],[Uninsured ('#)]]/Table2[[#This Row],[Population ('#)]]</f>
        <v>7.3142857142857148E-2</v>
      </c>
      <c r="H350" s="271" t="s">
        <v>342</v>
      </c>
      <c r="I350" s="271" t="s">
        <v>342</v>
      </c>
      <c r="J350" s="272">
        <f>VLOOKUP($C350,Backsheet!$A$299:$EX$663,40,FALSE)</f>
        <v>2</v>
      </c>
      <c r="K350" s="272">
        <f>VLOOKUP($C350,Backsheet!$A$299:$EX$663,41,FALSE)</f>
        <v>1</v>
      </c>
      <c r="L350" s="273">
        <f>IF(Table2[[#This Row],[Not U.S. Citizen Population ('#)]]&gt;0,Table2[[#This Row],[Not U.S. Citizen Uninsured ('#)]]/Table2[[#This Row],[Not U.S. Citizen Population ('#)]],0)</f>
        <v>0.5</v>
      </c>
      <c r="M350" s="271" t="str">
        <f>_xlfn.IFNA(VLOOKUP($C350,'Backsheet - SVI'!$A$1:$BZ$999,58,FALSE),"N/A")</f>
        <v>Significant vulnerability</v>
      </c>
      <c r="N350" s="231"/>
      <c r="BG350" s="232"/>
    </row>
    <row r="351" spans="1:59" x14ac:dyDescent="0.25">
      <c r="A351" s="268" t="s">
        <v>331</v>
      </c>
      <c r="B351" s="268" t="s">
        <v>289</v>
      </c>
      <c r="C351" s="268">
        <v>56528</v>
      </c>
      <c r="D351" s="268" t="s">
        <v>873</v>
      </c>
      <c r="E351" s="269">
        <v>1655</v>
      </c>
      <c r="F351" s="269">
        <v>76</v>
      </c>
      <c r="G351" s="270">
        <f>Table2[[#This Row],[Uninsured ('#)]]/Table2[[#This Row],[Population ('#)]]</f>
        <v>4.5921450151057405E-2</v>
      </c>
      <c r="H351" s="271" t="s">
        <v>342</v>
      </c>
      <c r="I351" s="271" t="s">
        <v>342</v>
      </c>
      <c r="J351" s="272">
        <f>VLOOKUP($C351,Backsheet!$A$299:$EX$663,40,FALSE)</f>
        <v>2</v>
      </c>
      <c r="K351" s="272">
        <f>VLOOKUP($C351,Backsheet!$A$299:$EX$663,41,FALSE)</f>
        <v>0</v>
      </c>
      <c r="L351" s="273">
        <f>IF(Table2[[#This Row],[Not U.S. Citizen Population ('#)]]&gt;0,Table2[[#This Row],[Not U.S. Citizen Uninsured ('#)]]/Table2[[#This Row],[Not U.S. Citizen Population ('#)]],0)</f>
        <v>0</v>
      </c>
      <c r="M351" s="271" t="str">
        <f>_xlfn.IFNA(VLOOKUP($C351,'Backsheet - SVI'!$A$1:$BZ$999,58,FALSE),"N/A")</f>
        <v>Some vulnerability</v>
      </c>
      <c r="N351" s="231"/>
      <c r="BG351" s="232"/>
    </row>
    <row r="352" spans="1:59" x14ac:dyDescent="0.25">
      <c r="A352" s="268" t="s">
        <v>331</v>
      </c>
      <c r="B352" s="268" t="s">
        <v>289</v>
      </c>
      <c r="C352" s="268">
        <v>56534</v>
      </c>
      <c r="D352" s="268" t="s">
        <v>875</v>
      </c>
      <c r="E352" s="269">
        <v>1287</v>
      </c>
      <c r="F352" s="269">
        <v>66</v>
      </c>
      <c r="G352" s="270">
        <f>Table2[[#This Row],[Uninsured ('#)]]/Table2[[#This Row],[Population ('#)]]</f>
        <v>5.128205128205128E-2</v>
      </c>
      <c r="H352" s="271" t="s">
        <v>342</v>
      </c>
      <c r="I352" s="271" t="s">
        <v>342</v>
      </c>
      <c r="J352" s="272">
        <f>VLOOKUP($C352,Backsheet!$A$299:$EX$663,40,FALSE)</f>
        <v>0</v>
      </c>
      <c r="K352" s="272">
        <f>VLOOKUP($C352,Backsheet!$A$299:$EX$663,41,FALSE)</f>
        <v>0</v>
      </c>
      <c r="L352" s="273">
        <f>IF(Table2[[#This Row],[Not U.S. Citizen Population ('#)]]&gt;0,Table2[[#This Row],[Not U.S. Citizen Uninsured ('#)]]/Table2[[#This Row],[Not U.S. Citizen Population ('#)]],0)</f>
        <v>0</v>
      </c>
      <c r="M352" s="271" t="str">
        <f>_xlfn.IFNA(VLOOKUP($C352,'Backsheet - SVI'!$A$1:$BZ$999,58,FALSE),"N/A")</f>
        <v>Significant vulnerability</v>
      </c>
      <c r="N352" s="231"/>
      <c r="BG352" s="232"/>
    </row>
    <row r="353" spans="1:59" x14ac:dyDescent="0.25">
      <c r="A353" s="268" t="s">
        <v>331</v>
      </c>
      <c r="B353" s="268" t="s">
        <v>289</v>
      </c>
      <c r="C353" s="268">
        <v>56537</v>
      </c>
      <c r="D353" s="268" t="s">
        <v>876</v>
      </c>
      <c r="E353" s="269">
        <v>19277</v>
      </c>
      <c r="F353" s="269">
        <v>937</v>
      </c>
      <c r="G353" s="270">
        <f>Table2[[#This Row],[Uninsured ('#)]]/Table2[[#This Row],[Population ('#)]]</f>
        <v>4.8607148415209835E-2</v>
      </c>
      <c r="H353" s="271" t="s">
        <v>342</v>
      </c>
      <c r="I353" s="271" t="s">
        <v>342</v>
      </c>
      <c r="J353" s="272">
        <f>VLOOKUP($C353,Backsheet!$A$299:$EX$663,40,FALSE)</f>
        <v>89</v>
      </c>
      <c r="K353" s="272">
        <f>VLOOKUP($C353,Backsheet!$A$299:$EX$663,41,FALSE)</f>
        <v>14</v>
      </c>
      <c r="L353" s="273">
        <f>IF(Table2[[#This Row],[Not U.S. Citizen Population ('#)]]&gt;0,Table2[[#This Row],[Not U.S. Citizen Uninsured ('#)]]/Table2[[#This Row],[Not U.S. Citizen Population ('#)]],0)</f>
        <v>0.15730337078651685</v>
      </c>
      <c r="M353" s="271" t="str">
        <f>_xlfn.IFNA(VLOOKUP($C353,'Backsheet - SVI'!$A$1:$BZ$999,58,FALSE),"N/A")</f>
        <v>Most vulnerability</v>
      </c>
      <c r="N353" s="231"/>
      <c r="BG353" s="232"/>
    </row>
    <row r="354" spans="1:59" x14ac:dyDescent="0.25">
      <c r="A354" s="268" t="s">
        <v>331</v>
      </c>
      <c r="B354" s="268" t="s">
        <v>236</v>
      </c>
      <c r="C354" s="268">
        <v>56544</v>
      </c>
      <c r="D354" s="268" t="s">
        <v>879</v>
      </c>
      <c r="E354" s="269">
        <v>5521</v>
      </c>
      <c r="F354" s="269">
        <v>298</v>
      </c>
      <c r="G354" s="270">
        <f>Table2[[#This Row],[Uninsured ('#)]]/Table2[[#This Row],[Population ('#)]]</f>
        <v>5.3975729034595181E-2</v>
      </c>
      <c r="H354" s="271" t="s">
        <v>342</v>
      </c>
      <c r="I354" s="271" t="s">
        <v>342</v>
      </c>
      <c r="J354" s="272">
        <f>VLOOKUP($C354,Backsheet!$A$299:$EX$663,40,FALSE)</f>
        <v>25</v>
      </c>
      <c r="K354" s="272">
        <f>VLOOKUP($C354,Backsheet!$A$299:$EX$663,41,FALSE)</f>
        <v>0</v>
      </c>
      <c r="L354" s="273">
        <f>IF(Table2[[#This Row],[Not U.S. Citizen Population ('#)]]&gt;0,Table2[[#This Row],[Not U.S. Citizen Uninsured ('#)]]/Table2[[#This Row],[Not U.S. Citizen Population ('#)]],0)</f>
        <v>0</v>
      </c>
      <c r="M354" s="271" t="str">
        <f>_xlfn.IFNA(VLOOKUP($C354,'Backsheet - SVI'!$A$1:$BZ$999,58,FALSE),"N/A")</f>
        <v>Most vulnerability</v>
      </c>
      <c r="N354" s="231"/>
      <c r="BG354" s="232"/>
    </row>
    <row r="355" spans="1:59" x14ac:dyDescent="0.25">
      <c r="A355" s="268" t="s">
        <v>331</v>
      </c>
      <c r="B355" s="268" t="s">
        <v>247</v>
      </c>
      <c r="C355" s="268">
        <v>56549</v>
      </c>
      <c r="D355" s="268" t="s">
        <v>880</v>
      </c>
      <c r="E355" s="269">
        <v>4645</v>
      </c>
      <c r="F355" s="269">
        <v>140</v>
      </c>
      <c r="G355" s="270">
        <f>Table2[[#This Row],[Uninsured ('#)]]/Table2[[#This Row],[Population ('#)]]</f>
        <v>3.0139935414424113E-2</v>
      </c>
      <c r="H355" s="271" t="s">
        <v>342</v>
      </c>
      <c r="I355" s="271" t="s">
        <v>342</v>
      </c>
      <c r="J355" s="272">
        <f>VLOOKUP($C355,Backsheet!$A$299:$EX$663,40,FALSE)</f>
        <v>4</v>
      </c>
      <c r="K355" s="272">
        <f>VLOOKUP($C355,Backsheet!$A$299:$EX$663,41,FALSE)</f>
        <v>2</v>
      </c>
      <c r="L355" s="273">
        <f>IF(Table2[[#This Row],[Not U.S. Citizen Population ('#)]]&gt;0,Table2[[#This Row],[Not U.S. Citizen Uninsured ('#)]]/Table2[[#This Row],[Not U.S. Citizen Population ('#)]],0)</f>
        <v>0.5</v>
      </c>
      <c r="M355" s="271" t="str">
        <f>_xlfn.IFNA(VLOOKUP($C355,'Backsheet - SVI'!$A$1:$BZ$999,58,FALSE),"N/A")</f>
        <v>Some vulnerability</v>
      </c>
      <c r="N355" s="231"/>
      <c r="BG355" s="232"/>
    </row>
    <row r="356" spans="1:59" x14ac:dyDescent="0.25">
      <c r="A356" s="268" t="s">
        <v>331</v>
      </c>
      <c r="B356" s="268" t="s">
        <v>289</v>
      </c>
      <c r="C356" s="268">
        <v>56551</v>
      </c>
      <c r="D356" s="268" t="s">
        <v>881</v>
      </c>
      <c r="E356" s="269">
        <v>2304</v>
      </c>
      <c r="F356" s="269">
        <v>115</v>
      </c>
      <c r="G356" s="270">
        <f>Table2[[#This Row],[Uninsured ('#)]]/Table2[[#This Row],[Population ('#)]]</f>
        <v>4.9913194444444448E-2</v>
      </c>
      <c r="H356" s="271" t="s">
        <v>342</v>
      </c>
      <c r="I356" s="271" t="s">
        <v>342</v>
      </c>
      <c r="J356" s="272">
        <f>VLOOKUP($C356,Backsheet!$A$299:$EX$663,40,FALSE)</f>
        <v>58</v>
      </c>
      <c r="K356" s="272">
        <f>VLOOKUP($C356,Backsheet!$A$299:$EX$663,41,FALSE)</f>
        <v>39</v>
      </c>
      <c r="L356" s="273">
        <f>IF(Table2[[#This Row],[Not U.S. Citizen Population ('#)]]&gt;0,Table2[[#This Row],[Not U.S. Citizen Uninsured ('#)]]/Table2[[#This Row],[Not U.S. Citizen Population ('#)]],0)</f>
        <v>0.67241379310344829</v>
      </c>
      <c r="M356" s="271" t="str">
        <f>_xlfn.IFNA(VLOOKUP($C356,'Backsheet - SVI'!$A$1:$BZ$999,58,FALSE),"N/A")</f>
        <v>Most vulnerability</v>
      </c>
      <c r="N356" s="231"/>
      <c r="BG356" s="232"/>
    </row>
    <row r="357" spans="1:59" x14ac:dyDescent="0.25">
      <c r="A357" s="268" t="s">
        <v>331</v>
      </c>
      <c r="B357" s="268" t="s">
        <v>236</v>
      </c>
      <c r="C357" s="268">
        <v>56554</v>
      </c>
      <c r="D357" s="268" t="s">
        <v>882</v>
      </c>
      <c r="E357" s="269">
        <v>2648</v>
      </c>
      <c r="F357" s="269">
        <v>110</v>
      </c>
      <c r="G357" s="274">
        <f>Table2[[#This Row],[Uninsured ('#)]]/Table2[[#This Row],[Population ('#)]]</f>
        <v>4.1540785498489427E-2</v>
      </c>
      <c r="H357" s="271" t="s">
        <v>342</v>
      </c>
      <c r="I357" s="271" t="s">
        <v>342</v>
      </c>
      <c r="J357" s="272">
        <f>VLOOKUP($C357,Backsheet!$A$299:$EX$663,40,FALSE)</f>
        <v>35</v>
      </c>
      <c r="K357" s="272">
        <f>VLOOKUP($C357,Backsheet!$A$299:$EX$663,41,FALSE)</f>
        <v>0</v>
      </c>
      <c r="L357" s="273">
        <f>IF(Table2[[#This Row],[Not U.S. Citizen Population ('#)]]&gt;0,Table2[[#This Row],[Not U.S. Citizen Uninsured ('#)]]/Table2[[#This Row],[Not U.S. Citizen Population ('#)]],0)</f>
        <v>0</v>
      </c>
      <c r="M357" s="271" t="str">
        <f>_xlfn.IFNA(VLOOKUP($C357,'Backsheet - SVI'!$A$1:$BZ$999,58,FALSE),"N/A")</f>
        <v>Some vulnerability</v>
      </c>
      <c r="N357" s="231"/>
      <c r="BG357" s="232"/>
    </row>
    <row r="358" spans="1:59" x14ac:dyDescent="0.25">
      <c r="A358" s="268" t="s">
        <v>331</v>
      </c>
      <c r="B358" s="268" t="s">
        <v>247</v>
      </c>
      <c r="C358" s="268">
        <v>56560</v>
      </c>
      <c r="D358" s="268" t="s">
        <v>884</v>
      </c>
      <c r="E358" s="269">
        <v>43706</v>
      </c>
      <c r="F358" s="269">
        <v>1627</v>
      </c>
      <c r="G358" s="270">
        <f>Table2[[#This Row],[Uninsured ('#)]]/Table2[[#This Row],[Population ('#)]]</f>
        <v>3.7226010158788264E-2</v>
      </c>
      <c r="H358" s="271" t="s">
        <v>343</v>
      </c>
      <c r="I358" s="271" t="s">
        <v>342</v>
      </c>
      <c r="J358" s="272">
        <f>VLOOKUP($C358,Backsheet!$A$299:$EX$663,40,FALSE)</f>
        <v>1055</v>
      </c>
      <c r="K358" s="272">
        <f>VLOOKUP($C358,Backsheet!$A$299:$EX$663,41,FALSE)</f>
        <v>120</v>
      </c>
      <c r="L358" s="273">
        <f>IF(Table2[[#This Row],[Not U.S. Citizen Population ('#)]]&gt;0,Table2[[#This Row],[Not U.S. Citizen Uninsured ('#)]]/Table2[[#This Row],[Not U.S. Citizen Population ('#)]],0)</f>
        <v>0.11374407582938388</v>
      </c>
      <c r="M358" s="271" t="str">
        <f>_xlfn.IFNA(VLOOKUP($C358,'Backsheet - SVI'!$A$1:$BZ$999,58,FALSE),"N/A")</f>
        <v>Most vulnerability</v>
      </c>
      <c r="N358" s="231"/>
      <c r="BG358" s="232"/>
    </row>
    <row r="359" spans="1:59" x14ac:dyDescent="0.25">
      <c r="A359" s="268" t="s">
        <v>331</v>
      </c>
      <c r="B359" s="268" t="s">
        <v>289</v>
      </c>
      <c r="C359" s="268">
        <v>56567</v>
      </c>
      <c r="D359" s="268" t="s">
        <v>886</v>
      </c>
      <c r="E359" s="269">
        <v>3202</v>
      </c>
      <c r="F359" s="269">
        <v>180</v>
      </c>
      <c r="G359" s="270">
        <f>Table2[[#This Row],[Uninsured ('#)]]/Table2[[#This Row],[Population ('#)]]</f>
        <v>5.6214865708931916E-2</v>
      </c>
      <c r="H359" s="271" t="s">
        <v>342</v>
      </c>
      <c r="I359" s="271" t="s">
        <v>342</v>
      </c>
      <c r="J359" s="272">
        <f>VLOOKUP($C359,Backsheet!$A$299:$EX$663,40,FALSE)</f>
        <v>17</v>
      </c>
      <c r="K359" s="272">
        <f>VLOOKUP($C359,Backsheet!$A$299:$EX$663,41,FALSE)</f>
        <v>0</v>
      </c>
      <c r="L359" s="273">
        <f>IF(Table2[[#This Row],[Not U.S. Citizen Population ('#)]]&gt;0,Table2[[#This Row],[Not U.S. Citizen Uninsured ('#)]]/Table2[[#This Row],[Not U.S. Citizen Population ('#)]],0)</f>
        <v>0</v>
      </c>
      <c r="M359" s="271" t="str">
        <f>_xlfn.IFNA(VLOOKUP($C359,'Backsheet - SVI'!$A$1:$BZ$999,58,FALSE),"N/A")</f>
        <v>Significant vulnerability</v>
      </c>
      <c r="N359" s="231"/>
      <c r="BG359" s="232"/>
    </row>
    <row r="360" spans="1:59" x14ac:dyDescent="0.25">
      <c r="A360" s="268" t="s">
        <v>331</v>
      </c>
      <c r="B360" s="268" t="s">
        <v>236</v>
      </c>
      <c r="C360" s="268">
        <v>56569</v>
      </c>
      <c r="D360" s="268" t="s">
        <v>887</v>
      </c>
      <c r="E360" s="269">
        <v>1268</v>
      </c>
      <c r="F360" s="269">
        <v>193</v>
      </c>
      <c r="G360" s="270">
        <f>Table2[[#This Row],[Uninsured ('#)]]/Table2[[#This Row],[Population ('#)]]</f>
        <v>0.15220820189274448</v>
      </c>
      <c r="H360" s="271" t="s">
        <v>342</v>
      </c>
      <c r="I360" s="271" t="s">
        <v>343</v>
      </c>
      <c r="J360" s="272">
        <f>VLOOKUP($C360,Backsheet!$A$299:$EX$663,40,FALSE)</f>
        <v>12</v>
      </c>
      <c r="K360" s="272">
        <f>VLOOKUP($C360,Backsheet!$A$299:$EX$663,41,FALSE)</f>
        <v>0</v>
      </c>
      <c r="L360" s="273">
        <f>IF(Table2[[#This Row],[Not U.S. Citizen Population ('#)]]&gt;0,Table2[[#This Row],[Not U.S. Citizen Uninsured ('#)]]/Table2[[#This Row],[Not U.S. Citizen Population ('#)]],0)</f>
        <v>0</v>
      </c>
      <c r="M360" s="271" t="str">
        <f>_xlfn.IFNA(VLOOKUP($C360,'Backsheet - SVI'!$A$1:$BZ$999,58,FALSE),"N/A")</f>
        <v>Most vulnerability</v>
      </c>
      <c r="N360" s="231"/>
      <c r="BG360" s="232"/>
    </row>
    <row r="361" spans="1:59" x14ac:dyDescent="0.25">
      <c r="A361" s="268" t="s">
        <v>331</v>
      </c>
      <c r="B361" s="268" t="s">
        <v>236</v>
      </c>
      <c r="C361" s="268">
        <v>56570</v>
      </c>
      <c r="D361" s="268" t="s">
        <v>888</v>
      </c>
      <c r="E361" s="269">
        <v>1130</v>
      </c>
      <c r="F361" s="269">
        <v>59</v>
      </c>
      <c r="G361" s="270">
        <f>Table2[[#This Row],[Uninsured ('#)]]/Table2[[#This Row],[Population ('#)]]</f>
        <v>5.2212389380530973E-2</v>
      </c>
      <c r="H361" s="271" t="s">
        <v>342</v>
      </c>
      <c r="I361" s="271" t="s">
        <v>342</v>
      </c>
      <c r="J361" s="272">
        <f>VLOOKUP($C361,Backsheet!$A$299:$EX$663,40,FALSE)</f>
        <v>9</v>
      </c>
      <c r="K361" s="272">
        <f>VLOOKUP($C361,Backsheet!$A$299:$EX$663,41,FALSE)</f>
        <v>0</v>
      </c>
      <c r="L361" s="273">
        <f>IF(Table2[[#This Row],[Not U.S. Citizen Population ('#)]]&gt;0,Table2[[#This Row],[Not U.S. Citizen Uninsured ('#)]]/Table2[[#This Row],[Not U.S. Citizen Population ('#)]],0)</f>
        <v>0</v>
      </c>
      <c r="M361" s="271" t="str">
        <f>_xlfn.IFNA(VLOOKUP($C361,'Backsheet - SVI'!$A$1:$BZ$999,58,FALSE),"N/A")</f>
        <v>Significant vulnerability</v>
      </c>
      <c r="N361" s="231"/>
      <c r="BG361" s="232"/>
    </row>
    <row r="362" spans="1:59" x14ac:dyDescent="0.25">
      <c r="A362" s="268" t="s">
        <v>331</v>
      </c>
      <c r="B362" s="268" t="s">
        <v>289</v>
      </c>
      <c r="C362" s="268">
        <v>56571</v>
      </c>
      <c r="D362" s="268" t="s">
        <v>889</v>
      </c>
      <c r="E362" s="269">
        <v>1761</v>
      </c>
      <c r="F362" s="269">
        <v>60</v>
      </c>
      <c r="G362" s="270">
        <f>Table2[[#This Row],[Uninsured ('#)]]/Table2[[#This Row],[Population ('#)]]</f>
        <v>3.4071550255536626E-2</v>
      </c>
      <c r="H362" s="271" t="s">
        <v>342</v>
      </c>
      <c r="I362" s="271" t="s">
        <v>342</v>
      </c>
      <c r="J362" s="272">
        <f>VLOOKUP($C362,Backsheet!$A$299:$EX$663,40,FALSE)</f>
        <v>12</v>
      </c>
      <c r="K362" s="272">
        <f>VLOOKUP($C362,Backsheet!$A$299:$EX$663,41,FALSE)</f>
        <v>0</v>
      </c>
      <c r="L362" s="273">
        <f>IF(Table2[[#This Row],[Not U.S. Citizen Population ('#)]]&gt;0,Table2[[#This Row],[Not U.S. Citizen Uninsured ('#)]]/Table2[[#This Row],[Not U.S. Citizen Population ('#)]],0)</f>
        <v>0</v>
      </c>
      <c r="M362" s="271" t="str">
        <f>_xlfn.IFNA(VLOOKUP($C362,'Backsheet - SVI'!$A$1:$BZ$999,58,FALSE),"N/A")</f>
        <v>Some vulnerability</v>
      </c>
      <c r="N362" s="231"/>
      <c r="BG362" s="232"/>
    </row>
    <row r="363" spans="1:59" x14ac:dyDescent="0.25">
      <c r="A363" s="268" t="s">
        <v>331</v>
      </c>
      <c r="B363" s="268" t="s">
        <v>289</v>
      </c>
      <c r="C363" s="268">
        <v>56572</v>
      </c>
      <c r="D363" s="268" t="s">
        <v>890</v>
      </c>
      <c r="E363" s="269">
        <v>5839</v>
      </c>
      <c r="F363" s="269">
        <v>552</v>
      </c>
      <c r="G363" s="270">
        <f>Table2[[#This Row],[Uninsured ('#)]]/Table2[[#This Row],[Population ('#)]]</f>
        <v>9.4536735742421649E-2</v>
      </c>
      <c r="H363" s="271" t="s">
        <v>342</v>
      </c>
      <c r="I363" s="271" t="s">
        <v>342</v>
      </c>
      <c r="J363" s="272">
        <f>VLOOKUP($C363,Backsheet!$A$299:$EX$663,40,FALSE)</f>
        <v>185</v>
      </c>
      <c r="K363" s="272">
        <f>VLOOKUP($C363,Backsheet!$A$299:$EX$663,41,FALSE)</f>
        <v>75</v>
      </c>
      <c r="L363" s="273">
        <f>IF(Table2[[#This Row],[Not U.S. Citizen Population ('#)]]&gt;0,Table2[[#This Row],[Not U.S. Citizen Uninsured ('#)]]/Table2[[#This Row],[Not U.S. Citizen Population ('#)]],0)</f>
        <v>0.40540540540540543</v>
      </c>
      <c r="M363" s="271" t="str">
        <f>_xlfn.IFNA(VLOOKUP($C363,'Backsheet - SVI'!$A$1:$BZ$999,58,FALSE),"N/A")</f>
        <v>Most vulnerability</v>
      </c>
      <c r="N363" s="231"/>
      <c r="BG363" s="232"/>
    </row>
    <row r="364" spans="1:59" x14ac:dyDescent="0.25">
      <c r="A364" s="268" t="s">
        <v>331</v>
      </c>
      <c r="B364" s="268" t="s">
        <v>289</v>
      </c>
      <c r="C364" s="268">
        <v>56573</v>
      </c>
      <c r="D364" s="268" t="s">
        <v>891</v>
      </c>
      <c r="E364" s="269">
        <v>6774</v>
      </c>
      <c r="F364" s="269">
        <v>449</v>
      </c>
      <c r="G364" s="270">
        <f>Table2[[#This Row],[Uninsured ('#)]]/Table2[[#This Row],[Population ('#)]]</f>
        <v>6.6282846176557428E-2</v>
      </c>
      <c r="H364" s="271" t="s">
        <v>342</v>
      </c>
      <c r="I364" s="271" t="s">
        <v>342</v>
      </c>
      <c r="J364" s="272">
        <f>VLOOKUP($C364,Backsheet!$A$299:$EX$663,40,FALSE)</f>
        <v>259</v>
      </c>
      <c r="K364" s="272">
        <f>VLOOKUP($C364,Backsheet!$A$299:$EX$663,41,FALSE)</f>
        <v>161</v>
      </c>
      <c r="L364" s="273">
        <f>IF(Table2[[#This Row],[Not U.S. Citizen Population ('#)]]&gt;0,Table2[[#This Row],[Not U.S. Citizen Uninsured ('#)]]/Table2[[#This Row],[Not U.S. Citizen Population ('#)]],0)</f>
        <v>0.6216216216216216</v>
      </c>
      <c r="M364" s="271" t="str">
        <f>_xlfn.IFNA(VLOOKUP($C364,'Backsheet - SVI'!$A$1:$BZ$999,58,FALSE),"N/A")</f>
        <v>Most vulnerability</v>
      </c>
      <c r="N364" s="231"/>
      <c r="BG364" s="232"/>
    </row>
    <row r="365" spans="1:59" x14ac:dyDescent="0.25">
      <c r="A365" s="268" t="s">
        <v>331</v>
      </c>
      <c r="B365" s="268" t="s">
        <v>236</v>
      </c>
      <c r="C365" s="268">
        <v>56575</v>
      </c>
      <c r="D365" s="268" t="s">
        <v>892</v>
      </c>
      <c r="E365" s="269">
        <v>647</v>
      </c>
      <c r="F365" s="269">
        <v>65</v>
      </c>
      <c r="G365" s="270">
        <f>Table2[[#This Row],[Uninsured ('#)]]/Table2[[#This Row],[Population ('#)]]</f>
        <v>0.10046367851622875</v>
      </c>
      <c r="H365" s="271" t="s">
        <v>342</v>
      </c>
      <c r="I365" s="271" t="s">
        <v>342</v>
      </c>
      <c r="J365" s="272">
        <f>VLOOKUP($C365,Backsheet!$A$299:$EX$663,40,FALSE)</f>
        <v>6</v>
      </c>
      <c r="K365" s="272">
        <f>VLOOKUP($C365,Backsheet!$A$299:$EX$663,41,FALSE)</f>
        <v>5</v>
      </c>
      <c r="L365" s="273">
        <f>IF(Table2[[#This Row],[Not U.S. Citizen Population ('#)]]&gt;0,Table2[[#This Row],[Not U.S. Citizen Uninsured ('#)]]/Table2[[#This Row],[Not U.S. Citizen Population ('#)]],0)</f>
        <v>0.83333333333333337</v>
      </c>
      <c r="M365" s="271" t="str">
        <f>_xlfn.IFNA(VLOOKUP($C365,'Backsheet - SVI'!$A$1:$BZ$999,58,FALSE),"N/A")</f>
        <v>Most vulnerability</v>
      </c>
      <c r="N365" s="231"/>
      <c r="BG365" s="232"/>
    </row>
    <row r="366" spans="1:59" x14ac:dyDescent="0.25">
      <c r="A366" s="268" t="s">
        <v>331</v>
      </c>
      <c r="B366" s="268" t="s">
        <v>236</v>
      </c>
      <c r="C366" s="268">
        <v>56591</v>
      </c>
      <c r="D366" s="268" t="s">
        <v>1350</v>
      </c>
      <c r="E366" s="269">
        <v>474</v>
      </c>
      <c r="F366" s="269">
        <v>102</v>
      </c>
      <c r="G366" s="270">
        <f>Table2[[#This Row],[Uninsured ('#)]]/Table2[[#This Row],[Population ('#)]]</f>
        <v>0.21518987341772153</v>
      </c>
      <c r="H366" s="271" t="s">
        <v>342</v>
      </c>
      <c r="I366" s="271" t="s">
        <v>343</v>
      </c>
      <c r="J366" s="272">
        <f>VLOOKUP($C366,Backsheet!$A$299:$EX$663,40,FALSE)</f>
        <v>9</v>
      </c>
      <c r="K366" s="272">
        <f>VLOOKUP($C366,Backsheet!$A$299:$EX$663,41,FALSE)</f>
        <v>7</v>
      </c>
      <c r="L366" s="273">
        <f>IF(Table2[[#This Row],[Not U.S. Citizen Population ('#)]]&gt;0,Table2[[#This Row],[Not U.S. Citizen Uninsured ('#)]]/Table2[[#This Row],[Not U.S. Citizen Population ('#)]],0)</f>
        <v>0.77777777777777779</v>
      </c>
      <c r="M366" s="271" t="str">
        <f>_xlfn.IFNA(VLOOKUP($C366,'Backsheet - SVI'!$A$1:$BZ$999,58,FALSE),"N/A")</f>
        <v>Most vulnerability</v>
      </c>
      <c r="N366" s="231"/>
      <c r="BG366" s="232"/>
    </row>
    <row r="367" spans="1:59" x14ac:dyDescent="0.25">
      <c r="A367" s="278"/>
      <c r="B367" s="279"/>
      <c r="C367" s="280"/>
      <c r="D367" s="279"/>
      <c r="E367" s="281"/>
      <c r="F367" s="281"/>
      <c r="G367" s="282"/>
      <c r="H367" s="283"/>
      <c r="I367" s="283"/>
      <c r="J367" s="284"/>
      <c r="K367" s="284"/>
      <c r="L367" s="284"/>
      <c r="M367" s="285"/>
    </row>
  </sheetData>
  <sheetProtection sheet="1" selectLockedCells="1" sort="0" autoFilter="0" selectUnlockedCells="1"/>
  <protectedRanges>
    <protectedRange sqref="H2:I366 A1:I1" name="SortFilter"/>
  </protectedRanges>
  <phoneticPr fontId="11" type="noConversion"/>
  <dataValidations count="1">
    <dataValidation allowBlank="1" showInputMessage="1" showErrorMessage="1" promptTitle="Seeeeeee" prompt="Seeeeeee" sqref="J1" xr:uid="{6FBE413B-F49A-4B7E-A235-034251746772}"/>
  </dataValidations>
  <pageMargins left="0.7" right="0.7" top="0.75" bottom="0.75" header="0.3" footer="0.3"/>
  <pageSetup scale="49" orientation="portrait" r:id="rId1"/>
  <rowBreaks count="1" manualBreakCount="1">
    <brk id="52" max="9" man="1"/>
  </rowBreaks>
  <colBreaks count="3" manualBreakCount="3">
    <brk id="12" max="1048575" man="1"/>
    <brk id="23" max="1048575" man="1"/>
    <brk id="29"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election activeCell="B23" sqref="B23"/>
    </sheetView>
  </sheetViews>
  <sheetFormatPr defaultColWidth="9.140625" defaultRowHeight="15.75" x14ac:dyDescent="0.25"/>
  <cols>
    <col min="1" max="1" width="3.28515625" style="70" customWidth="1"/>
    <col min="2" max="2" width="143" style="72" customWidth="1"/>
    <col min="3" max="16" width="9.140625" style="70"/>
  </cols>
  <sheetData>
    <row r="1" spans="2:16383" s="71" customFormat="1" ht="43.5" customHeight="1" x14ac:dyDescent="0.25">
      <c r="B1" s="86" t="s">
        <v>344</v>
      </c>
      <c r="C1" s="70"/>
      <c r="D1" s="70"/>
      <c r="E1" s="70"/>
      <c r="F1" s="70"/>
      <c r="G1" s="70"/>
      <c r="H1" s="70"/>
      <c r="I1" s="70"/>
      <c r="J1" s="70"/>
      <c r="K1" s="70"/>
      <c r="L1" s="70"/>
      <c r="M1" s="70"/>
      <c r="N1" s="70"/>
      <c r="O1" s="70"/>
      <c r="P1" s="70"/>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87" customFormat="1" ht="25.5" customHeight="1" x14ac:dyDescent="0.25">
      <c r="B2" s="88" t="s">
        <v>1352</v>
      </c>
      <c r="C2" s="70"/>
      <c r="D2" s="70"/>
      <c r="E2" s="70"/>
      <c r="F2" s="70"/>
      <c r="G2" s="70"/>
      <c r="H2" s="70"/>
      <c r="I2" s="70"/>
      <c r="J2" s="70"/>
      <c r="K2" s="70"/>
      <c r="L2" s="70"/>
      <c r="M2" s="70"/>
      <c r="N2" s="70"/>
      <c r="O2" s="70"/>
      <c r="P2" s="70"/>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71" customFormat="1" ht="26.25" x14ac:dyDescent="0.25">
      <c r="B3" s="86" t="s">
        <v>345</v>
      </c>
      <c r="C3" s="70"/>
      <c r="D3" s="70"/>
      <c r="E3" s="70"/>
      <c r="F3" s="70"/>
      <c r="G3" s="70"/>
      <c r="H3" s="70"/>
      <c r="I3" s="70"/>
      <c r="J3" s="70"/>
      <c r="K3" s="70"/>
      <c r="L3" s="70"/>
      <c r="M3" s="70"/>
      <c r="N3" s="70"/>
      <c r="O3" s="70"/>
      <c r="P3" s="70"/>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71" customFormat="1" ht="22.5" customHeight="1" x14ac:dyDescent="0.25">
      <c r="B4" s="193" t="s">
        <v>346</v>
      </c>
      <c r="C4" s="70"/>
      <c r="D4" s="70"/>
      <c r="E4" s="70"/>
      <c r="F4" s="70"/>
      <c r="G4" s="70"/>
      <c r="H4" s="70"/>
      <c r="I4" s="70"/>
      <c r="J4" s="70"/>
      <c r="K4" s="70"/>
      <c r="L4" s="70"/>
      <c r="M4" s="70"/>
      <c r="N4" s="70"/>
      <c r="O4" s="70"/>
      <c r="P4" s="70"/>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89" customFormat="1" ht="37.5" customHeight="1" x14ac:dyDescent="0.25">
      <c r="B5" s="90" t="s">
        <v>359</v>
      </c>
      <c r="C5" s="70"/>
      <c r="D5" s="70"/>
      <c r="E5" s="70"/>
      <c r="F5" s="70"/>
      <c r="G5" s="70"/>
      <c r="H5" s="70"/>
      <c r="I5" s="70"/>
      <c r="J5" s="70"/>
      <c r="K5" s="70"/>
      <c r="L5" s="70"/>
      <c r="M5" s="70"/>
      <c r="N5" s="70"/>
      <c r="O5" s="70"/>
      <c r="P5" s="7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89" customFormat="1" ht="49.5" customHeight="1" x14ac:dyDescent="0.25">
      <c r="B6" s="90" t="s">
        <v>378</v>
      </c>
      <c r="C6" s="70"/>
      <c r="D6" s="70"/>
      <c r="E6" s="70"/>
      <c r="F6" s="70"/>
      <c r="G6" s="70"/>
      <c r="H6" s="70"/>
      <c r="I6" s="70"/>
      <c r="J6" s="70"/>
      <c r="K6" s="70"/>
      <c r="L6" s="70"/>
      <c r="M6" s="70"/>
      <c r="N6" s="70"/>
      <c r="O6" s="70"/>
      <c r="P6" s="7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89" customFormat="1" ht="48" customHeight="1" x14ac:dyDescent="0.25">
      <c r="B7" s="90" t="s">
        <v>377</v>
      </c>
      <c r="C7" s="70"/>
      <c r="D7" s="196"/>
      <c r="E7" s="70"/>
      <c r="F7" s="70"/>
      <c r="G7" s="70"/>
      <c r="H7" s="70"/>
      <c r="I7" s="70"/>
      <c r="J7" s="70"/>
      <c r="K7" s="70"/>
      <c r="L7" s="70"/>
      <c r="M7" s="70"/>
      <c r="N7" s="70"/>
      <c r="O7" s="70"/>
      <c r="P7" s="7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89" customFormat="1" ht="37.5" customHeight="1" x14ac:dyDescent="0.25">
      <c r="B8" s="90" t="s">
        <v>564</v>
      </c>
      <c r="C8" s="70"/>
      <c r="D8" s="70"/>
      <c r="E8" s="70"/>
      <c r="F8" s="70"/>
      <c r="G8" s="70"/>
      <c r="H8" s="70"/>
      <c r="I8" s="70"/>
      <c r="J8" s="70"/>
      <c r="K8" s="70"/>
      <c r="L8" s="70"/>
      <c r="M8" s="70"/>
      <c r="N8" s="70"/>
      <c r="O8" s="70"/>
      <c r="P8" s="7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89" customFormat="1" ht="38.25" customHeight="1" x14ac:dyDescent="0.25">
      <c r="B9" s="91" t="s">
        <v>1336</v>
      </c>
      <c r="C9" s="70"/>
      <c r="D9" s="70"/>
      <c r="E9" s="70"/>
      <c r="F9" s="70"/>
      <c r="G9" s="70"/>
      <c r="H9" s="70"/>
      <c r="I9" s="70"/>
      <c r="J9" s="70"/>
      <c r="K9" s="70"/>
      <c r="L9" s="70"/>
      <c r="M9" s="70"/>
      <c r="N9" s="70"/>
      <c r="O9" s="70"/>
      <c r="P9" s="7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89" customFormat="1" ht="37.5" customHeight="1" x14ac:dyDescent="0.25">
      <c r="B10" s="92" t="s">
        <v>365</v>
      </c>
      <c r="C10" s="70"/>
      <c r="D10" s="70"/>
      <c r="E10" s="70"/>
      <c r="F10" s="70"/>
      <c r="G10" s="70"/>
      <c r="H10" s="70"/>
      <c r="I10" s="70"/>
      <c r="J10" s="70"/>
      <c r="K10" s="70"/>
      <c r="L10" s="70"/>
      <c r="M10" s="70"/>
      <c r="N10" s="70"/>
      <c r="O10" s="70"/>
      <c r="P10" s="7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71" customFormat="1" ht="37.5" customHeight="1" x14ac:dyDescent="0.25">
      <c r="B11" s="92" t="s">
        <v>347</v>
      </c>
      <c r="C11" s="70"/>
      <c r="D11" s="70"/>
      <c r="E11" s="70"/>
      <c r="F11" s="70"/>
      <c r="G11" s="70"/>
      <c r="H11" s="70"/>
      <c r="I11" s="70"/>
      <c r="J11" s="70"/>
      <c r="K11" s="70"/>
      <c r="L11" s="70"/>
      <c r="M11" s="70"/>
      <c r="N11" s="70"/>
      <c r="O11" s="70"/>
      <c r="P11" s="7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71" customFormat="1" ht="75" x14ac:dyDescent="0.25">
      <c r="B12" s="92" t="s">
        <v>1337</v>
      </c>
      <c r="C12" s="70"/>
      <c r="D12" s="70"/>
      <c r="E12" s="70"/>
      <c r="F12" s="70"/>
      <c r="G12" s="70"/>
      <c r="H12" s="70"/>
      <c r="I12" s="70"/>
      <c r="J12" s="70"/>
      <c r="K12" s="70"/>
      <c r="L12" s="70"/>
      <c r="M12" s="70"/>
      <c r="N12" s="70"/>
      <c r="O12" s="70"/>
      <c r="P12" s="70"/>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71" customFormat="1" ht="18.75" x14ac:dyDescent="0.25">
      <c r="B13" s="193" t="s">
        <v>372</v>
      </c>
      <c r="C13" s="70"/>
      <c r="D13" s="70"/>
      <c r="E13" s="70"/>
      <c r="F13" s="70"/>
      <c r="G13" s="70"/>
      <c r="H13" s="70"/>
      <c r="I13" s="70"/>
      <c r="J13" s="70"/>
      <c r="K13" s="70"/>
      <c r="L13" s="70"/>
      <c r="M13" s="70"/>
      <c r="N13" s="70"/>
      <c r="O13" s="70"/>
      <c r="P13" s="7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89" customFormat="1" x14ac:dyDescent="0.25">
      <c r="B14" s="194" t="s">
        <v>565</v>
      </c>
      <c r="C14" s="70"/>
      <c r="D14" s="70"/>
      <c r="E14" s="70"/>
      <c r="F14" s="70"/>
      <c r="G14" s="70"/>
      <c r="H14" s="70"/>
      <c r="I14" s="70"/>
      <c r="J14" s="70"/>
      <c r="K14" s="70"/>
      <c r="L14" s="70"/>
      <c r="M14" s="70"/>
      <c r="N14" s="70"/>
      <c r="O14" s="70"/>
      <c r="P14" s="70"/>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89" customFormat="1" ht="65.25" customHeight="1" x14ac:dyDescent="0.25">
      <c r="B15" s="93" t="s">
        <v>1338</v>
      </c>
      <c r="C15" s="70"/>
      <c r="D15" s="70"/>
      <c r="E15" s="70"/>
      <c r="F15" s="70"/>
      <c r="G15" s="70"/>
      <c r="H15" s="70"/>
      <c r="I15" s="70"/>
      <c r="J15" s="70"/>
      <c r="K15" s="70"/>
      <c r="L15" s="70"/>
      <c r="M15" s="70"/>
      <c r="N15" s="70"/>
      <c r="O15" s="70"/>
      <c r="P15" s="7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89" customFormat="1" ht="19.5" customHeight="1" x14ac:dyDescent="0.25">
      <c r="B16" s="94" t="s">
        <v>348</v>
      </c>
      <c r="C16" s="70"/>
      <c r="D16" s="70"/>
      <c r="E16" s="70"/>
      <c r="F16" s="70"/>
      <c r="G16" s="70"/>
      <c r="H16" s="70"/>
      <c r="I16" s="70"/>
      <c r="J16" s="70"/>
      <c r="K16" s="70"/>
      <c r="L16" s="70"/>
      <c r="M16" s="70"/>
      <c r="N16" s="70"/>
      <c r="O16" s="70"/>
      <c r="P16" s="7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89" customFormat="1" ht="63" customHeight="1" x14ac:dyDescent="0.25">
      <c r="B17" s="94" t="s">
        <v>379</v>
      </c>
      <c r="C17" s="70"/>
      <c r="D17" s="70"/>
      <c r="E17" s="70"/>
      <c r="F17" s="70"/>
      <c r="G17" s="70"/>
      <c r="H17" s="70"/>
      <c r="I17" s="70"/>
      <c r="J17" s="70"/>
      <c r="K17" s="70"/>
      <c r="L17" s="70"/>
      <c r="M17" s="70"/>
      <c r="N17" s="70"/>
      <c r="O17" s="70"/>
      <c r="P17" s="7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89" customFormat="1" ht="66" customHeight="1" x14ac:dyDescent="0.25">
      <c r="B18" s="94" t="s">
        <v>573</v>
      </c>
      <c r="C18" s="70"/>
      <c r="D18" s="70"/>
      <c r="E18" s="70"/>
      <c r="F18" s="70"/>
      <c r="G18" s="70"/>
      <c r="H18" s="70"/>
      <c r="I18" s="70"/>
      <c r="J18" s="70"/>
      <c r="K18" s="70"/>
      <c r="L18" s="70"/>
      <c r="M18" s="70"/>
      <c r="N18" s="70"/>
      <c r="O18" s="70"/>
      <c r="P18" s="7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89" customFormat="1" ht="48" customHeight="1" x14ac:dyDescent="0.25">
      <c r="B19" s="94" t="s">
        <v>349</v>
      </c>
      <c r="C19" s="70"/>
      <c r="D19" s="70"/>
      <c r="E19" s="70"/>
      <c r="F19" s="70"/>
      <c r="G19" s="70"/>
      <c r="H19" s="70"/>
      <c r="I19" s="70"/>
      <c r="J19" s="70"/>
      <c r="K19" s="70"/>
      <c r="L19" s="70"/>
      <c r="M19" s="70"/>
      <c r="N19" s="70"/>
      <c r="O19" s="70"/>
      <c r="P19" s="70"/>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89" customFormat="1" ht="36" customHeight="1" x14ac:dyDescent="0.25">
      <c r="B20" s="94" t="s">
        <v>350</v>
      </c>
      <c r="C20" s="70"/>
      <c r="D20" s="70"/>
      <c r="E20" s="70"/>
      <c r="F20" s="70"/>
      <c r="G20" s="70"/>
      <c r="H20" s="70"/>
      <c r="I20" s="70"/>
      <c r="J20" s="70"/>
      <c r="K20" s="70"/>
      <c r="L20" s="70"/>
      <c r="M20" s="70"/>
      <c r="N20" s="70"/>
      <c r="O20" s="70"/>
      <c r="P20" s="7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89" customFormat="1" ht="36" customHeight="1" x14ac:dyDescent="0.25">
      <c r="B21" s="94" t="s">
        <v>351</v>
      </c>
      <c r="C21" s="70"/>
      <c r="D21" s="70"/>
      <c r="E21" s="70"/>
      <c r="F21" s="70"/>
      <c r="G21" s="70"/>
      <c r="H21" s="70"/>
      <c r="I21" s="70"/>
      <c r="J21" s="70"/>
      <c r="K21" s="70"/>
      <c r="L21" s="70"/>
      <c r="M21" s="70"/>
      <c r="N21" s="70"/>
      <c r="O21" s="70"/>
      <c r="P21" s="70"/>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89" customFormat="1" ht="38.25" customHeight="1" x14ac:dyDescent="0.25">
      <c r="B22" s="94" t="s">
        <v>352</v>
      </c>
      <c r="C22" s="70"/>
      <c r="D22" s="70"/>
      <c r="E22" s="70"/>
      <c r="F22" s="70"/>
      <c r="G22" s="70"/>
      <c r="H22" s="70"/>
      <c r="I22" s="70"/>
      <c r="J22" s="70"/>
      <c r="K22" s="70"/>
      <c r="L22" s="70"/>
      <c r="M22" s="70"/>
      <c r="N22" s="70"/>
      <c r="O22" s="70"/>
      <c r="P22" s="70"/>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89" customFormat="1" ht="36" customHeight="1" x14ac:dyDescent="0.25">
      <c r="B23" s="94" t="s">
        <v>353</v>
      </c>
      <c r="C23" s="70"/>
      <c r="D23" s="70"/>
      <c r="E23" s="70"/>
      <c r="F23" s="70"/>
      <c r="G23" s="70"/>
      <c r="H23" s="70"/>
      <c r="I23" s="70"/>
      <c r="J23" s="70"/>
      <c r="K23" s="70"/>
      <c r="L23" s="70"/>
      <c r="M23" s="70"/>
      <c r="N23" s="70"/>
      <c r="O23" s="70"/>
      <c r="P23" s="70"/>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89" customFormat="1" ht="33.75" customHeight="1" x14ac:dyDescent="0.25">
      <c r="B24" s="95" t="s">
        <v>1425</v>
      </c>
      <c r="C24" s="70"/>
      <c r="D24" s="70"/>
      <c r="E24" s="70"/>
      <c r="F24" s="70"/>
      <c r="G24" s="70"/>
      <c r="H24" s="70"/>
      <c r="I24" s="70"/>
      <c r="J24" s="70"/>
      <c r="K24" s="70"/>
      <c r="L24" s="70"/>
      <c r="M24" s="70"/>
      <c r="N24" s="70"/>
      <c r="O24" s="70"/>
      <c r="P24" s="70"/>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89" customFormat="1" ht="36" customHeight="1" x14ac:dyDescent="0.25">
      <c r="B25" s="94" t="s">
        <v>354</v>
      </c>
      <c r="C25" s="70"/>
      <c r="D25" s="70"/>
      <c r="E25" s="70"/>
      <c r="F25" s="70"/>
      <c r="G25" s="70"/>
      <c r="H25" s="70"/>
      <c r="I25" s="70"/>
      <c r="J25" s="70"/>
      <c r="K25" s="70"/>
      <c r="L25" s="70"/>
      <c r="M25" s="70"/>
      <c r="N25" s="70"/>
      <c r="O25" s="70"/>
      <c r="P25" s="7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89" customFormat="1" ht="37.5" customHeight="1" x14ac:dyDescent="0.25">
      <c r="B26" s="94" t="s">
        <v>355</v>
      </c>
      <c r="C26" s="70"/>
      <c r="D26" s="70"/>
      <c r="E26" s="70"/>
      <c r="F26" s="70"/>
      <c r="G26" s="70"/>
      <c r="H26" s="70"/>
      <c r="I26" s="70"/>
      <c r="J26" s="70"/>
      <c r="K26" s="70"/>
      <c r="L26" s="70"/>
      <c r="M26" s="70"/>
      <c r="N26" s="70"/>
      <c r="O26" s="70"/>
      <c r="P26" s="70"/>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89" customFormat="1" ht="50.25" customHeight="1" x14ac:dyDescent="0.25">
      <c r="B27" s="94" t="s">
        <v>356</v>
      </c>
      <c r="C27" s="70"/>
      <c r="D27" s="70"/>
      <c r="E27" s="70"/>
      <c r="F27" s="70"/>
      <c r="G27" s="70"/>
      <c r="H27" s="70"/>
      <c r="I27" s="70"/>
      <c r="J27" s="70"/>
      <c r="K27" s="70"/>
      <c r="L27" s="70"/>
      <c r="M27" s="70"/>
      <c r="N27" s="70"/>
      <c r="O27" s="70"/>
      <c r="P27" s="7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89" customFormat="1" ht="19.5" customHeight="1" x14ac:dyDescent="0.25">
      <c r="B28" s="94" t="s">
        <v>357</v>
      </c>
      <c r="C28" s="70"/>
      <c r="D28" s="70"/>
      <c r="E28" s="70"/>
      <c r="F28" s="70"/>
      <c r="G28" s="70"/>
      <c r="H28" s="70"/>
      <c r="I28" s="70"/>
      <c r="J28" s="70"/>
      <c r="K28" s="70"/>
      <c r="L28" s="70"/>
      <c r="M28" s="70"/>
      <c r="N28" s="70"/>
      <c r="O28" s="70"/>
      <c r="P28" s="7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89" customFormat="1" ht="23.25" customHeight="1" x14ac:dyDescent="0.25">
      <c r="B29" s="94" t="s">
        <v>567</v>
      </c>
      <c r="C29" s="70"/>
      <c r="D29" s="70"/>
      <c r="E29" s="70"/>
      <c r="F29" s="70"/>
      <c r="G29" s="70"/>
      <c r="H29" s="70"/>
      <c r="I29" s="70"/>
      <c r="J29" s="70"/>
      <c r="K29" s="70"/>
      <c r="L29" s="70"/>
      <c r="M29" s="70"/>
      <c r="N29" s="70"/>
      <c r="O29" s="70"/>
      <c r="P29" s="7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89" customFormat="1" ht="37.5" customHeight="1" x14ac:dyDescent="0.25">
      <c r="B30" s="94" t="s">
        <v>568</v>
      </c>
      <c r="C30" s="70"/>
      <c r="D30" s="70"/>
      <c r="E30" s="70"/>
      <c r="F30" s="70"/>
      <c r="G30" s="70"/>
      <c r="H30" s="70"/>
      <c r="I30" s="70"/>
      <c r="J30" s="70"/>
      <c r="K30" s="70"/>
      <c r="L30" s="70"/>
      <c r="M30" s="70"/>
      <c r="N30" s="70"/>
      <c r="O30" s="70"/>
      <c r="P30" s="7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71" customFormat="1" ht="26.25" x14ac:dyDescent="0.25">
      <c r="B31" s="86" t="s">
        <v>358</v>
      </c>
      <c r="C31" s="70"/>
      <c r="D31" s="70"/>
      <c r="E31" s="70"/>
      <c r="F31" s="70"/>
      <c r="G31" s="70"/>
      <c r="H31" s="70"/>
      <c r="I31" s="70"/>
      <c r="J31" s="70"/>
      <c r="K31" s="70"/>
      <c r="L31" s="70"/>
      <c r="M31" s="70"/>
      <c r="N31" s="70"/>
      <c r="O31" s="70"/>
      <c r="P31" s="70"/>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6" customFormat="1" ht="81" customHeight="1" thickBot="1" x14ac:dyDescent="0.3">
      <c r="B32" s="267" t="s">
        <v>1423</v>
      </c>
      <c r="C32" s="70"/>
      <c r="D32" s="70"/>
      <c r="E32" s="70"/>
      <c r="F32" s="70"/>
      <c r="G32" s="70"/>
      <c r="H32" s="70"/>
      <c r="I32" s="70"/>
      <c r="J32" s="70"/>
      <c r="K32" s="70"/>
      <c r="L32" s="70"/>
      <c r="M32" s="70"/>
      <c r="N32" s="70"/>
      <c r="O32" s="70"/>
      <c r="P32" s="7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8"/>
  <sheetViews>
    <sheetView zoomScale="110" zoomScaleNormal="110" workbookViewId="0">
      <pane ySplit="1" topLeftCell="A2" activePane="bottomLeft" state="frozen"/>
      <selection pane="bottomLeft" activeCell="A2" sqref="A2:G516"/>
    </sheetView>
  </sheetViews>
  <sheetFormatPr defaultColWidth="8.85546875" defaultRowHeight="15" x14ac:dyDescent="0.25"/>
  <cols>
    <col min="1" max="1" width="24.85546875" style="245" customWidth="1"/>
    <col min="2" max="2" width="21" style="245" customWidth="1"/>
    <col min="3" max="3" width="21.140625" style="250" customWidth="1"/>
    <col min="4" max="4" width="20.140625" style="245" customWidth="1"/>
    <col min="5" max="6" width="17.42578125" style="251" customWidth="1"/>
    <col min="7" max="7" width="17.42578125" style="252" customWidth="1"/>
    <col min="8" max="70" width="8.85546875" style="244"/>
    <col min="71" max="16384" width="8.85546875" style="245"/>
  </cols>
  <sheetData>
    <row r="1" spans="1:13" ht="48" customHeight="1" thickBot="1" x14ac:dyDescent="0.3">
      <c r="A1" s="201" t="s">
        <v>127</v>
      </c>
      <c r="B1" s="201" t="s">
        <v>126</v>
      </c>
      <c r="C1" s="241" t="s">
        <v>382</v>
      </c>
      <c r="D1" s="201" t="s">
        <v>125</v>
      </c>
      <c r="E1" s="242" t="s">
        <v>337</v>
      </c>
      <c r="F1" s="242" t="s">
        <v>338</v>
      </c>
      <c r="G1" s="243" t="s">
        <v>339</v>
      </c>
    </row>
    <row r="2" spans="1:13" x14ac:dyDescent="0.25">
      <c r="A2" s="286" t="s">
        <v>321</v>
      </c>
      <c r="B2" s="286" t="s">
        <v>271</v>
      </c>
      <c r="C2" s="287">
        <v>55601</v>
      </c>
      <c r="D2" s="286" t="s">
        <v>1377</v>
      </c>
      <c r="E2" s="288" t="s">
        <v>232</v>
      </c>
      <c r="F2" s="288" t="s">
        <v>232</v>
      </c>
      <c r="G2" s="289" t="s">
        <v>232</v>
      </c>
    </row>
    <row r="3" spans="1:13" x14ac:dyDescent="0.25">
      <c r="A3" s="286" t="s">
        <v>321</v>
      </c>
      <c r="B3" s="286" t="s">
        <v>302</v>
      </c>
      <c r="C3" s="287">
        <v>55602</v>
      </c>
      <c r="D3" s="286" t="s">
        <v>975</v>
      </c>
      <c r="E3" s="288" t="s">
        <v>232</v>
      </c>
      <c r="F3" s="288" t="s">
        <v>232</v>
      </c>
      <c r="G3" s="289" t="s">
        <v>232</v>
      </c>
    </row>
    <row r="4" spans="1:13" x14ac:dyDescent="0.25">
      <c r="A4" s="286" t="s">
        <v>321</v>
      </c>
      <c r="B4" s="286" t="s">
        <v>271</v>
      </c>
      <c r="C4" s="287">
        <v>55603</v>
      </c>
      <c r="D4" s="286" t="s">
        <v>976</v>
      </c>
      <c r="E4" s="288" t="s">
        <v>232</v>
      </c>
      <c r="F4" s="288" t="s">
        <v>232</v>
      </c>
      <c r="G4" s="289" t="s">
        <v>232</v>
      </c>
      <c r="M4" s="246"/>
    </row>
    <row r="5" spans="1:13" x14ac:dyDescent="0.25">
      <c r="A5" s="286" t="s">
        <v>321</v>
      </c>
      <c r="B5" s="286" t="s">
        <v>249</v>
      </c>
      <c r="C5" s="287">
        <v>55604</v>
      </c>
      <c r="D5" s="286" t="s">
        <v>977</v>
      </c>
      <c r="E5" s="288" t="s">
        <v>232</v>
      </c>
      <c r="F5" s="288" t="s">
        <v>232</v>
      </c>
      <c r="G5" s="289" t="s">
        <v>232</v>
      </c>
    </row>
    <row r="6" spans="1:13" x14ac:dyDescent="0.25">
      <c r="A6" s="286" t="s">
        <v>321</v>
      </c>
      <c r="B6" s="286" t="s">
        <v>249</v>
      </c>
      <c r="C6" s="287">
        <v>55605</v>
      </c>
      <c r="D6" s="286" t="s">
        <v>978</v>
      </c>
      <c r="E6" s="288" t="s">
        <v>232</v>
      </c>
      <c r="F6" s="288" t="s">
        <v>232</v>
      </c>
      <c r="G6" s="289" t="s">
        <v>232</v>
      </c>
    </row>
    <row r="7" spans="1:13" x14ac:dyDescent="0.25">
      <c r="A7" s="286" t="s">
        <v>321</v>
      </c>
      <c r="B7" s="286" t="s">
        <v>249</v>
      </c>
      <c r="C7" s="287">
        <v>55606</v>
      </c>
      <c r="D7" s="286" t="s">
        <v>979</v>
      </c>
      <c r="E7" s="288" t="s">
        <v>232</v>
      </c>
      <c r="F7" s="288" t="s">
        <v>232</v>
      </c>
      <c r="G7" s="289" t="s">
        <v>232</v>
      </c>
    </row>
    <row r="8" spans="1:13" x14ac:dyDescent="0.25">
      <c r="A8" s="286" t="s">
        <v>321</v>
      </c>
      <c r="B8" s="286" t="s">
        <v>271</v>
      </c>
      <c r="C8" s="287">
        <v>55607</v>
      </c>
      <c r="D8" s="286" t="s">
        <v>980</v>
      </c>
      <c r="E8" s="288" t="s">
        <v>232</v>
      </c>
      <c r="F8" s="288" t="s">
        <v>232</v>
      </c>
      <c r="G8" s="289" t="s">
        <v>232</v>
      </c>
    </row>
    <row r="9" spans="1:13" x14ac:dyDescent="0.25">
      <c r="A9" s="286" t="s">
        <v>321</v>
      </c>
      <c r="B9" s="286" t="s">
        <v>271</v>
      </c>
      <c r="C9" s="287">
        <v>55609</v>
      </c>
      <c r="D9" s="286" t="s">
        <v>1378</v>
      </c>
      <c r="E9" s="288" t="s">
        <v>232</v>
      </c>
      <c r="F9" s="288" t="s">
        <v>232</v>
      </c>
      <c r="G9" s="289" t="s">
        <v>232</v>
      </c>
    </row>
    <row r="10" spans="1:13" x14ac:dyDescent="0.25">
      <c r="A10" s="286" t="s">
        <v>321</v>
      </c>
      <c r="B10" s="286" t="s">
        <v>249</v>
      </c>
      <c r="C10" s="287">
        <v>55612</v>
      </c>
      <c r="D10" s="286" t="s">
        <v>981</v>
      </c>
      <c r="E10" s="288" t="s">
        <v>232</v>
      </c>
      <c r="F10" s="288" t="s">
        <v>232</v>
      </c>
      <c r="G10" s="289" t="s">
        <v>232</v>
      </c>
    </row>
    <row r="11" spans="1:13" x14ac:dyDescent="0.25">
      <c r="A11" s="286" t="s">
        <v>321</v>
      </c>
      <c r="B11" s="286" t="s">
        <v>249</v>
      </c>
      <c r="C11" s="287">
        <v>55613</v>
      </c>
      <c r="D11" s="286" t="s">
        <v>982</v>
      </c>
      <c r="E11" s="288" t="s">
        <v>232</v>
      </c>
      <c r="F11" s="288" t="s">
        <v>232</v>
      </c>
      <c r="G11" s="289" t="s">
        <v>232</v>
      </c>
    </row>
    <row r="12" spans="1:13" x14ac:dyDescent="0.25">
      <c r="A12" s="286" t="s">
        <v>321</v>
      </c>
      <c r="B12" s="286" t="s">
        <v>271</v>
      </c>
      <c r="C12" s="287">
        <v>55614</v>
      </c>
      <c r="D12" s="286" t="s">
        <v>983</v>
      </c>
      <c r="E12" s="288" t="s">
        <v>232</v>
      </c>
      <c r="F12" s="288" t="s">
        <v>232</v>
      </c>
      <c r="G12" s="289" t="s">
        <v>232</v>
      </c>
    </row>
    <row r="13" spans="1:13" x14ac:dyDescent="0.25">
      <c r="A13" s="286" t="s">
        <v>321</v>
      </c>
      <c r="B13" s="286" t="s">
        <v>249</v>
      </c>
      <c r="C13" s="287">
        <v>55615</v>
      </c>
      <c r="D13" s="286" t="s">
        <v>984</v>
      </c>
      <c r="E13" s="288" t="s">
        <v>232</v>
      </c>
      <c r="F13" s="288" t="s">
        <v>232</v>
      </c>
      <c r="G13" s="289" t="s">
        <v>232</v>
      </c>
    </row>
    <row r="14" spans="1:13" x14ac:dyDescent="0.25">
      <c r="A14" s="286" t="s">
        <v>321</v>
      </c>
      <c r="B14" s="286" t="s">
        <v>302</v>
      </c>
      <c r="C14" s="287">
        <v>55702</v>
      </c>
      <c r="D14" s="286" t="s">
        <v>985</v>
      </c>
      <c r="E14" s="288" t="s">
        <v>232</v>
      </c>
      <c r="F14" s="288" t="s">
        <v>232</v>
      </c>
      <c r="G14" s="289" t="s">
        <v>232</v>
      </c>
    </row>
    <row r="15" spans="1:13" x14ac:dyDescent="0.25">
      <c r="A15" s="286" t="s">
        <v>321</v>
      </c>
      <c r="B15" s="286" t="s">
        <v>302</v>
      </c>
      <c r="C15" s="287">
        <v>55703</v>
      </c>
      <c r="D15" s="286" t="s">
        <v>986</v>
      </c>
      <c r="E15" s="288" t="s">
        <v>232</v>
      </c>
      <c r="F15" s="288" t="s">
        <v>232</v>
      </c>
      <c r="G15" s="289" t="s">
        <v>232</v>
      </c>
    </row>
    <row r="16" spans="1:13" x14ac:dyDescent="0.25">
      <c r="A16" s="286" t="s">
        <v>321</v>
      </c>
      <c r="B16" s="286" t="s">
        <v>302</v>
      </c>
      <c r="C16" s="287">
        <v>55705</v>
      </c>
      <c r="D16" s="286" t="s">
        <v>988</v>
      </c>
      <c r="E16" s="288" t="s">
        <v>232</v>
      </c>
      <c r="F16" s="288" t="s">
        <v>232</v>
      </c>
      <c r="G16" s="289" t="s">
        <v>232</v>
      </c>
    </row>
    <row r="17" spans="1:7" x14ac:dyDescent="0.25">
      <c r="A17" s="286" t="s">
        <v>321</v>
      </c>
      <c r="B17" s="286" t="s">
        <v>302</v>
      </c>
      <c r="C17" s="287">
        <v>55706</v>
      </c>
      <c r="D17" s="286" t="s">
        <v>989</v>
      </c>
      <c r="E17" s="288" t="s">
        <v>232</v>
      </c>
      <c r="F17" s="288" t="s">
        <v>232</v>
      </c>
      <c r="G17" s="289" t="s">
        <v>232</v>
      </c>
    </row>
    <row r="18" spans="1:7" x14ac:dyDescent="0.25">
      <c r="A18" s="286" t="s">
        <v>321</v>
      </c>
      <c r="B18" s="286" t="s">
        <v>242</v>
      </c>
      <c r="C18" s="287">
        <v>55707</v>
      </c>
      <c r="D18" s="286" t="s">
        <v>709</v>
      </c>
      <c r="E18" s="288" t="s">
        <v>232</v>
      </c>
      <c r="F18" s="288" t="s">
        <v>232</v>
      </c>
      <c r="G18" s="289" t="s">
        <v>232</v>
      </c>
    </row>
    <row r="19" spans="1:7" x14ac:dyDescent="0.25">
      <c r="A19" s="286" t="s">
        <v>321</v>
      </c>
      <c r="B19" s="286" t="s">
        <v>302</v>
      </c>
      <c r="C19" s="287">
        <v>55708</v>
      </c>
      <c r="D19" s="286" t="s">
        <v>1379</v>
      </c>
      <c r="E19" s="288" t="s">
        <v>232</v>
      </c>
      <c r="F19" s="288" t="s">
        <v>232</v>
      </c>
      <c r="G19" s="289" t="s">
        <v>232</v>
      </c>
    </row>
    <row r="20" spans="1:7" x14ac:dyDescent="0.25">
      <c r="A20" s="286" t="s">
        <v>321</v>
      </c>
      <c r="B20" s="286" t="s">
        <v>302</v>
      </c>
      <c r="C20" s="287">
        <v>55710</v>
      </c>
      <c r="D20" s="286" t="s">
        <v>990</v>
      </c>
      <c r="E20" s="288" t="s">
        <v>232</v>
      </c>
      <c r="F20" s="288" t="s">
        <v>232</v>
      </c>
      <c r="G20" s="289" t="s">
        <v>232</v>
      </c>
    </row>
    <row r="21" spans="1:7" x14ac:dyDescent="0.25">
      <c r="A21" s="286" t="s">
        <v>321</v>
      </c>
      <c r="B21" s="286" t="s">
        <v>302</v>
      </c>
      <c r="C21" s="287">
        <v>55711</v>
      </c>
      <c r="D21" s="286" t="s">
        <v>991</v>
      </c>
      <c r="E21" s="288" t="s">
        <v>232</v>
      </c>
      <c r="F21" s="288" t="s">
        <v>232</v>
      </c>
      <c r="G21" s="289" t="s">
        <v>232</v>
      </c>
    </row>
    <row r="22" spans="1:7" x14ac:dyDescent="0.25">
      <c r="A22" s="286" t="s">
        <v>321</v>
      </c>
      <c r="B22" s="286" t="s">
        <v>302</v>
      </c>
      <c r="C22" s="287">
        <v>55713</v>
      </c>
      <c r="D22" s="286" t="s">
        <v>1380</v>
      </c>
      <c r="E22" s="288" t="s">
        <v>232</v>
      </c>
      <c r="F22" s="288" t="s">
        <v>232</v>
      </c>
      <c r="G22" s="289" t="s">
        <v>232</v>
      </c>
    </row>
    <row r="23" spans="1:7" x14ac:dyDescent="0.25">
      <c r="A23" s="286" t="s">
        <v>321</v>
      </c>
      <c r="B23" s="286" t="s">
        <v>264</v>
      </c>
      <c r="C23" s="287">
        <v>55716</v>
      </c>
      <c r="D23" s="286" t="s">
        <v>1381</v>
      </c>
      <c r="E23" s="288" t="s">
        <v>232</v>
      </c>
      <c r="F23" s="288" t="s">
        <v>232</v>
      </c>
      <c r="G23" s="289" t="s">
        <v>232</v>
      </c>
    </row>
    <row r="24" spans="1:7" x14ac:dyDescent="0.25">
      <c r="A24" s="286" t="s">
        <v>321</v>
      </c>
      <c r="B24" s="286" t="s">
        <v>302</v>
      </c>
      <c r="C24" s="287">
        <v>55717</v>
      </c>
      <c r="D24" s="286" t="s">
        <v>993</v>
      </c>
      <c r="E24" s="288" t="s">
        <v>232</v>
      </c>
      <c r="F24" s="288" t="s">
        <v>232</v>
      </c>
      <c r="G24" s="289" t="s">
        <v>232</v>
      </c>
    </row>
    <row r="25" spans="1:7" x14ac:dyDescent="0.25">
      <c r="A25" s="286" t="s">
        <v>321</v>
      </c>
      <c r="B25" s="286" t="s">
        <v>242</v>
      </c>
      <c r="C25" s="287">
        <v>55718</v>
      </c>
      <c r="D25" s="286" t="s">
        <v>711</v>
      </c>
      <c r="E25" s="288" t="s">
        <v>232</v>
      </c>
      <c r="F25" s="288" t="s">
        <v>232</v>
      </c>
      <c r="G25" s="289" t="s">
        <v>232</v>
      </c>
    </row>
    <row r="26" spans="1:7" x14ac:dyDescent="0.25">
      <c r="A26" s="286" t="s">
        <v>321</v>
      </c>
      <c r="B26" s="286" t="s">
        <v>302</v>
      </c>
      <c r="C26" s="287">
        <v>55719</v>
      </c>
      <c r="D26" s="286" t="s">
        <v>994</v>
      </c>
      <c r="E26" s="288" t="s">
        <v>232</v>
      </c>
      <c r="F26" s="288" t="s">
        <v>232</v>
      </c>
      <c r="G26" s="289" t="s">
        <v>232</v>
      </c>
    </row>
    <row r="27" spans="1:7" x14ac:dyDescent="0.25">
      <c r="A27" s="286" t="s">
        <v>321</v>
      </c>
      <c r="B27" s="286" t="s">
        <v>264</v>
      </c>
      <c r="C27" s="287">
        <v>55721</v>
      </c>
      <c r="D27" s="286" t="s">
        <v>995</v>
      </c>
      <c r="E27" s="288" t="s">
        <v>232</v>
      </c>
      <c r="F27" s="288" t="s">
        <v>232</v>
      </c>
      <c r="G27" s="289" t="s">
        <v>232</v>
      </c>
    </row>
    <row r="28" spans="1:7" x14ac:dyDescent="0.25">
      <c r="A28" s="286" t="s">
        <v>321</v>
      </c>
      <c r="B28" s="286" t="s">
        <v>264</v>
      </c>
      <c r="C28" s="287">
        <v>55722</v>
      </c>
      <c r="D28" s="286" t="s">
        <v>1382</v>
      </c>
      <c r="E28" s="288" t="s">
        <v>232</v>
      </c>
      <c r="F28" s="288" t="s">
        <v>232</v>
      </c>
      <c r="G28" s="289" t="s">
        <v>232</v>
      </c>
    </row>
    <row r="29" spans="1:7" x14ac:dyDescent="0.25">
      <c r="A29" s="286" t="s">
        <v>321</v>
      </c>
      <c r="B29" s="286" t="s">
        <v>302</v>
      </c>
      <c r="C29" s="287">
        <v>55724</v>
      </c>
      <c r="D29" s="286" t="s">
        <v>996</v>
      </c>
      <c r="E29" s="288" t="s">
        <v>232</v>
      </c>
      <c r="F29" s="288" t="s">
        <v>232</v>
      </c>
      <c r="G29" s="289" t="s">
        <v>232</v>
      </c>
    </row>
    <row r="30" spans="1:7" x14ac:dyDescent="0.25">
      <c r="A30" s="286" t="s">
        <v>321</v>
      </c>
      <c r="B30" s="286" t="s">
        <v>302</v>
      </c>
      <c r="C30" s="287">
        <v>55725</v>
      </c>
      <c r="D30" s="286" t="s">
        <v>997</v>
      </c>
      <c r="E30" s="288" t="s">
        <v>232</v>
      </c>
      <c r="F30" s="288" t="s">
        <v>232</v>
      </c>
      <c r="G30" s="289" t="s">
        <v>232</v>
      </c>
    </row>
    <row r="31" spans="1:7" x14ac:dyDescent="0.25">
      <c r="A31" s="286" t="s">
        <v>321</v>
      </c>
      <c r="B31" s="286" t="s">
        <v>242</v>
      </c>
      <c r="C31" s="287">
        <v>55726</v>
      </c>
      <c r="D31" s="286" t="s">
        <v>998</v>
      </c>
      <c r="E31" s="288" t="s">
        <v>232</v>
      </c>
      <c r="F31" s="288" t="s">
        <v>232</v>
      </c>
      <c r="G31" s="289" t="s">
        <v>232</v>
      </c>
    </row>
    <row r="32" spans="1:7" x14ac:dyDescent="0.25">
      <c r="A32" s="286" t="s">
        <v>321</v>
      </c>
      <c r="B32" s="286" t="s">
        <v>302</v>
      </c>
      <c r="C32" s="287">
        <v>55731</v>
      </c>
      <c r="D32" s="286" t="s">
        <v>999</v>
      </c>
      <c r="E32" s="288" t="s">
        <v>232</v>
      </c>
      <c r="F32" s="288" t="s">
        <v>232</v>
      </c>
      <c r="G32" s="289" t="s">
        <v>232</v>
      </c>
    </row>
    <row r="33" spans="1:7" x14ac:dyDescent="0.25">
      <c r="A33" s="286" t="s">
        <v>321</v>
      </c>
      <c r="B33" s="286" t="s">
        <v>242</v>
      </c>
      <c r="C33" s="287">
        <v>55733</v>
      </c>
      <c r="D33" s="286" t="s">
        <v>1000</v>
      </c>
      <c r="E33" s="288" t="s">
        <v>232</v>
      </c>
      <c r="F33" s="288" t="s">
        <v>232</v>
      </c>
      <c r="G33" s="289" t="s">
        <v>232</v>
      </c>
    </row>
    <row r="34" spans="1:7" x14ac:dyDescent="0.25">
      <c r="A34" s="286" t="s">
        <v>321</v>
      </c>
      <c r="B34" s="286" t="s">
        <v>302</v>
      </c>
      <c r="C34" s="287">
        <v>55736</v>
      </c>
      <c r="D34" s="286" t="s">
        <v>1001</v>
      </c>
      <c r="E34" s="288" t="s">
        <v>232</v>
      </c>
      <c r="F34" s="288" t="s">
        <v>232</v>
      </c>
      <c r="G34" s="289" t="s">
        <v>232</v>
      </c>
    </row>
    <row r="35" spans="1:7" x14ac:dyDescent="0.25">
      <c r="A35" s="286" t="s">
        <v>321</v>
      </c>
      <c r="B35" s="286" t="s">
        <v>302</v>
      </c>
      <c r="C35" s="287">
        <v>55738</v>
      </c>
      <c r="D35" s="286" t="s">
        <v>1002</v>
      </c>
      <c r="E35" s="288" t="s">
        <v>232</v>
      </c>
      <c r="F35" s="288" t="s">
        <v>232</v>
      </c>
      <c r="G35" s="289" t="s">
        <v>232</v>
      </c>
    </row>
    <row r="36" spans="1:7" x14ac:dyDescent="0.25">
      <c r="A36" s="286" t="s">
        <v>321</v>
      </c>
      <c r="B36" s="286" t="s">
        <v>264</v>
      </c>
      <c r="C36" s="287">
        <v>55742</v>
      </c>
      <c r="D36" s="286" t="s">
        <v>1004</v>
      </c>
      <c r="E36" s="288" t="s">
        <v>232</v>
      </c>
      <c r="F36" s="288" t="s">
        <v>232</v>
      </c>
      <c r="G36" s="289" t="s">
        <v>232</v>
      </c>
    </row>
    <row r="37" spans="1:7" x14ac:dyDescent="0.25">
      <c r="A37" s="286" t="s">
        <v>321</v>
      </c>
      <c r="B37" s="286" t="s">
        <v>234</v>
      </c>
      <c r="C37" s="287">
        <v>55748</v>
      </c>
      <c r="D37" s="286" t="s">
        <v>719</v>
      </c>
      <c r="E37" s="288" t="s">
        <v>232</v>
      </c>
      <c r="F37" s="288" t="s">
        <v>232</v>
      </c>
      <c r="G37" s="289" t="s">
        <v>232</v>
      </c>
    </row>
    <row r="38" spans="1:7" x14ac:dyDescent="0.25">
      <c r="A38" s="286" t="s">
        <v>321</v>
      </c>
      <c r="B38" s="286" t="s">
        <v>242</v>
      </c>
      <c r="C38" s="287">
        <v>55749</v>
      </c>
      <c r="D38" s="286" t="s">
        <v>1005</v>
      </c>
      <c r="E38" s="288" t="s">
        <v>232</v>
      </c>
      <c r="F38" s="288" t="s">
        <v>232</v>
      </c>
      <c r="G38" s="289" t="s">
        <v>232</v>
      </c>
    </row>
    <row r="39" spans="1:7" x14ac:dyDescent="0.25">
      <c r="A39" s="286" t="s">
        <v>321</v>
      </c>
      <c r="B39" s="286" t="s">
        <v>302</v>
      </c>
      <c r="C39" s="287">
        <v>55750</v>
      </c>
      <c r="D39" s="286" t="s">
        <v>1006</v>
      </c>
      <c r="E39" s="288" t="s">
        <v>232</v>
      </c>
      <c r="F39" s="288" t="s">
        <v>232</v>
      </c>
      <c r="G39" s="289" t="s">
        <v>232</v>
      </c>
    </row>
    <row r="40" spans="1:7" x14ac:dyDescent="0.25">
      <c r="A40" s="286" t="s">
        <v>321</v>
      </c>
      <c r="B40" s="286" t="s">
        <v>302</v>
      </c>
      <c r="C40" s="287">
        <v>55751</v>
      </c>
      <c r="D40" s="286" t="s">
        <v>1007</v>
      </c>
      <c r="E40" s="288" t="s">
        <v>232</v>
      </c>
      <c r="F40" s="288" t="s">
        <v>232</v>
      </c>
      <c r="G40" s="289" t="s">
        <v>232</v>
      </c>
    </row>
    <row r="41" spans="1:7" x14ac:dyDescent="0.25">
      <c r="A41" s="286" t="s">
        <v>321</v>
      </c>
      <c r="B41" s="286" t="s">
        <v>234</v>
      </c>
      <c r="C41" s="287">
        <v>55752</v>
      </c>
      <c r="D41" s="286" t="s">
        <v>1008</v>
      </c>
      <c r="E41" s="288" t="s">
        <v>232</v>
      </c>
      <c r="F41" s="288" t="s">
        <v>232</v>
      </c>
      <c r="G41" s="289" t="s">
        <v>232</v>
      </c>
    </row>
    <row r="42" spans="1:7" x14ac:dyDescent="0.25">
      <c r="A42" s="286" t="s">
        <v>321</v>
      </c>
      <c r="B42" s="286" t="s">
        <v>264</v>
      </c>
      <c r="C42" s="287">
        <v>55753</v>
      </c>
      <c r="D42" s="286" t="s">
        <v>1383</v>
      </c>
      <c r="E42" s="288" t="s">
        <v>232</v>
      </c>
      <c r="F42" s="288" t="s">
        <v>232</v>
      </c>
      <c r="G42" s="289" t="s">
        <v>232</v>
      </c>
    </row>
    <row r="43" spans="1:7" x14ac:dyDescent="0.25">
      <c r="A43" s="286" t="s">
        <v>321</v>
      </c>
      <c r="B43" s="286" t="s">
        <v>242</v>
      </c>
      <c r="C43" s="287">
        <v>55757</v>
      </c>
      <c r="D43" s="286" t="s">
        <v>1010</v>
      </c>
      <c r="E43" s="288" t="s">
        <v>232</v>
      </c>
      <c r="F43" s="288" t="s">
        <v>232</v>
      </c>
      <c r="G43" s="289" t="s">
        <v>232</v>
      </c>
    </row>
    <row r="44" spans="1:7" x14ac:dyDescent="0.25">
      <c r="A44" s="286" t="s">
        <v>321</v>
      </c>
      <c r="B44" s="286" t="s">
        <v>302</v>
      </c>
      <c r="C44" s="287">
        <v>55758</v>
      </c>
      <c r="D44" s="286" t="s">
        <v>1011</v>
      </c>
      <c r="E44" s="288" t="s">
        <v>232</v>
      </c>
      <c r="F44" s="288" t="s">
        <v>232</v>
      </c>
      <c r="G44" s="289" t="s">
        <v>232</v>
      </c>
    </row>
    <row r="45" spans="1:7" x14ac:dyDescent="0.25">
      <c r="A45" s="286" t="s">
        <v>321</v>
      </c>
      <c r="B45" s="286" t="s">
        <v>302</v>
      </c>
      <c r="C45" s="287">
        <v>55763</v>
      </c>
      <c r="D45" s="286" t="s">
        <v>1012</v>
      </c>
      <c r="E45" s="288" t="s">
        <v>232</v>
      </c>
      <c r="F45" s="288" t="s">
        <v>232</v>
      </c>
      <c r="G45" s="289" t="s">
        <v>232</v>
      </c>
    </row>
    <row r="46" spans="1:7" x14ac:dyDescent="0.25">
      <c r="A46" s="286" t="s">
        <v>321</v>
      </c>
      <c r="B46" s="286" t="s">
        <v>264</v>
      </c>
      <c r="C46" s="287">
        <v>55764</v>
      </c>
      <c r="D46" s="286" t="s">
        <v>1384</v>
      </c>
      <c r="E46" s="288" t="s">
        <v>232</v>
      </c>
      <c r="F46" s="288" t="s">
        <v>232</v>
      </c>
      <c r="G46" s="289" t="s">
        <v>232</v>
      </c>
    </row>
    <row r="47" spans="1:7" x14ac:dyDescent="0.25">
      <c r="A47" s="286" t="s">
        <v>321</v>
      </c>
      <c r="B47" s="286" t="s">
        <v>302</v>
      </c>
      <c r="C47" s="287">
        <v>55765</v>
      </c>
      <c r="D47" s="286" t="s">
        <v>1013</v>
      </c>
      <c r="E47" s="288" t="s">
        <v>232</v>
      </c>
      <c r="F47" s="288" t="s">
        <v>232</v>
      </c>
      <c r="G47" s="289" t="s">
        <v>232</v>
      </c>
    </row>
    <row r="48" spans="1:7" x14ac:dyDescent="0.25">
      <c r="A48" s="286" t="s">
        <v>321</v>
      </c>
      <c r="B48" s="286" t="s">
        <v>302</v>
      </c>
      <c r="C48" s="287">
        <v>55768</v>
      </c>
      <c r="D48" s="286" t="s">
        <v>1015</v>
      </c>
      <c r="E48" s="288" t="s">
        <v>232</v>
      </c>
      <c r="F48" s="288" t="s">
        <v>232</v>
      </c>
      <c r="G48" s="289" t="s">
        <v>232</v>
      </c>
    </row>
    <row r="49" spans="1:7" x14ac:dyDescent="0.25">
      <c r="A49" s="286" t="s">
        <v>321</v>
      </c>
      <c r="B49" s="286" t="s">
        <v>264</v>
      </c>
      <c r="C49" s="287">
        <v>55769</v>
      </c>
      <c r="D49" s="286" t="s">
        <v>1016</v>
      </c>
      <c r="E49" s="288" t="s">
        <v>232</v>
      </c>
      <c r="F49" s="288" t="s">
        <v>232</v>
      </c>
      <c r="G49" s="289" t="s">
        <v>232</v>
      </c>
    </row>
    <row r="50" spans="1:7" x14ac:dyDescent="0.25">
      <c r="A50" s="286" t="s">
        <v>321</v>
      </c>
      <c r="B50" s="286" t="s">
        <v>269</v>
      </c>
      <c r="C50" s="287">
        <v>55772</v>
      </c>
      <c r="D50" s="286" t="s">
        <v>1385</v>
      </c>
      <c r="E50" s="288" t="s">
        <v>232</v>
      </c>
      <c r="F50" s="288" t="s">
        <v>232</v>
      </c>
      <c r="G50" s="289" t="s">
        <v>232</v>
      </c>
    </row>
    <row r="51" spans="1:7" x14ac:dyDescent="0.25">
      <c r="A51" s="286" t="s">
        <v>321</v>
      </c>
      <c r="B51" s="286" t="s">
        <v>264</v>
      </c>
      <c r="C51" s="287">
        <v>55775</v>
      </c>
      <c r="D51" s="286" t="s">
        <v>1017</v>
      </c>
      <c r="E51" s="288" t="s">
        <v>232</v>
      </c>
      <c r="F51" s="288" t="s">
        <v>232</v>
      </c>
      <c r="G51" s="289" t="s">
        <v>232</v>
      </c>
    </row>
    <row r="52" spans="1:7" x14ac:dyDescent="0.25">
      <c r="A52" s="286" t="s">
        <v>321</v>
      </c>
      <c r="B52" s="286" t="s">
        <v>242</v>
      </c>
      <c r="C52" s="287">
        <v>55780</v>
      </c>
      <c r="D52" s="286" t="s">
        <v>1019</v>
      </c>
      <c r="E52" s="288" t="s">
        <v>232</v>
      </c>
      <c r="F52" s="288" t="s">
        <v>232</v>
      </c>
      <c r="G52" s="289" t="s">
        <v>232</v>
      </c>
    </row>
    <row r="53" spans="1:7" x14ac:dyDescent="0.25">
      <c r="A53" s="286" t="s">
        <v>321</v>
      </c>
      <c r="B53" s="286" t="s">
        <v>302</v>
      </c>
      <c r="C53" s="287">
        <v>55781</v>
      </c>
      <c r="D53" s="286" t="s">
        <v>1020</v>
      </c>
      <c r="E53" s="288" t="s">
        <v>232</v>
      </c>
      <c r="F53" s="288" t="s">
        <v>232</v>
      </c>
      <c r="G53" s="289" t="s">
        <v>232</v>
      </c>
    </row>
    <row r="54" spans="1:7" x14ac:dyDescent="0.25">
      <c r="A54" s="286" t="s">
        <v>321</v>
      </c>
      <c r="B54" s="286" t="s">
        <v>302</v>
      </c>
      <c r="C54" s="287">
        <v>55782</v>
      </c>
      <c r="D54" s="286" t="s">
        <v>1386</v>
      </c>
      <c r="E54" s="288" t="s">
        <v>232</v>
      </c>
      <c r="F54" s="288" t="s">
        <v>232</v>
      </c>
      <c r="G54" s="289" t="s">
        <v>232</v>
      </c>
    </row>
    <row r="55" spans="1:7" x14ac:dyDescent="0.25">
      <c r="A55" s="286" t="s">
        <v>321</v>
      </c>
      <c r="B55" s="286" t="s">
        <v>264</v>
      </c>
      <c r="C55" s="287">
        <v>55784</v>
      </c>
      <c r="D55" s="286" t="s">
        <v>1021</v>
      </c>
      <c r="E55" s="288" t="s">
        <v>232</v>
      </c>
      <c r="F55" s="288" t="s">
        <v>232</v>
      </c>
      <c r="G55" s="289" t="s">
        <v>232</v>
      </c>
    </row>
    <row r="56" spans="1:7" x14ac:dyDescent="0.25">
      <c r="A56" s="286" t="s">
        <v>321</v>
      </c>
      <c r="B56" s="286" t="s">
        <v>264</v>
      </c>
      <c r="C56" s="287">
        <v>55786</v>
      </c>
      <c r="D56" s="286" t="s">
        <v>1387</v>
      </c>
      <c r="E56" s="288" t="s">
        <v>232</v>
      </c>
      <c r="F56" s="288" t="s">
        <v>232</v>
      </c>
      <c r="G56" s="289" t="s">
        <v>232</v>
      </c>
    </row>
    <row r="57" spans="1:7" x14ac:dyDescent="0.25">
      <c r="A57" s="286" t="s">
        <v>321</v>
      </c>
      <c r="B57" s="286" t="s">
        <v>234</v>
      </c>
      <c r="C57" s="287">
        <v>55787</v>
      </c>
      <c r="D57" s="286" t="s">
        <v>1022</v>
      </c>
      <c r="E57" s="288" t="s">
        <v>232</v>
      </c>
      <c r="F57" s="288" t="s">
        <v>232</v>
      </c>
      <c r="G57" s="289" t="s">
        <v>232</v>
      </c>
    </row>
    <row r="58" spans="1:7" x14ac:dyDescent="0.25">
      <c r="A58" s="286" t="s">
        <v>321</v>
      </c>
      <c r="B58" s="286" t="s">
        <v>264</v>
      </c>
      <c r="C58" s="287">
        <v>55793</v>
      </c>
      <c r="D58" s="286" t="s">
        <v>1024</v>
      </c>
      <c r="E58" s="288" t="s">
        <v>232</v>
      </c>
      <c r="F58" s="288" t="s">
        <v>232</v>
      </c>
      <c r="G58" s="289" t="s">
        <v>232</v>
      </c>
    </row>
    <row r="59" spans="1:7" x14ac:dyDescent="0.25">
      <c r="A59" s="286" t="s">
        <v>321</v>
      </c>
      <c r="B59" s="286" t="s">
        <v>302</v>
      </c>
      <c r="C59" s="287">
        <v>55796</v>
      </c>
      <c r="D59" s="286" t="s">
        <v>1025</v>
      </c>
      <c r="E59" s="288" t="s">
        <v>232</v>
      </c>
      <c r="F59" s="288" t="s">
        <v>232</v>
      </c>
      <c r="G59" s="289" t="s">
        <v>232</v>
      </c>
    </row>
    <row r="60" spans="1:7" x14ac:dyDescent="0.25">
      <c r="A60" s="286" t="s">
        <v>321</v>
      </c>
      <c r="B60" s="286" t="s">
        <v>242</v>
      </c>
      <c r="C60" s="287">
        <v>55798</v>
      </c>
      <c r="D60" s="286" t="s">
        <v>1027</v>
      </c>
      <c r="E60" s="288" t="s">
        <v>232</v>
      </c>
      <c r="F60" s="288" t="s">
        <v>232</v>
      </c>
      <c r="G60" s="289" t="s">
        <v>232</v>
      </c>
    </row>
    <row r="61" spans="1:7" x14ac:dyDescent="0.25">
      <c r="A61" s="286" t="s">
        <v>321</v>
      </c>
      <c r="B61" s="286" t="s">
        <v>302</v>
      </c>
      <c r="C61" s="287">
        <v>55802</v>
      </c>
      <c r="D61" s="286" t="s">
        <v>726</v>
      </c>
      <c r="E61" s="288" t="s">
        <v>232</v>
      </c>
      <c r="F61" s="288" t="s">
        <v>232</v>
      </c>
      <c r="G61" s="289" t="s">
        <v>232</v>
      </c>
    </row>
    <row r="62" spans="1:7" x14ac:dyDescent="0.25">
      <c r="A62" s="286" t="s">
        <v>321</v>
      </c>
      <c r="B62" s="286" t="s">
        <v>302</v>
      </c>
      <c r="C62" s="287">
        <v>55814</v>
      </c>
      <c r="D62" s="286" t="s">
        <v>1388</v>
      </c>
      <c r="E62" s="288" t="s">
        <v>232</v>
      </c>
      <c r="F62" s="288" t="s">
        <v>232</v>
      </c>
      <c r="G62" s="289" t="s">
        <v>232</v>
      </c>
    </row>
    <row r="63" spans="1:7" x14ac:dyDescent="0.25">
      <c r="A63" s="286" t="s">
        <v>321</v>
      </c>
      <c r="B63" s="286" t="s">
        <v>234</v>
      </c>
      <c r="C63" s="287">
        <v>56350</v>
      </c>
      <c r="D63" s="286" t="s">
        <v>1212</v>
      </c>
      <c r="E63" s="288" t="s">
        <v>232</v>
      </c>
      <c r="F63" s="288" t="s">
        <v>232</v>
      </c>
      <c r="G63" s="289" t="s">
        <v>232</v>
      </c>
    </row>
    <row r="64" spans="1:7" x14ac:dyDescent="0.25">
      <c r="A64" s="286" t="s">
        <v>321</v>
      </c>
      <c r="B64" s="286" t="s">
        <v>234</v>
      </c>
      <c r="C64" s="287">
        <v>56469</v>
      </c>
      <c r="D64" s="286" t="s">
        <v>1236</v>
      </c>
      <c r="E64" s="288" t="s">
        <v>232</v>
      </c>
      <c r="F64" s="288" t="s">
        <v>232</v>
      </c>
      <c r="G64" s="289" t="s">
        <v>232</v>
      </c>
    </row>
    <row r="65" spans="1:7" x14ac:dyDescent="0.25">
      <c r="A65" s="286" t="s">
        <v>321</v>
      </c>
      <c r="B65" s="286" t="s">
        <v>269</v>
      </c>
      <c r="C65" s="287">
        <v>56627</v>
      </c>
      <c r="D65" s="286" t="s">
        <v>1278</v>
      </c>
      <c r="E65" s="288" t="s">
        <v>232</v>
      </c>
      <c r="F65" s="288" t="s">
        <v>232</v>
      </c>
      <c r="G65" s="289" t="s">
        <v>232</v>
      </c>
    </row>
    <row r="66" spans="1:7" x14ac:dyDescent="0.25">
      <c r="A66" s="286" t="s">
        <v>321</v>
      </c>
      <c r="B66" s="286" t="s">
        <v>269</v>
      </c>
      <c r="C66" s="287">
        <v>56629</v>
      </c>
      <c r="D66" s="286" t="s">
        <v>1416</v>
      </c>
      <c r="E66" s="288" t="s">
        <v>232</v>
      </c>
      <c r="F66" s="288" t="s">
        <v>232</v>
      </c>
      <c r="G66" s="289" t="s">
        <v>232</v>
      </c>
    </row>
    <row r="67" spans="1:7" x14ac:dyDescent="0.25">
      <c r="A67" s="286" t="s">
        <v>321</v>
      </c>
      <c r="B67" s="286" t="s">
        <v>264</v>
      </c>
      <c r="C67" s="287">
        <v>56637</v>
      </c>
      <c r="D67" s="286" t="s">
        <v>1280</v>
      </c>
      <c r="E67" s="288" t="s">
        <v>232</v>
      </c>
      <c r="F67" s="288" t="s">
        <v>232</v>
      </c>
      <c r="G67" s="289" t="s">
        <v>232</v>
      </c>
    </row>
    <row r="68" spans="1:7" x14ac:dyDescent="0.25">
      <c r="A68" s="286" t="s">
        <v>321</v>
      </c>
      <c r="B68" s="286" t="s">
        <v>264</v>
      </c>
      <c r="C68" s="287">
        <v>56639</v>
      </c>
      <c r="D68" s="286" t="s">
        <v>1281</v>
      </c>
      <c r="E68" s="288" t="s">
        <v>232</v>
      </c>
      <c r="F68" s="288" t="s">
        <v>232</v>
      </c>
      <c r="G68" s="289" t="s">
        <v>232</v>
      </c>
    </row>
    <row r="69" spans="1:7" x14ac:dyDescent="0.25">
      <c r="A69" s="286" t="s">
        <v>321</v>
      </c>
      <c r="B69" s="286" t="s">
        <v>269</v>
      </c>
      <c r="C69" s="287">
        <v>56653</v>
      </c>
      <c r="D69" s="286" t="s">
        <v>1287</v>
      </c>
      <c r="E69" s="288" t="s">
        <v>232</v>
      </c>
      <c r="F69" s="288" t="s">
        <v>232</v>
      </c>
      <c r="G69" s="289" t="s">
        <v>232</v>
      </c>
    </row>
    <row r="70" spans="1:7" x14ac:dyDescent="0.25">
      <c r="A70" s="286" t="s">
        <v>321</v>
      </c>
      <c r="B70" s="286" t="s">
        <v>269</v>
      </c>
      <c r="C70" s="287">
        <v>56654</v>
      </c>
      <c r="D70" s="286" t="s">
        <v>1288</v>
      </c>
      <c r="E70" s="288" t="s">
        <v>232</v>
      </c>
      <c r="F70" s="288" t="s">
        <v>232</v>
      </c>
      <c r="G70" s="289" t="s">
        <v>232</v>
      </c>
    </row>
    <row r="71" spans="1:7" x14ac:dyDescent="0.25">
      <c r="A71" s="286" t="s">
        <v>321</v>
      </c>
      <c r="B71" s="286" t="s">
        <v>264</v>
      </c>
      <c r="C71" s="287">
        <v>56657</v>
      </c>
      <c r="D71" s="286" t="s">
        <v>1289</v>
      </c>
      <c r="E71" s="288" t="s">
        <v>232</v>
      </c>
      <c r="F71" s="288" t="s">
        <v>232</v>
      </c>
      <c r="G71" s="289" t="s">
        <v>232</v>
      </c>
    </row>
    <row r="72" spans="1:7" x14ac:dyDescent="0.25">
      <c r="A72" s="286" t="s">
        <v>321</v>
      </c>
      <c r="B72" s="286" t="s">
        <v>269</v>
      </c>
      <c r="C72" s="287">
        <v>56658</v>
      </c>
      <c r="D72" s="286" t="s">
        <v>1290</v>
      </c>
      <c r="E72" s="288" t="s">
        <v>232</v>
      </c>
      <c r="F72" s="288" t="s">
        <v>232</v>
      </c>
      <c r="G72" s="289" t="s">
        <v>232</v>
      </c>
    </row>
    <row r="73" spans="1:7" x14ac:dyDescent="0.25">
      <c r="A73" s="286" t="s">
        <v>321</v>
      </c>
      <c r="B73" s="286" t="s">
        <v>264</v>
      </c>
      <c r="C73" s="287">
        <v>56659</v>
      </c>
      <c r="D73" s="286" t="s">
        <v>1291</v>
      </c>
      <c r="E73" s="288" t="s">
        <v>232</v>
      </c>
      <c r="F73" s="288" t="s">
        <v>232</v>
      </c>
      <c r="G73" s="289" t="s">
        <v>232</v>
      </c>
    </row>
    <row r="74" spans="1:7" x14ac:dyDescent="0.25">
      <c r="A74" s="286" t="s">
        <v>321</v>
      </c>
      <c r="B74" s="286" t="s">
        <v>269</v>
      </c>
      <c r="C74" s="287">
        <v>56660</v>
      </c>
      <c r="D74" s="286" t="s">
        <v>1292</v>
      </c>
      <c r="E74" s="288" t="s">
        <v>232</v>
      </c>
      <c r="F74" s="288" t="s">
        <v>232</v>
      </c>
      <c r="G74" s="289" t="s">
        <v>232</v>
      </c>
    </row>
    <row r="75" spans="1:7" x14ac:dyDescent="0.25">
      <c r="A75" s="286" t="s">
        <v>321</v>
      </c>
      <c r="B75" s="286" t="s">
        <v>269</v>
      </c>
      <c r="C75" s="287">
        <v>56661</v>
      </c>
      <c r="D75" s="286" t="s">
        <v>905</v>
      </c>
      <c r="E75" s="288" t="s">
        <v>232</v>
      </c>
      <c r="F75" s="288" t="s">
        <v>232</v>
      </c>
      <c r="G75" s="289" t="s">
        <v>232</v>
      </c>
    </row>
    <row r="76" spans="1:7" x14ac:dyDescent="0.25">
      <c r="A76" s="286" t="s">
        <v>321</v>
      </c>
      <c r="B76" s="286" t="s">
        <v>269</v>
      </c>
      <c r="C76" s="287">
        <v>56668</v>
      </c>
      <c r="D76" s="286" t="s">
        <v>1418</v>
      </c>
      <c r="E76" s="288" t="s">
        <v>232</v>
      </c>
      <c r="F76" s="288" t="s">
        <v>232</v>
      </c>
      <c r="G76" s="289" t="s">
        <v>232</v>
      </c>
    </row>
    <row r="77" spans="1:7" x14ac:dyDescent="0.25">
      <c r="A77" s="286" t="s">
        <v>321</v>
      </c>
      <c r="B77" s="286" t="s">
        <v>269</v>
      </c>
      <c r="C77" s="287">
        <v>56669</v>
      </c>
      <c r="D77" s="286" t="s">
        <v>1295</v>
      </c>
      <c r="E77" s="288" t="s">
        <v>232</v>
      </c>
      <c r="F77" s="288" t="s">
        <v>232</v>
      </c>
      <c r="G77" s="289" t="s">
        <v>232</v>
      </c>
    </row>
    <row r="78" spans="1:7" x14ac:dyDescent="0.25">
      <c r="A78" s="286" t="s">
        <v>321</v>
      </c>
      <c r="B78" s="286" t="s">
        <v>264</v>
      </c>
      <c r="C78" s="287">
        <v>56680</v>
      </c>
      <c r="D78" s="286" t="s">
        <v>1298</v>
      </c>
      <c r="E78" s="288" t="s">
        <v>232</v>
      </c>
      <c r="F78" s="288" t="s">
        <v>232</v>
      </c>
      <c r="G78" s="289" t="s">
        <v>232</v>
      </c>
    </row>
    <row r="79" spans="1:7" x14ac:dyDescent="0.25">
      <c r="A79" s="286" t="s">
        <v>321</v>
      </c>
      <c r="B79" s="286" t="s">
        <v>264</v>
      </c>
      <c r="C79" s="287">
        <v>56681</v>
      </c>
      <c r="D79" s="286" t="s">
        <v>1299</v>
      </c>
      <c r="E79" s="288" t="s">
        <v>232</v>
      </c>
      <c r="F79" s="288" t="s">
        <v>232</v>
      </c>
      <c r="G79" s="289" t="s">
        <v>232</v>
      </c>
    </row>
    <row r="80" spans="1:7" x14ac:dyDescent="0.25">
      <c r="A80" s="286" t="s">
        <v>321</v>
      </c>
      <c r="B80" s="286" t="s">
        <v>264</v>
      </c>
      <c r="C80" s="287">
        <v>56688</v>
      </c>
      <c r="D80" s="286" t="s">
        <v>1304</v>
      </c>
      <c r="E80" s="288" t="s">
        <v>232</v>
      </c>
      <c r="F80" s="288" t="s">
        <v>232</v>
      </c>
      <c r="G80" s="289" t="s">
        <v>232</v>
      </c>
    </row>
    <row r="81" spans="1:7" x14ac:dyDescent="0.25">
      <c r="A81" s="286" t="s">
        <v>322</v>
      </c>
      <c r="B81" s="286" t="s">
        <v>319</v>
      </c>
      <c r="C81" s="287">
        <v>55301</v>
      </c>
      <c r="D81" s="286" t="s">
        <v>939</v>
      </c>
      <c r="E81" s="288" t="s">
        <v>232</v>
      </c>
      <c r="F81" s="288" t="s">
        <v>232</v>
      </c>
      <c r="G81" s="289" t="s">
        <v>232</v>
      </c>
    </row>
    <row r="82" spans="1:7" x14ac:dyDescent="0.25">
      <c r="A82" s="286" t="s">
        <v>322</v>
      </c>
      <c r="B82" s="286" t="s">
        <v>304</v>
      </c>
      <c r="C82" s="287">
        <v>55308</v>
      </c>
      <c r="D82" s="286" t="s">
        <v>941</v>
      </c>
      <c r="E82" s="288" t="s">
        <v>232</v>
      </c>
      <c r="F82" s="288" t="s">
        <v>232</v>
      </c>
      <c r="G82" s="289" t="s">
        <v>232</v>
      </c>
    </row>
    <row r="83" spans="1:7" x14ac:dyDescent="0.25">
      <c r="A83" s="286" t="s">
        <v>322</v>
      </c>
      <c r="B83" s="286" t="s">
        <v>319</v>
      </c>
      <c r="C83" s="287">
        <v>55321</v>
      </c>
      <c r="D83" s="286" t="s">
        <v>945</v>
      </c>
      <c r="E83" s="288" t="s">
        <v>232</v>
      </c>
      <c r="F83" s="288" t="s">
        <v>232</v>
      </c>
      <c r="G83" s="289" t="s">
        <v>232</v>
      </c>
    </row>
    <row r="84" spans="1:7" x14ac:dyDescent="0.25">
      <c r="A84" s="286" t="s">
        <v>322</v>
      </c>
      <c r="B84" s="286" t="s">
        <v>319</v>
      </c>
      <c r="C84" s="287">
        <v>55328</v>
      </c>
      <c r="D84" s="286" t="s">
        <v>949</v>
      </c>
      <c r="E84" s="288" t="s">
        <v>232</v>
      </c>
      <c r="F84" s="288" t="s">
        <v>232</v>
      </c>
      <c r="G84" s="289" t="s">
        <v>232</v>
      </c>
    </row>
    <row r="85" spans="1:7" x14ac:dyDescent="0.25">
      <c r="A85" s="286" t="s">
        <v>322</v>
      </c>
      <c r="B85" s="286" t="s">
        <v>319</v>
      </c>
      <c r="C85" s="287">
        <v>55341</v>
      </c>
      <c r="D85" s="286" t="s">
        <v>955</v>
      </c>
      <c r="E85" s="288" t="s">
        <v>232</v>
      </c>
      <c r="F85" s="288" t="s">
        <v>232</v>
      </c>
      <c r="G85" s="289" t="s">
        <v>232</v>
      </c>
    </row>
    <row r="86" spans="1:7" x14ac:dyDescent="0.25">
      <c r="A86" s="286" t="s">
        <v>322</v>
      </c>
      <c r="B86" s="286" t="s">
        <v>319</v>
      </c>
      <c r="C86" s="287">
        <v>55349</v>
      </c>
      <c r="D86" s="286" t="s">
        <v>957</v>
      </c>
      <c r="E86" s="288" t="s">
        <v>232</v>
      </c>
      <c r="F86" s="288" t="s">
        <v>232</v>
      </c>
      <c r="G86" s="289" t="s">
        <v>232</v>
      </c>
    </row>
    <row r="87" spans="1:7" x14ac:dyDescent="0.25">
      <c r="A87" s="286" t="s">
        <v>322</v>
      </c>
      <c r="B87" s="286" t="s">
        <v>306</v>
      </c>
      <c r="C87" s="287">
        <v>55353</v>
      </c>
      <c r="D87" s="286" t="s">
        <v>959</v>
      </c>
      <c r="E87" s="288" t="s">
        <v>232</v>
      </c>
      <c r="F87" s="288" t="s">
        <v>232</v>
      </c>
      <c r="G87" s="289" t="s">
        <v>232</v>
      </c>
    </row>
    <row r="88" spans="1:7" x14ac:dyDescent="0.25">
      <c r="A88" s="286" t="s">
        <v>322</v>
      </c>
      <c r="B88" s="286" t="s">
        <v>319</v>
      </c>
      <c r="C88" s="287">
        <v>55358</v>
      </c>
      <c r="D88" s="286" t="s">
        <v>961</v>
      </c>
      <c r="E88" s="288" t="s">
        <v>232</v>
      </c>
      <c r="F88" s="288" t="s">
        <v>232</v>
      </c>
      <c r="G88" s="289" t="s">
        <v>232</v>
      </c>
    </row>
    <row r="89" spans="1:7" x14ac:dyDescent="0.25">
      <c r="A89" s="286" t="s">
        <v>322</v>
      </c>
      <c r="B89" s="286" t="s">
        <v>319</v>
      </c>
      <c r="C89" s="287">
        <v>55363</v>
      </c>
      <c r="D89" s="286" t="s">
        <v>697</v>
      </c>
      <c r="E89" s="288" t="s">
        <v>232</v>
      </c>
      <c r="F89" s="288" t="s">
        <v>232</v>
      </c>
      <c r="G89" s="289" t="s">
        <v>232</v>
      </c>
    </row>
    <row r="90" spans="1:7" x14ac:dyDescent="0.25">
      <c r="A90" s="286" t="s">
        <v>322</v>
      </c>
      <c r="B90" s="286" t="s">
        <v>319</v>
      </c>
      <c r="C90" s="287">
        <v>55373</v>
      </c>
      <c r="D90" s="286" t="s">
        <v>700</v>
      </c>
      <c r="E90" s="288" t="s">
        <v>232</v>
      </c>
      <c r="F90" s="288" t="s">
        <v>232</v>
      </c>
      <c r="G90" s="289" t="s">
        <v>232</v>
      </c>
    </row>
    <row r="91" spans="1:7" x14ac:dyDescent="0.25">
      <c r="A91" s="286" t="s">
        <v>322</v>
      </c>
      <c r="B91" s="286" t="s">
        <v>319</v>
      </c>
      <c r="C91" s="287">
        <v>55376</v>
      </c>
      <c r="D91" s="286" t="s">
        <v>1361</v>
      </c>
      <c r="E91" s="288" t="s">
        <v>232</v>
      </c>
      <c r="F91" s="288" t="s">
        <v>232</v>
      </c>
      <c r="G91" s="289" t="s">
        <v>232</v>
      </c>
    </row>
    <row r="92" spans="1:7" x14ac:dyDescent="0.25">
      <c r="A92" s="286" t="s">
        <v>322</v>
      </c>
      <c r="B92" s="286" t="s">
        <v>319</v>
      </c>
      <c r="C92" s="287">
        <v>55390</v>
      </c>
      <c r="D92" s="286" t="s">
        <v>973</v>
      </c>
      <c r="E92" s="288" t="s">
        <v>232</v>
      </c>
      <c r="F92" s="288" t="s">
        <v>232</v>
      </c>
      <c r="G92" s="289" t="s">
        <v>232</v>
      </c>
    </row>
    <row r="93" spans="1:7" x14ac:dyDescent="0.25">
      <c r="A93" s="286" t="s">
        <v>322</v>
      </c>
      <c r="B93" s="286" t="s">
        <v>306</v>
      </c>
      <c r="C93" s="287">
        <v>56310</v>
      </c>
      <c r="D93" s="286" t="s">
        <v>1197</v>
      </c>
      <c r="E93" s="288" t="s">
        <v>232</v>
      </c>
      <c r="F93" s="288" t="s">
        <v>232</v>
      </c>
      <c r="G93" s="289" t="s">
        <v>232</v>
      </c>
    </row>
    <row r="94" spans="1:7" x14ac:dyDescent="0.25">
      <c r="A94" s="286" t="s">
        <v>322</v>
      </c>
      <c r="B94" s="286" t="s">
        <v>306</v>
      </c>
      <c r="C94" s="287">
        <v>56316</v>
      </c>
      <c r="D94" s="286" t="s">
        <v>819</v>
      </c>
      <c r="E94" s="288" t="s">
        <v>232</v>
      </c>
      <c r="F94" s="288" t="s">
        <v>232</v>
      </c>
      <c r="G94" s="289" t="s">
        <v>232</v>
      </c>
    </row>
    <row r="95" spans="1:7" x14ac:dyDescent="0.25">
      <c r="A95" s="286" t="s">
        <v>322</v>
      </c>
      <c r="B95" s="286" t="s">
        <v>306</v>
      </c>
      <c r="C95" s="287">
        <v>56321</v>
      </c>
      <c r="D95" s="286" t="s">
        <v>1405</v>
      </c>
      <c r="E95" s="288" t="s">
        <v>232</v>
      </c>
      <c r="F95" s="288" t="s">
        <v>232</v>
      </c>
      <c r="G95" s="289" t="s">
        <v>232</v>
      </c>
    </row>
    <row r="96" spans="1:7" x14ac:dyDescent="0.25">
      <c r="A96" s="286" t="s">
        <v>322</v>
      </c>
      <c r="B96" s="286" t="s">
        <v>306</v>
      </c>
      <c r="C96" s="287">
        <v>56325</v>
      </c>
      <c r="D96" s="286" t="s">
        <v>1406</v>
      </c>
      <c r="E96" s="288" t="s">
        <v>232</v>
      </c>
      <c r="F96" s="288" t="s">
        <v>232</v>
      </c>
      <c r="G96" s="289" t="s">
        <v>232</v>
      </c>
    </row>
    <row r="97" spans="1:7" x14ac:dyDescent="0.25">
      <c r="A97" s="286" t="s">
        <v>322</v>
      </c>
      <c r="B97" s="286" t="s">
        <v>306</v>
      </c>
      <c r="C97" s="287">
        <v>56331</v>
      </c>
      <c r="D97" s="286" t="s">
        <v>1205</v>
      </c>
      <c r="E97" s="288" t="s">
        <v>232</v>
      </c>
      <c r="F97" s="288" t="s">
        <v>232</v>
      </c>
      <c r="G97" s="289" t="s">
        <v>232</v>
      </c>
    </row>
    <row r="98" spans="1:7" x14ac:dyDescent="0.25">
      <c r="A98" s="286" t="s">
        <v>322</v>
      </c>
      <c r="B98" s="286" t="s">
        <v>306</v>
      </c>
      <c r="C98" s="287">
        <v>56335</v>
      </c>
      <c r="D98" s="286" t="s">
        <v>1408</v>
      </c>
      <c r="E98" s="288" t="s">
        <v>232</v>
      </c>
      <c r="F98" s="288" t="s">
        <v>232</v>
      </c>
      <c r="G98" s="289" t="s">
        <v>232</v>
      </c>
    </row>
    <row r="99" spans="1:7" x14ac:dyDescent="0.25">
      <c r="A99" s="286" t="s">
        <v>322</v>
      </c>
      <c r="B99" s="286" t="s">
        <v>306</v>
      </c>
      <c r="C99" s="287">
        <v>56340</v>
      </c>
      <c r="D99" s="286" t="s">
        <v>1208</v>
      </c>
      <c r="E99" s="288" t="s">
        <v>232</v>
      </c>
      <c r="F99" s="288" t="s">
        <v>232</v>
      </c>
      <c r="G99" s="289" t="s">
        <v>232</v>
      </c>
    </row>
    <row r="100" spans="1:7" x14ac:dyDescent="0.25">
      <c r="A100" s="286" t="s">
        <v>322</v>
      </c>
      <c r="B100" s="286" t="s">
        <v>306</v>
      </c>
      <c r="C100" s="287">
        <v>56356</v>
      </c>
      <c r="D100" s="286" t="s">
        <v>1409</v>
      </c>
      <c r="E100" s="288" t="s">
        <v>232</v>
      </c>
      <c r="F100" s="288" t="s">
        <v>232</v>
      </c>
      <c r="G100" s="289" t="s">
        <v>232</v>
      </c>
    </row>
    <row r="101" spans="1:7" x14ac:dyDescent="0.25">
      <c r="A101" s="286" t="s">
        <v>322</v>
      </c>
      <c r="B101" s="286" t="s">
        <v>238</v>
      </c>
      <c r="C101" s="287">
        <v>56357</v>
      </c>
      <c r="D101" s="286" t="s">
        <v>1216</v>
      </c>
      <c r="E101" s="288" t="s">
        <v>232</v>
      </c>
      <c r="F101" s="288" t="s">
        <v>232</v>
      </c>
      <c r="G101" s="289" t="s">
        <v>232</v>
      </c>
    </row>
    <row r="102" spans="1:7" x14ac:dyDescent="0.25">
      <c r="A102" s="286" t="s">
        <v>322</v>
      </c>
      <c r="B102" s="286" t="s">
        <v>238</v>
      </c>
      <c r="C102" s="287">
        <v>56367</v>
      </c>
      <c r="D102" s="286" t="s">
        <v>1217</v>
      </c>
      <c r="E102" s="288" t="s">
        <v>232</v>
      </c>
      <c r="F102" s="288" t="s">
        <v>232</v>
      </c>
      <c r="G102" s="289" t="s">
        <v>232</v>
      </c>
    </row>
    <row r="103" spans="1:7" x14ac:dyDescent="0.25">
      <c r="A103" s="286" t="s">
        <v>322</v>
      </c>
      <c r="B103" s="286" t="s">
        <v>306</v>
      </c>
      <c r="C103" s="287">
        <v>56369</v>
      </c>
      <c r="D103" s="286" t="s">
        <v>1411</v>
      </c>
      <c r="E103" s="288" t="s">
        <v>232</v>
      </c>
      <c r="F103" s="288" t="s">
        <v>232</v>
      </c>
      <c r="G103" s="289" t="s">
        <v>232</v>
      </c>
    </row>
    <row r="104" spans="1:7" x14ac:dyDescent="0.25">
      <c r="A104" s="286" t="s">
        <v>322</v>
      </c>
      <c r="B104" s="286" t="s">
        <v>306</v>
      </c>
      <c r="C104" s="287">
        <v>56371</v>
      </c>
      <c r="D104" s="286" t="s">
        <v>1218</v>
      </c>
      <c r="E104" s="288" t="s">
        <v>232</v>
      </c>
      <c r="F104" s="288" t="s">
        <v>232</v>
      </c>
      <c r="G104" s="289" t="s">
        <v>232</v>
      </c>
    </row>
    <row r="105" spans="1:7" x14ac:dyDescent="0.25">
      <c r="A105" s="286" t="s">
        <v>322</v>
      </c>
      <c r="B105" s="286" t="s">
        <v>306</v>
      </c>
      <c r="C105" s="287">
        <v>56374</v>
      </c>
      <c r="D105" s="286" t="s">
        <v>1367</v>
      </c>
      <c r="E105" s="288" t="s">
        <v>232</v>
      </c>
      <c r="F105" s="288" t="s">
        <v>232</v>
      </c>
      <c r="G105" s="289" t="s">
        <v>232</v>
      </c>
    </row>
    <row r="106" spans="1:7" x14ac:dyDescent="0.25">
      <c r="A106" s="286" t="s">
        <v>322</v>
      </c>
      <c r="B106" s="286" t="s">
        <v>306</v>
      </c>
      <c r="C106" s="287">
        <v>56375</v>
      </c>
      <c r="D106" s="286" t="s">
        <v>1368</v>
      </c>
      <c r="E106" s="288" t="s">
        <v>232</v>
      </c>
      <c r="F106" s="288" t="s">
        <v>232</v>
      </c>
      <c r="G106" s="289" t="s">
        <v>232</v>
      </c>
    </row>
    <row r="107" spans="1:7" x14ac:dyDescent="0.25">
      <c r="A107" s="286" t="s">
        <v>322</v>
      </c>
      <c r="B107" s="286" t="s">
        <v>306</v>
      </c>
      <c r="C107" s="287">
        <v>56376</v>
      </c>
      <c r="D107" s="286" t="s">
        <v>1412</v>
      </c>
      <c r="E107" s="288" t="s">
        <v>232</v>
      </c>
      <c r="F107" s="288" t="s">
        <v>232</v>
      </c>
      <c r="G107" s="289" t="s">
        <v>232</v>
      </c>
    </row>
    <row r="108" spans="1:7" x14ac:dyDescent="0.25">
      <c r="A108" s="286" t="s">
        <v>322</v>
      </c>
      <c r="B108" s="286" t="s">
        <v>306</v>
      </c>
      <c r="C108" s="287">
        <v>56387</v>
      </c>
      <c r="D108" s="286" t="s">
        <v>1224</v>
      </c>
      <c r="E108" s="288" t="s">
        <v>232</v>
      </c>
      <c r="F108" s="288" t="s">
        <v>232</v>
      </c>
      <c r="G108" s="289" t="s">
        <v>232</v>
      </c>
    </row>
    <row r="109" spans="1:7" x14ac:dyDescent="0.25">
      <c r="A109" s="286" t="s">
        <v>323</v>
      </c>
      <c r="B109" s="286" t="s">
        <v>246</v>
      </c>
      <c r="C109" s="287">
        <v>55013</v>
      </c>
      <c r="D109" s="286" t="s">
        <v>917</v>
      </c>
      <c r="E109" s="288" t="s">
        <v>232</v>
      </c>
      <c r="F109" s="288" t="s">
        <v>232</v>
      </c>
      <c r="G109" s="289" t="s">
        <v>232</v>
      </c>
    </row>
    <row r="110" spans="1:7" x14ac:dyDescent="0.25">
      <c r="A110" s="286" t="s">
        <v>323</v>
      </c>
      <c r="B110" s="286" t="s">
        <v>263</v>
      </c>
      <c r="C110" s="287">
        <v>55017</v>
      </c>
      <c r="D110" s="286" t="s">
        <v>918</v>
      </c>
      <c r="E110" s="288" t="s">
        <v>232</v>
      </c>
      <c r="F110" s="288" t="s">
        <v>232</v>
      </c>
      <c r="G110" s="289" t="s">
        <v>232</v>
      </c>
    </row>
    <row r="111" spans="1:7" x14ac:dyDescent="0.25">
      <c r="A111" s="286" t="s">
        <v>323</v>
      </c>
      <c r="B111" s="286" t="s">
        <v>263</v>
      </c>
      <c r="C111" s="287">
        <v>55029</v>
      </c>
      <c r="D111" s="286" t="s">
        <v>1372</v>
      </c>
      <c r="E111" s="288" t="s">
        <v>232</v>
      </c>
      <c r="F111" s="288" t="s">
        <v>232</v>
      </c>
      <c r="G111" s="289" t="s">
        <v>232</v>
      </c>
    </row>
    <row r="112" spans="1:7" x14ac:dyDescent="0.25">
      <c r="A112" s="286" t="s">
        <v>323</v>
      </c>
      <c r="B112" s="286" t="s">
        <v>291</v>
      </c>
      <c r="C112" s="287">
        <v>55030</v>
      </c>
      <c r="D112" s="286" t="s">
        <v>923</v>
      </c>
      <c r="E112" s="288" t="s">
        <v>232</v>
      </c>
      <c r="F112" s="288" t="s">
        <v>232</v>
      </c>
      <c r="G112" s="289" t="s">
        <v>232</v>
      </c>
    </row>
    <row r="113" spans="1:7" x14ac:dyDescent="0.25">
      <c r="A113" s="286" t="s">
        <v>323</v>
      </c>
      <c r="B113" s="286" t="s">
        <v>291</v>
      </c>
      <c r="C113" s="287">
        <v>55036</v>
      </c>
      <c r="D113" s="286" t="s">
        <v>925</v>
      </c>
      <c r="E113" s="288" t="s">
        <v>232</v>
      </c>
      <c r="F113" s="288" t="s">
        <v>232</v>
      </c>
      <c r="G113" s="289" t="s">
        <v>232</v>
      </c>
    </row>
    <row r="114" spans="1:7" x14ac:dyDescent="0.25">
      <c r="A114" s="286" t="s">
        <v>323</v>
      </c>
      <c r="B114" s="286" t="s">
        <v>246</v>
      </c>
      <c r="C114" s="287">
        <v>55045</v>
      </c>
      <c r="D114" s="286" t="s">
        <v>928</v>
      </c>
      <c r="E114" s="288" t="s">
        <v>232</v>
      </c>
      <c r="F114" s="288" t="s">
        <v>232</v>
      </c>
      <c r="G114" s="289" t="s">
        <v>232</v>
      </c>
    </row>
    <row r="115" spans="1:7" x14ac:dyDescent="0.25">
      <c r="A115" s="286" t="s">
        <v>323</v>
      </c>
      <c r="B115" s="286" t="s">
        <v>246</v>
      </c>
      <c r="C115" s="287">
        <v>55074</v>
      </c>
      <c r="D115" s="286" t="s">
        <v>934</v>
      </c>
      <c r="E115" s="288" t="s">
        <v>232</v>
      </c>
      <c r="F115" s="288" t="s">
        <v>232</v>
      </c>
      <c r="G115" s="289" t="s">
        <v>232</v>
      </c>
    </row>
    <row r="116" spans="1:7" x14ac:dyDescent="0.25">
      <c r="A116" s="286" t="s">
        <v>323</v>
      </c>
      <c r="B116" s="286" t="s">
        <v>291</v>
      </c>
      <c r="C116" s="287">
        <v>55704</v>
      </c>
      <c r="D116" s="286" t="s">
        <v>987</v>
      </c>
      <c r="E116" s="288" t="s">
        <v>232</v>
      </c>
      <c r="F116" s="288" t="s">
        <v>232</v>
      </c>
      <c r="G116" s="289" t="s">
        <v>232</v>
      </c>
    </row>
    <row r="117" spans="1:7" x14ac:dyDescent="0.25">
      <c r="A117" s="286" t="s">
        <v>323</v>
      </c>
      <c r="B117" s="286" t="s">
        <v>291</v>
      </c>
      <c r="C117" s="287">
        <v>55712</v>
      </c>
      <c r="D117" s="286" t="s">
        <v>992</v>
      </c>
      <c r="E117" s="288" t="s">
        <v>232</v>
      </c>
      <c r="F117" s="288" t="s">
        <v>232</v>
      </c>
      <c r="G117" s="289" t="s">
        <v>232</v>
      </c>
    </row>
    <row r="118" spans="1:7" x14ac:dyDescent="0.25">
      <c r="A118" s="286" t="s">
        <v>323</v>
      </c>
      <c r="B118" s="286" t="s">
        <v>291</v>
      </c>
      <c r="C118" s="287">
        <v>55756</v>
      </c>
      <c r="D118" s="286" t="s">
        <v>1009</v>
      </c>
      <c r="E118" s="288" t="s">
        <v>232</v>
      </c>
      <c r="F118" s="288" t="s">
        <v>232</v>
      </c>
      <c r="G118" s="289" t="s">
        <v>232</v>
      </c>
    </row>
    <row r="119" spans="1:7" x14ac:dyDescent="0.25">
      <c r="A119" s="286" t="s">
        <v>323</v>
      </c>
      <c r="B119" s="286" t="s">
        <v>281</v>
      </c>
      <c r="C119" s="287">
        <v>56313</v>
      </c>
      <c r="D119" s="286" t="s">
        <v>1404</v>
      </c>
      <c r="E119" s="288" t="s">
        <v>232</v>
      </c>
      <c r="F119" s="288" t="s">
        <v>232</v>
      </c>
      <c r="G119" s="289" t="s">
        <v>232</v>
      </c>
    </row>
    <row r="120" spans="1:7" x14ac:dyDescent="0.25">
      <c r="A120" s="286" t="s">
        <v>323</v>
      </c>
      <c r="B120" s="286" t="s">
        <v>281</v>
      </c>
      <c r="C120" s="287">
        <v>56363</v>
      </c>
      <c r="D120" s="286" t="s">
        <v>1410</v>
      </c>
      <c r="E120" s="288" t="s">
        <v>232</v>
      </c>
      <c r="F120" s="288" t="s">
        <v>232</v>
      </c>
      <c r="G120" s="289" t="s">
        <v>232</v>
      </c>
    </row>
    <row r="121" spans="1:7" x14ac:dyDescent="0.25">
      <c r="A121" s="286" t="s">
        <v>323</v>
      </c>
      <c r="B121" s="286" t="s">
        <v>281</v>
      </c>
      <c r="C121" s="287">
        <v>56386</v>
      </c>
      <c r="D121" s="286" t="s">
        <v>1223</v>
      </c>
      <c r="E121" s="288" t="s">
        <v>232</v>
      </c>
      <c r="F121" s="288" t="s">
        <v>232</v>
      </c>
      <c r="G121" s="289" t="s">
        <v>232</v>
      </c>
    </row>
    <row r="122" spans="1:7" x14ac:dyDescent="0.25">
      <c r="A122" s="286" t="s">
        <v>324</v>
      </c>
      <c r="B122" s="286" t="s">
        <v>262</v>
      </c>
      <c r="C122" s="287">
        <v>56458</v>
      </c>
      <c r="D122" s="286" t="s">
        <v>1235</v>
      </c>
      <c r="E122" s="288" t="s">
        <v>232</v>
      </c>
      <c r="F122" s="288" t="s">
        <v>232</v>
      </c>
      <c r="G122" s="289" t="s">
        <v>232</v>
      </c>
    </row>
    <row r="123" spans="1:7" x14ac:dyDescent="0.25">
      <c r="A123" s="286" t="s">
        <v>324</v>
      </c>
      <c r="B123" s="286" t="s">
        <v>277</v>
      </c>
      <c r="C123" s="287">
        <v>56516</v>
      </c>
      <c r="D123" s="286" t="s">
        <v>1239</v>
      </c>
      <c r="E123" s="288" t="s">
        <v>232</v>
      </c>
      <c r="F123" s="288" t="s">
        <v>232</v>
      </c>
      <c r="G123" s="289" t="s">
        <v>232</v>
      </c>
    </row>
    <row r="124" spans="1:7" x14ac:dyDescent="0.25">
      <c r="A124" s="286" t="s">
        <v>324</v>
      </c>
      <c r="B124" s="286" t="s">
        <v>272</v>
      </c>
      <c r="C124" s="287">
        <v>56623</v>
      </c>
      <c r="D124" s="286" t="s">
        <v>1276</v>
      </c>
      <c r="E124" s="288" t="s">
        <v>232</v>
      </c>
      <c r="F124" s="288" t="s">
        <v>232</v>
      </c>
      <c r="G124" s="289" t="s">
        <v>232</v>
      </c>
    </row>
    <row r="125" spans="1:7" x14ac:dyDescent="0.25">
      <c r="A125" s="286" t="s">
        <v>324</v>
      </c>
      <c r="B125" s="286" t="s">
        <v>237</v>
      </c>
      <c r="C125" s="287">
        <v>56650</v>
      </c>
      <c r="D125" s="286" t="s">
        <v>1285</v>
      </c>
      <c r="E125" s="288" t="s">
        <v>232</v>
      </c>
      <c r="F125" s="288" t="s">
        <v>232</v>
      </c>
      <c r="G125" s="289" t="s">
        <v>232</v>
      </c>
    </row>
    <row r="126" spans="1:7" x14ac:dyDescent="0.25">
      <c r="A126" s="286" t="s">
        <v>324</v>
      </c>
      <c r="B126" s="286" t="s">
        <v>248</v>
      </c>
      <c r="C126" s="287">
        <v>56652</v>
      </c>
      <c r="D126" s="286" t="s">
        <v>1286</v>
      </c>
      <c r="E126" s="288" t="s">
        <v>232</v>
      </c>
      <c r="F126" s="288" t="s">
        <v>232</v>
      </c>
      <c r="G126" s="289" t="s">
        <v>232</v>
      </c>
    </row>
    <row r="127" spans="1:7" x14ac:dyDescent="0.25">
      <c r="A127" s="286" t="s">
        <v>324</v>
      </c>
      <c r="B127" s="286" t="s">
        <v>237</v>
      </c>
      <c r="C127" s="287">
        <v>56663</v>
      </c>
      <c r="D127" s="286" t="s">
        <v>1294</v>
      </c>
      <c r="E127" s="288" t="s">
        <v>232</v>
      </c>
      <c r="F127" s="288" t="s">
        <v>232</v>
      </c>
      <c r="G127" s="289" t="s">
        <v>232</v>
      </c>
    </row>
    <row r="128" spans="1:7" x14ac:dyDescent="0.25">
      <c r="A128" s="286" t="s">
        <v>324</v>
      </c>
      <c r="B128" s="286" t="s">
        <v>237</v>
      </c>
      <c r="C128" s="287">
        <v>56666</v>
      </c>
      <c r="D128" s="286" t="s">
        <v>1417</v>
      </c>
      <c r="E128" s="288" t="s">
        <v>232</v>
      </c>
      <c r="F128" s="288" t="s">
        <v>232</v>
      </c>
      <c r="G128" s="289" t="s">
        <v>232</v>
      </c>
    </row>
    <row r="129" spans="1:7" x14ac:dyDescent="0.25">
      <c r="A129" s="286" t="s">
        <v>324</v>
      </c>
      <c r="B129" s="286" t="s">
        <v>237</v>
      </c>
      <c r="C129" s="287">
        <v>56667</v>
      </c>
      <c r="D129" s="286" t="s">
        <v>906</v>
      </c>
      <c r="E129" s="288" t="s">
        <v>232</v>
      </c>
      <c r="F129" s="288" t="s">
        <v>232</v>
      </c>
      <c r="G129" s="289" t="s">
        <v>232</v>
      </c>
    </row>
    <row r="130" spans="1:7" x14ac:dyDescent="0.25">
      <c r="A130" s="286" t="s">
        <v>324</v>
      </c>
      <c r="B130" s="286" t="s">
        <v>237</v>
      </c>
      <c r="C130" s="287">
        <v>56670</v>
      </c>
      <c r="D130" s="286" t="s">
        <v>1419</v>
      </c>
      <c r="E130" s="288" t="s">
        <v>232</v>
      </c>
      <c r="F130" s="288" t="s">
        <v>232</v>
      </c>
      <c r="G130" s="289" t="s">
        <v>232</v>
      </c>
    </row>
    <row r="131" spans="1:7" x14ac:dyDescent="0.25">
      <c r="A131" s="286" t="s">
        <v>324</v>
      </c>
      <c r="B131" s="286" t="s">
        <v>237</v>
      </c>
      <c r="C131" s="287">
        <v>56678</v>
      </c>
      <c r="D131" s="286" t="s">
        <v>1297</v>
      </c>
      <c r="E131" s="288" t="s">
        <v>232</v>
      </c>
      <c r="F131" s="288" t="s">
        <v>232</v>
      </c>
      <c r="G131" s="289" t="s">
        <v>232</v>
      </c>
    </row>
    <row r="132" spans="1:7" x14ac:dyDescent="0.25">
      <c r="A132" s="286" t="s">
        <v>324</v>
      </c>
      <c r="B132" s="286" t="s">
        <v>237</v>
      </c>
      <c r="C132" s="287">
        <v>56683</v>
      </c>
      <c r="D132" s="286" t="s">
        <v>1300</v>
      </c>
      <c r="E132" s="288" t="s">
        <v>232</v>
      </c>
      <c r="F132" s="288" t="s">
        <v>232</v>
      </c>
      <c r="G132" s="289" t="s">
        <v>232</v>
      </c>
    </row>
    <row r="133" spans="1:7" x14ac:dyDescent="0.25">
      <c r="A133" s="286" t="s">
        <v>324</v>
      </c>
      <c r="B133" s="286" t="s">
        <v>237</v>
      </c>
      <c r="C133" s="287">
        <v>56685</v>
      </c>
      <c r="D133" s="286" t="s">
        <v>1302</v>
      </c>
      <c r="E133" s="288" t="s">
        <v>232</v>
      </c>
      <c r="F133" s="288" t="s">
        <v>232</v>
      </c>
      <c r="G133" s="289" t="s">
        <v>232</v>
      </c>
    </row>
    <row r="134" spans="1:7" x14ac:dyDescent="0.25">
      <c r="A134" s="286" t="s">
        <v>324</v>
      </c>
      <c r="B134" s="286" t="s">
        <v>272</v>
      </c>
      <c r="C134" s="287">
        <v>56686</v>
      </c>
      <c r="D134" s="286" t="s">
        <v>1303</v>
      </c>
      <c r="E134" s="288" t="s">
        <v>232</v>
      </c>
      <c r="F134" s="288" t="s">
        <v>232</v>
      </c>
      <c r="G134" s="289" t="s">
        <v>232</v>
      </c>
    </row>
    <row r="135" spans="1:7" x14ac:dyDescent="0.25">
      <c r="A135" s="286" t="s">
        <v>324</v>
      </c>
      <c r="B135" s="286" t="s">
        <v>272</v>
      </c>
      <c r="C135" s="287">
        <v>56711</v>
      </c>
      <c r="D135" s="286" t="s">
        <v>1420</v>
      </c>
      <c r="E135" s="288" t="s">
        <v>232</v>
      </c>
      <c r="F135" s="288" t="s">
        <v>232</v>
      </c>
      <c r="G135" s="289" t="s">
        <v>232</v>
      </c>
    </row>
    <row r="136" spans="1:7" x14ac:dyDescent="0.25">
      <c r="A136" s="286" t="s">
        <v>325</v>
      </c>
      <c r="B136" s="286" t="s">
        <v>282</v>
      </c>
      <c r="C136" s="287">
        <v>56314</v>
      </c>
      <c r="D136" s="286" t="s">
        <v>1199</v>
      </c>
      <c r="E136" s="288" t="s">
        <v>232</v>
      </c>
      <c r="F136" s="288" t="s">
        <v>232</v>
      </c>
      <c r="G136" s="289" t="s">
        <v>232</v>
      </c>
    </row>
    <row r="137" spans="1:7" x14ac:dyDescent="0.25">
      <c r="A137" s="286" t="s">
        <v>325</v>
      </c>
      <c r="B137" s="286" t="s">
        <v>310</v>
      </c>
      <c r="C137" s="287">
        <v>56318</v>
      </c>
      <c r="D137" s="286" t="s">
        <v>1201</v>
      </c>
      <c r="E137" s="288" t="s">
        <v>232</v>
      </c>
      <c r="F137" s="288" t="s">
        <v>232</v>
      </c>
      <c r="G137" s="289" t="s">
        <v>232</v>
      </c>
    </row>
    <row r="138" spans="1:7" x14ac:dyDescent="0.25">
      <c r="A138" s="286" t="s">
        <v>325</v>
      </c>
      <c r="B138" s="286" t="s">
        <v>282</v>
      </c>
      <c r="C138" s="287">
        <v>56328</v>
      </c>
      <c r="D138" s="286" t="s">
        <v>1407</v>
      </c>
      <c r="E138" s="288" t="s">
        <v>232</v>
      </c>
      <c r="F138" s="288" t="s">
        <v>232</v>
      </c>
      <c r="G138" s="289" t="s">
        <v>232</v>
      </c>
    </row>
    <row r="139" spans="1:7" x14ac:dyDescent="0.25">
      <c r="A139" s="286" t="s">
        <v>325</v>
      </c>
      <c r="B139" s="286" t="s">
        <v>310</v>
      </c>
      <c r="C139" s="287">
        <v>56336</v>
      </c>
      <c r="D139" s="286" t="s">
        <v>1206</v>
      </c>
      <c r="E139" s="288" t="s">
        <v>232</v>
      </c>
      <c r="F139" s="288" t="s">
        <v>232</v>
      </c>
      <c r="G139" s="289" t="s">
        <v>232</v>
      </c>
    </row>
    <row r="140" spans="1:7" x14ac:dyDescent="0.25">
      <c r="A140" s="286" t="s">
        <v>325</v>
      </c>
      <c r="B140" s="286" t="s">
        <v>282</v>
      </c>
      <c r="C140" s="287">
        <v>56338</v>
      </c>
      <c r="D140" s="286" t="s">
        <v>827</v>
      </c>
      <c r="E140" s="288" t="s">
        <v>232</v>
      </c>
      <c r="F140" s="288" t="s">
        <v>232</v>
      </c>
      <c r="G140" s="289" t="s">
        <v>232</v>
      </c>
    </row>
    <row r="141" spans="1:7" x14ac:dyDescent="0.25">
      <c r="A141" s="286" t="s">
        <v>325</v>
      </c>
      <c r="B141" s="286" t="s">
        <v>282</v>
      </c>
      <c r="C141" s="287">
        <v>56373</v>
      </c>
      <c r="D141" s="286" t="s">
        <v>838</v>
      </c>
      <c r="E141" s="288" t="s">
        <v>232</v>
      </c>
      <c r="F141" s="288" t="s">
        <v>232</v>
      </c>
      <c r="G141" s="289" t="s">
        <v>232</v>
      </c>
    </row>
    <row r="142" spans="1:7" x14ac:dyDescent="0.25">
      <c r="A142" s="286" t="s">
        <v>325</v>
      </c>
      <c r="B142" s="286" t="s">
        <v>282</v>
      </c>
      <c r="C142" s="287">
        <v>56384</v>
      </c>
      <c r="D142" s="286" t="s">
        <v>1221</v>
      </c>
      <c r="E142" s="288" t="s">
        <v>232</v>
      </c>
      <c r="F142" s="288" t="s">
        <v>232</v>
      </c>
      <c r="G142" s="289" t="s">
        <v>232</v>
      </c>
    </row>
    <row r="143" spans="1:7" x14ac:dyDescent="0.25">
      <c r="A143" s="286" t="s">
        <v>325</v>
      </c>
      <c r="B143" s="286" t="s">
        <v>310</v>
      </c>
      <c r="C143" s="287">
        <v>56389</v>
      </c>
      <c r="D143" s="286" t="s">
        <v>1413</v>
      </c>
      <c r="E143" s="288" t="s">
        <v>232</v>
      </c>
      <c r="F143" s="288" t="s">
        <v>232</v>
      </c>
      <c r="G143" s="289" t="s">
        <v>232</v>
      </c>
    </row>
    <row r="144" spans="1:7" x14ac:dyDescent="0.25">
      <c r="A144" s="286" t="s">
        <v>325</v>
      </c>
      <c r="B144" s="286" t="s">
        <v>310</v>
      </c>
      <c r="C144" s="287">
        <v>56434</v>
      </c>
      <c r="D144" s="286" t="s">
        <v>1225</v>
      </c>
      <c r="E144" s="288" t="s">
        <v>232</v>
      </c>
      <c r="F144" s="288" t="s">
        <v>232</v>
      </c>
      <c r="G144" s="289" t="s">
        <v>232</v>
      </c>
    </row>
    <row r="145" spans="1:7" x14ac:dyDescent="0.25">
      <c r="A145" s="286" t="s">
        <v>325</v>
      </c>
      <c r="B145" s="286" t="s">
        <v>310</v>
      </c>
      <c r="C145" s="287">
        <v>56440</v>
      </c>
      <c r="D145" s="286" t="s">
        <v>849</v>
      </c>
      <c r="E145" s="288" t="s">
        <v>232</v>
      </c>
      <c r="F145" s="288" t="s">
        <v>232</v>
      </c>
      <c r="G145" s="289" t="s">
        <v>232</v>
      </c>
    </row>
    <row r="146" spans="1:7" x14ac:dyDescent="0.25">
      <c r="A146" s="286" t="s">
        <v>325</v>
      </c>
      <c r="B146" s="286" t="s">
        <v>282</v>
      </c>
      <c r="C146" s="287">
        <v>56443</v>
      </c>
      <c r="D146" s="286" t="s">
        <v>1227</v>
      </c>
      <c r="E146" s="288" t="s">
        <v>232</v>
      </c>
      <c r="F146" s="288" t="s">
        <v>232</v>
      </c>
      <c r="G146" s="289" t="s">
        <v>232</v>
      </c>
    </row>
    <row r="147" spans="1:7" x14ac:dyDescent="0.25">
      <c r="A147" s="286" t="s">
        <v>325</v>
      </c>
      <c r="B147" s="286" t="s">
        <v>251</v>
      </c>
      <c r="C147" s="287">
        <v>56444</v>
      </c>
      <c r="D147" s="286" t="s">
        <v>1228</v>
      </c>
      <c r="E147" s="288" t="s">
        <v>232</v>
      </c>
      <c r="F147" s="288" t="s">
        <v>232</v>
      </c>
      <c r="G147" s="289" t="s">
        <v>232</v>
      </c>
    </row>
    <row r="148" spans="1:7" x14ac:dyDescent="0.25">
      <c r="A148" s="286" t="s">
        <v>325</v>
      </c>
      <c r="B148" s="286" t="s">
        <v>310</v>
      </c>
      <c r="C148" s="287">
        <v>56446</v>
      </c>
      <c r="D148" s="286" t="s">
        <v>851</v>
      </c>
      <c r="E148" s="288" t="s">
        <v>232</v>
      </c>
      <c r="F148" s="288" t="s">
        <v>232</v>
      </c>
      <c r="G148" s="289" t="s">
        <v>232</v>
      </c>
    </row>
    <row r="149" spans="1:7" x14ac:dyDescent="0.25">
      <c r="A149" s="286" t="s">
        <v>325</v>
      </c>
      <c r="B149" s="286" t="s">
        <v>251</v>
      </c>
      <c r="C149" s="287">
        <v>56447</v>
      </c>
      <c r="D149" s="286" t="s">
        <v>1229</v>
      </c>
      <c r="E149" s="288" t="s">
        <v>232</v>
      </c>
      <c r="F149" s="288" t="s">
        <v>232</v>
      </c>
      <c r="G149" s="289" t="s">
        <v>232</v>
      </c>
    </row>
    <row r="150" spans="1:7" x14ac:dyDescent="0.25">
      <c r="A150" s="286" t="s">
        <v>325</v>
      </c>
      <c r="B150" s="286" t="s">
        <v>251</v>
      </c>
      <c r="C150" s="287">
        <v>56448</v>
      </c>
      <c r="D150" s="286" t="s">
        <v>1230</v>
      </c>
      <c r="E150" s="288" t="s">
        <v>232</v>
      </c>
      <c r="F150" s="288" t="s">
        <v>232</v>
      </c>
      <c r="G150" s="289" t="s">
        <v>232</v>
      </c>
    </row>
    <row r="151" spans="1:7" x14ac:dyDescent="0.25">
      <c r="A151" s="286" t="s">
        <v>325</v>
      </c>
      <c r="B151" s="286" t="s">
        <v>251</v>
      </c>
      <c r="C151" s="287">
        <v>56450</v>
      </c>
      <c r="D151" s="286" t="s">
        <v>1232</v>
      </c>
      <c r="E151" s="288" t="s">
        <v>232</v>
      </c>
      <c r="F151" s="288" t="s">
        <v>232</v>
      </c>
      <c r="G151" s="289" t="s">
        <v>232</v>
      </c>
    </row>
    <row r="152" spans="1:7" x14ac:dyDescent="0.25">
      <c r="A152" s="286" t="s">
        <v>325</v>
      </c>
      <c r="B152" s="286" t="s">
        <v>244</v>
      </c>
      <c r="C152" s="287">
        <v>56452</v>
      </c>
      <c r="D152" s="286" t="s">
        <v>852</v>
      </c>
      <c r="E152" s="288" t="s">
        <v>232</v>
      </c>
      <c r="F152" s="288" t="s">
        <v>232</v>
      </c>
      <c r="G152" s="289" t="s">
        <v>232</v>
      </c>
    </row>
    <row r="153" spans="1:7" x14ac:dyDescent="0.25">
      <c r="A153" s="286" t="s">
        <v>325</v>
      </c>
      <c r="B153" s="286" t="s">
        <v>310</v>
      </c>
      <c r="C153" s="287">
        <v>56453</v>
      </c>
      <c r="D153" s="286" t="s">
        <v>1233</v>
      </c>
      <c r="E153" s="288" t="s">
        <v>232</v>
      </c>
      <c r="F153" s="288" t="s">
        <v>232</v>
      </c>
      <c r="G153" s="289" t="s">
        <v>232</v>
      </c>
    </row>
    <row r="154" spans="1:7" x14ac:dyDescent="0.25">
      <c r="A154" s="286" t="s">
        <v>325</v>
      </c>
      <c r="B154" s="286" t="s">
        <v>244</v>
      </c>
      <c r="C154" s="287">
        <v>56626</v>
      </c>
      <c r="D154" s="286" t="s">
        <v>1277</v>
      </c>
      <c r="E154" s="288" t="s">
        <v>232</v>
      </c>
      <c r="F154" s="288" t="s">
        <v>232</v>
      </c>
      <c r="G154" s="289" t="s">
        <v>232</v>
      </c>
    </row>
    <row r="155" spans="1:7" x14ac:dyDescent="0.25">
      <c r="A155" s="286" t="s">
        <v>325</v>
      </c>
      <c r="B155" s="286" t="s">
        <v>244</v>
      </c>
      <c r="C155" s="287">
        <v>56641</v>
      </c>
      <c r="D155" s="286" t="s">
        <v>1282</v>
      </c>
      <c r="E155" s="288" t="s">
        <v>232</v>
      </c>
      <c r="F155" s="288" t="s">
        <v>232</v>
      </c>
      <c r="G155" s="289" t="s">
        <v>232</v>
      </c>
    </row>
    <row r="156" spans="1:7" x14ac:dyDescent="0.25">
      <c r="A156" s="286" t="s">
        <v>325</v>
      </c>
      <c r="B156" s="286" t="s">
        <v>244</v>
      </c>
      <c r="C156" s="287">
        <v>56662</v>
      </c>
      <c r="D156" s="286" t="s">
        <v>1293</v>
      </c>
      <c r="E156" s="288" t="s">
        <v>232</v>
      </c>
      <c r="F156" s="288" t="s">
        <v>232</v>
      </c>
      <c r="G156" s="289" t="s">
        <v>232</v>
      </c>
    </row>
    <row r="157" spans="1:7" x14ac:dyDescent="0.25">
      <c r="A157" s="286" t="s">
        <v>326</v>
      </c>
      <c r="B157" s="286" t="s">
        <v>293</v>
      </c>
      <c r="C157" s="287">
        <v>56517</v>
      </c>
      <c r="D157" s="286" t="s">
        <v>1240</v>
      </c>
      <c r="E157" s="288" t="s">
        <v>232</v>
      </c>
      <c r="F157" s="288" t="s">
        <v>232</v>
      </c>
      <c r="G157" s="289" t="s">
        <v>232</v>
      </c>
    </row>
    <row r="158" spans="1:7" x14ac:dyDescent="0.25">
      <c r="A158" s="286" t="s">
        <v>326</v>
      </c>
      <c r="B158" s="286" t="s">
        <v>287</v>
      </c>
      <c r="C158" s="287">
        <v>56519</v>
      </c>
      <c r="D158" s="286" t="s">
        <v>1242</v>
      </c>
      <c r="E158" s="288" t="s">
        <v>232</v>
      </c>
      <c r="F158" s="288" t="s">
        <v>232</v>
      </c>
      <c r="G158" s="289" t="s">
        <v>232</v>
      </c>
    </row>
    <row r="159" spans="1:7" x14ac:dyDescent="0.25">
      <c r="A159" s="286" t="s">
        <v>326</v>
      </c>
      <c r="B159" s="286" t="s">
        <v>293</v>
      </c>
      <c r="C159" s="287">
        <v>56523</v>
      </c>
      <c r="D159" s="286" t="s">
        <v>1245</v>
      </c>
      <c r="E159" s="288" t="s">
        <v>232</v>
      </c>
      <c r="F159" s="288" t="s">
        <v>232</v>
      </c>
      <c r="G159" s="289" t="s">
        <v>232</v>
      </c>
    </row>
    <row r="160" spans="1:7" x14ac:dyDescent="0.25">
      <c r="A160" s="286" t="s">
        <v>326</v>
      </c>
      <c r="B160" s="286" t="s">
        <v>293</v>
      </c>
      <c r="C160" s="287">
        <v>56535</v>
      </c>
      <c r="D160" s="286" t="s">
        <v>1250</v>
      </c>
      <c r="E160" s="288" t="s">
        <v>232</v>
      </c>
      <c r="F160" s="288" t="s">
        <v>232</v>
      </c>
      <c r="G160" s="289" t="s">
        <v>232</v>
      </c>
    </row>
    <row r="161" spans="1:7" x14ac:dyDescent="0.25">
      <c r="A161" s="286" t="s">
        <v>326</v>
      </c>
      <c r="B161" s="286" t="s">
        <v>293</v>
      </c>
      <c r="C161" s="287">
        <v>56540</v>
      </c>
      <c r="D161" s="286" t="s">
        <v>877</v>
      </c>
      <c r="E161" s="288" t="s">
        <v>232</v>
      </c>
      <c r="F161" s="288" t="s">
        <v>232</v>
      </c>
      <c r="G161" s="289" t="s">
        <v>232</v>
      </c>
    </row>
    <row r="162" spans="1:7" x14ac:dyDescent="0.25">
      <c r="A162" s="286" t="s">
        <v>326</v>
      </c>
      <c r="B162" s="286" t="s">
        <v>287</v>
      </c>
      <c r="C162" s="287">
        <v>56541</v>
      </c>
      <c r="D162" s="286" t="s">
        <v>1415</v>
      </c>
      <c r="E162" s="288" t="s">
        <v>232</v>
      </c>
      <c r="F162" s="288" t="s">
        <v>232</v>
      </c>
      <c r="G162" s="289" t="s">
        <v>232</v>
      </c>
    </row>
    <row r="163" spans="1:7" x14ac:dyDescent="0.25">
      <c r="A163" s="286" t="s">
        <v>326</v>
      </c>
      <c r="B163" s="286" t="s">
        <v>287</v>
      </c>
      <c r="C163" s="287">
        <v>56545</v>
      </c>
      <c r="D163" s="286" t="s">
        <v>1253</v>
      </c>
      <c r="E163" s="288" t="s">
        <v>232</v>
      </c>
      <c r="F163" s="288" t="s">
        <v>232</v>
      </c>
      <c r="G163" s="289" t="s">
        <v>232</v>
      </c>
    </row>
    <row r="164" spans="1:7" x14ac:dyDescent="0.25">
      <c r="A164" s="286" t="s">
        <v>326</v>
      </c>
      <c r="B164" s="286" t="s">
        <v>287</v>
      </c>
      <c r="C164" s="287">
        <v>56548</v>
      </c>
      <c r="D164" s="286" t="s">
        <v>1256</v>
      </c>
      <c r="E164" s="288" t="s">
        <v>232</v>
      </c>
      <c r="F164" s="288" t="s">
        <v>232</v>
      </c>
      <c r="G164" s="289" t="s">
        <v>232</v>
      </c>
    </row>
    <row r="165" spans="1:7" x14ac:dyDescent="0.25">
      <c r="A165" s="286" t="s">
        <v>326</v>
      </c>
      <c r="B165" s="286" t="s">
        <v>287</v>
      </c>
      <c r="C165" s="287">
        <v>56550</v>
      </c>
      <c r="D165" s="286" t="s">
        <v>1257</v>
      </c>
      <c r="E165" s="288" t="s">
        <v>232</v>
      </c>
      <c r="F165" s="288" t="s">
        <v>232</v>
      </c>
      <c r="G165" s="289" t="s">
        <v>232</v>
      </c>
    </row>
    <row r="166" spans="1:7" x14ac:dyDescent="0.25">
      <c r="A166" s="286" t="s">
        <v>326</v>
      </c>
      <c r="B166" s="286" t="s">
        <v>293</v>
      </c>
      <c r="C166" s="287">
        <v>56556</v>
      </c>
      <c r="D166" s="286" t="s">
        <v>1369</v>
      </c>
      <c r="E166" s="288" t="s">
        <v>232</v>
      </c>
      <c r="F166" s="288" t="s">
        <v>232</v>
      </c>
      <c r="G166" s="289" t="s">
        <v>232</v>
      </c>
    </row>
    <row r="167" spans="1:7" x14ac:dyDescent="0.25">
      <c r="A167" s="286" t="s">
        <v>326</v>
      </c>
      <c r="B167" s="286" t="s">
        <v>293</v>
      </c>
      <c r="C167" s="287">
        <v>56568</v>
      </c>
      <c r="D167" s="286" t="s">
        <v>1261</v>
      </c>
      <c r="E167" s="288" t="s">
        <v>232</v>
      </c>
      <c r="F167" s="288" t="s">
        <v>232</v>
      </c>
      <c r="G167" s="289" t="s">
        <v>232</v>
      </c>
    </row>
    <row r="168" spans="1:7" x14ac:dyDescent="0.25">
      <c r="A168" s="286" t="s">
        <v>326</v>
      </c>
      <c r="B168" s="286" t="s">
        <v>287</v>
      </c>
      <c r="C168" s="287">
        <v>56574</v>
      </c>
      <c r="D168" s="286" t="s">
        <v>1262</v>
      </c>
      <c r="E168" s="288" t="s">
        <v>232</v>
      </c>
      <c r="F168" s="288" t="s">
        <v>232</v>
      </c>
      <c r="G168" s="289" t="s">
        <v>232</v>
      </c>
    </row>
    <row r="169" spans="1:7" x14ac:dyDescent="0.25">
      <c r="A169" s="286" t="s">
        <v>326</v>
      </c>
      <c r="B169" s="286" t="s">
        <v>287</v>
      </c>
      <c r="C169" s="287">
        <v>56581</v>
      </c>
      <c r="D169" s="286" t="s">
        <v>1267</v>
      </c>
      <c r="E169" s="288" t="s">
        <v>232</v>
      </c>
      <c r="F169" s="288" t="s">
        <v>232</v>
      </c>
      <c r="G169" s="289" t="s">
        <v>232</v>
      </c>
    </row>
    <row r="170" spans="1:7" x14ac:dyDescent="0.25">
      <c r="A170" s="286" t="s">
        <v>326</v>
      </c>
      <c r="B170" s="286" t="s">
        <v>293</v>
      </c>
      <c r="C170" s="287">
        <v>56646</v>
      </c>
      <c r="D170" s="286" t="s">
        <v>1283</v>
      </c>
      <c r="E170" s="288" t="s">
        <v>232</v>
      </c>
      <c r="F170" s="288" t="s">
        <v>232</v>
      </c>
      <c r="G170" s="289" t="s">
        <v>232</v>
      </c>
    </row>
    <row r="171" spans="1:7" x14ac:dyDescent="0.25">
      <c r="A171" s="286" t="s">
        <v>326</v>
      </c>
      <c r="B171" s="286" t="s">
        <v>301</v>
      </c>
      <c r="C171" s="287">
        <v>56673</v>
      </c>
      <c r="D171" s="286" t="s">
        <v>1296</v>
      </c>
      <c r="E171" s="288" t="s">
        <v>232</v>
      </c>
      <c r="F171" s="288" t="s">
        <v>232</v>
      </c>
      <c r="G171" s="289" t="s">
        <v>232</v>
      </c>
    </row>
    <row r="172" spans="1:7" x14ac:dyDescent="0.25">
      <c r="A172" s="286" t="s">
        <v>326</v>
      </c>
      <c r="B172" s="286" t="s">
        <v>293</v>
      </c>
      <c r="C172" s="287">
        <v>56684</v>
      </c>
      <c r="D172" s="286" t="s">
        <v>1301</v>
      </c>
      <c r="E172" s="288" t="s">
        <v>232</v>
      </c>
      <c r="F172" s="288" t="s">
        <v>232</v>
      </c>
      <c r="G172" s="289" t="s">
        <v>232</v>
      </c>
    </row>
    <row r="173" spans="1:7" x14ac:dyDescent="0.25">
      <c r="A173" s="286" t="s">
        <v>326</v>
      </c>
      <c r="B173" s="286" t="s">
        <v>278</v>
      </c>
      <c r="C173" s="287">
        <v>56710</v>
      </c>
      <c r="D173" s="286" t="s">
        <v>1305</v>
      </c>
      <c r="E173" s="288" t="s">
        <v>232</v>
      </c>
      <c r="F173" s="288" t="s">
        <v>232</v>
      </c>
      <c r="G173" s="289" t="s">
        <v>232</v>
      </c>
    </row>
    <row r="174" spans="1:7" x14ac:dyDescent="0.25">
      <c r="A174" s="286" t="s">
        <v>326</v>
      </c>
      <c r="B174" s="286" t="s">
        <v>278</v>
      </c>
      <c r="C174" s="287">
        <v>56713</v>
      </c>
      <c r="D174" s="286" t="s">
        <v>1306</v>
      </c>
      <c r="E174" s="288" t="s">
        <v>232</v>
      </c>
      <c r="F174" s="288" t="s">
        <v>232</v>
      </c>
      <c r="G174" s="289" t="s">
        <v>232</v>
      </c>
    </row>
    <row r="175" spans="1:7" x14ac:dyDescent="0.25">
      <c r="A175" s="286" t="s">
        <v>326</v>
      </c>
      <c r="B175" s="286" t="s">
        <v>301</v>
      </c>
      <c r="C175" s="287">
        <v>56714</v>
      </c>
      <c r="D175" s="286" t="s">
        <v>1307</v>
      </c>
      <c r="E175" s="288" t="s">
        <v>232</v>
      </c>
      <c r="F175" s="288" t="s">
        <v>232</v>
      </c>
      <c r="G175" s="289" t="s">
        <v>232</v>
      </c>
    </row>
    <row r="176" spans="1:7" x14ac:dyDescent="0.25">
      <c r="A176" s="286" t="s">
        <v>326</v>
      </c>
      <c r="B176" s="286" t="s">
        <v>296</v>
      </c>
      <c r="C176" s="287">
        <v>56715</v>
      </c>
      <c r="D176" s="286" t="s">
        <v>1308</v>
      </c>
      <c r="E176" s="288" t="s">
        <v>232</v>
      </c>
      <c r="F176" s="288" t="s">
        <v>232</v>
      </c>
      <c r="G176" s="289" t="s">
        <v>232</v>
      </c>
    </row>
    <row r="177" spans="1:7" x14ac:dyDescent="0.25">
      <c r="A177" s="286" t="s">
        <v>326</v>
      </c>
      <c r="B177" s="286" t="s">
        <v>293</v>
      </c>
      <c r="C177" s="287">
        <v>56716</v>
      </c>
      <c r="D177" s="286" t="s">
        <v>1309</v>
      </c>
      <c r="E177" s="288" t="s">
        <v>232</v>
      </c>
      <c r="F177" s="288" t="s">
        <v>232</v>
      </c>
      <c r="G177" s="289" t="s">
        <v>232</v>
      </c>
    </row>
    <row r="178" spans="1:7" x14ac:dyDescent="0.25">
      <c r="A178" s="286" t="s">
        <v>326</v>
      </c>
      <c r="B178" s="286" t="s">
        <v>268</v>
      </c>
      <c r="C178" s="287">
        <v>56720</v>
      </c>
      <c r="D178" s="286" t="s">
        <v>1421</v>
      </c>
      <c r="E178" s="288" t="s">
        <v>232</v>
      </c>
      <c r="F178" s="288" t="s">
        <v>232</v>
      </c>
      <c r="G178" s="289" t="s">
        <v>232</v>
      </c>
    </row>
    <row r="179" spans="1:7" x14ac:dyDescent="0.25">
      <c r="A179" s="286" t="s">
        <v>326</v>
      </c>
      <c r="B179" s="286" t="s">
        <v>293</v>
      </c>
      <c r="C179" s="287">
        <v>56722</v>
      </c>
      <c r="D179" s="286" t="s">
        <v>1310</v>
      </c>
      <c r="E179" s="288" t="s">
        <v>232</v>
      </c>
      <c r="F179" s="288" t="s">
        <v>232</v>
      </c>
      <c r="G179" s="289" t="s">
        <v>232</v>
      </c>
    </row>
    <row r="180" spans="1:7" x14ac:dyDescent="0.25">
      <c r="A180" s="286" t="s">
        <v>326</v>
      </c>
      <c r="B180" s="286" t="s">
        <v>293</v>
      </c>
      <c r="C180" s="287">
        <v>56723</v>
      </c>
      <c r="D180" s="286" t="s">
        <v>1311</v>
      </c>
      <c r="E180" s="288" t="s">
        <v>232</v>
      </c>
      <c r="F180" s="288" t="s">
        <v>232</v>
      </c>
      <c r="G180" s="289" t="s">
        <v>232</v>
      </c>
    </row>
    <row r="181" spans="1:7" x14ac:dyDescent="0.25">
      <c r="A181" s="286" t="s">
        <v>326</v>
      </c>
      <c r="B181" s="286" t="s">
        <v>278</v>
      </c>
      <c r="C181" s="287">
        <v>56724</v>
      </c>
      <c r="D181" s="286" t="s">
        <v>1312</v>
      </c>
      <c r="E181" s="288" t="s">
        <v>232</v>
      </c>
      <c r="F181" s="288" t="s">
        <v>232</v>
      </c>
      <c r="G181" s="289" t="s">
        <v>232</v>
      </c>
    </row>
    <row r="182" spans="1:7" x14ac:dyDescent="0.25">
      <c r="A182" s="286" t="s">
        <v>326</v>
      </c>
      <c r="B182" s="286" t="s">
        <v>290</v>
      </c>
      <c r="C182" s="287">
        <v>56725</v>
      </c>
      <c r="D182" s="286" t="s">
        <v>1313</v>
      </c>
      <c r="E182" s="288" t="s">
        <v>232</v>
      </c>
      <c r="F182" s="288" t="s">
        <v>232</v>
      </c>
      <c r="G182" s="289" t="s">
        <v>232</v>
      </c>
    </row>
    <row r="183" spans="1:7" x14ac:dyDescent="0.25">
      <c r="A183" s="286" t="s">
        <v>326</v>
      </c>
      <c r="B183" s="286" t="s">
        <v>301</v>
      </c>
      <c r="C183" s="287">
        <v>56726</v>
      </c>
      <c r="D183" s="286" t="s">
        <v>1314</v>
      </c>
      <c r="E183" s="288" t="s">
        <v>232</v>
      </c>
      <c r="F183" s="288" t="s">
        <v>232</v>
      </c>
      <c r="G183" s="289" t="s">
        <v>232</v>
      </c>
    </row>
    <row r="184" spans="1:7" x14ac:dyDescent="0.25">
      <c r="A184" s="286" t="s">
        <v>326</v>
      </c>
      <c r="B184" s="286" t="s">
        <v>278</v>
      </c>
      <c r="C184" s="287">
        <v>56727</v>
      </c>
      <c r="D184" s="286" t="s">
        <v>911</v>
      </c>
      <c r="E184" s="288" t="s">
        <v>232</v>
      </c>
      <c r="F184" s="288" t="s">
        <v>232</v>
      </c>
      <c r="G184" s="289" t="s">
        <v>232</v>
      </c>
    </row>
    <row r="185" spans="1:7" x14ac:dyDescent="0.25">
      <c r="A185" s="286" t="s">
        <v>326</v>
      </c>
      <c r="B185" s="286" t="s">
        <v>268</v>
      </c>
      <c r="C185" s="287">
        <v>56728</v>
      </c>
      <c r="D185" s="286" t="s">
        <v>1315</v>
      </c>
      <c r="E185" s="288" t="s">
        <v>232</v>
      </c>
      <c r="F185" s="288" t="s">
        <v>232</v>
      </c>
      <c r="G185" s="289" t="s">
        <v>232</v>
      </c>
    </row>
    <row r="186" spans="1:7" x14ac:dyDescent="0.25">
      <c r="A186" s="286" t="s">
        <v>326</v>
      </c>
      <c r="B186" s="286" t="s">
        <v>268</v>
      </c>
      <c r="C186" s="287">
        <v>56729</v>
      </c>
      <c r="D186" s="286" t="s">
        <v>1316</v>
      </c>
      <c r="E186" s="288" t="s">
        <v>232</v>
      </c>
      <c r="F186" s="288" t="s">
        <v>232</v>
      </c>
      <c r="G186" s="289" t="s">
        <v>232</v>
      </c>
    </row>
    <row r="187" spans="1:7" x14ac:dyDescent="0.25">
      <c r="A187" s="286" t="s">
        <v>326</v>
      </c>
      <c r="B187" s="286" t="s">
        <v>268</v>
      </c>
      <c r="C187" s="290">
        <v>56731</v>
      </c>
      <c r="D187" s="286" t="s">
        <v>1422</v>
      </c>
      <c r="E187" s="288" t="s">
        <v>232</v>
      </c>
      <c r="F187" s="288" t="s">
        <v>232</v>
      </c>
      <c r="G187" s="289" t="s">
        <v>232</v>
      </c>
    </row>
    <row r="188" spans="1:7" x14ac:dyDescent="0.25">
      <c r="A188" s="286" t="s">
        <v>326</v>
      </c>
      <c r="B188" s="286" t="s">
        <v>268</v>
      </c>
      <c r="C188" s="290">
        <v>56732</v>
      </c>
      <c r="D188" s="286" t="s">
        <v>1317</v>
      </c>
      <c r="E188" s="288" t="s">
        <v>232</v>
      </c>
      <c r="F188" s="288" t="s">
        <v>232</v>
      </c>
      <c r="G188" s="289" t="s">
        <v>232</v>
      </c>
    </row>
    <row r="189" spans="1:7" x14ac:dyDescent="0.25">
      <c r="A189" s="286" t="s">
        <v>326</v>
      </c>
      <c r="B189" s="286" t="s">
        <v>268</v>
      </c>
      <c r="C189" s="290">
        <v>56733</v>
      </c>
      <c r="D189" s="286" t="s">
        <v>1318</v>
      </c>
      <c r="E189" s="288" t="s">
        <v>232</v>
      </c>
      <c r="F189" s="288" t="s">
        <v>232</v>
      </c>
      <c r="G189" s="289" t="s">
        <v>232</v>
      </c>
    </row>
    <row r="190" spans="1:7" x14ac:dyDescent="0.25">
      <c r="A190" s="286" t="s">
        <v>326</v>
      </c>
      <c r="B190" s="286" t="s">
        <v>268</v>
      </c>
      <c r="C190" s="290">
        <v>56734</v>
      </c>
      <c r="D190" s="286" t="s">
        <v>1319</v>
      </c>
      <c r="E190" s="288" t="s">
        <v>232</v>
      </c>
      <c r="F190" s="288" t="s">
        <v>232</v>
      </c>
      <c r="G190" s="289" t="s">
        <v>232</v>
      </c>
    </row>
    <row r="191" spans="1:7" x14ac:dyDescent="0.25">
      <c r="A191" s="286" t="s">
        <v>326</v>
      </c>
      <c r="B191" s="286" t="s">
        <v>268</v>
      </c>
      <c r="C191" s="290">
        <v>56735</v>
      </c>
      <c r="D191" s="286" t="s">
        <v>1320</v>
      </c>
      <c r="E191" s="288" t="s">
        <v>232</v>
      </c>
      <c r="F191" s="288" t="s">
        <v>232</v>
      </c>
      <c r="G191" s="289" t="s">
        <v>232</v>
      </c>
    </row>
    <row r="192" spans="1:7" x14ac:dyDescent="0.25">
      <c r="A192" s="286" t="s">
        <v>326</v>
      </c>
      <c r="B192" s="286" t="s">
        <v>293</v>
      </c>
      <c r="C192" s="290">
        <v>56736</v>
      </c>
      <c r="D192" s="286" t="s">
        <v>1321</v>
      </c>
      <c r="E192" s="288" t="s">
        <v>232</v>
      </c>
      <c r="F192" s="288" t="s">
        <v>232</v>
      </c>
      <c r="G192" s="289" t="s">
        <v>232</v>
      </c>
    </row>
    <row r="193" spans="1:7" x14ac:dyDescent="0.25">
      <c r="A193" s="286" t="s">
        <v>326</v>
      </c>
      <c r="B193" s="286" t="s">
        <v>278</v>
      </c>
      <c r="C193" s="290">
        <v>56737</v>
      </c>
      <c r="D193" s="286" t="s">
        <v>1322</v>
      </c>
      <c r="E193" s="288" t="s">
        <v>232</v>
      </c>
      <c r="F193" s="288" t="s">
        <v>232</v>
      </c>
      <c r="G193" s="289" t="s">
        <v>232</v>
      </c>
    </row>
    <row r="194" spans="1:7" x14ac:dyDescent="0.25">
      <c r="A194" s="286" t="s">
        <v>326</v>
      </c>
      <c r="B194" s="286" t="s">
        <v>278</v>
      </c>
      <c r="C194" s="290">
        <v>56738</v>
      </c>
      <c r="D194" s="286" t="s">
        <v>1323</v>
      </c>
      <c r="E194" s="288" t="s">
        <v>232</v>
      </c>
      <c r="F194" s="288" t="s">
        <v>232</v>
      </c>
      <c r="G194" s="289" t="s">
        <v>232</v>
      </c>
    </row>
    <row r="195" spans="1:7" x14ac:dyDescent="0.25">
      <c r="A195" s="286" t="s">
        <v>326</v>
      </c>
      <c r="B195" s="286" t="s">
        <v>296</v>
      </c>
      <c r="C195" s="290">
        <v>56742</v>
      </c>
      <c r="D195" s="286" t="s">
        <v>1324</v>
      </c>
      <c r="E195" s="288" t="s">
        <v>232</v>
      </c>
      <c r="F195" s="288" t="s">
        <v>232</v>
      </c>
      <c r="G195" s="289" t="s">
        <v>232</v>
      </c>
    </row>
    <row r="196" spans="1:7" x14ac:dyDescent="0.25">
      <c r="A196" s="286" t="s">
        <v>326</v>
      </c>
      <c r="B196" s="286" t="s">
        <v>278</v>
      </c>
      <c r="C196" s="290">
        <v>56744</v>
      </c>
      <c r="D196" s="286" t="s">
        <v>1325</v>
      </c>
      <c r="E196" s="288" t="s">
        <v>232</v>
      </c>
      <c r="F196" s="288" t="s">
        <v>232</v>
      </c>
      <c r="G196" s="289" t="s">
        <v>232</v>
      </c>
    </row>
    <row r="197" spans="1:7" x14ac:dyDescent="0.25">
      <c r="A197" s="286" t="s">
        <v>326</v>
      </c>
      <c r="B197" s="286" t="s">
        <v>296</v>
      </c>
      <c r="C197" s="290">
        <v>56748</v>
      </c>
      <c r="D197" s="286" t="s">
        <v>1326</v>
      </c>
      <c r="E197" s="288" t="s">
        <v>232</v>
      </c>
      <c r="F197" s="288" t="s">
        <v>232</v>
      </c>
      <c r="G197" s="289" t="s">
        <v>232</v>
      </c>
    </row>
    <row r="198" spans="1:7" x14ac:dyDescent="0.25">
      <c r="A198" s="286" t="s">
        <v>326</v>
      </c>
      <c r="B198" s="286" t="s">
        <v>290</v>
      </c>
      <c r="C198" s="290">
        <v>56754</v>
      </c>
      <c r="D198" s="286" t="s">
        <v>1370</v>
      </c>
      <c r="E198" s="288" t="s">
        <v>232</v>
      </c>
      <c r="F198" s="288" t="s">
        <v>232</v>
      </c>
      <c r="G198" s="289" t="s">
        <v>232</v>
      </c>
    </row>
    <row r="199" spans="1:7" x14ac:dyDescent="0.25">
      <c r="A199" s="286" t="s">
        <v>326</v>
      </c>
      <c r="B199" s="286" t="s">
        <v>268</v>
      </c>
      <c r="C199" s="290">
        <v>56755</v>
      </c>
      <c r="D199" s="286" t="s">
        <v>1371</v>
      </c>
      <c r="E199" s="288" t="s">
        <v>232</v>
      </c>
      <c r="F199" s="288" t="s">
        <v>232</v>
      </c>
      <c r="G199" s="289" t="s">
        <v>232</v>
      </c>
    </row>
    <row r="200" spans="1:7" x14ac:dyDescent="0.25">
      <c r="A200" s="286" t="s">
        <v>326</v>
      </c>
      <c r="B200" s="286" t="s">
        <v>301</v>
      </c>
      <c r="C200" s="290">
        <v>56756</v>
      </c>
      <c r="D200" s="286" t="s">
        <v>1328</v>
      </c>
      <c r="E200" s="288" t="s">
        <v>232</v>
      </c>
      <c r="F200" s="288" t="s">
        <v>232</v>
      </c>
      <c r="G200" s="289" t="s">
        <v>232</v>
      </c>
    </row>
    <row r="201" spans="1:7" x14ac:dyDescent="0.25">
      <c r="A201" s="286" t="s">
        <v>326</v>
      </c>
      <c r="B201" s="286" t="s">
        <v>278</v>
      </c>
      <c r="C201" s="290">
        <v>56757</v>
      </c>
      <c r="D201" s="286" t="s">
        <v>1329</v>
      </c>
      <c r="E201" s="288" t="s">
        <v>232</v>
      </c>
      <c r="F201" s="288" t="s">
        <v>232</v>
      </c>
      <c r="G201" s="289" t="s">
        <v>232</v>
      </c>
    </row>
    <row r="202" spans="1:7" x14ac:dyDescent="0.25">
      <c r="A202" s="286" t="s">
        <v>326</v>
      </c>
      <c r="B202" s="286" t="s">
        <v>278</v>
      </c>
      <c r="C202" s="290">
        <v>56758</v>
      </c>
      <c r="D202" s="286" t="s">
        <v>1330</v>
      </c>
      <c r="E202" s="288" t="s">
        <v>232</v>
      </c>
      <c r="F202" s="288" t="s">
        <v>232</v>
      </c>
      <c r="G202" s="289" t="s">
        <v>232</v>
      </c>
    </row>
    <row r="203" spans="1:7" x14ac:dyDescent="0.25">
      <c r="A203" s="286" t="s">
        <v>326</v>
      </c>
      <c r="B203" s="286" t="s">
        <v>301</v>
      </c>
      <c r="C203" s="290">
        <v>56759</v>
      </c>
      <c r="D203" s="286" t="s">
        <v>1331</v>
      </c>
      <c r="E203" s="288" t="s">
        <v>232</v>
      </c>
      <c r="F203" s="288" t="s">
        <v>232</v>
      </c>
      <c r="G203" s="289" t="s">
        <v>232</v>
      </c>
    </row>
    <row r="204" spans="1:7" x14ac:dyDescent="0.25">
      <c r="A204" s="286" t="s">
        <v>326</v>
      </c>
      <c r="B204" s="286" t="s">
        <v>278</v>
      </c>
      <c r="C204" s="290">
        <v>56760</v>
      </c>
      <c r="D204" s="286" t="s">
        <v>1332</v>
      </c>
      <c r="E204" s="288" t="s">
        <v>232</v>
      </c>
      <c r="F204" s="288" t="s">
        <v>232</v>
      </c>
      <c r="G204" s="289" t="s">
        <v>232</v>
      </c>
    </row>
    <row r="205" spans="1:7" x14ac:dyDescent="0.25">
      <c r="A205" s="286" t="s">
        <v>326</v>
      </c>
      <c r="B205" s="286" t="s">
        <v>301</v>
      </c>
      <c r="C205" s="290">
        <v>56761</v>
      </c>
      <c r="D205" s="286" t="s">
        <v>1333</v>
      </c>
      <c r="E205" s="288" t="s">
        <v>232</v>
      </c>
      <c r="F205" s="288" t="s">
        <v>232</v>
      </c>
      <c r="G205" s="289" t="s">
        <v>232</v>
      </c>
    </row>
    <row r="206" spans="1:7" x14ac:dyDescent="0.25">
      <c r="A206" s="286" t="s">
        <v>327</v>
      </c>
      <c r="B206" s="286" t="s">
        <v>305</v>
      </c>
      <c r="C206" s="287">
        <v>55334</v>
      </c>
      <c r="D206" s="286" t="s">
        <v>689</v>
      </c>
      <c r="E206" s="288" t="s">
        <v>232</v>
      </c>
      <c r="F206" s="288" t="s">
        <v>232</v>
      </c>
      <c r="G206" s="289" t="s">
        <v>232</v>
      </c>
    </row>
    <row r="207" spans="1:7" x14ac:dyDescent="0.25">
      <c r="A207" s="286" t="s">
        <v>327</v>
      </c>
      <c r="B207" s="286" t="s">
        <v>305</v>
      </c>
      <c r="C207" s="287">
        <v>55335</v>
      </c>
      <c r="D207" s="286" t="s">
        <v>952</v>
      </c>
      <c r="E207" s="288" t="s">
        <v>232</v>
      </c>
      <c r="F207" s="288" t="s">
        <v>232</v>
      </c>
      <c r="G207" s="289" t="s">
        <v>232</v>
      </c>
    </row>
    <row r="208" spans="1:7" x14ac:dyDescent="0.25">
      <c r="A208" s="286" t="s">
        <v>327</v>
      </c>
      <c r="B208" s="286" t="s">
        <v>305</v>
      </c>
      <c r="C208" s="287">
        <v>55338</v>
      </c>
      <c r="D208" s="286" t="s">
        <v>953</v>
      </c>
      <c r="E208" s="288" t="s">
        <v>232</v>
      </c>
      <c r="F208" s="288" t="s">
        <v>232</v>
      </c>
      <c r="G208" s="289" t="s">
        <v>232</v>
      </c>
    </row>
    <row r="209" spans="1:7" x14ac:dyDescent="0.25">
      <c r="A209" s="286" t="s">
        <v>327</v>
      </c>
      <c r="B209" s="286" t="s">
        <v>305</v>
      </c>
      <c r="C209" s="287">
        <v>55366</v>
      </c>
      <c r="D209" s="286" t="s">
        <v>1376</v>
      </c>
      <c r="E209" s="288" t="s">
        <v>232</v>
      </c>
      <c r="F209" s="288" t="s">
        <v>232</v>
      </c>
      <c r="G209" s="289" t="s">
        <v>232</v>
      </c>
    </row>
    <row r="210" spans="1:7" x14ac:dyDescent="0.25">
      <c r="A210" s="286" t="s">
        <v>327</v>
      </c>
      <c r="B210" s="286" t="s">
        <v>305</v>
      </c>
      <c r="C210" s="287">
        <v>55396</v>
      </c>
      <c r="D210" s="286" t="s">
        <v>705</v>
      </c>
      <c r="E210" s="288" t="s">
        <v>232</v>
      </c>
      <c r="F210" s="288" t="s">
        <v>232</v>
      </c>
      <c r="G210" s="289" t="s">
        <v>232</v>
      </c>
    </row>
    <row r="211" spans="1:7" x14ac:dyDescent="0.25">
      <c r="A211" s="286" t="s">
        <v>327</v>
      </c>
      <c r="B211" s="286" t="s">
        <v>240</v>
      </c>
      <c r="C211" s="287">
        <v>56010</v>
      </c>
      <c r="D211" s="286" t="s">
        <v>1066</v>
      </c>
      <c r="E211" s="288" t="s">
        <v>232</v>
      </c>
      <c r="F211" s="288" t="s">
        <v>232</v>
      </c>
      <c r="G211" s="289" t="s">
        <v>232</v>
      </c>
    </row>
    <row r="212" spans="1:7" x14ac:dyDescent="0.25">
      <c r="A212" s="286" t="s">
        <v>327</v>
      </c>
      <c r="B212" s="286" t="s">
        <v>255</v>
      </c>
      <c r="C212" s="287">
        <v>56014</v>
      </c>
      <c r="D212" s="286" t="s">
        <v>756</v>
      </c>
      <c r="E212" s="288" t="s">
        <v>232</v>
      </c>
      <c r="F212" s="288" t="s">
        <v>232</v>
      </c>
      <c r="G212" s="289" t="s">
        <v>232</v>
      </c>
    </row>
    <row r="213" spans="1:7" x14ac:dyDescent="0.25">
      <c r="A213" s="286" t="s">
        <v>327</v>
      </c>
      <c r="B213" s="286" t="s">
        <v>273</v>
      </c>
      <c r="C213" s="287">
        <v>56017</v>
      </c>
      <c r="D213" s="286" t="s">
        <v>757</v>
      </c>
      <c r="E213" s="288" t="s">
        <v>232</v>
      </c>
      <c r="F213" s="288" t="s">
        <v>232</v>
      </c>
      <c r="G213" s="289" t="s">
        <v>232</v>
      </c>
    </row>
    <row r="214" spans="1:7" x14ac:dyDescent="0.25">
      <c r="A214" s="286" t="s">
        <v>327</v>
      </c>
      <c r="B214" s="286" t="s">
        <v>241</v>
      </c>
      <c r="C214" s="287">
        <v>56019</v>
      </c>
      <c r="D214" s="286" t="s">
        <v>1069</v>
      </c>
      <c r="E214" s="288" t="s">
        <v>232</v>
      </c>
      <c r="F214" s="288" t="s">
        <v>232</v>
      </c>
      <c r="G214" s="289" t="s">
        <v>232</v>
      </c>
    </row>
    <row r="215" spans="1:7" x14ac:dyDescent="0.25">
      <c r="A215" s="286" t="s">
        <v>327</v>
      </c>
      <c r="B215" s="286" t="s">
        <v>285</v>
      </c>
      <c r="C215" s="287">
        <v>56021</v>
      </c>
      <c r="D215" s="286" t="s">
        <v>1070</v>
      </c>
      <c r="E215" s="288" t="s">
        <v>232</v>
      </c>
      <c r="F215" s="288" t="s">
        <v>232</v>
      </c>
      <c r="G215" s="289" t="s">
        <v>232</v>
      </c>
    </row>
    <row r="216" spans="1:7" x14ac:dyDescent="0.25">
      <c r="A216" s="286" t="s">
        <v>327</v>
      </c>
      <c r="B216" s="286" t="s">
        <v>316</v>
      </c>
      <c r="C216" s="287">
        <v>56022</v>
      </c>
      <c r="D216" s="286" t="s">
        <v>1392</v>
      </c>
      <c r="E216" s="288" t="s">
        <v>232</v>
      </c>
      <c r="F216" s="288" t="s">
        <v>232</v>
      </c>
      <c r="G216" s="289" t="s">
        <v>232</v>
      </c>
    </row>
    <row r="217" spans="1:7" x14ac:dyDescent="0.25">
      <c r="A217" s="286" t="s">
        <v>327</v>
      </c>
      <c r="B217" s="286" t="s">
        <v>255</v>
      </c>
      <c r="C217" s="287">
        <v>56023</v>
      </c>
      <c r="D217" s="286" t="s">
        <v>1071</v>
      </c>
      <c r="E217" s="288" t="s">
        <v>232</v>
      </c>
      <c r="F217" s="288" t="s">
        <v>232</v>
      </c>
      <c r="G217" s="289" t="s">
        <v>232</v>
      </c>
    </row>
    <row r="218" spans="1:7" x14ac:dyDescent="0.25">
      <c r="A218" s="286" t="s">
        <v>327</v>
      </c>
      <c r="B218" s="286" t="s">
        <v>240</v>
      </c>
      <c r="C218" s="287">
        <v>56024</v>
      </c>
      <c r="D218" s="286" t="s">
        <v>758</v>
      </c>
      <c r="E218" s="288" t="s">
        <v>232</v>
      </c>
      <c r="F218" s="288" t="s">
        <v>232</v>
      </c>
      <c r="G218" s="289" t="s">
        <v>232</v>
      </c>
    </row>
    <row r="219" spans="1:7" x14ac:dyDescent="0.25">
      <c r="A219" s="286" t="s">
        <v>327</v>
      </c>
      <c r="B219" s="286" t="s">
        <v>255</v>
      </c>
      <c r="C219" s="287">
        <v>56025</v>
      </c>
      <c r="D219" s="286" t="s">
        <v>1072</v>
      </c>
      <c r="E219" s="288" t="s">
        <v>232</v>
      </c>
      <c r="F219" s="288" t="s">
        <v>232</v>
      </c>
      <c r="G219" s="289" t="s">
        <v>232</v>
      </c>
    </row>
    <row r="220" spans="1:7" x14ac:dyDescent="0.25">
      <c r="A220" s="286" t="s">
        <v>327</v>
      </c>
      <c r="B220" s="286" t="s">
        <v>255</v>
      </c>
      <c r="C220" s="287">
        <v>56027</v>
      </c>
      <c r="D220" s="286" t="s">
        <v>1073</v>
      </c>
      <c r="E220" s="288" t="s">
        <v>232</v>
      </c>
      <c r="F220" s="288" t="s">
        <v>232</v>
      </c>
      <c r="G220" s="289" t="s">
        <v>232</v>
      </c>
    </row>
    <row r="221" spans="1:7" x14ac:dyDescent="0.25">
      <c r="A221" s="286" t="s">
        <v>327</v>
      </c>
      <c r="B221" s="286" t="s">
        <v>273</v>
      </c>
      <c r="C221" s="287">
        <v>56028</v>
      </c>
      <c r="D221" s="286" t="s">
        <v>1074</v>
      </c>
      <c r="E221" s="288" t="s">
        <v>232</v>
      </c>
      <c r="F221" s="288" t="s">
        <v>232</v>
      </c>
      <c r="G221" s="289" t="s">
        <v>232</v>
      </c>
    </row>
    <row r="222" spans="1:7" x14ac:dyDescent="0.25">
      <c r="A222" s="286" t="s">
        <v>327</v>
      </c>
      <c r="B222" s="286" t="s">
        <v>241</v>
      </c>
      <c r="C222" s="287">
        <v>56030</v>
      </c>
      <c r="D222" s="286" t="s">
        <v>1393</v>
      </c>
      <c r="E222" s="288" t="s">
        <v>232</v>
      </c>
      <c r="F222" s="288" t="s">
        <v>232</v>
      </c>
      <c r="G222" s="289" t="s">
        <v>232</v>
      </c>
    </row>
    <row r="223" spans="1:7" x14ac:dyDescent="0.25">
      <c r="A223" s="286" t="s">
        <v>327</v>
      </c>
      <c r="B223" s="286" t="s">
        <v>255</v>
      </c>
      <c r="C223" s="287">
        <v>56033</v>
      </c>
      <c r="D223" s="286" t="s">
        <v>1076</v>
      </c>
      <c r="E223" s="288" t="s">
        <v>232</v>
      </c>
      <c r="F223" s="288" t="s">
        <v>232</v>
      </c>
      <c r="G223" s="289" t="s">
        <v>232</v>
      </c>
    </row>
    <row r="224" spans="1:7" x14ac:dyDescent="0.25">
      <c r="A224" s="286" t="s">
        <v>327</v>
      </c>
      <c r="B224" s="286" t="s">
        <v>240</v>
      </c>
      <c r="C224" s="287">
        <v>56034</v>
      </c>
      <c r="D224" s="286" t="s">
        <v>1077</v>
      </c>
      <c r="E224" s="288" t="s">
        <v>232</v>
      </c>
      <c r="F224" s="288" t="s">
        <v>232</v>
      </c>
      <c r="G224" s="289" t="s">
        <v>232</v>
      </c>
    </row>
    <row r="225" spans="1:7" x14ac:dyDescent="0.25">
      <c r="A225" s="286" t="s">
        <v>327</v>
      </c>
      <c r="B225" s="286" t="s">
        <v>240</v>
      </c>
      <c r="C225" s="287">
        <v>56037</v>
      </c>
      <c r="D225" s="286" t="s">
        <v>1078</v>
      </c>
      <c r="E225" s="288" t="s">
        <v>232</v>
      </c>
      <c r="F225" s="288" t="s">
        <v>232</v>
      </c>
      <c r="G225" s="289" t="s">
        <v>232</v>
      </c>
    </row>
    <row r="226" spans="1:7" x14ac:dyDescent="0.25">
      <c r="A226" s="286" t="s">
        <v>327</v>
      </c>
      <c r="B226" s="286" t="s">
        <v>241</v>
      </c>
      <c r="C226" s="287">
        <v>56041</v>
      </c>
      <c r="D226" s="286" t="s">
        <v>1080</v>
      </c>
      <c r="E226" s="288" t="s">
        <v>232</v>
      </c>
      <c r="F226" s="288" t="s">
        <v>232</v>
      </c>
      <c r="G226" s="289" t="s">
        <v>232</v>
      </c>
    </row>
    <row r="227" spans="1:7" x14ac:dyDescent="0.25">
      <c r="A227" s="286" t="s">
        <v>327</v>
      </c>
      <c r="B227" s="286" t="s">
        <v>255</v>
      </c>
      <c r="C227" s="287">
        <v>56051</v>
      </c>
      <c r="D227" s="286" t="s">
        <v>1086</v>
      </c>
      <c r="E227" s="288" t="s">
        <v>232</v>
      </c>
      <c r="F227" s="288" t="s">
        <v>232</v>
      </c>
      <c r="G227" s="289" t="s">
        <v>232</v>
      </c>
    </row>
    <row r="228" spans="1:7" x14ac:dyDescent="0.25">
      <c r="A228" s="286" t="s">
        <v>327</v>
      </c>
      <c r="B228" s="286" t="s">
        <v>273</v>
      </c>
      <c r="C228" s="287">
        <v>56052</v>
      </c>
      <c r="D228" s="286" t="s">
        <v>1087</v>
      </c>
      <c r="E228" s="288" t="s">
        <v>232</v>
      </c>
      <c r="F228" s="288" t="s">
        <v>232</v>
      </c>
      <c r="G228" s="289" t="s">
        <v>232</v>
      </c>
    </row>
    <row r="229" spans="1:7" x14ac:dyDescent="0.25">
      <c r="A229" s="286" t="s">
        <v>327</v>
      </c>
      <c r="B229" s="286" t="s">
        <v>285</v>
      </c>
      <c r="C229" s="287">
        <v>56054</v>
      </c>
      <c r="D229" s="286" t="s">
        <v>1088</v>
      </c>
      <c r="E229" s="288" t="s">
        <v>232</v>
      </c>
      <c r="F229" s="288" t="s">
        <v>232</v>
      </c>
      <c r="G229" s="289" t="s">
        <v>232</v>
      </c>
    </row>
    <row r="230" spans="1:7" x14ac:dyDescent="0.25">
      <c r="A230" s="286" t="s">
        <v>327</v>
      </c>
      <c r="B230" s="286" t="s">
        <v>316</v>
      </c>
      <c r="C230" s="287">
        <v>56056</v>
      </c>
      <c r="D230" s="286" t="s">
        <v>1397</v>
      </c>
      <c r="E230" s="288" t="s">
        <v>232</v>
      </c>
      <c r="F230" s="288" t="s">
        <v>232</v>
      </c>
      <c r="G230" s="289" t="s">
        <v>232</v>
      </c>
    </row>
    <row r="231" spans="1:7" x14ac:dyDescent="0.25">
      <c r="A231" s="286" t="s">
        <v>327</v>
      </c>
      <c r="B231" s="286" t="s">
        <v>273</v>
      </c>
      <c r="C231" s="287">
        <v>56058</v>
      </c>
      <c r="D231" s="286" t="s">
        <v>1089</v>
      </c>
      <c r="E231" s="288" t="s">
        <v>232</v>
      </c>
      <c r="F231" s="288" t="s">
        <v>232</v>
      </c>
      <c r="G231" s="289" t="s">
        <v>232</v>
      </c>
    </row>
    <row r="232" spans="1:7" x14ac:dyDescent="0.25">
      <c r="A232" s="286" t="s">
        <v>327</v>
      </c>
      <c r="B232" s="286" t="s">
        <v>316</v>
      </c>
      <c r="C232" s="287">
        <v>56060</v>
      </c>
      <c r="D232" s="286" t="s">
        <v>765</v>
      </c>
      <c r="E232" s="288" t="s">
        <v>232</v>
      </c>
      <c r="F232" s="288" t="s">
        <v>232</v>
      </c>
      <c r="G232" s="289" t="s">
        <v>232</v>
      </c>
    </row>
    <row r="233" spans="1:7" x14ac:dyDescent="0.25">
      <c r="A233" s="286" t="s">
        <v>327</v>
      </c>
      <c r="B233" s="286" t="s">
        <v>240</v>
      </c>
      <c r="C233" s="287">
        <v>56063</v>
      </c>
      <c r="D233" s="286" t="s">
        <v>1090</v>
      </c>
      <c r="E233" s="288" t="s">
        <v>232</v>
      </c>
      <c r="F233" s="288" t="s">
        <v>232</v>
      </c>
      <c r="G233" s="289" t="s">
        <v>232</v>
      </c>
    </row>
    <row r="234" spans="1:7" x14ac:dyDescent="0.25">
      <c r="A234" s="286" t="s">
        <v>327</v>
      </c>
      <c r="B234" s="286" t="s">
        <v>255</v>
      </c>
      <c r="C234" s="287">
        <v>56068</v>
      </c>
      <c r="D234" s="286" t="s">
        <v>1091</v>
      </c>
      <c r="E234" s="288" t="s">
        <v>232</v>
      </c>
      <c r="F234" s="288" t="s">
        <v>232</v>
      </c>
      <c r="G234" s="289" t="s">
        <v>232</v>
      </c>
    </row>
    <row r="235" spans="1:7" x14ac:dyDescent="0.25">
      <c r="A235" s="286" t="s">
        <v>327</v>
      </c>
      <c r="B235" s="286" t="s">
        <v>273</v>
      </c>
      <c r="C235" s="287">
        <v>56069</v>
      </c>
      <c r="D235" s="286" t="s">
        <v>1092</v>
      </c>
      <c r="E235" s="288" t="s">
        <v>232</v>
      </c>
      <c r="F235" s="288" t="s">
        <v>232</v>
      </c>
      <c r="G235" s="289" t="s">
        <v>232</v>
      </c>
    </row>
    <row r="236" spans="1:7" x14ac:dyDescent="0.25">
      <c r="A236" s="286" t="s">
        <v>327</v>
      </c>
      <c r="B236" s="286" t="s">
        <v>285</v>
      </c>
      <c r="C236" s="287">
        <v>56074</v>
      </c>
      <c r="D236" s="286" t="s">
        <v>1093</v>
      </c>
      <c r="E236" s="288" t="s">
        <v>232</v>
      </c>
      <c r="F236" s="288" t="s">
        <v>232</v>
      </c>
      <c r="G236" s="289" t="s">
        <v>232</v>
      </c>
    </row>
    <row r="237" spans="1:7" x14ac:dyDescent="0.25">
      <c r="A237" s="286" t="s">
        <v>327</v>
      </c>
      <c r="B237" s="286" t="s">
        <v>279</v>
      </c>
      <c r="C237" s="287">
        <v>56075</v>
      </c>
      <c r="D237" s="286" t="s">
        <v>1398</v>
      </c>
      <c r="E237" s="288" t="s">
        <v>232</v>
      </c>
      <c r="F237" s="288" t="s">
        <v>232</v>
      </c>
      <c r="G237" s="289" t="s">
        <v>232</v>
      </c>
    </row>
    <row r="238" spans="1:7" x14ac:dyDescent="0.25">
      <c r="A238" s="286" t="s">
        <v>327</v>
      </c>
      <c r="B238" s="286" t="s">
        <v>240</v>
      </c>
      <c r="C238" s="287">
        <v>56078</v>
      </c>
      <c r="D238" s="286" t="s">
        <v>1094</v>
      </c>
      <c r="E238" s="288" t="s">
        <v>232</v>
      </c>
      <c r="F238" s="288" t="s">
        <v>232</v>
      </c>
      <c r="G238" s="289" t="s">
        <v>232</v>
      </c>
    </row>
    <row r="239" spans="1:7" x14ac:dyDescent="0.25">
      <c r="A239" s="286" t="s">
        <v>327</v>
      </c>
      <c r="B239" s="286" t="s">
        <v>240</v>
      </c>
      <c r="C239" s="287">
        <v>56080</v>
      </c>
      <c r="D239" s="286" t="s">
        <v>1399</v>
      </c>
      <c r="E239" s="288" t="s">
        <v>232</v>
      </c>
      <c r="F239" s="288" t="s">
        <v>232</v>
      </c>
      <c r="G239" s="289" t="s">
        <v>232</v>
      </c>
    </row>
    <row r="240" spans="1:7" x14ac:dyDescent="0.25">
      <c r="A240" s="286" t="s">
        <v>327</v>
      </c>
      <c r="B240" s="286" t="s">
        <v>279</v>
      </c>
      <c r="C240" s="287">
        <v>56088</v>
      </c>
      <c r="D240" s="286" t="s">
        <v>1097</v>
      </c>
      <c r="E240" s="288" t="s">
        <v>232</v>
      </c>
      <c r="F240" s="288" t="s">
        <v>232</v>
      </c>
      <c r="G240" s="289" t="s">
        <v>232</v>
      </c>
    </row>
    <row r="241" spans="1:7" x14ac:dyDescent="0.25">
      <c r="A241" s="286" t="s">
        <v>327</v>
      </c>
      <c r="B241" s="286" t="s">
        <v>240</v>
      </c>
      <c r="C241" s="287">
        <v>56090</v>
      </c>
      <c r="D241" s="286" t="s">
        <v>1099</v>
      </c>
      <c r="E241" s="288" t="s">
        <v>232</v>
      </c>
      <c r="F241" s="288" t="s">
        <v>232</v>
      </c>
      <c r="G241" s="289" t="s">
        <v>232</v>
      </c>
    </row>
    <row r="242" spans="1:7" x14ac:dyDescent="0.25">
      <c r="A242" s="286" t="s">
        <v>327</v>
      </c>
      <c r="B242" s="286" t="s">
        <v>314</v>
      </c>
      <c r="C242" s="287">
        <v>56091</v>
      </c>
      <c r="D242" s="286" t="s">
        <v>1100</v>
      </c>
      <c r="E242" s="288" t="s">
        <v>232</v>
      </c>
      <c r="F242" s="288" t="s">
        <v>232</v>
      </c>
      <c r="G242" s="289" t="s">
        <v>232</v>
      </c>
    </row>
    <row r="243" spans="1:7" x14ac:dyDescent="0.25">
      <c r="A243" s="286" t="s">
        <v>327</v>
      </c>
      <c r="B243" s="286" t="s">
        <v>316</v>
      </c>
      <c r="C243" s="287">
        <v>56120</v>
      </c>
      <c r="D243" s="286" t="s">
        <v>778</v>
      </c>
      <c r="E243" s="288" t="s">
        <v>232</v>
      </c>
      <c r="F243" s="288" t="s">
        <v>232</v>
      </c>
      <c r="G243" s="289" t="s">
        <v>232</v>
      </c>
    </row>
    <row r="244" spans="1:7" x14ac:dyDescent="0.25">
      <c r="A244" s="286" t="s">
        <v>327</v>
      </c>
      <c r="B244" s="286" t="s">
        <v>279</v>
      </c>
      <c r="C244" s="287">
        <v>56121</v>
      </c>
      <c r="D244" s="286" t="s">
        <v>1109</v>
      </c>
      <c r="E244" s="288" t="s">
        <v>232</v>
      </c>
      <c r="F244" s="288" t="s">
        <v>232</v>
      </c>
      <c r="G244" s="289" t="s">
        <v>232</v>
      </c>
    </row>
    <row r="245" spans="1:7" x14ac:dyDescent="0.25">
      <c r="A245" s="286" t="s">
        <v>327</v>
      </c>
      <c r="B245" s="286" t="s">
        <v>279</v>
      </c>
      <c r="C245" s="287">
        <v>56127</v>
      </c>
      <c r="D245" s="286" t="s">
        <v>1113</v>
      </c>
      <c r="E245" s="288" t="s">
        <v>232</v>
      </c>
      <c r="F245" s="288" t="s">
        <v>232</v>
      </c>
      <c r="G245" s="289" t="s">
        <v>232</v>
      </c>
    </row>
    <row r="246" spans="1:7" x14ac:dyDescent="0.25">
      <c r="A246" s="286" t="s">
        <v>327</v>
      </c>
      <c r="B246" s="286" t="s">
        <v>316</v>
      </c>
      <c r="C246" s="287">
        <v>56160</v>
      </c>
      <c r="D246" s="286" t="s">
        <v>1132</v>
      </c>
      <c r="E246" s="288" t="s">
        <v>232</v>
      </c>
      <c r="F246" s="288" t="s">
        <v>232</v>
      </c>
      <c r="G246" s="289" t="s">
        <v>232</v>
      </c>
    </row>
    <row r="247" spans="1:7" x14ac:dyDescent="0.25">
      <c r="A247" s="286" t="s">
        <v>327</v>
      </c>
      <c r="B247" s="286" t="s">
        <v>279</v>
      </c>
      <c r="C247" s="287">
        <v>56162</v>
      </c>
      <c r="D247" s="286" t="s">
        <v>1134</v>
      </c>
      <c r="E247" s="288" t="s">
        <v>232</v>
      </c>
      <c r="F247" s="288" t="s">
        <v>232</v>
      </c>
      <c r="G247" s="289" t="s">
        <v>232</v>
      </c>
    </row>
    <row r="248" spans="1:7" x14ac:dyDescent="0.25">
      <c r="A248" s="286" t="s">
        <v>327</v>
      </c>
      <c r="B248" s="286" t="s">
        <v>279</v>
      </c>
      <c r="C248" s="287">
        <v>56171</v>
      </c>
      <c r="D248" s="286" t="s">
        <v>1141</v>
      </c>
      <c r="E248" s="288" t="s">
        <v>232</v>
      </c>
      <c r="F248" s="288" t="s">
        <v>232</v>
      </c>
      <c r="G248" s="289" t="s">
        <v>232</v>
      </c>
    </row>
    <row r="249" spans="1:7" x14ac:dyDescent="0.25">
      <c r="A249" s="286" t="s">
        <v>327</v>
      </c>
      <c r="B249" s="286" t="s">
        <v>279</v>
      </c>
      <c r="C249" s="287">
        <v>56176</v>
      </c>
      <c r="D249" s="286" t="s">
        <v>1144</v>
      </c>
      <c r="E249" s="288" t="s">
        <v>232</v>
      </c>
      <c r="F249" s="288" t="s">
        <v>232</v>
      </c>
      <c r="G249" s="289" t="s">
        <v>232</v>
      </c>
    </row>
    <row r="250" spans="1:7" x14ac:dyDescent="0.25">
      <c r="A250" s="286" t="s">
        <v>327</v>
      </c>
      <c r="B250" s="286" t="s">
        <v>279</v>
      </c>
      <c r="C250" s="287">
        <v>56181</v>
      </c>
      <c r="D250" s="286" t="s">
        <v>1145</v>
      </c>
      <c r="E250" s="288" t="s">
        <v>232</v>
      </c>
      <c r="F250" s="288" t="s">
        <v>232</v>
      </c>
      <c r="G250" s="289" t="s">
        <v>232</v>
      </c>
    </row>
    <row r="251" spans="1:7" x14ac:dyDescent="0.25">
      <c r="A251" s="286" t="s">
        <v>332</v>
      </c>
      <c r="B251" s="286" t="s">
        <v>258</v>
      </c>
      <c r="C251" s="287">
        <v>55018</v>
      </c>
      <c r="D251" s="286" t="s">
        <v>919</v>
      </c>
      <c r="E251" s="288" t="s">
        <v>232</v>
      </c>
      <c r="F251" s="288" t="s">
        <v>232</v>
      </c>
      <c r="G251" s="289" t="s">
        <v>232</v>
      </c>
    </row>
    <row r="252" spans="1:7" x14ac:dyDescent="0.25">
      <c r="A252" s="286" t="s">
        <v>332</v>
      </c>
      <c r="B252" s="286" t="s">
        <v>299</v>
      </c>
      <c r="C252" s="287">
        <v>55019</v>
      </c>
      <c r="D252" s="286" t="s">
        <v>920</v>
      </c>
      <c r="E252" s="288" t="s">
        <v>232</v>
      </c>
      <c r="F252" s="288" t="s">
        <v>232</v>
      </c>
      <c r="G252" s="289" t="s">
        <v>232</v>
      </c>
    </row>
    <row r="253" spans="1:7" x14ac:dyDescent="0.25">
      <c r="A253" s="286" t="s">
        <v>332</v>
      </c>
      <c r="B253" s="286" t="s">
        <v>258</v>
      </c>
      <c r="C253" s="287">
        <v>55026</v>
      </c>
      <c r="D253" s="286" t="s">
        <v>922</v>
      </c>
      <c r="E253" s="288" t="s">
        <v>232</v>
      </c>
      <c r="F253" s="288" t="s">
        <v>232</v>
      </c>
      <c r="G253" s="289" t="s">
        <v>232</v>
      </c>
    </row>
    <row r="254" spans="1:7" x14ac:dyDescent="0.25">
      <c r="A254" s="286" t="s">
        <v>332</v>
      </c>
      <c r="B254" s="286" t="s">
        <v>299</v>
      </c>
      <c r="C254" s="287">
        <v>55046</v>
      </c>
      <c r="D254" s="286" t="s">
        <v>929</v>
      </c>
      <c r="E254" s="288" t="s">
        <v>232</v>
      </c>
      <c r="F254" s="288" t="s">
        <v>232</v>
      </c>
      <c r="G254" s="289" t="s">
        <v>232</v>
      </c>
    </row>
    <row r="255" spans="1:7" x14ac:dyDescent="0.25">
      <c r="A255" s="286" t="s">
        <v>332</v>
      </c>
      <c r="B255" s="286" t="s">
        <v>299</v>
      </c>
      <c r="C255" s="287">
        <v>55052</v>
      </c>
      <c r="D255" s="286" t="s">
        <v>931</v>
      </c>
      <c r="E255" s="288" t="s">
        <v>232</v>
      </c>
      <c r="F255" s="288" t="s">
        <v>232</v>
      </c>
      <c r="G255" s="289" t="s">
        <v>232</v>
      </c>
    </row>
    <row r="256" spans="1:7" x14ac:dyDescent="0.25">
      <c r="A256" s="286" t="s">
        <v>332</v>
      </c>
      <c r="B256" s="286" t="s">
        <v>299</v>
      </c>
      <c r="C256" s="287">
        <v>55053</v>
      </c>
      <c r="D256" s="286" t="s">
        <v>932</v>
      </c>
      <c r="E256" s="288" t="s">
        <v>232</v>
      </c>
      <c r="F256" s="288" t="s">
        <v>232</v>
      </c>
      <c r="G256" s="289" t="s">
        <v>232</v>
      </c>
    </row>
    <row r="257" spans="1:7" x14ac:dyDescent="0.25">
      <c r="A257" s="286" t="s">
        <v>332</v>
      </c>
      <c r="B257" s="286" t="s">
        <v>299</v>
      </c>
      <c r="C257" s="287">
        <v>55087</v>
      </c>
      <c r="D257" s="286" t="s">
        <v>936</v>
      </c>
      <c r="E257" s="288" t="s">
        <v>232</v>
      </c>
      <c r="F257" s="288" t="s">
        <v>232</v>
      </c>
      <c r="G257" s="289" t="s">
        <v>232</v>
      </c>
    </row>
    <row r="258" spans="1:7" x14ac:dyDescent="0.25">
      <c r="A258" s="286" t="s">
        <v>332</v>
      </c>
      <c r="B258" s="286" t="s">
        <v>288</v>
      </c>
      <c r="C258" s="287">
        <v>55903</v>
      </c>
      <c r="D258" s="286" t="s">
        <v>1389</v>
      </c>
      <c r="E258" s="288" t="s">
        <v>232</v>
      </c>
      <c r="F258" s="288" t="s">
        <v>232</v>
      </c>
      <c r="G258" s="289" t="s">
        <v>232</v>
      </c>
    </row>
    <row r="259" spans="1:7" x14ac:dyDescent="0.25">
      <c r="A259" s="286" t="s">
        <v>332</v>
      </c>
      <c r="B259" s="286" t="s">
        <v>283</v>
      </c>
      <c r="C259" s="287">
        <v>55909</v>
      </c>
      <c r="D259" s="286" t="s">
        <v>1028</v>
      </c>
      <c r="E259" s="288" t="s">
        <v>232</v>
      </c>
      <c r="F259" s="288" t="s">
        <v>232</v>
      </c>
      <c r="G259" s="289" t="s">
        <v>232</v>
      </c>
    </row>
    <row r="260" spans="1:7" x14ac:dyDescent="0.25">
      <c r="A260" s="286" t="s">
        <v>332</v>
      </c>
      <c r="B260" s="286" t="s">
        <v>318</v>
      </c>
      <c r="C260" s="287">
        <v>55910</v>
      </c>
      <c r="D260" s="286" t="s">
        <v>1029</v>
      </c>
      <c r="E260" s="288" t="s">
        <v>232</v>
      </c>
      <c r="F260" s="288" t="s">
        <v>232</v>
      </c>
      <c r="G260" s="289" t="s">
        <v>232</v>
      </c>
    </row>
    <row r="261" spans="1:7" x14ac:dyDescent="0.25">
      <c r="A261" s="286" t="s">
        <v>332</v>
      </c>
      <c r="B261" s="286" t="s">
        <v>283</v>
      </c>
      <c r="C261" s="287">
        <v>55918</v>
      </c>
      <c r="D261" s="286" t="s">
        <v>1030</v>
      </c>
      <c r="E261" s="288" t="s">
        <v>232</v>
      </c>
      <c r="F261" s="288" t="s">
        <v>232</v>
      </c>
      <c r="G261" s="289" t="s">
        <v>232</v>
      </c>
    </row>
    <row r="262" spans="1:7" x14ac:dyDescent="0.25">
      <c r="A262" s="286" t="s">
        <v>332</v>
      </c>
      <c r="B262" s="286" t="s">
        <v>261</v>
      </c>
      <c r="C262" s="287">
        <v>55919</v>
      </c>
      <c r="D262" s="286" t="s">
        <v>730</v>
      </c>
      <c r="E262" s="288" t="s">
        <v>232</v>
      </c>
      <c r="F262" s="288" t="s">
        <v>232</v>
      </c>
      <c r="G262" s="289" t="s">
        <v>232</v>
      </c>
    </row>
    <row r="263" spans="1:7" x14ac:dyDescent="0.25">
      <c r="A263" s="286" t="s">
        <v>332</v>
      </c>
      <c r="B263" s="286" t="s">
        <v>288</v>
      </c>
      <c r="C263" s="287">
        <v>55920</v>
      </c>
      <c r="D263" s="286" t="s">
        <v>1031</v>
      </c>
      <c r="E263" s="288" t="s">
        <v>232</v>
      </c>
      <c r="F263" s="288" t="s">
        <v>232</v>
      </c>
      <c r="G263" s="289" t="s">
        <v>232</v>
      </c>
    </row>
    <row r="264" spans="1:7" x14ac:dyDescent="0.25">
      <c r="A264" s="286" t="s">
        <v>332</v>
      </c>
      <c r="B264" s="286" t="s">
        <v>261</v>
      </c>
      <c r="C264" s="287">
        <v>55921</v>
      </c>
      <c r="D264" s="286" t="s">
        <v>731</v>
      </c>
      <c r="E264" s="288" t="s">
        <v>232</v>
      </c>
      <c r="F264" s="288" t="s">
        <v>232</v>
      </c>
      <c r="G264" s="289" t="s">
        <v>232</v>
      </c>
    </row>
    <row r="265" spans="1:7" x14ac:dyDescent="0.25">
      <c r="A265" s="286" t="s">
        <v>332</v>
      </c>
      <c r="B265" s="286" t="s">
        <v>318</v>
      </c>
      <c r="C265" s="287">
        <v>55925</v>
      </c>
      <c r="D265" s="286" t="s">
        <v>1032</v>
      </c>
      <c r="E265" s="288" t="s">
        <v>232</v>
      </c>
      <c r="F265" s="288" t="s">
        <v>232</v>
      </c>
      <c r="G265" s="289" t="s">
        <v>232</v>
      </c>
    </row>
    <row r="266" spans="1:7" x14ac:dyDescent="0.25">
      <c r="A266" s="286" t="s">
        <v>332</v>
      </c>
      <c r="B266" s="286" t="s">
        <v>283</v>
      </c>
      <c r="C266" s="287">
        <v>55926</v>
      </c>
      <c r="D266" s="286" t="s">
        <v>1033</v>
      </c>
      <c r="E266" s="288" t="s">
        <v>232</v>
      </c>
      <c r="F266" s="288" t="s">
        <v>232</v>
      </c>
      <c r="G266" s="289" t="s">
        <v>232</v>
      </c>
    </row>
    <row r="267" spans="1:7" x14ac:dyDescent="0.25">
      <c r="A267" s="286" t="s">
        <v>332</v>
      </c>
      <c r="B267" s="286" t="s">
        <v>253</v>
      </c>
      <c r="C267" s="287">
        <v>55927</v>
      </c>
      <c r="D267" s="286" t="s">
        <v>735</v>
      </c>
      <c r="E267" s="288" t="s">
        <v>232</v>
      </c>
      <c r="F267" s="288" t="s">
        <v>232</v>
      </c>
      <c r="G267" s="289" t="s">
        <v>232</v>
      </c>
    </row>
    <row r="268" spans="1:7" x14ac:dyDescent="0.25">
      <c r="A268" s="286" t="s">
        <v>332</v>
      </c>
      <c r="B268" s="286" t="s">
        <v>288</v>
      </c>
      <c r="C268" s="287">
        <v>55929</v>
      </c>
      <c r="D268" s="286" t="s">
        <v>1034</v>
      </c>
      <c r="E268" s="288" t="s">
        <v>232</v>
      </c>
      <c r="F268" s="288" t="s">
        <v>232</v>
      </c>
      <c r="G268" s="289" t="s">
        <v>232</v>
      </c>
    </row>
    <row r="269" spans="1:7" x14ac:dyDescent="0.25">
      <c r="A269" s="286" t="s">
        <v>332</v>
      </c>
      <c r="B269" s="286" t="s">
        <v>261</v>
      </c>
      <c r="C269" s="287">
        <v>55931</v>
      </c>
      <c r="D269" s="286" t="s">
        <v>1035</v>
      </c>
      <c r="E269" s="288" t="s">
        <v>232</v>
      </c>
      <c r="F269" s="288" t="s">
        <v>232</v>
      </c>
      <c r="G269" s="289" t="s">
        <v>232</v>
      </c>
    </row>
    <row r="270" spans="1:7" x14ac:dyDescent="0.25">
      <c r="A270" s="286" t="s">
        <v>332</v>
      </c>
      <c r="B270" s="286" t="s">
        <v>312</v>
      </c>
      <c r="C270" s="287">
        <v>55932</v>
      </c>
      <c r="D270" s="286" t="s">
        <v>736</v>
      </c>
      <c r="E270" s="288" t="s">
        <v>232</v>
      </c>
      <c r="F270" s="288" t="s">
        <v>232</v>
      </c>
      <c r="G270" s="289" t="s">
        <v>232</v>
      </c>
    </row>
    <row r="271" spans="1:7" x14ac:dyDescent="0.25">
      <c r="A271" s="286" t="s">
        <v>332</v>
      </c>
      <c r="B271" s="286" t="s">
        <v>283</v>
      </c>
      <c r="C271" s="287">
        <v>55933</v>
      </c>
      <c r="D271" s="286" t="s">
        <v>1036</v>
      </c>
      <c r="E271" s="288" t="s">
        <v>232</v>
      </c>
      <c r="F271" s="288" t="s">
        <v>232</v>
      </c>
      <c r="G271" s="289" t="s">
        <v>232</v>
      </c>
    </row>
    <row r="272" spans="1:7" x14ac:dyDescent="0.25">
      <c r="A272" s="286" t="s">
        <v>332</v>
      </c>
      <c r="B272" s="286" t="s">
        <v>256</v>
      </c>
      <c r="C272" s="287">
        <v>55935</v>
      </c>
      <c r="D272" s="286" t="s">
        <v>737</v>
      </c>
      <c r="E272" s="288" t="s">
        <v>232</v>
      </c>
      <c r="F272" s="288" t="s">
        <v>232</v>
      </c>
      <c r="G272" s="289" t="s">
        <v>232</v>
      </c>
    </row>
    <row r="273" spans="1:7" x14ac:dyDescent="0.25">
      <c r="A273" s="286" t="s">
        <v>332</v>
      </c>
      <c r="B273" s="286" t="s">
        <v>283</v>
      </c>
      <c r="C273" s="287">
        <v>55936</v>
      </c>
      <c r="D273" s="286" t="s">
        <v>1038</v>
      </c>
      <c r="E273" s="288" t="s">
        <v>232</v>
      </c>
      <c r="F273" s="288" t="s">
        <v>232</v>
      </c>
      <c r="G273" s="289" t="s">
        <v>232</v>
      </c>
    </row>
    <row r="274" spans="1:7" x14ac:dyDescent="0.25">
      <c r="A274" s="286" t="s">
        <v>332</v>
      </c>
      <c r="B274" s="286" t="s">
        <v>261</v>
      </c>
      <c r="C274" s="287">
        <v>55941</v>
      </c>
      <c r="D274" s="286" t="s">
        <v>1040</v>
      </c>
      <c r="E274" s="288" t="s">
        <v>232</v>
      </c>
      <c r="F274" s="288" t="s">
        <v>232</v>
      </c>
      <c r="G274" s="289" t="s">
        <v>232</v>
      </c>
    </row>
    <row r="275" spans="1:7" x14ac:dyDescent="0.25">
      <c r="A275" s="286" t="s">
        <v>332</v>
      </c>
      <c r="B275" s="286" t="s">
        <v>261</v>
      </c>
      <c r="C275" s="287">
        <v>55943</v>
      </c>
      <c r="D275" s="286" t="s">
        <v>1041</v>
      </c>
      <c r="E275" s="288" t="s">
        <v>232</v>
      </c>
      <c r="F275" s="288" t="s">
        <v>232</v>
      </c>
      <c r="G275" s="289" t="s">
        <v>232</v>
      </c>
    </row>
    <row r="276" spans="1:7" x14ac:dyDescent="0.25">
      <c r="A276" s="286" t="s">
        <v>332</v>
      </c>
      <c r="B276" s="286" t="s">
        <v>312</v>
      </c>
      <c r="C276" s="287">
        <v>55945</v>
      </c>
      <c r="D276" s="286" t="s">
        <v>1042</v>
      </c>
      <c r="E276" s="288" t="s">
        <v>232</v>
      </c>
      <c r="F276" s="288" t="s">
        <v>232</v>
      </c>
      <c r="G276" s="289" t="s">
        <v>232</v>
      </c>
    </row>
    <row r="277" spans="1:7" x14ac:dyDescent="0.25">
      <c r="A277" s="286" t="s">
        <v>332</v>
      </c>
      <c r="B277" s="286" t="s">
        <v>261</v>
      </c>
      <c r="C277" s="287">
        <v>55947</v>
      </c>
      <c r="D277" s="286" t="s">
        <v>1043</v>
      </c>
      <c r="E277" s="288" t="s">
        <v>232</v>
      </c>
      <c r="F277" s="288" t="s">
        <v>232</v>
      </c>
      <c r="G277" s="289" t="s">
        <v>232</v>
      </c>
    </row>
    <row r="278" spans="1:7" x14ac:dyDescent="0.25">
      <c r="A278" s="286" t="s">
        <v>332</v>
      </c>
      <c r="B278" s="286" t="s">
        <v>283</v>
      </c>
      <c r="C278" s="287">
        <v>55950</v>
      </c>
      <c r="D278" s="286" t="s">
        <v>1390</v>
      </c>
      <c r="E278" s="288" t="s">
        <v>232</v>
      </c>
      <c r="F278" s="288" t="s">
        <v>232</v>
      </c>
      <c r="G278" s="289" t="s">
        <v>232</v>
      </c>
    </row>
    <row r="279" spans="1:7" x14ac:dyDescent="0.25">
      <c r="A279" s="286" t="s">
        <v>332</v>
      </c>
      <c r="B279" s="286" t="s">
        <v>283</v>
      </c>
      <c r="C279" s="287">
        <v>55951</v>
      </c>
      <c r="D279" s="286" t="s">
        <v>1044</v>
      </c>
      <c r="E279" s="288" t="s">
        <v>232</v>
      </c>
      <c r="F279" s="288" t="s">
        <v>232</v>
      </c>
      <c r="G279" s="289" t="s">
        <v>232</v>
      </c>
    </row>
    <row r="280" spans="1:7" x14ac:dyDescent="0.25">
      <c r="A280" s="286" t="s">
        <v>332</v>
      </c>
      <c r="B280" s="286" t="s">
        <v>318</v>
      </c>
      <c r="C280" s="287">
        <v>55952</v>
      </c>
      <c r="D280" s="286" t="s">
        <v>1045</v>
      </c>
      <c r="E280" s="288" t="s">
        <v>232</v>
      </c>
      <c r="F280" s="288" t="s">
        <v>232</v>
      </c>
      <c r="G280" s="289" t="s">
        <v>232</v>
      </c>
    </row>
    <row r="281" spans="1:7" x14ac:dyDescent="0.25">
      <c r="A281" s="286" t="s">
        <v>332</v>
      </c>
      <c r="B281" s="286" t="s">
        <v>283</v>
      </c>
      <c r="C281" s="287">
        <v>55953</v>
      </c>
      <c r="D281" s="286" t="s">
        <v>1046</v>
      </c>
      <c r="E281" s="288" t="s">
        <v>232</v>
      </c>
      <c r="F281" s="288" t="s">
        <v>232</v>
      </c>
      <c r="G281" s="289" t="s">
        <v>232</v>
      </c>
    </row>
    <row r="282" spans="1:7" x14ac:dyDescent="0.25">
      <c r="A282" s="286" t="s">
        <v>332</v>
      </c>
      <c r="B282" s="286" t="s">
        <v>253</v>
      </c>
      <c r="C282" s="287">
        <v>55955</v>
      </c>
      <c r="D282" s="286" t="s">
        <v>1364</v>
      </c>
      <c r="E282" s="288" t="s">
        <v>232</v>
      </c>
      <c r="F282" s="288" t="s">
        <v>232</v>
      </c>
      <c r="G282" s="289" t="s">
        <v>232</v>
      </c>
    </row>
    <row r="283" spans="1:7" x14ac:dyDescent="0.25">
      <c r="A283" s="286" t="s">
        <v>332</v>
      </c>
      <c r="B283" s="286" t="s">
        <v>312</v>
      </c>
      <c r="C283" s="287">
        <v>55957</v>
      </c>
      <c r="D283" s="286" t="s">
        <v>1047</v>
      </c>
      <c r="E283" s="288" t="s">
        <v>232</v>
      </c>
      <c r="F283" s="288" t="s">
        <v>232</v>
      </c>
      <c r="G283" s="289" t="s">
        <v>232</v>
      </c>
    </row>
    <row r="284" spans="1:7" x14ac:dyDescent="0.25">
      <c r="A284" s="286" t="s">
        <v>332</v>
      </c>
      <c r="B284" s="286" t="s">
        <v>318</v>
      </c>
      <c r="C284" s="287">
        <v>55959</v>
      </c>
      <c r="D284" s="286" t="s">
        <v>1048</v>
      </c>
      <c r="E284" s="288" t="s">
        <v>232</v>
      </c>
      <c r="F284" s="288" t="s">
        <v>232</v>
      </c>
      <c r="G284" s="289" t="s">
        <v>232</v>
      </c>
    </row>
    <row r="285" spans="1:7" x14ac:dyDescent="0.25">
      <c r="A285" s="286" t="s">
        <v>332</v>
      </c>
      <c r="B285" s="286" t="s">
        <v>288</v>
      </c>
      <c r="C285" s="287">
        <v>55960</v>
      </c>
      <c r="D285" s="286" t="s">
        <v>1049</v>
      </c>
      <c r="E285" s="288" t="s">
        <v>232</v>
      </c>
      <c r="F285" s="288" t="s">
        <v>232</v>
      </c>
      <c r="G285" s="289" t="s">
        <v>232</v>
      </c>
    </row>
    <row r="286" spans="1:7" x14ac:dyDescent="0.25">
      <c r="A286" s="286" t="s">
        <v>332</v>
      </c>
      <c r="B286" s="286" t="s">
        <v>256</v>
      </c>
      <c r="C286" s="287">
        <v>55961</v>
      </c>
      <c r="D286" s="286" t="s">
        <v>1050</v>
      </c>
      <c r="E286" s="288" t="s">
        <v>232</v>
      </c>
      <c r="F286" s="288" t="s">
        <v>232</v>
      </c>
      <c r="G286" s="289" t="s">
        <v>232</v>
      </c>
    </row>
    <row r="287" spans="1:7" x14ac:dyDescent="0.25">
      <c r="A287" s="286" t="s">
        <v>332</v>
      </c>
      <c r="B287" s="286" t="s">
        <v>256</v>
      </c>
      <c r="C287" s="287">
        <v>55962</v>
      </c>
      <c r="D287" s="286" t="s">
        <v>1051</v>
      </c>
      <c r="E287" s="288" t="s">
        <v>232</v>
      </c>
      <c r="F287" s="288" t="s">
        <v>232</v>
      </c>
      <c r="G287" s="289" t="s">
        <v>232</v>
      </c>
    </row>
    <row r="288" spans="1:7" x14ac:dyDescent="0.25">
      <c r="A288" s="286" t="s">
        <v>332</v>
      </c>
      <c r="B288" s="286" t="s">
        <v>258</v>
      </c>
      <c r="C288" s="287">
        <v>55963</v>
      </c>
      <c r="D288" s="286" t="s">
        <v>1052</v>
      </c>
      <c r="E288" s="288" t="s">
        <v>232</v>
      </c>
      <c r="F288" s="288" t="s">
        <v>232</v>
      </c>
      <c r="G288" s="289" t="s">
        <v>232</v>
      </c>
    </row>
    <row r="289" spans="1:7" x14ac:dyDescent="0.25">
      <c r="A289" s="286" t="s">
        <v>332</v>
      </c>
      <c r="B289" s="286" t="s">
        <v>312</v>
      </c>
      <c r="C289" s="287">
        <v>55964</v>
      </c>
      <c r="D289" s="286" t="s">
        <v>1053</v>
      </c>
      <c r="E289" s="288" t="s">
        <v>232</v>
      </c>
      <c r="F289" s="288" t="s">
        <v>232</v>
      </c>
      <c r="G289" s="289" t="s">
        <v>232</v>
      </c>
    </row>
    <row r="290" spans="1:7" x14ac:dyDescent="0.25">
      <c r="A290" s="286" t="s">
        <v>332</v>
      </c>
      <c r="B290" s="286" t="s">
        <v>256</v>
      </c>
      <c r="C290" s="287">
        <v>55965</v>
      </c>
      <c r="D290" s="286" t="s">
        <v>1054</v>
      </c>
      <c r="E290" s="288" t="s">
        <v>232</v>
      </c>
      <c r="F290" s="288" t="s">
        <v>232</v>
      </c>
      <c r="G290" s="289" t="s">
        <v>232</v>
      </c>
    </row>
    <row r="291" spans="1:7" x14ac:dyDescent="0.25">
      <c r="A291" s="286" t="s">
        <v>332</v>
      </c>
      <c r="B291" s="286" t="s">
        <v>283</v>
      </c>
      <c r="C291" s="287">
        <v>55967</v>
      </c>
      <c r="D291" s="286" t="s">
        <v>1055</v>
      </c>
      <c r="E291" s="288" t="s">
        <v>232</v>
      </c>
      <c r="F291" s="288" t="s">
        <v>232</v>
      </c>
      <c r="G291" s="289" t="s">
        <v>232</v>
      </c>
    </row>
    <row r="292" spans="1:7" x14ac:dyDescent="0.25">
      <c r="A292" s="286" t="s">
        <v>332</v>
      </c>
      <c r="B292" s="286" t="s">
        <v>312</v>
      </c>
      <c r="C292" s="287">
        <v>55968</v>
      </c>
      <c r="D292" s="286" t="s">
        <v>1056</v>
      </c>
      <c r="E292" s="288" t="s">
        <v>232</v>
      </c>
      <c r="F292" s="288" t="s">
        <v>232</v>
      </c>
      <c r="G292" s="289" t="s">
        <v>232</v>
      </c>
    </row>
    <row r="293" spans="1:7" x14ac:dyDescent="0.25">
      <c r="A293" s="286" t="s">
        <v>332</v>
      </c>
      <c r="B293" s="286" t="s">
        <v>318</v>
      </c>
      <c r="C293" s="287">
        <v>55969</v>
      </c>
      <c r="D293" s="286" t="s">
        <v>1057</v>
      </c>
      <c r="E293" s="288" t="s">
        <v>232</v>
      </c>
      <c r="F293" s="288" t="s">
        <v>232</v>
      </c>
      <c r="G293" s="289" t="s">
        <v>232</v>
      </c>
    </row>
    <row r="294" spans="1:7" x14ac:dyDescent="0.25">
      <c r="A294" s="286" t="s">
        <v>332</v>
      </c>
      <c r="B294" s="286" t="s">
        <v>283</v>
      </c>
      <c r="C294" s="287">
        <v>55970</v>
      </c>
      <c r="D294" s="286" t="s">
        <v>1058</v>
      </c>
      <c r="E294" s="288" t="s">
        <v>232</v>
      </c>
      <c r="F294" s="288" t="s">
        <v>232</v>
      </c>
      <c r="G294" s="289" t="s">
        <v>232</v>
      </c>
    </row>
    <row r="295" spans="1:7" x14ac:dyDescent="0.25">
      <c r="A295" s="286" t="s">
        <v>332</v>
      </c>
      <c r="B295" s="286" t="s">
        <v>318</v>
      </c>
      <c r="C295" s="287">
        <v>55972</v>
      </c>
      <c r="D295" s="286" t="s">
        <v>1365</v>
      </c>
      <c r="E295" s="288" t="s">
        <v>232</v>
      </c>
      <c r="F295" s="288" t="s">
        <v>232</v>
      </c>
      <c r="G295" s="289" t="s">
        <v>232</v>
      </c>
    </row>
    <row r="296" spans="1:7" x14ac:dyDescent="0.25">
      <c r="A296" s="286" t="s">
        <v>332</v>
      </c>
      <c r="B296" s="286" t="s">
        <v>283</v>
      </c>
      <c r="C296" s="287">
        <v>55973</v>
      </c>
      <c r="D296" s="286" t="s">
        <v>1059</v>
      </c>
      <c r="E296" s="288" t="s">
        <v>232</v>
      </c>
      <c r="F296" s="288" t="s">
        <v>232</v>
      </c>
      <c r="G296" s="289" t="s">
        <v>232</v>
      </c>
    </row>
    <row r="297" spans="1:7" x14ac:dyDescent="0.25">
      <c r="A297" s="286" t="s">
        <v>332</v>
      </c>
      <c r="B297" s="286" t="s">
        <v>288</v>
      </c>
      <c r="C297" s="287">
        <v>55976</v>
      </c>
      <c r="D297" s="286" t="s">
        <v>1060</v>
      </c>
      <c r="E297" s="288" t="s">
        <v>232</v>
      </c>
      <c r="F297" s="288" t="s">
        <v>232</v>
      </c>
      <c r="G297" s="289" t="s">
        <v>232</v>
      </c>
    </row>
    <row r="298" spans="1:7" x14ac:dyDescent="0.25">
      <c r="A298" s="286" t="s">
        <v>332</v>
      </c>
      <c r="B298" s="286" t="s">
        <v>283</v>
      </c>
      <c r="C298" s="287">
        <v>55977</v>
      </c>
      <c r="D298" s="286" t="s">
        <v>1061</v>
      </c>
      <c r="E298" s="288" t="s">
        <v>232</v>
      </c>
      <c r="F298" s="288" t="s">
        <v>232</v>
      </c>
      <c r="G298" s="289" t="s">
        <v>232</v>
      </c>
    </row>
    <row r="299" spans="1:7" x14ac:dyDescent="0.25">
      <c r="A299" s="286" t="s">
        <v>332</v>
      </c>
      <c r="B299" s="286" t="s">
        <v>312</v>
      </c>
      <c r="C299" s="287">
        <v>55981</v>
      </c>
      <c r="D299" s="286" t="s">
        <v>748</v>
      </c>
      <c r="E299" s="288" t="s">
        <v>232</v>
      </c>
      <c r="F299" s="288" t="s">
        <v>232</v>
      </c>
      <c r="G299" s="289" t="s">
        <v>232</v>
      </c>
    </row>
    <row r="300" spans="1:7" x14ac:dyDescent="0.25">
      <c r="A300" s="286" t="s">
        <v>332</v>
      </c>
      <c r="B300" s="286" t="s">
        <v>283</v>
      </c>
      <c r="C300" s="287">
        <v>55982</v>
      </c>
      <c r="D300" s="286" t="s">
        <v>1062</v>
      </c>
      <c r="E300" s="288" t="s">
        <v>232</v>
      </c>
      <c r="F300" s="288" t="s">
        <v>232</v>
      </c>
      <c r="G300" s="289" t="s">
        <v>232</v>
      </c>
    </row>
    <row r="301" spans="1:7" x14ac:dyDescent="0.25">
      <c r="A301" s="286" t="s">
        <v>332</v>
      </c>
      <c r="B301" s="286" t="s">
        <v>258</v>
      </c>
      <c r="C301" s="287">
        <v>55983</v>
      </c>
      <c r="D301" s="286" t="s">
        <v>1063</v>
      </c>
      <c r="E301" s="288" t="s">
        <v>232</v>
      </c>
      <c r="F301" s="288" t="s">
        <v>232</v>
      </c>
      <c r="G301" s="289" t="s">
        <v>232</v>
      </c>
    </row>
    <row r="302" spans="1:7" x14ac:dyDescent="0.25">
      <c r="A302" s="286" t="s">
        <v>332</v>
      </c>
      <c r="B302" s="286" t="s">
        <v>256</v>
      </c>
      <c r="C302" s="287">
        <v>55990</v>
      </c>
      <c r="D302" s="286" t="s">
        <v>751</v>
      </c>
      <c r="E302" s="288" t="s">
        <v>232</v>
      </c>
      <c r="F302" s="288" t="s">
        <v>232</v>
      </c>
      <c r="G302" s="289" t="s">
        <v>232</v>
      </c>
    </row>
    <row r="303" spans="1:7" x14ac:dyDescent="0.25">
      <c r="A303" s="286" t="s">
        <v>332</v>
      </c>
      <c r="B303" s="286" t="s">
        <v>258</v>
      </c>
      <c r="C303" s="287">
        <v>55992</v>
      </c>
      <c r="D303" s="286" t="s">
        <v>1064</v>
      </c>
      <c r="E303" s="288" t="s">
        <v>232</v>
      </c>
      <c r="F303" s="288" t="s">
        <v>232</v>
      </c>
      <c r="G303" s="289" t="s">
        <v>232</v>
      </c>
    </row>
    <row r="304" spans="1:7" x14ac:dyDescent="0.25">
      <c r="A304" s="286" t="s">
        <v>332</v>
      </c>
      <c r="B304" s="286" t="s">
        <v>257</v>
      </c>
      <c r="C304" s="287">
        <v>56009</v>
      </c>
      <c r="D304" s="286" t="s">
        <v>1065</v>
      </c>
      <c r="E304" s="288" t="s">
        <v>232</v>
      </c>
      <c r="F304" s="288" t="s">
        <v>232</v>
      </c>
      <c r="G304" s="289" t="s">
        <v>232</v>
      </c>
    </row>
    <row r="305" spans="1:7" x14ac:dyDescent="0.25">
      <c r="A305" s="286" t="s">
        <v>332</v>
      </c>
      <c r="B305" s="286" t="s">
        <v>257</v>
      </c>
      <c r="C305" s="287">
        <v>56016</v>
      </c>
      <c r="D305" s="286" t="s">
        <v>1068</v>
      </c>
      <c r="E305" s="288" t="s">
        <v>232</v>
      </c>
      <c r="F305" s="288" t="s">
        <v>232</v>
      </c>
      <c r="G305" s="289" t="s">
        <v>232</v>
      </c>
    </row>
    <row r="306" spans="1:7" x14ac:dyDescent="0.25">
      <c r="A306" s="286" t="s">
        <v>332</v>
      </c>
      <c r="B306" s="286" t="s">
        <v>257</v>
      </c>
      <c r="C306" s="287">
        <v>56020</v>
      </c>
      <c r="D306" s="286" t="s">
        <v>1391</v>
      </c>
      <c r="E306" s="288" t="s">
        <v>232</v>
      </c>
      <c r="F306" s="288" t="s">
        <v>232</v>
      </c>
      <c r="G306" s="289" t="s">
        <v>232</v>
      </c>
    </row>
    <row r="307" spans="1:7" x14ac:dyDescent="0.25">
      <c r="A307" s="286" t="s">
        <v>332</v>
      </c>
      <c r="B307" s="286" t="s">
        <v>257</v>
      </c>
      <c r="C307" s="287">
        <v>56029</v>
      </c>
      <c r="D307" s="286" t="s">
        <v>1075</v>
      </c>
      <c r="E307" s="288" t="s">
        <v>232</v>
      </c>
      <c r="F307" s="288" t="s">
        <v>232</v>
      </c>
      <c r="G307" s="289" t="s">
        <v>232</v>
      </c>
    </row>
    <row r="308" spans="1:7" x14ac:dyDescent="0.25">
      <c r="A308" s="286" t="s">
        <v>332</v>
      </c>
      <c r="B308" s="286" t="s">
        <v>257</v>
      </c>
      <c r="C308" s="287">
        <v>56032</v>
      </c>
      <c r="D308" s="286" t="s">
        <v>1394</v>
      </c>
      <c r="E308" s="288" t="s">
        <v>232</v>
      </c>
      <c r="F308" s="288" t="s">
        <v>232</v>
      </c>
      <c r="G308" s="289" t="s">
        <v>232</v>
      </c>
    </row>
    <row r="309" spans="1:7" x14ac:dyDescent="0.25">
      <c r="A309" s="286" t="s">
        <v>332</v>
      </c>
      <c r="B309" s="286" t="s">
        <v>257</v>
      </c>
      <c r="C309" s="287">
        <v>56035</v>
      </c>
      <c r="D309" s="286" t="s">
        <v>1395</v>
      </c>
      <c r="E309" s="288" t="s">
        <v>232</v>
      </c>
      <c r="F309" s="288" t="s">
        <v>232</v>
      </c>
      <c r="G309" s="289" t="s">
        <v>232</v>
      </c>
    </row>
    <row r="310" spans="1:7" x14ac:dyDescent="0.25">
      <c r="A310" s="286" t="s">
        <v>332</v>
      </c>
      <c r="B310" s="286" t="s">
        <v>257</v>
      </c>
      <c r="C310" s="287">
        <v>56042</v>
      </c>
      <c r="D310" s="286" t="s">
        <v>1081</v>
      </c>
      <c r="E310" s="288" t="s">
        <v>232</v>
      </c>
      <c r="F310" s="288" t="s">
        <v>232</v>
      </c>
      <c r="G310" s="289" t="s">
        <v>232</v>
      </c>
    </row>
    <row r="311" spans="1:7" x14ac:dyDescent="0.25">
      <c r="A311" s="286" t="s">
        <v>332</v>
      </c>
      <c r="B311" s="286" t="s">
        <v>257</v>
      </c>
      <c r="C311" s="287">
        <v>56043</v>
      </c>
      <c r="D311" s="286" t="s">
        <v>1082</v>
      </c>
      <c r="E311" s="288" t="s">
        <v>232</v>
      </c>
      <c r="F311" s="288" t="s">
        <v>232</v>
      </c>
      <c r="G311" s="289" t="s">
        <v>232</v>
      </c>
    </row>
    <row r="312" spans="1:7" x14ac:dyDescent="0.25">
      <c r="A312" s="286" t="s">
        <v>332</v>
      </c>
      <c r="B312" s="286" t="s">
        <v>257</v>
      </c>
      <c r="C312" s="287">
        <v>56045</v>
      </c>
      <c r="D312" s="286" t="s">
        <v>1084</v>
      </c>
      <c r="E312" s="288" t="s">
        <v>232</v>
      </c>
      <c r="F312" s="288" t="s">
        <v>232</v>
      </c>
      <c r="G312" s="289" t="s">
        <v>232</v>
      </c>
    </row>
    <row r="313" spans="1:7" x14ac:dyDescent="0.25">
      <c r="A313" s="286" t="s">
        <v>332</v>
      </c>
      <c r="B313" s="286" t="s">
        <v>307</v>
      </c>
      <c r="C313" s="287">
        <v>56046</v>
      </c>
      <c r="D313" s="286" t="s">
        <v>1396</v>
      </c>
      <c r="E313" s="288" t="s">
        <v>232</v>
      </c>
      <c r="F313" s="288" t="s">
        <v>232</v>
      </c>
      <c r="G313" s="289" t="s">
        <v>232</v>
      </c>
    </row>
    <row r="314" spans="1:7" x14ac:dyDescent="0.25">
      <c r="A314" s="286" t="s">
        <v>332</v>
      </c>
      <c r="B314" s="286" t="s">
        <v>257</v>
      </c>
      <c r="C314" s="287">
        <v>56089</v>
      </c>
      <c r="D314" s="286" t="s">
        <v>1098</v>
      </c>
      <c r="E314" s="288" t="s">
        <v>232</v>
      </c>
      <c r="F314" s="288" t="s">
        <v>232</v>
      </c>
      <c r="G314" s="289" t="s">
        <v>232</v>
      </c>
    </row>
    <row r="315" spans="1:7" x14ac:dyDescent="0.25">
      <c r="A315" s="286" t="s">
        <v>333</v>
      </c>
      <c r="B315" s="286" t="s">
        <v>297</v>
      </c>
      <c r="C315" s="287">
        <v>56083</v>
      </c>
      <c r="D315" s="286" t="s">
        <v>1095</v>
      </c>
      <c r="E315" s="288" t="s">
        <v>232</v>
      </c>
      <c r="F315" s="288" t="s">
        <v>232</v>
      </c>
      <c r="G315" s="289" t="s">
        <v>232</v>
      </c>
    </row>
    <row r="316" spans="1:7" x14ac:dyDescent="0.25">
      <c r="A316" s="286" t="s">
        <v>333</v>
      </c>
      <c r="B316" s="286" t="s">
        <v>286</v>
      </c>
      <c r="C316" s="287">
        <v>56110</v>
      </c>
      <c r="D316" s="286" t="s">
        <v>776</v>
      </c>
      <c r="E316" s="288" t="s">
        <v>232</v>
      </c>
      <c r="F316" s="288" t="s">
        <v>232</v>
      </c>
      <c r="G316" s="289" t="s">
        <v>232</v>
      </c>
    </row>
    <row r="317" spans="1:7" x14ac:dyDescent="0.25">
      <c r="A317" s="286" t="s">
        <v>333</v>
      </c>
      <c r="B317" s="286" t="s">
        <v>265</v>
      </c>
      <c r="C317" s="287">
        <v>56111</v>
      </c>
      <c r="D317" s="286" t="s">
        <v>1102</v>
      </c>
      <c r="E317" s="288" t="s">
        <v>232</v>
      </c>
      <c r="F317" s="288" t="s">
        <v>232</v>
      </c>
      <c r="G317" s="289" t="s">
        <v>232</v>
      </c>
    </row>
    <row r="318" spans="1:7" x14ac:dyDescent="0.25">
      <c r="A318" s="286" t="s">
        <v>333</v>
      </c>
      <c r="B318" s="286" t="s">
        <v>274</v>
      </c>
      <c r="C318" s="287">
        <v>56113</v>
      </c>
      <c r="D318" s="286" t="s">
        <v>1103</v>
      </c>
      <c r="E318" s="288" t="s">
        <v>232</v>
      </c>
      <c r="F318" s="288" t="s">
        <v>232</v>
      </c>
      <c r="G318" s="289" t="s">
        <v>232</v>
      </c>
    </row>
    <row r="319" spans="1:7" x14ac:dyDescent="0.25">
      <c r="A319" s="286" t="s">
        <v>333</v>
      </c>
      <c r="B319" s="286" t="s">
        <v>284</v>
      </c>
      <c r="C319" s="287">
        <v>56114</v>
      </c>
      <c r="D319" s="286" t="s">
        <v>1104</v>
      </c>
      <c r="E319" s="288" t="s">
        <v>232</v>
      </c>
      <c r="F319" s="288" t="s">
        <v>232</v>
      </c>
      <c r="G319" s="289" t="s">
        <v>232</v>
      </c>
    </row>
    <row r="320" spans="1:7" x14ac:dyDescent="0.25">
      <c r="A320" s="286" t="s">
        <v>333</v>
      </c>
      <c r="B320" s="286" t="s">
        <v>300</v>
      </c>
      <c r="C320" s="287">
        <v>56116</v>
      </c>
      <c r="D320" s="286" t="s">
        <v>1105</v>
      </c>
      <c r="E320" s="288" t="s">
        <v>232</v>
      </c>
      <c r="F320" s="288" t="s">
        <v>232</v>
      </c>
      <c r="G320" s="289" t="s">
        <v>232</v>
      </c>
    </row>
    <row r="321" spans="1:7" x14ac:dyDescent="0.25">
      <c r="A321" s="286" t="s">
        <v>333</v>
      </c>
      <c r="B321" s="286" t="s">
        <v>286</v>
      </c>
      <c r="C321" s="287">
        <v>56117</v>
      </c>
      <c r="D321" s="286" t="s">
        <v>1106</v>
      </c>
      <c r="E321" s="288" t="s">
        <v>232</v>
      </c>
      <c r="F321" s="288" t="s">
        <v>232</v>
      </c>
      <c r="G321" s="289" t="s">
        <v>232</v>
      </c>
    </row>
    <row r="322" spans="1:7" x14ac:dyDescent="0.25">
      <c r="A322" s="286" t="s">
        <v>333</v>
      </c>
      <c r="B322" s="286" t="s">
        <v>250</v>
      </c>
      <c r="C322" s="287">
        <v>56118</v>
      </c>
      <c r="D322" s="286" t="s">
        <v>1107</v>
      </c>
      <c r="E322" s="288" t="s">
        <v>232</v>
      </c>
      <c r="F322" s="288" t="s">
        <v>232</v>
      </c>
      <c r="G322" s="289" t="s">
        <v>232</v>
      </c>
    </row>
    <row r="323" spans="1:7" x14ac:dyDescent="0.25">
      <c r="A323" s="286" t="s">
        <v>333</v>
      </c>
      <c r="B323" s="286" t="s">
        <v>286</v>
      </c>
      <c r="C323" s="287">
        <v>56119</v>
      </c>
      <c r="D323" s="286" t="s">
        <v>1108</v>
      </c>
      <c r="E323" s="288" t="s">
        <v>232</v>
      </c>
      <c r="F323" s="288" t="s">
        <v>232</v>
      </c>
      <c r="G323" s="289" t="s">
        <v>232</v>
      </c>
    </row>
    <row r="324" spans="1:7" x14ac:dyDescent="0.25">
      <c r="A324" s="286" t="s">
        <v>333</v>
      </c>
      <c r="B324" s="286" t="s">
        <v>284</v>
      </c>
      <c r="C324" s="287">
        <v>56122</v>
      </c>
      <c r="D324" s="286" t="s">
        <v>1110</v>
      </c>
      <c r="E324" s="288" t="s">
        <v>232</v>
      </c>
      <c r="F324" s="288" t="s">
        <v>232</v>
      </c>
      <c r="G324" s="289" t="s">
        <v>232</v>
      </c>
    </row>
    <row r="325" spans="1:7" x14ac:dyDescent="0.25">
      <c r="A325" s="286" t="s">
        <v>333</v>
      </c>
      <c r="B325" s="286" t="s">
        <v>284</v>
      </c>
      <c r="C325" s="287">
        <v>56123</v>
      </c>
      <c r="D325" s="286" t="s">
        <v>1111</v>
      </c>
      <c r="E325" s="288" t="s">
        <v>232</v>
      </c>
      <c r="F325" s="288" t="s">
        <v>232</v>
      </c>
      <c r="G325" s="289" t="s">
        <v>232</v>
      </c>
    </row>
    <row r="326" spans="1:7" x14ac:dyDescent="0.25">
      <c r="A326" s="286" t="s">
        <v>333</v>
      </c>
      <c r="B326" s="286" t="s">
        <v>284</v>
      </c>
      <c r="C326" s="287">
        <v>56125</v>
      </c>
      <c r="D326" s="286" t="s">
        <v>1112</v>
      </c>
      <c r="E326" s="288" t="s">
        <v>232</v>
      </c>
      <c r="F326" s="288" t="s">
        <v>232</v>
      </c>
      <c r="G326" s="289" t="s">
        <v>232</v>
      </c>
    </row>
    <row r="327" spans="1:7" x14ac:dyDescent="0.25">
      <c r="A327" s="286" t="s">
        <v>333</v>
      </c>
      <c r="B327" s="286" t="s">
        <v>286</v>
      </c>
      <c r="C327" s="287">
        <v>56129</v>
      </c>
      <c r="D327" s="286" t="s">
        <v>1114</v>
      </c>
      <c r="E327" s="288" t="s">
        <v>232</v>
      </c>
      <c r="F327" s="288" t="s">
        <v>232</v>
      </c>
      <c r="G327" s="289" t="s">
        <v>232</v>
      </c>
    </row>
    <row r="328" spans="1:7" x14ac:dyDescent="0.25">
      <c r="A328" s="286" t="s">
        <v>333</v>
      </c>
      <c r="B328" s="286" t="s">
        <v>284</v>
      </c>
      <c r="C328" s="287">
        <v>56131</v>
      </c>
      <c r="D328" s="286" t="s">
        <v>780</v>
      </c>
      <c r="E328" s="288" t="s">
        <v>232</v>
      </c>
      <c r="F328" s="288" t="s">
        <v>232</v>
      </c>
      <c r="G328" s="289" t="s">
        <v>232</v>
      </c>
    </row>
    <row r="329" spans="1:7" x14ac:dyDescent="0.25">
      <c r="A329" s="286" t="s">
        <v>333</v>
      </c>
      <c r="B329" s="286" t="s">
        <v>275</v>
      </c>
      <c r="C329" s="287">
        <v>56132</v>
      </c>
      <c r="D329" s="286" t="s">
        <v>1115</v>
      </c>
      <c r="E329" s="288" t="s">
        <v>232</v>
      </c>
      <c r="F329" s="288" t="s">
        <v>232</v>
      </c>
      <c r="G329" s="289" t="s">
        <v>232</v>
      </c>
    </row>
    <row r="330" spans="1:7" x14ac:dyDescent="0.25">
      <c r="A330" s="286" t="s">
        <v>333</v>
      </c>
      <c r="B330" s="286" t="s">
        <v>300</v>
      </c>
      <c r="C330" s="287">
        <v>56134</v>
      </c>
      <c r="D330" s="286" t="s">
        <v>1116</v>
      </c>
      <c r="E330" s="288" t="s">
        <v>232</v>
      </c>
      <c r="F330" s="288" t="s">
        <v>232</v>
      </c>
      <c r="G330" s="289" t="s">
        <v>232</v>
      </c>
    </row>
    <row r="331" spans="1:7" x14ac:dyDescent="0.25">
      <c r="A331" s="286" t="s">
        <v>333</v>
      </c>
      <c r="B331" s="286" t="s">
        <v>274</v>
      </c>
      <c r="C331" s="287">
        <v>56136</v>
      </c>
      <c r="D331" s="286" t="s">
        <v>781</v>
      </c>
      <c r="E331" s="288" t="s">
        <v>232</v>
      </c>
      <c r="F331" s="288" t="s">
        <v>232</v>
      </c>
      <c r="G331" s="289" t="s">
        <v>232</v>
      </c>
    </row>
    <row r="332" spans="1:7" x14ac:dyDescent="0.25">
      <c r="A332" s="286" t="s">
        <v>333</v>
      </c>
      <c r="B332" s="286" t="s">
        <v>265</v>
      </c>
      <c r="C332" s="287">
        <v>56137</v>
      </c>
      <c r="D332" s="286" t="s">
        <v>1117</v>
      </c>
      <c r="E332" s="288" t="s">
        <v>232</v>
      </c>
      <c r="F332" s="288" t="s">
        <v>232</v>
      </c>
      <c r="G332" s="289" t="s">
        <v>232</v>
      </c>
    </row>
    <row r="333" spans="1:7" x14ac:dyDescent="0.25">
      <c r="A333" s="286" t="s">
        <v>333</v>
      </c>
      <c r="B333" s="286" t="s">
        <v>300</v>
      </c>
      <c r="C333" s="287">
        <v>56138</v>
      </c>
      <c r="D333" s="286" t="s">
        <v>1118</v>
      </c>
      <c r="E333" s="288" t="s">
        <v>232</v>
      </c>
      <c r="F333" s="288" t="s">
        <v>232</v>
      </c>
      <c r="G333" s="289" t="s">
        <v>232</v>
      </c>
    </row>
    <row r="334" spans="1:7" x14ac:dyDescent="0.25">
      <c r="A334" s="286" t="s">
        <v>333</v>
      </c>
      <c r="B334" s="286" t="s">
        <v>292</v>
      </c>
      <c r="C334" s="287">
        <v>56139</v>
      </c>
      <c r="D334" s="286" t="s">
        <v>1119</v>
      </c>
      <c r="E334" s="288" t="s">
        <v>232</v>
      </c>
      <c r="F334" s="288" t="s">
        <v>232</v>
      </c>
      <c r="G334" s="289" t="s">
        <v>232</v>
      </c>
    </row>
    <row r="335" spans="1:7" x14ac:dyDescent="0.25">
      <c r="A335" s="286" t="s">
        <v>333</v>
      </c>
      <c r="B335" s="286" t="s">
        <v>292</v>
      </c>
      <c r="C335" s="287">
        <v>56140</v>
      </c>
      <c r="D335" s="286" t="s">
        <v>1400</v>
      </c>
      <c r="E335" s="288" t="s">
        <v>232</v>
      </c>
      <c r="F335" s="288" t="s">
        <v>232</v>
      </c>
      <c r="G335" s="289" t="s">
        <v>232</v>
      </c>
    </row>
    <row r="336" spans="1:7" x14ac:dyDescent="0.25">
      <c r="A336" s="286" t="s">
        <v>333</v>
      </c>
      <c r="B336" s="286" t="s">
        <v>284</v>
      </c>
      <c r="C336" s="287">
        <v>56141</v>
      </c>
      <c r="D336" s="286" t="s">
        <v>1120</v>
      </c>
      <c r="E336" s="288" t="s">
        <v>232</v>
      </c>
      <c r="F336" s="288" t="s">
        <v>232</v>
      </c>
      <c r="G336" s="289" t="s">
        <v>232</v>
      </c>
    </row>
    <row r="337" spans="1:7" x14ac:dyDescent="0.25">
      <c r="A337" s="286" t="s">
        <v>333</v>
      </c>
      <c r="B337" s="286" t="s">
        <v>274</v>
      </c>
      <c r="C337" s="287">
        <v>56142</v>
      </c>
      <c r="D337" s="286" t="s">
        <v>1121</v>
      </c>
      <c r="E337" s="288" t="s">
        <v>232</v>
      </c>
      <c r="F337" s="288" t="s">
        <v>232</v>
      </c>
      <c r="G337" s="289" t="s">
        <v>232</v>
      </c>
    </row>
    <row r="338" spans="1:7" x14ac:dyDescent="0.25">
      <c r="A338" s="286" t="s">
        <v>333</v>
      </c>
      <c r="B338" s="286" t="s">
        <v>292</v>
      </c>
      <c r="C338" s="287">
        <v>56144</v>
      </c>
      <c r="D338" s="286" t="s">
        <v>1123</v>
      </c>
      <c r="E338" s="288" t="s">
        <v>232</v>
      </c>
      <c r="F338" s="288" t="s">
        <v>232</v>
      </c>
      <c r="G338" s="289" t="s">
        <v>232</v>
      </c>
    </row>
    <row r="339" spans="1:7" x14ac:dyDescent="0.25">
      <c r="A339" s="286" t="s">
        <v>333</v>
      </c>
      <c r="B339" s="286" t="s">
        <v>250</v>
      </c>
      <c r="C339" s="287">
        <v>56145</v>
      </c>
      <c r="D339" s="286" t="s">
        <v>1124</v>
      </c>
      <c r="E339" s="288" t="s">
        <v>232</v>
      </c>
      <c r="F339" s="288" t="s">
        <v>232</v>
      </c>
      <c r="G339" s="289" t="s">
        <v>232</v>
      </c>
    </row>
    <row r="340" spans="1:7" x14ac:dyDescent="0.25">
      <c r="A340" s="286" t="s">
        <v>333</v>
      </c>
      <c r="B340" s="286" t="s">
        <v>300</v>
      </c>
      <c r="C340" s="287">
        <v>56146</v>
      </c>
      <c r="D340" s="286" t="s">
        <v>1125</v>
      </c>
      <c r="E340" s="288" t="s">
        <v>232</v>
      </c>
      <c r="F340" s="288" t="s">
        <v>232</v>
      </c>
      <c r="G340" s="289" t="s">
        <v>232</v>
      </c>
    </row>
    <row r="341" spans="1:7" x14ac:dyDescent="0.25">
      <c r="A341" s="286" t="s">
        <v>333</v>
      </c>
      <c r="B341" s="286" t="s">
        <v>300</v>
      </c>
      <c r="C341" s="287">
        <v>56147</v>
      </c>
      <c r="D341" s="286" t="s">
        <v>1126</v>
      </c>
      <c r="E341" s="288" t="s">
        <v>232</v>
      </c>
      <c r="F341" s="288" t="s">
        <v>232</v>
      </c>
      <c r="G341" s="289" t="s">
        <v>232</v>
      </c>
    </row>
    <row r="342" spans="1:7" x14ac:dyDescent="0.25">
      <c r="A342" s="286" t="s">
        <v>333</v>
      </c>
      <c r="B342" s="286" t="s">
        <v>265</v>
      </c>
      <c r="C342" s="287">
        <v>56150</v>
      </c>
      <c r="D342" s="286" t="s">
        <v>1127</v>
      </c>
      <c r="E342" s="288" t="s">
        <v>232</v>
      </c>
      <c r="F342" s="288" t="s">
        <v>232</v>
      </c>
      <c r="G342" s="289" t="s">
        <v>232</v>
      </c>
    </row>
    <row r="343" spans="1:7" x14ac:dyDescent="0.25">
      <c r="A343" s="286" t="s">
        <v>333</v>
      </c>
      <c r="B343" s="286" t="s">
        <v>284</v>
      </c>
      <c r="C343" s="287">
        <v>56151</v>
      </c>
      <c r="D343" s="286" t="s">
        <v>1128</v>
      </c>
      <c r="E343" s="288" t="s">
        <v>232</v>
      </c>
      <c r="F343" s="288" t="s">
        <v>232</v>
      </c>
      <c r="G343" s="289" t="s">
        <v>232</v>
      </c>
    </row>
    <row r="344" spans="1:7" x14ac:dyDescent="0.25">
      <c r="A344" s="286" t="s">
        <v>333</v>
      </c>
      <c r="B344" s="286" t="s">
        <v>286</v>
      </c>
      <c r="C344" s="287">
        <v>56153</v>
      </c>
      <c r="D344" s="286" t="s">
        <v>1401</v>
      </c>
      <c r="E344" s="288" t="s">
        <v>232</v>
      </c>
      <c r="F344" s="288" t="s">
        <v>232</v>
      </c>
      <c r="G344" s="289" t="s">
        <v>232</v>
      </c>
    </row>
    <row r="345" spans="1:7" x14ac:dyDescent="0.25">
      <c r="A345" s="286" t="s">
        <v>333</v>
      </c>
      <c r="B345" s="286" t="s">
        <v>286</v>
      </c>
      <c r="C345" s="287">
        <v>56155</v>
      </c>
      <c r="D345" s="286" t="s">
        <v>1129</v>
      </c>
      <c r="E345" s="288" t="s">
        <v>232</v>
      </c>
      <c r="F345" s="288" t="s">
        <v>232</v>
      </c>
      <c r="G345" s="289" t="s">
        <v>232</v>
      </c>
    </row>
    <row r="346" spans="1:7" x14ac:dyDescent="0.25">
      <c r="A346" s="286" t="s">
        <v>333</v>
      </c>
      <c r="B346" s="286" t="s">
        <v>275</v>
      </c>
      <c r="C346" s="287">
        <v>56157</v>
      </c>
      <c r="D346" s="286" t="s">
        <v>1130</v>
      </c>
      <c r="E346" s="288" t="s">
        <v>232</v>
      </c>
      <c r="F346" s="288" t="s">
        <v>232</v>
      </c>
      <c r="G346" s="289" t="s">
        <v>232</v>
      </c>
    </row>
    <row r="347" spans="1:7" x14ac:dyDescent="0.25">
      <c r="A347" s="286" t="s">
        <v>333</v>
      </c>
      <c r="B347" s="286" t="s">
        <v>300</v>
      </c>
      <c r="C347" s="287">
        <v>56158</v>
      </c>
      <c r="D347" s="286" t="s">
        <v>1131</v>
      </c>
      <c r="E347" s="288" t="s">
        <v>232</v>
      </c>
      <c r="F347" s="288" t="s">
        <v>232</v>
      </c>
      <c r="G347" s="289" t="s">
        <v>232</v>
      </c>
    </row>
    <row r="348" spans="1:7" x14ac:dyDescent="0.25">
      <c r="A348" s="286" t="s">
        <v>333</v>
      </c>
      <c r="B348" s="286" t="s">
        <v>265</v>
      </c>
      <c r="C348" s="287">
        <v>56161</v>
      </c>
      <c r="D348" s="286" t="s">
        <v>1133</v>
      </c>
      <c r="E348" s="288" t="s">
        <v>232</v>
      </c>
      <c r="F348" s="288" t="s">
        <v>232</v>
      </c>
      <c r="G348" s="289" t="s">
        <v>232</v>
      </c>
    </row>
    <row r="349" spans="1:7" x14ac:dyDescent="0.25">
      <c r="A349" s="286" t="s">
        <v>333</v>
      </c>
      <c r="B349" s="286" t="s">
        <v>286</v>
      </c>
      <c r="C349" s="287">
        <v>56165</v>
      </c>
      <c r="D349" s="286" t="s">
        <v>1135</v>
      </c>
      <c r="E349" s="288" t="s">
        <v>232</v>
      </c>
      <c r="F349" s="288" t="s">
        <v>232</v>
      </c>
      <c r="G349" s="289" t="s">
        <v>232</v>
      </c>
    </row>
    <row r="350" spans="1:7" x14ac:dyDescent="0.25">
      <c r="A350" s="286" t="s">
        <v>333</v>
      </c>
      <c r="B350" s="286" t="s">
        <v>297</v>
      </c>
      <c r="C350" s="287">
        <v>56166</v>
      </c>
      <c r="D350" s="286" t="s">
        <v>1136</v>
      </c>
      <c r="E350" s="288" t="s">
        <v>232</v>
      </c>
      <c r="F350" s="288" t="s">
        <v>232</v>
      </c>
      <c r="G350" s="289" t="s">
        <v>232</v>
      </c>
    </row>
    <row r="351" spans="1:7" x14ac:dyDescent="0.25">
      <c r="A351" s="286" t="s">
        <v>333</v>
      </c>
      <c r="B351" s="286" t="s">
        <v>286</v>
      </c>
      <c r="C351" s="287">
        <v>56167</v>
      </c>
      <c r="D351" s="286" t="s">
        <v>1137</v>
      </c>
      <c r="E351" s="288" t="s">
        <v>232</v>
      </c>
      <c r="F351" s="288" t="s">
        <v>232</v>
      </c>
      <c r="G351" s="289" t="s">
        <v>232</v>
      </c>
    </row>
    <row r="352" spans="1:7" x14ac:dyDescent="0.25">
      <c r="A352" s="286" t="s">
        <v>333</v>
      </c>
      <c r="B352" s="286" t="s">
        <v>275</v>
      </c>
      <c r="C352" s="287">
        <v>56169</v>
      </c>
      <c r="D352" s="286" t="s">
        <v>1139</v>
      </c>
      <c r="E352" s="288" t="s">
        <v>232</v>
      </c>
      <c r="F352" s="288" t="s">
        <v>232</v>
      </c>
      <c r="G352" s="289" t="s">
        <v>232</v>
      </c>
    </row>
    <row r="353" spans="1:7" x14ac:dyDescent="0.25">
      <c r="A353" s="286" t="s">
        <v>333</v>
      </c>
      <c r="B353" s="286" t="s">
        <v>292</v>
      </c>
      <c r="C353" s="287">
        <v>56170</v>
      </c>
      <c r="D353" s="286" t="s">
        <v>1140</v>
      </c>
      <c r="E353" s="288" t="s">
        <v>232</v>
      </c>
      <c r="F353" s="288" t="s">
        <v>232</v>
      </c>
      <c r="G353" s="289" t="s">
        <v>232</v>
      </c>
    </row>
    <row r="354" spans="1:7" x14ac:dyDescent="0.25">
      <c r="A354" s="286" t="s">
        <v>333</v>
      </c>
      <c r="B354" s="286" t="s">
        <v>300</v>
      </c>
      <c r="C354" s="287">
        <v>56173</v>
      </c>
      <c r="D354" s="286" t="s">
        <v>1142</v>
      </c>
      <c r="E354" s="288" t="s">
        <v>232</v>
      </c>
      <c r="F354" s="288" t="s">
        <v>232</v>
      </c>
      <c r="G354" s="289" t="s">
        <v>232</v>
      </c>
    </row>
    <row r="355" spans="1:7" x14ac:dyDescent="0.25">
      <c r="A355" s="286" t="s">
        <v>333</v>
      </c>
      <c r="B355" s="286" t="s">
        <v>250</v>
      </c>
      <c r="C355" s="287">
        <v>56174</v>
      </c>
      <c r="D355" s="286" t="s">
        <v>1143</v>
      </c>
      <c r="E355" s="288" t="s">
        <v>232</v>
      </c>
      <c r="F355" s="288" t="s">
        <v>232</v>
      </c>
      <c r="G355" s="289" t="s">
        <v>232</v>
      </c>
    </row>
    <row r="356" spans="1:7" x14ac:dyDescent="0.25">
      <c r="A356" s="286" t="s">
        <v>333</v>
      </c>
      <c r="B356" s="286" t="s">
        <v>250</v>
      </c>
      <c r="C356" s="287">
        <v>56183</v>
      </c>
      <c r="D356" s="286" t="s">
        <v>1146</v>
      </c>
      <c r="E356" s="288" t="s">
        <v>232</v>
      </c>
      <c r="F356" s="288" t="s">
        <v>232</v>
      </c>
      <c r="G356" s="289" t="s">
        <v>232</v>
      </c>
    </row>
    <row r="357" spans="1:7" x14ac:dyDescent="0.25">
      <c r="A357" s="286" t="s">
        <v>333</v>
      </c>
      <c r="B357" s="286" t="s">
        <v>286</v>
      </c>
      <c r="C357" s="287">
        <v>56185</v>
      </c>
      <c r="D357" s="286" t="s">
        <v>1147</v>
      </c>
      <c r="E357" s="288" t="s">
        <v>232</v>
      </c>
      <c r="F357" s="288" t="s">
        <v>232</v>
      </c>
      <c r="G357" s="289" t="s">
        <v>232</v>
      </c>
    </row>
    <row r="358" spans="1:7" x14ac:dyDescent="0.25">
      <c r="A358" s="286" t="s">
        <v>333</v>
      </c>
      <c r="B358" s="286" t="s">
        <v>292</v>
      </c>
      <c r="C358" s="287">
        <v>56186</v>
      </c>
      <c r="D358" s="286" t="s">
        <v>1148</v>
      </c>
      <c r="E358" s="288" t="s">
        <v>232</v>
      </c>
      <c r="F358" s="288" t="s">
        <v>232</v>
      </c>
      <c r="G358" s="289" t="s">
        <v>232</v>
      </c>
    </row>
    <row r="359" spans="1:7" x14ac:dyDescent="0.25">
      <c r="A359" s="286" t="s">
        <v>333</v>
      </c>
      <c r="B359" s="286" t="s">
        <v>297</v>
      </c>
      <c r="C359" s="287">
        <v>56214</v>
      </c>
      <c r="D359" s="286" t="s">
        <v>1152</v>
      </c>
      <c r="E359" s="288" t="s">
        <v>232</v>
      </c>
      <c r="F359" s="288" t="s">
        <v>232</v>
      </c>
      <c r="G359" s="289" t="s">
        <v>232</v>
      </c>
    </row>
    <row r="360" spans="1:7" x14ac:dyDescent="0.25">
      <c r="A360" s="286" t="s">
        <v>333</v>
      </c>
      <c r="B360" s="286" t="s">
        <v>297</v>
      </c>
      <c r="C360" s="287">
        <v>56224</v>
      </c>
      <c r="D360" s="286" t="s">
        <v>1159</v>
      </c>
      <c r="E360" s="288" t="s">
        <v>232</v>
      </c>
      <c r="F360" s="288" t="s">
        <v>232</v>
      </c>
      <c r="G360" s="289" t="s">
        <v>232</v>
      </c>
    </row>
    <row r="361" spans="1:7" x14ac:dyDescent="0.25">
      <c r="A361" s="286" t="s">
        <v>333</v>
      </c>
      <c r="B361" s="286" t="s">
        <v>275</v>
      </c>
      <c r="C361" s="287">
        <v>56229</v>
      </c>
      <c r="D361" s="286" t="s">
        <v>1164</v>
      </c>
      <c r="E361" s="288" t="s">
        <v>232</v>
      </c>
      <c r="F361" s="288" t="s">
        <v>232</v>
      </c>
      <c r="G361" s="289" t="s">
        <v>232</v>
      </c>
    </row>
    <row r="362" spans="1:7" x14ac:dyDescent="0.25">
      <c r="A362" s="286" t="s">
        <v>333</v>
      </c>
      <c r="B362" s="286" t="s">
        <v>275</v>
      </c>
      <c r="C362" s="287">
        <v>56239</v>
      </c>
      <c r="D362" s="286" t="s">
        <v>1170</v>
      </c>
      <c r="E362" s="288" t="s">
        <v>232</v>
      </c>
      <c r="F362" s="288" t="s">
        <v>232</v>
      </c>
      <c r="G362" s="289" t="s">
        <v>232</v>
      </c>
    </row>
    <row r="363" spans="1:7" x14ac:dyDescent="0.25">
      <c r="A363" s="286" t="s">
        <v>333</v>
      </c>
      <c r="B363" s="286" t="s">
        <v>297</v>
      </c>
      <c r="C363" s="287">
        <v>56255</v>
      </c>
      <c r="D363" s="286" t="s">
        <v>1176</v>
      </c>
      <c r="E363" s="288" t="s">
        <v>232</v>
      </c>
      <c r="F363" s="288" t="s">
        <v>232</v>
      </c>
      <c r="G363" s="289" t="s">
        <v>232</v>
      </c>
    </row>
    <row r="364" spans="1:7" x14ac:dyDescent="0.25">
      <c r="A364" s="286" t="s">
        <v>333</v>
      </c>
      <c r="B364" s="286" t="s">
        <v>297</v>
      </c>
      <c r="C364" s="287">
        <v>56263</v>
      </c>
      <c r="D364" s="286" t="s">
        <v>1180</v>
      </c>
      <c r="E364" s="288" t="s">
        <v>232</v>
      </c>
      <c r="F364" s="288" t="s">
        <v>232</v>
      </c>
      <c r="G364" s="289" t="s">
        <v>232</v>
      </c>
    </row>
    <row r="365" spans="1:7" x14ac:dyDescent="0.25">
      <c r="A365" s="286" t="s">
        <v>333</v>
      </c>
      <c r="B365" s="286" t="s">
        <v>297</v>
      </c>
      <c r="C365" s="287">
        <v>56266</v>
      </c>
      <c r="D365" s="286" t="s">
        <v>805</v>
      </c>
      <c r="E365" s="288" t="s">
        <v>232</v>
      </c>
      <c r="F365" s="288" t="s">
        <v>232</v>
      </c>
      <c r="G365" s="289" t="s">
        <v>232</v>
      </c>
    </row>
    <row r="366" spans="1:7" x14ac:dyDescent="0.25">
      <c r="A366" s="286" t="s">
        <v>333</v>
      </c>
      <c r="B366" s="286" t="s">
        <v>297</v>
      </c>
      <c r="C366" s="287">
        <v>56287</v>
      </c>
      <c r="D366" s="286" t="s">
        <v>1188</v>
      </c>
      <c r="E366" s="288" t="s">
        <v>232</v>
      </c>
      <c r="F366" s="288" t="s">
        <v>232</v>
      </c>
      <c r="G366" s="289" t="s">
        <v>232</v>
      </c>
    </row>
    <row r="367" spans="1:7" x14ac:dyDescent="0.25">
      <c r="A367" s="286" t="s">
        <v>333</v>
      </c>
      <c r="B367" s="286" t="s">
        <v>275</v>
      </c>
      <c r="C367" s="287">
        <v>56291</v>
      </c>
      <c r="D367" s="286" t="s">
        <v>1190</v>
      </c>
      <c r="E367" s="288" t="s">
        <v>232</v>
      </c>
      <c r="F367" s="288" t="s">
        <v>232</v>
      </c>
      <c r="G367" s="289" t="s">
        <v>232</v>
      </c>
    </row>
    <row r="368" spans="1:7" x14ac:dyDescent="0.25">
      <c r="A368" s="286" t="s">
        <v>333</v>
      </c>
      <c r="B368" s="286" t="s">
        <v>297</v>
      </c>
      <c r="C368" s="287">
        <v>56292</v>
      </c>
      <c r="D368" s="286" t="s">
        <v>1191</v>
      </c>
      <c r="E368" s="288" t="s">
        <v>232</v>
      </c>
      <c r="F368" s="288" t="s">
        <v>232</v>
      </c>
      <c r="G368" s="289" t="s">
        <v>232</v>
      </c>
    </row>
    <row r="369" spans="1:7" x14ac:dyDescent="0.25">
      <c r="A369" s="286" t="s">
        <v>333</v>
      </c>
      <c r="B369" s="286" t="s">
        <v>297</v>
      </c>
      <c r="C369" s="287">
        <v>56293</v>
      </c>
      <c r="D369" s="286" t="s">
        <v>1192</v>
      </c>
      <c r="E369" s="288" t="s">
        <v>232</v>
      </c>
      <c r="F369" s="288" t="s">
        <v>232</v>
      </c>
      <c r="G369" s="289" t="s">
        <v>232</v>
      </c>
    </row>
    <row r="370" spans="1:7" x14ac:dyDescent="0.25">
      <c r="A370" s="286" t="s">
        <v>333</v>
      </c>
      <c r="B370" s="286" t="s">
        <v>297</v>
      </c>
      <c r="C370" s="287">
        <v>56294</v>
      </c>
      <c r="D370" s="286" t="s">
        <v>1403</v>
      </c>
      <c r="E370" s="288" t="s">
        <v>232</v>
      </c>
      <c r="F370" s="288" t="s">
        <v>232</v>
      </c>
      <c r="G370" s="289" t="s">
        <v>232</v>
      </c>
    </row>
    <row r="371" spans="1:7" x14ac:dyDescent="0.25">
      <c r="A371" s="286" t="s">
        <v>328</v>
      </c>
      <c r="B371" s="286" t="s">
        <v>298</v>
      </c>
      <c r="C371" s="287">
        <v>55310</v>
      </c>
      <c r="D371" s="286" t="s">
        <v>942</v>
      </c>
      <c r="E371" s="288" t="s">
        <v>232</v>
      </c>
      <c r="F371" s="288" t="s">
        <v>232</v>
      </c>
      <c r="G371" s="289" t="s">
        <v>232</v>
      </c>
    </row>
    <row r="372" spans="1:7" x14ac:dyDescent="0.25">
      <c r="A372" s="286" t="s">
        <v>328</v>
      </c>
      <c r="B372" s="286" t="s">
        <v>298</v>
      </c>
      <c r="C372" s="287">
        <v>55314</v>
      </c>
      <c r="D372" s="286" t="s">
        <v>943</v>
      </c>
      <c r="E372" s="288" t="s">
        <v>232</v>
      </c>
      <c r="F372" s="288" t="s">
        <v>232</v>
      </c>
      <c r="G372" s="289" t="s">
        <v>232</v>
      </c>
    </row>
    <row r="373" spans="1:7" x14ac:dyDescent="0.25">
      <c r="A373" s="286" t="s">
        <v>328</v>
      </c>
      <c r="B373" s="286" t="s">
        <v>280</v>
      </c>
      <c r="C373" s="287">
        <v>55324</v>
      </c>
      <c r="D373" s="286" t="s">
        <v>947</v>
      </c>
      <c r="E373" s="288" t="s">
        <v>232</v>
      </c>
      <c r="F373" s="288" t="s">
        <v>232</v>
      </c>
      <c r="G373" s="289" t="s">
        <v>232</v>
      </c>
    </row>
    <row r="374" spans="1:7" x14ac:dyDescent="0.25">
      <c r="A374" s="286" t="s">
        <v>328</v>
      </c>
      <c r="B374" s="286" t="s">
        <v>298</v>
      </c>
      <c r="C374" s="287">
        <v>55332</v>
      </c>
      <c r="D374" s="286" t="s">
        <v>950</v>
      </c>
      <c r="E374" s="288" t="s">
        <v>232</v>
      </c>
      <c r="F374" s="288" t="s">
        <v>232</v>
      </c>
      <c r="G374" s="289" t="s">
        <v>232</v>
      </c>
    </row>
    <row r="375" spans="1:7" x14ac:dyDescent="0.25">
      <c r="A375" s="286" t="s">
        <v>328</v>
      </c>
      <c r="B375" s="286" t="s">
        <v>298</v>
      </c>
      <c r="C375" s="287">
        <v>55333</v>
      </c>
      <c r="D375" s="286" t="s">
        <v>951</v>
      </c>
      <c r="E375" s="288" t="s">
        <v>232</v>
      </c>
      <c r="F375" s="288" t="s">
        <v>232</v>
      </c>
      <c r="G375" s="289" t="s">
        <v>232</v>
      </c>
    </row>
    <row r="376" spans="1:7" x14ac:dyDescent="0.25">
      <c r="A376" s="286" t="s">
        <v>328</v>
      </c>
      <c r="B376" s="286" t="s">
        <v>276</v>
      </c>
      <c r="C376" s="287">
        <v>55354</v>
      </c>
      <c r="D376" s="286" t="s">
        <v>960</v>
      </c>
      <c r="E376" s="288" t="s">
        <v>232</v>
      </c>
      <c r="F376" s="288" t="s">
        <v>232</v>
      </c>
      <c r="G376" s="289" t="s">
        <v>232</v>
      </c>
    </row>
    <row r="377" spans="1:7" x14ac:dyDescent="0.25">
      <c r="A377" s="286" t="s">
        <v>328</v>
      </c>
      <c r="B377" s="286" t="s">
        <v>276</v>
      </c>
      <c r="C377" s="287">
        <v>55370</v>
      </c>
      <c r="D377" s="286" t="s">
        <v>965</v>
      </c>
      <c r="E377" s="288" t="s">
        <v>232</v>
      </c>
      <c r="F377" s="288" t="s">
        <v>232</v>
      </c>
      <c r="G377" s="289" t="s">
        <v>232</v>
      </c>
    </row>
    <row r="378" spans="1:7" x14ac:dyDescent="0.25">
      <c r="A378" s="286" t="s">
        <v>328</v>
      </c>
      <c r="B378" s="286" t="s">
        <v>276</v>
      </c>
      <c r="C378" s="287">
        <v>55381</v>
      </c>
      <c r="D378" s="286" t="s">
        <v>967</v>
      </c>
      <c r="E378" s="288" t="s">
        <v>232</v>
      </c>
      <c r="F378" s="288" t="s">
        <v>232</v>
      </c>
      <c r="G378" s="289" t="s">
        <v>232</v>
      </c>
    </row>
    <row r="379" spans="1:7" x14ac:dyDescent="0.25">
      <c r="A379" s="286" t="s">
        <v>328</v>
      </c>
      <c r="B379" s="286" t="s">
        <v>276</v>
      </c>
      <c r="C379" s="287">
        <v>55385</v>
      </c>
      <c r="D379" s="286" t="s">
        <v>969</v>
      </c>
      <c r="E379" s="288" t="s">
        <v>232</v>
      </c>
      <c r="F379" s="288" t="s">
        <v>232</v>
      </c>
      <c r="G379" s="289" t="s">
        <v>232</v>
      </c>
    </row>
    <row r="380" spans="1:7" x14ac:dyDescent="0.25">
      <c r="A380" s="286" t="s">
        <v>328</v>
      </c>
      <c r="B380" s="286" t="s">
        <v>280</v>
      </c>
      <c r="C380" s="287">
        <v>55389</v>
      </c>
      <c r="D380" s="286" t="s">
        <v>704</v>
      </c>
      <c r="E380" s="288" t="s">
        <v>232</v>
      </c>
      <c r="F380" s="288" t="s">
        <v>232</v>
      </c>
      <c r="G380" s="289" t="s">
        <v>232</v>
      </c>
    </row>
    <row r="381" spans="1:7" x14ac:dyDescent="0.25">
      <c r="A381" s="286" t="s">
        <v>328</v>
      </c>
      <c r="B381" s="286" t="s">
        <v>276</v>
      </c>
      <c r="C381" s="287">
        <v>55395</v>
      </c>
      <c r="D381" s="286" t="s">
        <v>974</v>
      </c>
      <c r="E381" s="288" t="s">
        <v>232</v>
      </c>
      <c r="F381" s="288" t="s">
        <v>232</v>
      </c>
      <c r="G381" s="289" t="s">
        <v>232</v>
      </c>
    </row>
    <row r="382" spans="1:7" x14ac:dyDescent="0.25">
      <c r="A382" s="286" t="s">
        <v>328</v>
      </c>
      <c r="B382" s="286" t="s">
        <v>267</v>
      </c>
      <c r="C382" s="287">
        <v>56216</v>
      </c>
      <c r="D382" s="286" t="s">
        <v>1153</v>
      </c>
      <c r="E382" s="288" t="s">
        <v>232</v>
      </c>
      <c r="F382" s="288" t="s">
        <v>232</v>
      </c>
      <c r="G382" s="289" t="s">
        <v>232</v>
      </c>
    </row>
    <row r="383" spans="1:7" x14ac:dyDescent="0.25">
      <c r="A383" s="286" t="s">
        <v>328</v>
      </c>
      <c r="B383" s="286" t="s">
        <v>298</v>
      </c>
      <c r="C383" s="287">
        <v>56230</v>
      </c>
      <c r="D383" s="286" t="s">
        <v>1165</v>
      </c>
      <c r="E383" s="288" t="s">
        <v>232</v>
      </c>
      <c r="F383" s="288" t="s">
        <v>232</v>
      </c>
      <c r="G383" s="289" t="s">
        <v>232</v>
      </c>
    </row>
    <row r="384" spans="1:7" x14ac:dyDescent="0.25">
      <c r="A384" s="286" t="s">
        <v>328</v>
      </c>
      <c r="B384" s="286" t="s">
        <v>267</v>
      </c>
      <c r="C384" s="287">
        <v>56251</v>
      </c>
      <c r="D384" s="286" t="s">
        <v>1366</v>
      </c>
      <c r="E384" s="288" t="s">
        <v>232</v>
      </c>
      <c r="F384" s="288" t="s">
        <v>232</v>
      </c>
      <c r="G384" s="289" t="s">
        <v>232</v>
      </c>
    </row>
    <row r="385" spans="1:7" x14ac:dyDescent="0.25">
      <c r="A385" s="286" t="s">
        <v>328</v>
      </c>
      <c r="B385" s="286" t="s">
        <v>267</v>
      </c>
      <c r="C385" s="287">
        <v>56253</v>
      </c>
      <c r="D385" s="286" t="s">
        <v>1175</v>
      </c>
      <c r="E385" s="288" t="s">
        <v>232</v>
      </c>
      <c r="F385" s="288" t="s">
        <v>232</v>
      </c>
      <c r="G385" s="289" t="s">
        <v>232</v>
      </c>
    </row>
    <row r="386" spans="1:7" x14ac:dyDescent="0.25">
      <c r="A386" s="286" t="s">
        <v>328</v>
      </c>
      <c r="B386" s="286" t="s">
        <v>267</v>
      </c>
      <c r="C386" s="287">
        <v>56279</v>
      </c>
      <c r="D386" s="286" t="s">
        <v>812</v>
      </c>
      <c r="E386" s="288" t="s">
        <v>232</v>
      </c>
      <c r="F386" s="288" t="s">
        <v>232</v>
      </c>
      <c r="G386" s="289" t="s">
        <v>232</v>
      </c>
    </row>
    <row r="387" spans="1:7" x14ac:dyDescent="0.25">
      <c r="A387" s="286" t="s">
        <v>328</v>
      </c>
      <c r="B387" s="286" t="s">
        <v>267</v>
      </c>
      <c r="C387" s="287">
        <v>56281</v>
      </c>
      <c r="D387" s="286" t="s">
        <v>1185</v>
      </c>
      <c r="E387" s="288" t="s">
        <v>232</v>
      </c>
      <c r="F387" s="288" t="s">
        <v>232</v>
      </c>
      <c r="G387" s="289" t="s">
        <v>232</v>
      </c>
    </row>
    <row r="388" spans="1:7" x14ac:dyDescent="0.25">
      <c r="A388" s="286" t="s">
        <v>328</v>
      </c>
      <c r="B388" s="286" t="s">
        <v>298</v>
      </c>
      <c r="C388" s="287">
        <v>56285</v>
      </c>
      <c r="D388" s="286" t="s">
        <v>1187</v>
      </c>
      <c r="E388" s="288" t="s">
        <v>232</v>
      </c>
      <c r="F388" s="288" t="s">
        <v>232</v>
      </c>
      <c r="G388" s="289" t="s">
        <v>232</v>
      </c>
    </row>
    <row r="389" spans="1:7" x14ac:dyDescent="0.25">
      <c r="A389" s="286" t="s">
        <v>328</v>
      </c>
      <c r="B389" s="286" t="s">
        <v>267</v>
      </c>
      <c r="C389" s="287">
        <v>56289</v>
      </c>
      <c r="D389" s="286" t="s">
        <v>1189</v>
      </c>
      <c r="E389" s="288" t="s">
        <v>232</v>
      </c>
      <c r="F389" s="288" t="s">
        <v>232</v>
      </c>
      <c r="G389" s="289" t="s">
        <v>232</v>
      </c>
    </row>
    <row r="390" spans="1:7" x14ac:dyDescent="0.25">
      <c r="A390" s="286" t="s">
        <v>329</v>
      </c>
      <c r="B390" s="286" t="s">
        <v>315</v>
      </c>
      <c r="C390" s="287">
        <v>55001</v>
      </c>
      <c r="D390" s="286" t="s">
        <v>915</v>
      </c>
      <c r="E390" s="288" t="s">
        <v>232</v>
      </c>
      <c r="F390" s="288" t="s">
        <v>232</v>
      </c>
      <c r="G390" s="289" t="s">
        <v>232</v>
      </c>
    </row>
    <row r="391" spans="1:7" x14ac:dyDescent="0.25">
      <c r="A391" s="286" t="s">
        <v>329</v>
      </c>
      <c r="B391" s="286" t="s">
        <v>315</v>
      </c>
      <c r="C391" s="287">
        <v>55003</v>
      </c>
      <c r="D391" s="286" t="s">
        <v>916</v>
      </c>
      <c r="E391" s="288" t="s">
        <v>232</v>
      </c>
      <c r="F391" s="288" t="s">
        <v>232</v>
      </c>
      <c r="G391" s="289" t="s">
        <v>232</v>
      </c>
    </row>
    <row r="392" spans="1:7" x14ac:dyDescent="0.25">
      <c r="A392" s="286" t="s">
        <v>329</v>
      </c>
      <c r="B392" s="286" t="s">
        <v>235</v>
      </c>
      <c r="C392" s="287">
        <v>55005</v>
      </c>
      <c r="D392" s="286" t="s">
        <v>1353</v>
      </c>
      <c r="E392" s="288" t="s">
        <v>232</v>
      </c>
      <c r="F392" s="288" t="s">
        <v>232</v>
      </c>
      <c r="G392" s="289" t="s">
        <v>232</v>
      </c>
    </row>
    <row r="393" spans="1:7" x14ac:dyDescent="0.25">
      <c r="A393" s="286" t="s">
        <v>329</v>
      </c>
      <c r="B393" s="286" t="s">
        <v>235</v>
      </c>
      <c r="C393" s="287">
        <v>55011</v>
      </c>
      <c r="D393" s="286" t="s">
        <v>1354</v>
      </c>
      <c r="E393" s="288" t="s">
        <v>232</v>
      </c>
      <c r="F393" s="288" t="s">
        <v>232</v>
      </c>
      <c r="G393" s="289" t="s">
        <v>232</v>
      </c>
    </row>
    <row r="394" spans="1:7" x14ac:dyDescent="0.25">
      <c r="A394" s="286" t="s">
        <v>329</v>
      </c>
      <c r="B394" s="286" t="s">
        <v>303</v>
      </c>
      <c r="C394" s="287">
        <v>55020</v>
      </c>
      <c r="D394" s="286" t="s">
        <v>921</v>
      </c>
      <c r="E394" s="288" t="s">
        <v>232</v>
      </c>
      <c r="F394" s="288" t="s">
        <v>232</v>
      </c>
      <c r="G394" s="289" t="s">
        <v>232</v>
      </c>
    </row>
    <row r="395" spans="1:7" x14ac:dyDescent="0.25">
      <c r="A395" s="286" t="s">
        <v>329</v>
      </c>
      <c r="B395" s="286" t="s">
        <v>252</v>
      </c>
      <c r="C395" s="287">
        <v>55031</v>
      </c>
      <c r="D395" s="286" t="s">
        <v>924</v>
      </c>
      <c r="E395" s="288" t="s">
        <v>232</v>
      </c>
      <c r="F395" s="288" t="s">
        <v>232</v>
      </c>
      <c r="G395" s="289" t="s">
        <v>232</v>
      </c>
    </row>
    <row r="396" spans="1:7" x14ac:dyDescent="0.25">
      <c r="A396" s="286" t="s">
        <v>329</v>
      </c>
      <c r="B396" s="286" t="s">
        <v>315</v>
      </c>
      <c r="C396" s="287">
        <v>55042</v>
      </c>
      <c r="D396" s="286" t="s">
        <v>926</v>
      </c>
      <c r="E396" s="288" t="s">
        <v>232</v>
      </c>
      <c r="F396" s="288" t="s">
        <v>232</v>
      </c>
      <c r="G396" s="289" t="s">
        <v>232</v>
      </c>
    </row>
    <row r="397" spans="1:7" x14ac:dyDescent="0.25">
      <c r="A397" s="286" t="s">
        <v>329</v>
      </c>
      <c r="B397" s="286" t="s">
        <v>315</v>
      </c>
      <c r="C397" s="287">
        <v>55047</v>
      </c>
      <c r="D397" s="286" t="s">
        <v>1355</v>
      </c>
      <c r="E397" s="288" t="s">
        <v>232</v>
      </c>
      <c r="F397" s="288" t="s">
        <v>232</v>
      </c>
      <c r="G397" s="289" t="s">
        <v>232</v>
      </c>
    </row>
    <row r="398" spans="1:7" x14ac:dyDescent="0.25">
      <c r="A398" s="286" t="s">
        <v>329</v>
      </c>
      <c r="B398" s="286" t="s">
        <v>303</v>
      </c>
      <c r="C398" s="287">
        <v>55054</v>
      </c>
      <c r="D398" s="286" t="s">
        <v>921</v>
      </c>
      <c r="E398" s="288" t="s">
        <v>232</v>
      </c>
      <c r="F398" s="288" t="s">
        <v>232</v>
      </c>
      <c r="G398" s="289" t="s">
        <v>232</v>
      </c>
    </row>
    <row r="399" spans="1:7" x14ac:dyDescent="0.25">
      <c r="A399" s="286" t="s">
        <v>329</v>
      </c>
      <c r="B399" s="286" t="s">
        <v>315</v>
      </c>
      <c r="C399" s="287">
        <v>55055</v>
      </c>
      <c r="D399" s="286" t="s">
        <v>658</v>
      </c>
      <c r="E399" s="288" t="s">
        <v>232</v>
      </c>
      <c r="F399" s="288" t="s">
        <v>232</v>
      </c>
      <c r="G399" s="289" t="s">
        <v>232</v>
      </c>
    </row>
    <row r="400" spans="1:7" x14ac:dyDescent="0.25">
      <c r="A400" s="286" t="s">
        <v>329</v>
      </c>
      <c r="B400" s="286" t="s">
        <v>252</v>
      </c>
      <c r="C400" s="287">
        <v>55065</v>
      </c>
      <c r="D400" s="286" t="s">
        <v>933</v>
      </c>
      <c r="E400" s="288" t="s">
        <v>232</v>
      </c>
      <c r="F400" s="288" t="s">
        <v>232</v>
      </c>
      <c r="G400" s="289" t="s">
        <v>232</v>
      </c>
    </row>
    <row r="401" spans="1:7" x14ac:dyDescent="0.25">
      <c r="A401" s="286" t="s">
        <v>329</v>
      </c>
      <c r="B401" s="286" t="s">
        <v>315</v>
      </c>
      <c r="C401" s="287">
        <v>55073</v>
      </c>
      <c r="D401" s="286" t="s">
        <v>930</v>
      </c>
      <c r="E401" s="288" t="s">
        <v>232</v>
      </c>
      <c r="F401" s="288" t="s">
        <v>232</v>
      </c>
      <c r="G401" s="289" t="s">
        <v>232</v>
      </c>
    </row>
    <row r="402" spans="1:7" x14ac:dyDescent="0.25">
      <c r="A402" s="286" t="s">
        <v>329</v>
      </c>
      <c r="B402" s="286" t="s">
        <v>252</v>
      </c>
      <c r="C402" s="287">
        <v>55077</v>
      </c>
      <c r="D402" s="286" t="s">
        <v>667</v>
      </c>
      <c r="E402" s="288" t="s">
        <v>232</v>
      </c>
      <c r="F402" s="288" t="s">
        <v>232</v>
      </c>
      <c r="G402" s="289" t="s">
        <v>232</v>
      </c>
    </row>
    <row r="403" spans="1:7" x14ac:dyDescent="0.25">
      <c r="A403" s="286" t="s">
        <v>329</v>
      </c>
      <c r="B403" s="286" t="s">
        <v>252</v>
      </c>
      <c r="C403" s="287">
        <v>55085</v>
      </c>
      <c r="D403" s="286" t="s">
        <v>1373</v>
      </c>
      <c r="E403" s="288" t="s">
        <v>232</v>
      </c>
      <c r="F403" s="288" t="s">
        <v>232</v>
      </c>
      <c r="G403" s="289" t="s">
        <v>232</v>
      </c>
    </row>
    <row r="404" spans="1:7" x14ac:dyDescent="0.25">
      <c r="A404" s="286" t="s">
        <v>329</v>
      </c>
      <c r="B404" s="286" t="s">
        <v>315</v>
      </c>
      <c r="C404" s="287">
        <v>55090</v>
      </c>
      <c r="D404" s="286" t="s">
        <v>1374</v>
      </c>
      <c r="E404" s="288" t="s">
        <v>232</v>
      </c>
      <c r="F404" s="288" t="s">
        <v>232</v>
      </c>
      <c r="G404" s="289" t="s">
        <v>232</v>
      </c>
    </row>
    <row r="405" spans="1:7" x14ac:dyDescent="0.25">
      <c r="A405" s="286" t="s">
        <v>329</v>
      </c>
      <c r="B405" s="286" t="s">
        <v>260</v>
      </c>
      <c r="C405" s="287">
        <v>55111</v>
      </c>
      <c r="D405" s="286" t="s">
        <v>938</v>
      </c>
      <c r="E405" s="288" t="s">
        <v>232</v>
      </c>
      <c r="F405" s="288" t="s">
        <v>232</v>
      </c>
      <c r="G405" s="289" t="s">
        <v>232</v>
      </c>
    </row>
    <row r="406" spans="1:7" x14ac:dyDescent="0.25">
      <c r="A406" s="286" t="s">
        <v>329</v>
      </c>
      <c r="B406" s="286" t="s">
        <v>315</v>
      </c>
      <c r="C406" s="287">
        <v>55115</v>
      </c>
      <c r="D406" s="286" t="s">
        <v>938</v>
      </c>
      <c r="E406" s="288" t="s">
        <v>232</v>
      </c>
      <c r="F406" s="288" t="s">
        <v>232</v>
      </c>
      <c r="G406" s="289" t="s">
        <v>232</v>
      </c>
    </row>
    <row r="407" spans="1:7" x14ac:dyDescent="0.25">
      <c r="A407" s="286" t="s">
        <v>329</v>
      </c>
      <c r="B407" s="286" t="s">
        <v>252</v>
      </c>
      <c r="C407" s="287">
        <v>55120</v>
      </c>
      <c r="D407" s="286" t="s">
        <v>938</v>
      </c>
      <c r="E407" s="288" t="s">
        <v>232</v>
      </c>
      <c r="F407" s="288" t="s">
        <v>232</v>
      </c>
      <c r="G407" s="289" t="s">
        <v>232</v>
      </c>
    </row>
    <row r="408" spans="1:7" x14ac:dyDescent="0.25">
      <c r="A408" s="286" t="s">
        <v>329</v>
      </c>
      <c r="B408" s="286" t="s">
        <v>295</v>
      </c>
      <c r="C408" s="287">
        <v>55127</v>
      </c>
      <c r="D408" s="286" t="s">
        <v>938</v>
      </c>
      <c r="E408" s="288" t="s">
        <v>232</v>
      </c>
      <c r="F408" s="288" t="s">
        <v>232</v>
      </c>
      <c r="G408" s="289" t="s">
        <v>232</v>
      </c>
    </row>
    <row r="409" spans="1:7" x14ac:dyDescent="0.25">
      <c r="A409" s="286" t="s">
        <v>329</v>
      </c>
      <c r="B409" s="286" t="s">
        <v>252</v>
      </c>
      <c r="C409" s="287">
        <v>55150</v>
      </c>
      <c r="D409" s="286" t="s">
        <v>1375</v>
      </c>
      <c r="E409" s="288" t="s">
        <v>232</v>
      </c>
      <c r="F409" s="288" t="s">
        <v>232</v>
      </c>
      <c r="G409" s="289" t="s">
        <v>232</v>
      </c>
    </row>
    <row r="410" spans="1:7" x14ac:dyDescent="0.25">
      <c r="A410" s="286" t="s">
        <v>329</v>
      </c>
      <c r="B410" s="286" t="s">
        <v>295</v>
      </c>
      <c r="C410" s="287">
        <v>55155</v>
      </c>
      <c r="D410" s="286" t="s">
        <v>938</v>
      </c>
      <c r="E410" s="288" t="s">
        <v>232</v>
      </c>
      <c r="F410" s="288" t="s">
        <v>232</v>
      </c>
      <c r="G410" s="289" t="s">
        <v>232</v>
      </c>
    </row>
    <row r="411" spans="1:7" x14ac:dyDescent="0.25">
      <c r="A411" s="286" t="s">
        <v>329</v>
      </c>
      <c r="B411" s="286" t="s">
        <v>260</v>
      </c>
      <c r="C411" s="287">
        <v>55305</v>
      </c>
      <c r="D411" s="286" t="s">
        <v>691</v>
      </c>
      <c r="E411" s="288" t="s">
        <v>232</v>
      </c>
      <c r="F411" s="288" t="s">
        <v>232</v>
      </c>
      <c r="G411" s="289" t="s">
        <v>232</v>
      </c>
    </row>
    <row r="412" spans="1:7" x14ac:dyDescent="0.25">
      <c r="A412" s="286" t="s">
        <v>329</v>
      </c>
      <c r="B412" s="286" t="s">
        <v>260</v>
      </c>
      <c r="C412" s="287">
        <v>55311</v>
      </c>
      <c r="D412" s="286" t="s">
        <v>678</v>
      </c>
      <c r="E412" s="288" t="s">
        <v>232</v>
      </c>
      <c r="F412" s="288" t="s">
        <v>232</v>
      </c>
      <c r="G412" s="289" t="s">
        <v>232</v>
      </c>
    </row>
    <row r="413" spans="1:7" x14ac:dyDescent="0.25">
      <c r="A413" s="286" t="s">
        <v>329</v>
      </c>
      <c r="B413" s="286" t="s">
        <v>243</v>
      </c>
      <c r="C413" s="287">
        <v>55315</v>
      </c>
      <c r="D413" s="286" t="s">
        <v>944</v>
      </c>
      <c r="E413" s="288" t="s">
        <v>232</v>
      </c>
      <c r="F413" s="288" t="s">
        <v>232</v>
      </c>
      <c r="G413" s="289" t="s">
        <v>232</v>
      </c>
    </row>
    <row r="414" spans="1:7" x14ac:dyDescent="0.25">
      <c r="A414" s="286" t="s">
        <v>329</v>
      </c>
      <c r="B414" s="286" t="s">
        <v>243</v>
      </c>
      <c r="C414" s="287">
        <v>55322</v>
      </c>
      <c r="D414" s="286" t="s">
        <v>946</v>
      </c>
      <c r="E414" s="288" t="s">
        <v>232</v>
      </c>
      <c r="F414" s="288" t="s">
        <v>232</v>
      </c>
      <c r="G414" s="289" t="s">
        <v>232</v>
      </c>
    </row>
    <row r="415" spans="1:7" x14ac:dyDescent="0.25">
      <c r="A415" s="286" t="s">
        <v>329</v>
      </c>
      <c r="B415" s="286" t="s">
        <v>260</v>
      </c>
      <c r="C415" s="287">
        <v>55327</v>
      </c>
      <c r="D415" s="286" t="s">
        <v>948</v>
      </c>
      <c r="E415" s="288" t="s">
        <v>232</v>
      </c>
      <c r="F415" s="288" t="s">
        <v>232</v>
      </c>
      <c r="G415" s="289" t="s">
        <v>232</v>
      </c>
    </row>
    <row r="416" spans="1:7" x14ac:dyDescent="0.25">
      <c r="A416" s="286" t="s">
        <v>329</v>
      </c>
      <c r="B416" s="286" t="s">
        <v>243</v>
      </c>
      <c r="C416" s="287">
        <v>55339</v>
      </c>
      <c r="D416" s="286" t="s">
        <v>954</v>
      </c>
      <c r="E416" s="288" t="s">
        <v>232</v>
      </c>
      <c r="F416" s="288" t="s">
        <v>232</v>
      </c>
      <c r="G416" s="289" t="s">
        <v>232</v>
      </c>
    </row>
    <row r="417" spans="1:7" x14ac:dyDescent="0.25">
      <c r="A417" s="286" t="s">
        <v>329</v>
      </c>
      <c r="B417" s="286" t="s">
        <v>260</v>
      </c>
      <c r="C417" s="287">
        <v>55340</v>
      </c>
      <c r="D417" s="286" t="s">
        <v>1356</v>
      </c>
      <c r="E417" s="288" t="s">
        <v>232</v>
      </c>
      <c r="F417" s="288" t="s">
        <v>232</v>
      </c>
      <c r="G417" s="289" t="s">
        <v>232</v>
      </c>
    </row>
    <row r="418" spans="1:7" x14ac:dyDescent="0.25">
      <c r="A418" s="286" t="s">
        <v>329</v>
      </c>
      <c r="B418" s="286" t="s">
        <v>260</v>
      </c>
      <c r="C418" s="287">
        <v>55343</v>
      </c>
      <c r="D418" s="286" t="s">
        <v>691</v>
      </c>
      <c r="E418" s="288" t="s">
        <v>232</v>
      </c>
      <c r="F418" s="288" t="s">
        <v>232</v>
      </c>
      <c r="G418" s="289" t="s">
        <v>232</v>
      </c>
    </row>
    <row r="419" spans="1:7" x14ac:dyDescent="0.25">
      <c r="A419" s="286" t="s">
        <v>329</v>
      </c>
      <c r="B419" s="286" t="s">
        <v>260</v>
      </c>
      <c r="C419" s="287">
        <v>55346</v>
      </c>
      <c r="D419" s="286" t="s">
        <v>692</v>
      </c>
      <c r="E419" s="288" t="s">
        <v>232</v>
      </c>
      <c r="F419" s="288" t="s">
        <v>232</v>
      </c>
      <c r="G419" s="289" t="s">
        <v>232</v>
      </c>
    </row>
    <row r="420" spans="1:7" x14ac:dyDescent="0.25">
      <c r="A420" s="286" t="s">
        <v>329</v>
      </c>
      <c r="B420" s="286" t="s">
        <v>260</v>
      </c>
      <c r="C420" s="287">
        <v>55347</v>
      </c>
      <c r="D420" s="286" t="s">
        <v>692</v>
      </c>
      <c r="E420" s="288" t="s">
        <v>232</v>
      </c>
      <c r="F420" s="288" t="s">
        <v>232</v>
      </c>
      <c r="G420" s="289" t="s">
        <v>232</v>
      </c>
    </row>
    <row r="421" spans="1:7" x14ac:dyDescent="0.25">
      <c r="A421" s="286" t="s">
        <v>329</v>
      </c>
      <c r="B421" s="286" t="s">
        <v>260</v>
      </c>
      <c r="C421" s="287">
        <v>55356</v>
      </c>
      <c r="D421" s="286" t="s">
        <v>1357</v>
      </c>
      <c r="E421" s="288" t="s">
        <v>232</v>
      </c>
      <c r="F421" s="288" t="s">
        <v>232</v>
      </c>
      <c r="G421" s="289" t="s">
        <v>232</v>
      </c>
    </row>
    <row r="422" spans="1:7" x14ac:dyDescent="0.25">
      <c r="A422" s="286" t="s">
        <v>329</v>
      </c>
      <c r="B422" s="286" t="s">
        <v>260</v>
      </c>
      <c r="C422" s="287">
        <v>55357</v>
      </c>
      <c r="D422" s="286" t="s">
        <v>1358</v>
      </c>
      <c r="E422" s="288" t="s">
        <v>232</v>
      </c>
      <c r="F422" s="288" t="s">
        <v>232</v>
      </c>
      <c r="G422" s="289" t="s">
        <v>232</v>
      </c>
    </row>
    <row r="423" spans="1:7" x14ac:dyDescent="0.25">
      <c r="A423" s="286" t="s">
        <v>329</v>
      </c>
      <c r="B423" s="286" t="s">
        <v>260</v>
      </c>
      <c r="C423" s="287">
        <v>55359</v>
      </c>
      <c r="D423" s="286" t="s">
        <v>1359</v>
      </c>
      <c r="E423" s="288" t="s">
        <v>232</v>
      </c>
      <c r="F423" s="288" t="s">
        <v>232</v>
      </c>
      <c r="G423" s="289" t="s">
        <v>232</v>
      </c>
    </row>
    <row r="424" spans="1:7" x14ac:dyDescent="0.25">
      <c r="A424" s="286" t="s">
        <v>329</v>
      </c>
      <c r="B424" s="286" t="s">
        <v>260</v>
      </c>
      <c r="C424" s="287">
        <v>55364</v>
      </c>
      <c r="D424" s="286" t="s">
        <v>962</v>
      </c>
      <c r="E424" s="288" t="s">
        <v>232</v>
      </c>
      <c r="F424" s="288" t="s">
        <v>232</v>
      </c>
      <c r="G424" s="289" t="s">
        <v>232</v>
      </c>
    </row>
    <row r="425" spans="1:7" x14ac:dyDescent="0.25">
      <c r="A425" s="286" t="s">
        <v>329</v>
      </c>
      <c r="B425" s="286" t="s">
        <v>243</v>
      </c>
      <c r="C425" s="287">
        <v>55367</v>
      </c>
      <c r="D425" s="286" t="s">
        <v>963</v>
      </c>
      <c r="E425" s="288" t="s">
        <v>232</v>
      </c>
      <c r="F425" s="288" t="s">
        <v>232</v>
      </c>
      <c r="G425" s="289" t="s">
        <v>232</v>
      </c>
    </row>
    <row r="426" spans="1:7" x14ac:dyDescent="0.25">
      <c r="A426" s="286" t="s">
        <v>329</v>
      </c>
      <c r="B426" s="286" t="s">
        <v>243</v>
      </c>
      <c r="C426" s="287">
        <v>55368</v>
      </c>
      <c r="D426" s="286" t="s">
        <v>964</v>
      </c>
      <c r="E426" s="288" t="s">
        <v>232</v>
      </c>
      <c r="F426" s="288" t="s">
        <v>232</v>
      </c>
      <c r="G426" s="289" t="s">
        <v>232</v>
      </c>
    </row>
    <row r="427" spans="1:7" x14ac:dyDescent="0.25">
      <c r="A427" s="286" t="s">
        <v>329</v>
      </c>
      <c r="B427" s="286" t="s">
        <v>260</v>
      </c>
      <c r="C427" s="287">
        <v>55374</v>
      </c>
      <c r="D427" s="286" t="s">
        <v>966</v>
      </c>
      <c r="E427" s="288" t="s">
        <v>232</v>
      </c>
      <c r="F427" s="288" t="s">
        <v>232</v>
      </c>
      <c r="G427" s="289" t="s">
        <v>232</v>
      </c>
    </row>
    <row r="428" spans="1:7" x14ac:dyDescent="0.25">
      <c r="A428" s="286" t="s">
        <v>329</v>
      </c>
      <c r="B428" s="286" t="s">
        <v>260</v>
      </c>
      <c r="C428" s="287">
        <v>55375</v>
      </c>
      <c r="D428" s="286" t="s">
        <v>1360</v>
      </c>
      <c r="E428" s="288" t="s">
        <v>232</v>
      </c>
      <c r="F428" s="288" t="s">
        <v>232</v>
      </c>
      <c r="G428" s="289" t="s">
        <v>232</v>
      </c>
    </row>
    <row r="429" spans="1:7" x14ac:dyDescent="0.25">
      <c r="A429" s="286" t="s">
        <v>329</v>
      </c>
      <c r="B429" s="286" t="s">
        <v>260</v>
      </c>
      <c r="C429" s="287">
        <v>55384</v>
      </c>
      <c r="D429" s="286" t="s">
        <v>968</v>
      </c>
      <c r="E429" s="288" t="s">
        <v>232</v>
      </c>
      <c r="F429" s="288" t="s">
        <v>232</v>
      </c>
      <c r="G429" s="289" t="s">
        <v>232</v>
      </c>
    </row>
    <row r="430" spans="1:7" x14ac:dyDescent="0.25">
      <c r="A430" s="286" t="s">
        <v>329</v>
      </c>
      <c r="B430" s="286" t="s">
        <v>243</v>
      </c>
      <c r="C430" s="287">
        <v>55386</v>
      </c>
      <c r="D430" s="286" t="s">
        <v>970</v>
      </c>
      <c r="E430" s="288" t="s">
        <v>232</v>
      </c>
      <c r="F430" s="288" t="s">
        <v>232</v>
      </c>
      <c r="G430" s="289" t="s">
        <v>232</v>
      </c>
    </row>
    <row r="431" spans="1:7" x14ac:dyDescent="0.25">
      <c r="A431" s="286" t="s">
        <v>329</v>
      </c>
      <c r="B431" s="286" t="s">
        <v>243</v>
      </c>
      <c r="C431" s="287">
        <v>55387</v>
      </c>
      <c r="D431" s="286" t="s">
        <v>971</v>
      </c>
      <c r="E431" s="288" t="s">
        <v>232</v>
      </c>
      <c r="F431" s="288" t="s">
        <v>232</v>
      </c>
      <c r="G431" s="289" t="s">
        <v>232</v>
      </c>
    </row>
    <row r="432" spans="1:7" x14ac:dyDescent="0.25">
      <c r="A432" s="286" t="s">
        <v>329</v>
      </c>
      <c r="B432" s="286" t="s">
        <v>243</v>
      </c>
      <c r="C432" s="287">
        <v>55388</v>
      </c>
      <c r="D432" s="286" t="s">
        <v>972</v>
      </c>
      <c r="E432" s="288" t="s">
        <v>232</v>
      </c>
      <c r="F432" s="288" t="s">
        <v>232</v>
      </c>
      <c r="G432" s="289" t="s">
        <v>232</v>
      </c>
    </row>
    <row r="433" spans="1:7" x14ac:dyDescent="0.25">
      <c r="A433" s="286" t="s">
        <v>329</v>
      </c>
      <c r="B433" s="286" t="s">
        <v>260</v>
      </c>
      <c r="C433" s="287">
        <v>55391</v>
      </c>
      <c r="D433" s="286" t="s">
        <v>1362</v>
      </c>
      <c r="E433" s="288" t="s">
        <v>232</v>
      </c>
      <c r="F433" s="288" t="s">
        <v>232</v>
      </c>
      <c r="G433" s="289" t="s">
        <v>232</v>
      </c>
    </row>
    <row r="434" spans="1:7" x14ac:dyDescent="0.25">
      <c r="A434" s="286" t="s">
        <v>329</v>
      </c>
      <c r="B434" s="286" t="s">
        <v>243</v>
      </c>
      <c r="C434" s="287">
        <v>55397</v>
      </c>
      <c r="D434" s="286" t="s">
        <v>1363</v>
      </c>
      <c r="E434" s="288" t="s">
        <v>232</v>
      </c>
      <c r="F434" s="288" t="s">
        <v>232</v>
      </c>
      <c r="G434" s="289" t="s">
        <v>232</v>
      </c>
    </row>
    <row r="435" spans="1:7" x14ac:dyDescent="0.25">
      <c r="A435" s="286" t="s">
        <v>329</v>
      </c>
      <c r="B435" s="286" t="s">
        <v>260</v>
      </c>
      <c r="C435" s="287">
        <v>55401</v>
      </c>
      <c r="D435" s="286" t="s">
        <v>707</v>
      </c>
      <c r="E435" s="288" t="s">
        <v>232</v>
      </c>
      <c r="F435" s="288" t="s">
        <v>232</v>
      </c>
      <c r="G435" s="289" t="s">
        <v>232</v>
      </c>
    </row>
    <row r="436" spans="1:7" x14ac:dyDescent="0.25">
      <c r="A436" s="286" t="s">
        <v>329</v>
      </c>
      <c r="B436" s="286" t="s">
        <v>260</v>
      </c>
      <c r="C436" s="287">
        <v>55402</v>
      </c>
      <c r="D436" s="286" t="s">
        <v>707</v>
      </c>
      <c r="E436" s="288" t="s">
        <v>232</v>
      </c>
      <c r="F436" s="288" t="s">
        <v>232</v>
      </c>
      <c r="G436" s="289" t="s">
        <v>232</v>
      </c>
    </row>
    <row r="437" spans="1:7" x14ac:dyDescent="0.25">
      <c r="A437" s="286" t="s">
        <v>329</v>
      </c>
      <c r="B437" s="286" t="s">
        <v>260</v>
      </c>
      <c r="C437" s="287">
        <v>55410</v>
      </c>
      <c r="D437" s="286" t="s">
        <v>707</v>
      </c>
      <c r="E437" s="288" t="s">
        <v>232</v>
      </c>
      <c r="F437" s="288" t="s">
        <v>232</v>
      </c>
      <c r="G437" s="289" t="s">
        <v>232</v>
      </c>
    </row>
    <row r="438" spans="1:7" x14ac:dyDescent="0.25">
      <c r="A438" s="286" t="s">
        <v>329</v>
      </c>
      <c r="B438" s="286" t="s">
        <v>260</v>
      </c>
      <c r="C438" s="287">
        <v>55415</v>
      </c>
      <c r="D438" s="286" t="s">
        <v>707</v>
      </c>
      <c r="E438" s="288" t="s">
        <v>232</v>
      </c>
      <c r="F438" s="288" t="s">
        <v>232</v>
      </c>
      <c r="G438" s="289" t="s">
        <v>232</v>
      </c>
    </row>
    <row r="439" spans="1:7" x14ac:dyDescent="0.25">
      <c r="A439" s="286" t="s">
        <v>329</v>
      </c>
      <c r="B439" s="286" t="s">
        <v>260</v>
      </c>
      <c r="C439" s="287">
        <v>55424</v>
      </c>
      <c r="D439" s="286" t="s">
        <v>707</v>
      </c>
      <c r="E439" s="288" t="s">
        <v>232</v>
      </c>
      <c r="F439" s="288" t="s">
        <v>232</v>
      </c>
      <c r="G439" s="289" t="s">
        <v>232</v>
      </c>
    </row>
    <row r="440" spans="1:7" x14ac:dyDescent="0.25">
      <c r="A440" s="286" t="s">
        <v>329</v>
      </c>
      <c r="B440" s="286" t="s">
        <v>260</v>
      </c>
      <c r="C440" s="287">
        <v>55435</v>
      </c>
      <c r="D440" s="286" t="s">
        <v>707</v>
      </c>
      <c r="E440" s="288" t="s">
        <v>232</v>
      </c>
      <c r="F440" s="288" t="s">
        <v>232</v>
      </c>
      <c r="G440" s="289" t="s">
        <v>232</v>
      </c>
    </row>
    <row r="441" spans="1:7" x14ac:dyDescent="0.25">
      <c r="A441" s="286" t="s">
        <v>329</v>
      </c>
      <c r="B441" s="286" t="s">
        <v>260</v>
      </c>
      <c r="C441" s="287">
        <v>55436</v>
      </c>
      <c r="D441" s="286" t="s">
        <v>707</v>
      </c>
      <c r="E441" s="288" t="s">
        <v>232</v>
      </c>
      <c r="F441" s="288" t="s">
        <v>232</v>
      </c>
      <c r="G441" s="289" t="s">
        <v>232</v>
      </c>
    </row>
    <row r="442" spans="1:7" x14ac:dyDescent="0.25">
      <c r="A442" s="286" t="s">
        <v>329</v>
      </c>
      <c r="B442" s="286" t="s">
        <v>260</v>
      </c>
      <c r="C442" s="287">
        <v>55437</v>
      </c>
      <c r="D442" s="286" t="s">
        <v>707</v>
      </c>
      <c r="E442" s="288" t="s">
        <v>232</v>
      </c>
      <c r="F442" s="288" t="s">
        <v>232</v>
      </c>
      <c r="G442" s="289" t="s">
        <v>232</v>
      </c>
    </row>
    <row r="443" spans="1:7" x14ac:dyDescent="0.25">
      <c r="A443" s="286" t="s">
        <v>329</v>
      </c>
      <c r="B443" s="286" t="s">
        <v>260</v>
      </c>
      <c r="C443" s="287">
        <v>55439</v>
      </c>
      <c r="D443" s="286" t="s">
        <v>707</v>
      </c>
      <c r="E443" s="288" t="s">
        <v>232</v>
      </c>
      <c r="F443" s="288" t="s">
        <v>232</v>
      </c>
      <c r="G443" s="289" t="s">
        <v>232</v>
      </c>
    </row>
    <row r="444" spans="1:7" x14ac:dyDescent="0.25">
      <c r="A444" s="286" t="s">
        <v>329</v>
      </c>
      <c r="B444" s="286" t="s">
        <v>260</v>
      </c>
      <c r="C444" s="287">
        <v>55442</v>
      </c>
      <c r="D444" s="286" t="s">
        <v>707</v>
      </c>
      <c r="E444" s="288" t="s">
        <v>232</v>
      </c>
      <c r="F444" s="288" t="s">
        <v>232</v>
      </c>
      <c r="G444" s="289" t="s">
        <v>232</v>
      </c>
    </row>
    <row r="445" spans="1:7" x14ac:dyDescent="0.25">
      <c r="A445" s="286" t="s">
        <v>329</v>
      </c>
      <c r="B445" s="286" t="s">
        <v>260</v>
      </c>
      <c r="C445" s="287">
        <v>55446</v>
      </c>
      <c r="D445" s="286" t="s">
        <v>707</v>
      </c>
      <c r="E445" s="288" t="s">
        <v>232</v>
      </c>
      <c r="F445" s="288" t="s">
        <v>232</v>
      </c>
      <c r="G445" s="289" t="s">
        <v>232</v>
      </c>
    </row>
    <row r="446" spans="1:7" x14ac:dyDescent="0.25">
      <c r="A446" s="286" t="s">
        <v>329</v>
      </c>
      <c r="B446" s="286" t="s">
        <v>260</v>
      </c>
      <c r="C446" s="287">
        <v>55447</v>
      </c>
      <c r="D446" s="286" t="s">
        <v>707</v>
      </c>
      <c r="E446" s="288" t="s">
        <v>232</v>
      </c>
      <c r="F446" s="288" t="s">
        <v>232</v>
      </c>
      <c r="G446" s="289" t="s">
        <v>232</v>
      </c>
    </row>
    <row r="447" spans="1:7" x14ac:dyDescent="0.25">
      <c r="A447" s="286" t="s">
        <v>329</v>
      </c>
      <c r="B447" s="286" t="s">
        <v>260</v>
      </c>
      <c r="C447" s="287">
        <v>55450</v>
      </c>
      <c r="D447" s="286" t="s">
        <v>707</v>
      </c>
      <c r="E447" s="288" t="s">
        <v>232</v>
      </c>
      <c r="F447" s="288" t="s">
        <v>232</v>
      </c>
      <c r="G447" s="289" t="s">
        <v>232</v>
      </c>
    </row>
    <row r="448" spans="1:7" x14ac:dyDescent="0.25">
      <c r="A448" s="286" t="s">
        <v>329</v>
      </c>
      <c r="B448" s="286" t="s">
        <v>260</v>
      </c>
      <c r="C448" s="287">
        <v>55454</v>
      </c>
      <c r="D448" s="286" t="s">
        <v>707</v>
      </c>
      <c r="E448" s="288" t="s">
        <v>232</v>
      </c>
      <c r="F448" s="288" t="s">
        <v>232</v>
      </c>
      <c r="G448" s="289" t="s">
        <v>232</v>
      </c>
    </row>
    <row r="449" spans="1:7" x14ac:dyDescent="0.25">
      <c r="A449" s="286" t="s">
        <v>329</v>
      </c>
      <c r="B449" s="286" t="s">
        <v>260</v>
      </c>
      <c r="C449" s="287">
        <v>55455</v>
      </c>
      <c r="D449" s="286" t="s">
        <v>707</v>
      </c>
      <c r="E449" s="288" t="s">
        <v>232</v>
      </c>
      <c r="F449" s="288" t="s">
        <v>232</v>
      </c>
      <c r="G449" s="289" t="s">
        <v>232</v>
      </c>
    </row>
    <row r="450" spans="1:7" x14ac:dyDescent="0.25">
      <c r="A450" s="286" t="s">
        <v>330</v>
      </c>
      <c r="B450" s="286" t="s">
        <v>239</v>
      </c>
      <c r="C450" s="287">
        <v>56210</v>
      </c>
      <c r="D450" s="286" t="s">
        <v>1402</v>
      </c>
      <c r="E450" s="288" t="s">
        <v>232</v>
      </c>
      <c r="F450" s="288" t="s">
        <v>232</v>
      </c>
      <c r="G450" s="289" t="s">
        <v>232</v>
      </c>
    </row>
    <row r="451" spans="1:7" x14ac:dyDescent="0.25">
      <c r="A451" s="286" t="s">
        <v>330</v>
      </c>
      <c r="B451" s="286" t="s">
        <v>239</v>
      </c>
      <c r="C451" s="287">
        <v>56211</v>
      </c>
      <c r="D451" s="286" t="s">
        <v>1150</v>
      </c>
      <c r="E451" s="288" t="s">
        <v>232</v>
      </c>
      <c r="F451" s="288" t="s">
        <v>232</v>
      </c>
      <c r="G451" s="289" t="s">
        <v>232</v>
      </c>
    </row>
    <row r="452" spans="1:7" x14ac:dyDescent="0.25">
      <c r="A452" s="286" t="s">
        <v>330</v>
      </c>
      <c r="B452" s="286" t="s">
        <v>270</v>
      </c>
      <c r="C452" s="287">
        <v>56212</v>
      </c>
      <c r="D452" s="286" t="s">
        <v>1151</v>
      </c>
      <c r="E452" s="288" t="s">
        <v>232</v>
      </c>
      <c r="F452" s="288" t="s">
        <v>232</v>
      </c>
      <c r="G452" s="289" t="s">
        <v>232</v>
      </c>
    </row>
    <row r="453" spans="1:7" x14ac:dyDescent="0.25">
      <c r="A453" s="286" t="s">
        <v>330</v>
      </c>
      <c r="B453" s="286" t="s">
        <v>309</v>
      </c>
      <c r="C453" s="287">
        <v>56215</v>
      </c>
      <c r="D453" s="286" t="s">
        <v>795</v>
      </c>
      <c r="E453" s="288" t="s">
        <v>232</v>
      </c>
      <c r="F453" s="288" t="s">
        <v>232</v>
      </c>
      <c r="G453" s="289" t="s">
        <v>232</v>
      </c>
    </row>
    <row r="454" spans="1:7" x14ac:dyDescent="0.25">
      <c r="A454" s="286" t="s">
        <v>330</v>
      </c>
      <c r="B454" s="286" t="s">
        <v>270</v>
      </c>
      <c r="C454" s="287">
        <v>56218</v>
      </c>
      <c r="D454" s="286" t="s">
        <v>1154</v>
      </c>
      <c r="E454" s="288" t="s">
        <v>232</v>
      </c>
      <c r="F454" s="288" t="s">
        <v>232</v>
      </c>
      <c r="G454" s="289" t="s">
        <v>232</v>
      </c>
    </row>
    <row r="455" spans="1:7" x14ac:dyDescent="0.25">
      <c r="A455" s="286" t="s">
        <v>330</v>
      </c>
      <c r="B455" s="286" t="s">
        <v>239</v>
      </c>
      <c r="C455" s="287">
        <v>56225</v>
      </c>
      <c r="D455" s="286" t="s">
        <v>1160</v>
      </c>
      <c r="E455" s="288" t="s">
        <v>232</v>
      </c>
      <c r="F455" s="288" t="s">
        <v>232</v>
      </c>
      <c r="G455" s="289" t="s">
        <v>232</v>
      </c>
    </row>
    <row r="456" spans="1:7" x14ac:dyDescent="0.25">
      <c r="A456" s="286" t="s">
        <v>330</v>
      </c>
      <c r="B456" s="286" t="s">
        <v>309</v>
      </c>
      <c r="C456" s="287">
        <v>56226</v>
      </c>
      <c r="D456" s="286" t="s">
        <v>1161</v>
      </c>
      <c r="E456" s="288" t="s">
        <v>232</v>
      </c>
      <c r="F456" s="288" t="s">
        <v>232</v>
      </c>
      <c r="G456" s="289" t="s">
        <v>232</v>
      </c>
    </row>
    <row r="457" spans="1:7" x14ac:dyDescent="0.25">
      <c r="A457" s="286" t="s">
        <v>330</v>
      </c>
      <c r="B457" s="286" t="s">
        <v>239</v>
      </c>
      <c r="C457" s="287">
        <v>56227</v>
      </c>
      <c r="D457" s="286" t="s">
        <v>1162</v>
      </c>
      <c r="E457" s="288" t="s">
        <v>232</v>
      </c>
      <c r="F457" s="288" t="s">
        <v>232</v>
      </c>
      <c r="G457" s="289" t="s">
        <v>232</v>
      </c>
    </row>
    <row r="458" spans="1:7" x14ac:dyDescent="0.25">
      <c r="A458" s="286" t="s">
        <v>330</v>
      </c>
      <c r="B458" s="286" t="s">
        <v>309</v>
      </c>
      <c r="C458" s="287">
        <v>56231</v>
      </c>
      <c r="D458" s="286" t="s">
        <v>1166</v>
      </c>
      <c r="E458" s="288" t="s">
        <v>232</v>
      </c>
      <c r="F458" s="288" t="s">
        <v>232</v>
      </c>
      <c r="G458" s="289" t="s">
        <v>232</v>
      </c>
    </row>
    <row r="459" spans="1:7" x14ac:dyDescent="0.25">
      <c r="A459" s="286" t="s">
        <v>330</v>
      </c>
      <c r="B459" s="286" t="s">
        <v>320</v>
      </c>
      <c r="C459" s="287">
        <v>56237</v>
      </c>
      <c r="D459" s="286" t="s">
        <v>1169</v>
      </c>
      <c r="E459" s="288" t="s">
        <v>232</v>
      </c>
      <c r="F459" s="288" t="s">
        <v>232</v>
      </c>
      <c r="G459" s="289" t="s">
        <v>232</v>
      </c>
    </row>
    <row r="460" spans="1:7" x14ac:dyDescent="0.25">
      <c r="A460" s="286" t="s">
        <v>330</v>
      </c>
      <c r="B460" s="286" t="s">
        <v>239</v>
      </c>
      <c r="C460" s="287">
        <v>56240</v>
      </c>
      <c r="D460" s="286" t="s">
        <v>1171</v>
      </c>
      <c r="E460" s="288" t="s">
        <v>232</v>
      </c>
      <c r="F460" s="288" t="s">
        <v>232</v>
      </c>
      <c r="G460" s="289" t="s">
        <v>232</v>
      </c>
    </row>
    <row r="461" spans="1:7" x14ac:dyDescent="0.25">
      <c r="A461" s="286" t="s">
        <v>330</v>
      </c>
      <c r="B461" s="286" t="s">
        <v>320</v>
      </c>
      <c r="C461" s="287">
        <v>56245</v>
      </c>
      <c r="D461" s="286" t="s">
        <v>1172</v>
      </c>
      <c r="E461" s="288" t="s">
        <v>232</v>
      </c>
      <c r="F461" s="288" t="s">
        <v>232</v>
      </c>
      <c r="G461" s="289" t="s">
        <v>232</v>
      </c>
    </row>
    <row r="462" spans="1:7" x14ac:dyDescent="0.25">
      <c r="A462" s="286" t="s">
        <v>330</v>
      </c>
      <c r="B462" s="286" t="s">
        <v>309</v>
      </c>
      <c r="C462" s="287">
        <v>56249</v>
      </c>
      <c r="D462" s="286" t="s">
        <v>1174</v>
      </c>
      <c r="E462" s="288" t="s">
        <v>232</v>
      </c>
      <c r="F462" s="288" t="s">
        <v>232</v>
      </c>
      <c r="G462" s="289" t="s">
        <v>232</v>
      </c>
    </row>
    <row r="463" spans="1:7" x14ac:dyDescent="0.25">
      <c r="A463" s="286" t="s">
        <v>330</v>
      </c>
      <c r="B463" s="286" t="s">
        <v>270</v>
      </c>
      <c r="C463" s="287">
        <v>56256</v>
      </c>
      <c r="D463" s="286" t="s">
        <v>1177</v>
      </c>
      <c r="E463" s="288" t="s">
        <v>232</v>
      </c>
      <c r="F463" s="288" t="s">
        <v>232</v>
      </c>
      <c r="G463" s="289" t="s">
        <v>232</v>
      </c>
    </row>
    <row r="464" spans="1:7" x14ac:dyDescent="0.25">
      <c r="A464" s="286" t="s">
        <v>330</v>
      </c>
      <c r="B464" s="286" t="s">
        <v>270</v>
      </c>
      <c r="C464" s="287">
        <v>56257</v>
      </c>
      <c r="D464" s="286" t="s">
        <v>1178</v>
      </c>
      <c r="E464" s="288" t="s">
        <v>232</v>
      </c>
      <c r="F464" s="288" t="s">
        <v>232</v>
      </c>
      <c r="G464" s="289" t="s">
        <v>232</v>
      </c>
    </row>
    <row r="465" spans="1:7" x14ac:dyDescent="0.25">
      <c r="A465" s="286" t="s">
        <v>330</v>
      </c>
      <c r="B465" s="286" t="s">
        <v>245</v>
      </c>
      <c r="C465" s="287">
        <v>56260</v>
      </c>
      <c r="D465" s="286" t="s">
        <v>1179</v>
      </c>
      <c r="E465" s="288" t="s">
        <v>232</v>
      </c>
      <c r="F465" s="288" t="s">
        <v>232</v>
      </c>
      <c r="G465" s="289" t="s">
        <v>232</v>
      </c>
    </row>
    <row r="466" spans="1:7" x14ac:dyDescent="0.25">
      <c r="A466" s="286" t="s">
        <v>330</v>
      </c>
      <c r="B466" s="286" t="s">
        <v>239</v>
      </c>
      <c r="C466" s="287">
        <v>56276</v>
      </c>
      <c r="D466" s="286" t="s">
        <v>1183</v>
      </c>
      <c r="E466" s="288" t="s">
        <v>232</v>
      </c>
      <c r="F466" s="288" t="s">
        <v>232</v>
      </c>
      <c r="G466" s="289" t="s">
        <v>232</v>
      </c>
    </row>
    <row r="467" spans="1:7" x14ac:dyDescent="0.25">
      <c r="A467" s="286" t="s">
        <v>330</v>
      </c>
      <c r="B467" s="286" t="s">
        <v>239</v>
      </c>
      <c r="C467" s="287">
        <v>56278</v>
      </c>
      <c r="D467" s="286" t="s">
        <v>811</v>
      </c>
      <c r="E467" s="288" t="s">
        <v>232</v>
      </c>
      <c r="F467" s="288" t="s">
        <v>232</v>
      </c>
      <c r="G467" s="289" t="s">
        <v>232</v>
      </c>
    </row>
    <row r="468" spans="1:7" x14ac:dyDescent="0.25">
      <c r="A468" s="286" t="s">
        <v>330</v>
      </c>
      <c r="B468" s="286" t="s">
        <v>320</v>
      </c>
      <c r="C468" s="287">
        <v>56280</v>
      </c>
      <c r="D468" s="286" t="s">
        <v>1184</v>
      </c>
      <c r="E468" s="288" t="s">
        <v>232</v>
      </c>
      <c r="F468" s="288" t="s">
        <v>232</v>
      </c>
      <c r="G468" s="289" t="s">
        <v>232</v>
      </c>
    </row>
    <row r="469" spans="1:7" x14ac:dyDescent="0.25">
      <c r="A469" s="286" t="s">
        <v>330</v>
      </c>
      <c r="B469" s="286" t="s">
        <v>245</v>
      </c>
      <c r="C469" s="287">
        <v>56295</v>
      </c>
      <c r="D469" s="286" t="s">
        <v>1193</v>
      </c>
      <c r="E469" s="288" t="s">
        <v>232</v>
      </c>
      <c r="F469" s="288" t="s">
        <v>232</v>
      </c>
      <c r="G469" s="289" t="s">
        <v>232</v>
      </c>
    </row>
    <row r="470" spans="1:7" x14ac:dyDescent="0.25">
      <c r="A470" s="286" t="s">
        <v>331</v>
      </c>
      <c r="B470" s="286" t="s">
        <v>308</v>
      </c>
      <c r="C470" s="287">
        <v>56207</v>
      </c>
      <c r="D470" s="286" t="s">
        <v>1149</v>
      </c>
      <c r="E470" s="288" t="s">
        <v>232</v>
      </c>
      <c r="F470" s="288" t="s">
        <v>232</v>
      </c>
      <c r="G470" s="289" t="s">
        <v>232</v>
      </c>
    </row>
    <row r="471" spans="1:7" x14ac:dyDescent="0.25">
      <c r="A471" s="286" t="s">
        <v>331</v>
      </c>
      <c r="B471" s="286" t="s">
        <v>308</v>
      </c>
      <c r="C471" s="287">
        <v>56221</v>
      </c>
      <c r="D471" s="286" t="s">
        <v>1156</v>
      </c>
      <c r="E471" s="288" t="s">
        <v>232</v>
      </c>
      <c r="F471" s="288" t="s">
        <v>232</v>
      </c>
      <c r="G471" s="289" t="s">
        <v>232</v>
      </c>
    </row>
    <row r="472" spans="1:7" x14ac:dyDescent="0.25">
      <c r="A472" s="286" t="s">
        <v>331</v>
      </c>
      <c r="B472" s="286" t="s">
        <v>308</v>
      </c>
      <c r="C472" s="287">
        <v>56235</v>
      </c>
      <c r="D472" s="286" t="s">
        <v>1167</v>
      </c>
      <c r="E472" s="288" t="s">
        <v>232</v>
      </c>
      <c r="F472" s="288" t="s">
        <v>232</v>
      </c>
      <c r="G472" s="289" t="s">
        <v>232</v>
      </c>
    </row>
    <row r="473" spans="1:7" x14ac:dyDescent="0.25">
      <c r="A473" s="286" t="s">
        <v>331</v>
      </c>
      <c r="B473" s="286" t="s">
        <v>311</v>
      </c>
      <c r="C473" s="287">
        <v>56236</v>
      </c>
      <c r="D473" s="286" t="s">
        <v>1168</v>
      </c>
      <c r="E473" s="288" t="s">
        <v>232</v>
      </c>
      <c r="F473" s="288" t="s">
        <v>232</v>
      </c>
      <c r="G473" s="289" t="s">
        <v>232</v>
      </c>
    </row>
    <row r="474" spans="1:7" x14ac:dyDescent="0.25">
      <c r="A474" s="286" t="s">
        <v>331</v>
      </c>
      <c r="B474" s="286" t="s">
        <v>259</v>
      </c>
      <c r="C474" s="287">
        <v>56248</v>
      </c>
      <c r="D474" s="286" t="s">
        <v>1173</v>
      </c>
      <c r="E474" s="288" t="s">
        <v>232</v>
      </c>
      <c r="F474" s="288" t="s">
        <v>232</v>
      </c>
      <c r="G474" s="289" t="s">
        <v>232</v>
      </c>
    </row>
    <row r="475" spans="1:7" s="244" customFormat="1" x14ac:dyDescent="0.25">
      <c r="A475" s="286" t="s">
        <v>331</v>
      </c>
      <c r="B475" s="286" t="s">
        <v>259</v>
      </c>
      <c r="C475" s="287">
        <v>56274</v>
      </c>
      <c r="D475" s="286" t="s">
        <v>1182</v>
      </c>
      <c r="E475" s="288" t="s">
        <v>232</v>
      </c>
      <c r="F475" s="288" t="s">
        <v>232</v>
      </c>
      <c r="G475" s="289" t="s">
        <v>232</v>
      </c>
    </row>
    <row r="476" spans="1:7" s="244" customFormat="1" x14ac:dyDescent="0.25">
      <c r="A476" s="286" t="s">
        <v>331</v>
      </c>
      <c r="B476" s="286" t="s">
        <v>311</v>
      </c>
      <c r="C476" s="287">
        <v>56296</v>
      </c>
      <c r="D476" s="286" t="s">
        <v>1194</v>
      </c>
      <c r="E476" s="288" t="s">
        <v>232</v>
      </c>
      <c r="F476" s="288" t="s">
        <v>232</v>
      </c>
      <c r="G476" s="289" t="s">
        <v>232</v>
      </c>
    </row>
    <row r="477" spans="1:7" s="244" customFormat="1" x14ac:dyDescent="0.25">
      <c r="A477" s="286" t="s">
        <v>331</v>
      </c>
      <c r="B477" s="286" t="s">
        <v>259</v>
      </c>
      <c r="C477" s="287">
        <v>56309</v>
      </c>
      <c r="D477" s="286" t="s">
        <v>1196</v>
      </c>
      <c r="E477" s="288" t="s">
        <v>232</v>
      </c>
      <c r="F477" s="288" t="s">
        <v>232</v>
      </c>
      <c r="G477" s="289" t="s">
        <v>232</v>
      </c>
    </row>
    <row r="478" spans="1:7" s="244" customFormat="1" x14ac:dyDescent="0.25">
      <c r="A478" s="286" t="s">
        <v>331</v>
      </c>
      <c r="B478" s="286" t="s">
        <v>259</v>
      </c>
      <c r="C478" s="287">
        <v>56311</v>
      </c>
      <c r="D478" s="286" t="s">
        <v>1198</v>
      </c>
      <c r="E478" s="288" t="s">
        <v>232</v>
      </c>
      <c r="F478" s="288" t="s">
        <v>232</v>
      </c>
      <c r="G478" s="289" t="s">
        <v>232</v>
      </c>
    </row>
    <row r="479" spans="1:7" s="244" customFormat="1" x14ac:dyDescent="0.25">
      <c r="A479" s="286" t="s">
        <v>331</v>
      </c>
      <c r="B479" s="286" t="s">
        <v>254</v>
      </c>
      <c r="C479" s="287">
        <v>56315</v>
      </c>
      <c r="D479" s="286" t="s">
        <v>1200</v>
      </c>
      <c r="E479" s="288" t="s">
        <v>232</v>
      </c>
      <c r="F479" s="288" t="s">
        <v>232</v>
      </c>
      <c r="G479" s="289" t="s">
        <v>232</v>
      </c>
    </row>
    <row r="480" spans="1:7" s="244" customFormat="1" x14ac:dyDescent="0.25">
      <c r="A480" s="286" t="s">
        <v>331</v>
      </c>
      <c r="B480" s="286" t="s">
        <v>294</v>
      </c>
      <c r="C480" s="287">
        <v>56323</v>
      </c>
      <c r="D480" s="286" t="s">
        <v>1202</v>
      </c>
      <c r="E480" s="288" t="s">
        <v>232</v>
      </c>
      <c r="F480" s="288" t="s">
        <v>232</v>
      </c>
      <c r="G480" s="289" t="s">
        <v>232</v>
      </c>
    </row>
    <row r="481" spans="1:7" s="244" customFormat="1" x14ac:dyDescent="0.25">
      <c r="A481" s="286" t="s">
        <v>331</v>
      </c>
      <c r="B481" s="286" t="s">
        <v>254</v>
      </c>
      <c r="C481" s="287">
        <v>56327</v>
      </c>
      <c r="D481" s="286" t="s">
        <v>1203</v>
      </c>
      <c r="E481" s="288" t="s">
        <v>232</v>
      </c>
      <c r="F481" s="288" t="s">
        <v>232</v>
      </c>
      <c r="G481" s="289" t="s">
        <v>232</v>
      </c>
    </row>
    <row r="482" spans="1:7" s="244" customFormat="1" x14ac:dyDescent="0.25">
      <c r="A482" s="286" t="s">
        <v>331</v>
      </c>
      <c r="B482" s="286" t="s">
        <v>254</v>
      </c>
      <c r="C482" s="287">
        <v>56343</v>
      </c>
      <c r="D482" s="286" t="s">
        <v>1209</v>
      </c>
      <c r="E482" s="288" t="s">
        <v>232</v>
      </c>
      <c r="F482" s="288" t="s">
        <v>232</v>
      </c>
      <c r="G482" s="289" t="s">
        <v>232</v>
      </c>
    </row>
    <row r="483" spans="1:7" s="244" customFormat="1" x14ac:dyDescent="0.25">
      <c r="A483" s="286" t="s">
        <v>331</v>
      </c>
      <c r="B483" s="286" t="s">
        <v>294</v>
      </c>
      <c r="C483" s="287">
        <v>56349</v>
      </c>
      <c r="D483" s="286" t="s">
        <v>1211</v>
      </c>
      <c r="E483" s="288" t="s">
        <v>232</v>
      </c>
      <c r="F483" s="288" t="s">
        <v>232</v>
      </c>
      <c r="G483" s="289" t="s">
        <v>232</v>
      </c>
    </row>
    <row r="484" spans="1:7" s="244" customFormat="1" x14ac:dyDescent="0.25">
      <c r="A484" s="286" t="s">
        <v>331</v>
      </c>
      <c r="B484" s="286" t="s">
        <v>254</v>
      </c>
      <c r="C484" s="287">
        <v>56354</v>
      </c>
      <c r="D484" s="286" t="s">
        <v>1214</v>
      </c>
      <c r="E484" s="288" t="s">
        <v>232</v>
      </c>
      <c r="F484" s="288" t="s">
        <v>232</v>
      </c>
      <c r="G484" s="289" t="s">
        <v>232</v>
      </c>
    </row>
    <row r="485" spans="1:7" s="244" customFormat="1" x14ac:dyDescent="0.25">
      <c r="A485" s="286" t="s">
        <v>331</v>
      </c>
      <c r="B485" s="286" t="s">
        <v>254</v>
      </c>
      <c r="C485" s="287">
        <v>56355</v>
      </c>
      <c r="D485" s="286" t="s">
        <v>1215</v>
      </c>
      <c r="E485" s="288" t="s">
        <v>232</v>
      </c>
      <c r="F485" s="288" t="s">
        <v>232</v>
      </c>
      <c r="G485" s="289" t="s">
        <v>232</v>
      </c>
    </row>
    <row r="486" spans="1:7" s="244" customFormat="1" x14ac:dyDescent="0.25">
      <c r="A486" s="286" t="s">
        <v>331</v>
      </c>
      <c r="B486" s="286" t="s">
        <v>294</v>
      </c>
      <c r="C486" s="287">
        <v>56381</v>
      </c>
      <c r="D486" s="286" t="s">
        <v>1219</v>
      </c>
      <c r="E486" s="288" t="s">
        <v>232</v>
      </c>
      <c r="F486" s="288" t="s">
        <v>232</v>
      </c>
      <c r="G486" s="289" t="s">
        <v>232</v>
      </c>
    </row>
    <row r="487" spans="1:7" s="244" customFormat="1" x14ac:dyDescent="0.25">
      <c r="A487" s="286" t="s">
        <v>331</v>
      </c>
      <c r="B487" s="286" t="s">
        <v>294</v>
      </c>
      <c r="C487" s="287">
        <v>56385</v>
      </c>
      <c r="D487" s="286" t="s">
        <v>1222</v>
      </c>
      <c r="E487" s="288" t="s">
        <v>232</v>
      </c>
      <c r="F487" s="288" t="s">
        <v>232</v>
      </c>
      <c r="G487" s="289" t="s">
        <v>232</v>
      </c>
    </row>
    <row r="488" spans="1:7" s="244" customFormat="1" x14ac:dyDescent="0.25">
      <c r="A488" s="286" t="s">
        <v>331</v>
      </c>
      <c r="B488" s="286" t="s">
        <v>247</v>
      </c>
      <c r="C488" s="287">
        <v>56514</v>
      </c>
      <c r="D488" s="286" t="s">
        <v>1237</v>
      </c>
      <c r="E488" s="288" t="s">
        <v>232</v>
      </c>
      <c r="F488" s="288" t="s">
        <v>232</v>
      </c>
      <c r="G488" s="289" t="s">
        <v>232</v>
      </c>
    </row>
    <row r="489" spans="1:7" s="244" customFormat="1" x14ac:dyDescent="0.25">
      <c r="A489" s="286" t="s">
        <v>331</v>
      </c>
      <c r="B489" s="286" t="s">
        <v>289</v>
      </c>
      <c r="C489" s="287">
        <v>56518</v>
      </c>
      <c r="D489" s="286" t="s">
        <v>1241</v>
      </c>
      <c r="E489" s="288" t="s">
        <v>232</v>
      </c>
      <c r="F489" s="288" t="s">
        <v>232</v>
      </c>
      <c r="G489" s="289" t="s">
        <v>232</v>
      </c>
    </row>
    <row r="490" spans="1:7" s="244" customFormat="1" x14ac:dyDescent="0.25">
      <c r="A490" s="286" t="s">
        <v>331</v>
      </c>
      <c r="B490" s="286" t="s">
        <v>317</v>
      </c>
      <c r="C490" s="287">
        <v>56520</v>
      </c>
      <c r="D490" s="286" t="s">
        <v>1243</v>
      </c>
      <c r="E490" s="288" t="s">
        <v>232</v>
      </c>
      <c r="F490" s="288" t="s">
        <v>232</v>
      </c>
      <c r="G490" s="289" t="s">
        <v>232</v>
      </c>
    </row>
    <row r="491" spans="1:7" s="244" customFormat="1" x14ac:dyDescent="0.25">
      <c r="A491" s="286" t="s">
        <v>331</v>
      </c>
      <c r="B491" s="286" t="s">
        <v>317</v>
      </c>
      <c r="C491" s="287">
        <v>56522</v>
      </c>
      <c r="D491" s="286" t="s">
        <v>1244</v>
      </c>
      <c r="E491" s="288" t="s">
        <v>232</v>
      </c>
      <c r="F491" s="288" t="s">
        <v>232</v>
      </c>
      <c r="G491" s="289" t="s">
        <v>232</v>
      </c>
    </row>
    <row r="492" spans="1:7" s="244" customFormat="1" x14ac:dyDescent="0.25">
      <c r="A492" s="286" t="s">
        <v>331</v>
      </c>
      <c r="B492" s="286" t="s">
        <v>289</v>
      </c>
      <c r="C492" s="287">
        <v>56524</v>
      </c>
      <c r="D492" s="286" t="s">
        <v>1246</v>
      </c>
      <c r="E492" s="288" t="s">
        <v>232</v>
      </c>
      <c r="F492" s="288" t="s">
        <v>232</v>
      </c>
      <c r="G492" s="289" t="s">
        <v>232</v>
      </c>
    </row>
    <row r="493" spans="1:7" s="244" customFormat="1" x14ac:dyDescent="0.25">
      <c r="A493" s="286" t="s">
        <v>331</v>
      </c>
      <c r="B493" s="286" t="s">
        <v>247</v>
      </c>
      <c r="C493" s="287">
        <v>56525</v>
      </c>
      <c r="D493" s="286" t="s">
        <v>1414</v>
      </c>
      <c r="E493" s="288" t="s">
        <v>232</v>
      </c>
      <c r="F493" s="288" t="s">
        <v>232</v>
      </c>
      <c r="G493" s="289" t="s">
        <v>232</v>
      </c>
    </row>
    <row r="494" spans="1:7" s="244" customFormat="1" x14ac:dyDescent="0.25">
      <c r="A494" s="286" t="s">
        <v>331</v>
      </c>
      <c r="B494" s="286" t="s">
        <v>247</v>
      </c>
      <c r="C494" s="287">
        <v>56529</v>
      </c>
      <c r="D494" s="286" t="s">
        <v>1248</v>
      </c>
      <c r="E494" s="288" t="s">
        <v>232</v>
      </c>
      <c r="F494" s="288" t="s">
        <v>232</v>
      </c>
      <c r="G494" s="289" t="s">
        <v>232</v>
      </c>
    </row>
    <row r="495" spans="1:7" s="244" customFormat="1" x14ac:dyDescent="0.25">
      <c r="A495" s="286" t="s">
        <v>331</v>
      </c>
      <c r="B495" s="286" t="s">
        <v>259</v>
      </c>
      <c r="C495" s="287">
        <v>56531</v>
      </c>
      <c r="D495" s="286" t="s">
        <v>874</v>
      </c>
      <c r="E495" s="288" t="s">
        <v>232</v>
      </c>
      <c r="F495" s="288" t="s">
        <v>232</v>
      </c>
      <c r="G495" s="289" t="s">
        <v>232</v>
      </c>
    </row>
    <row r="496" spans="1:7" s="244" customFormat="1" x14ac:dyDescent="0.25">
      <c r="A496" s="286" t="s">
        <v>331</v>
      </c>
      <c r="B496" s="286" t="s">
        <v>289</v>
      </c>
      <c r="C496" s="287">
        <v>56533</v>
      </c>
      <c r="D496" s="286" t="s">
        <v>1249</v>
      </c>
      <c r="E496" s="288" t="s">
        <v>232</v>
      </c>
      <c r="F496" s="288" t="s">
        <v>232</v>
      </c>
      <c r="G496" s="289" t="s">
        <v>232</v>
      </c>
    </row>
    <row r="497" spans="1:7" s="244" customFormat="1" x14ac:dyDescent="0.25">
      <c r="A497" s="286" t="s">
        <v>331</v>
      </c>
      <c r="B497" s="286" t="s">
        <v>247</v>
      </c>
      <c r="C497" s="287">
        <v>56536</v>
      </c>
      <c r="D497" s="286" t="s">
        <v>1251</v>
      </c>
      <c r="E497" s="288" t="s">
        <v>232</v>
      </c>
      <c r="F497" s="288" t="s">
        <v>232</v>
      </c>
      <c r="G497" s="289" t="s">
        <v>232</v>
      </c>
    </row>
    <row r="498" spans="1:7" s="244" customFormat="1" x14ac:dyDescent="0.25">
      <c r="A498" s="286" t="s">
        <v>331</v>
      </c>
      <c r="B498" s="286" t="s">
        <v>317</v>
      </c>
      <c r="C498" s="287">
        <v>56543</v>
      </c>
      <c r="D498" s="286" t="s">
        <v>1252</v>
      </c>
      <c r="E498" s="288" t="s">
        <v>232</v>
      </c>
      <c r="F498" s="288" t="s">
        <v>232</v>
      </c>
      <c r="G498" s="289" t="s">
        <v>232</v>
      </c>
    </row>
    <row r="499" spans="1:7" s="244" customFormat="1" x14ac:dyDescent="0.25">
      <c r="A499" s="286" t="s">
        <v>331</v>
      </c>
      <c r="B499" s="286" t="s">
        <v>247</v>
      </c>
      <c r="C499" s="287">
        <v>56546</v>
      </c>
      <c r="D499" s="286" t="s">
        <v>1254</v>
      </c>
      <c r="E499" s="288" t="s">
        <v>232</v>
      </c>
      <c r="F499" s="288" t="s">
        <v>232</v>
      </c>
      <c r="G499" s="289" t="s">
        <v>232</v>
      </c>
    </row>
    <row r="500" spans="1:7" s="244" customFormat="1" x14ac:dyDescent="0.25">
      <c r="A500" s="286" t="s">
        <v>331</v>
      </c>
      <c r="B500" s="286" t="s">
        <v>247</v>
      </c>
      <c r="C500" s="287">
        <v>56547</v>
      </c>
      <c r="D500" s="286" t="s">
        <v>1255</v>
      </c>
      <c r="E500" s="288" t="s">
        <v>232</v>
      </c>
      <c r="F500" s="288" t="s">
        <v>232</v>
      </c>
      <c r="G500" s="289" t="s">
        <v>232</v>
      </c>
    </row>
    <row r="501" spans="1:7" s="244" customFormat="1" x14ac:dyDescent="0.25">
      <c r="A501" s="286" t="s">
        <v>331</v>
      </c>
      <c r="B501" s="286" t="s">
        <v>247</v>
      </c>
      <c r="C501" s="287">
        <v>56552</v>
      </c>
      <c r="D501" s="286" t="s">
        <v>1258</v>
      </c>
      <c r="E501" s="288" t="s">
        <v>232</v>
      </c>
      <c r="F501" s="288" t="s">
        <v>232</v>
      </c>
      <c r="G501" s="289" t="s">
        <v>232</v>
      </c>
    </row>
    <row r="502" spans="1:7" s="244" customFormat="1" x14ac:dyDescent="0.25">
      <c r="A502" s="286" t="s">
        <v>331</v>
      </c>
      <c r="B502" s="286" t="s">
        <v>317</v>
      </c>
      <c r="C502" s="287">
        <v>56553</v>
      </c>
      <c r="D502" s="286" t="s">
        <v>1259</v>
      </c>
      <c r="E502" s="288" t="s">
        <v>232</v>
      </c>
      <c r="F502" s="288" t="s">
        <v>232</v>
      </c>
      <c r="G502" s="289" t="s">
        <v>232</v>
      </c>
    </row>
    <row r="503" spans="1:7" s="244" customFormat="1" x14ac:dyDescent="0.25">
      <c r="A503" s="286" t="s">
        <v>331</v>
      </c>
      <c r="B503" s="286" t="s">
        <v>247</v>
      </c>
      <c r="C503" s="287">
        <v>56562</v>
      </c>
      <c r="D503" s="286" t="s">
        <v>884</v>
      </c>
      <c r="E503" s="288" t="s">
        <v>232</v>
      </c>
      <c r="F503" s="288" t="s">
        <v>232</v>
      </c>
      <c r="G503" s="289" t="s">
        <v>232</v>
      </c>
    </row>
    <row r="504" spans="1:7" s="244" customFormat="1" x14ac:dyDescent="0.25">
      <c r="A504" s="286" t="s">
        <v>331</v>
      </c>
      <c r="B504" s="286" t="s">
        <v>247</v>
      </c>
      <c r="C504" s="287">
        <v>56563</v>
      </c>
      <c r="D504" s="286" t="s">
        <v>884</v>
      </c>
      <c r="E504" s="288" t="s">
        <v>232</v>
      </c>
      <c r="F504" s="288" t="s">
        <v>232</v>
      </c>
      <c r="G504" s="289" t="s">
        <v>232</v>
      </c>
    </row>
    <row r="505" spans="1:7" s="244" customFormat="1" x14ac:dyDescent="0.25">
      <c r="A505" s="286" t="s">
        <v>331</v>
      </c>
      <c r="B505" s="286" t="s">
        <v>317</v>
      </c>
      <c r="C505" s="287">
        <v>56565</v>
      </c>
      <c r="D505" s="286" t="s">
        <v>1260</v>
      </c>
      <c r="E505" s="288" t="s">
        <v>232</v>
      </c>
      <c r="F505" s="288" t="s">
        <v>232</v>
      </c>
      <c r="G505" s="289" t="s">
        <v>232</v>
      </c>
    </row>
    <row r="506" spans="1:7" s="244" customFormat="1" x14ac:dyDescent="0.25">
      <c r="A506" s="286" t="s">
        <v>331</v>
      </c>
      <c r="B506" s="286" t="s">
        <v>289</v>
      </c>
      <c r="C506" s="287">
        <v>56576</v>
      </c>
      <c r="D506" s="286" t="s">
        <v>1263</v>
      </c>
      <c r="E506" s="288" t="s">
        <v>232</v>
      </c>
      <c r="F506" s="288" t="s">
        <v>232</v>
      </c>
      <c r="G506" s="289" t="s">
        <v>232</v>
      </c>
    </row>
    <row r="507" spans="1:7" s="244" customFormat="1" x14ac:dyDescent="0.25">
      <c r="A507" s="286" t="s">
        <v>331</v>
      </c>
      <c r="B507" s="286" t="s">
        <v>236</v>
      </c>
      <c r="C507" s="287">
        <v>56578</v>
      </c>
      <c r="D507" s="286" t="s">
        <v>1264</v>
      </c>
      <c r="E507" s="288" t="s">
        <v>232</v>
      </c>
      <c r="F507" s="288" t="s">
        <v>232</v>
      </c>
      <c r="G507" s="289" t="s">
        <v>232</v>
      </c>
    </row>
    <row r="508" spans="1:7" s="244" customFormat="1" x14ac:dyDescent="0.25">
      <c r="A508" s="286" t="s">
        <v>331</v>
      </c>
      <c r="B508" s="286" t="s">
        <v>317</v>
      </c>
      <c r="C508" s="287">
        <v>56579</v>
      </c>
      <c r="D508" s="286" t="s">
        <v>1265</v>
      </c>
      <c r="E508" s="288" t="s">
        <v>232</v>
      </c>
      <c r="F508" s="288" t="s">
        <v>232</v>
      </c>
      <c r="G508" s="289" t="s">
        <v>232</v>
      </c>
    </row>
    <row r="509" spans="1:7" s="244" customFormat="1" x14ac:dyDescent="0.25">
      <c r="A509" s="286" t="s">
        <v>331</v>
      </c>
      <c r="B509" s="286" t="s">
        <v>247</v>
      </c>
      <c r="C509" s="287">
        <v>56580</v>
      </c>
      <c r="D509" s="286" t="s">
        <v>1266</v>
      </c>
      <c r="E509" s="288" t="s">
        <v>232</v>
      </c>
      <c r="F509" s="288" t="s">
        <v>232</v>
      </c>
      <c r="G509" s="289" t="s">
        <v>232</v>
      </c>
    </row>
    <row r="510" spans="1:7" s="244" customFormat="1" x14ac:dyDescent="0.25">
      <c r="A510" s="286" t="s">
        <v>331</v>
      </c>
      <c r="B510" s="286" t="s">
        <v>311</v>
      </c>
      <c r="C510" s="287">
        <v>56583</v>
      </c>
      <c r="D510" s="286" t="s">
        <v>1268</v>
      </c>
      <c r="E510" s="288" t="s">
        <v>232</v>
      </c>
      <c r="F510" s="288" t="s">
        <v>232</v>
      </c>
      <c r="G510" s="289" t="s">
        <v>232</v>
      </c>
    </row>
    <row r="511" spans="1:7" s="244" customFormat="1" x14ac:dyDescent="0.25">
      <c r="A511" s="286" t="s">
        <v>331</v>
      </c>
      <c r="B511" s="286" t="s">
        <v>247</v>
      </c>
      <c r="C511" s="287">
        <v>56585</v>
      </c>
      <c r="D511" s="286" t="s">
        <v>1269</v>
      </c>
      <c r="E511" s="288" t="s">
        <v>232</v>
      </c>
      <c r="F511" s="288" t="s">
        <v>232</v>
      </c>
      <c r="G511" s="289" t="s">
        <v>232</v>
      </c>
    </row>
    <row r="512" spans="1:7" s="244" customFormat="1" x14ac:dyDescent="0.25">
      <c r="A512" s="286" t="s">
        <v>331</v>
      </c>
      <c r="B512" s="286" t="s">
        <v>289</v>
      </c>
      <c r="C512" s="287">
        <v>56586</v>
      </c>
      <c r="D512" s="286" t="s">
        <v>1270</v>
      </c>
      <c r="E512" s="288" t="s">
        <v>232</v>
      </c>
      <c r="F512" s="288" t="s">
        <v>232</v>
      </c>
      <c r="G512" s="289" t="s">
        <v>232</v>
      </c>
    </row>
    <row r="513" spans="1:7" s="244" customFormat="1" x14ac:dyDescent="0.25">
      <c r="A513" s="286" t="s">
        <v>331</v>
      </c>
      <c r="B513" s="286" t="s">
        <v>289</v>
      </c>
      <c r="C513" s="287">
        <v>56587</v>
      </c>
      <c r="D513" s="286" t="s">
        <v>1271</v>
      </c>
      <c r="E513" s="288" t="s">
        <v>232</v>
      </c>
      <c r="F513" s="288" t="s">
        <v>232</v>
      </c>
      <c r="G513" s="289" t="s">
        <v>232</v>
      </c>
    </row>
    <row r="514" spans="1:7" s="244" customFormat="1" x14ac:dyDescent="0.25">
      <c r="A514" s="286" t="s">
        <v>331</v>
      </c>
      <c r="B514" s="286" t="s">
        <v>289</v>
      </c>
      <c r="C514" s="287">
        <v>56588</v>
      </c>
      <c r="D514" s="286" t="s">
        <v>1272</v>
      </c>
      <c r="E514" s="288" t="s">
        <v>232</v>
      </c>
      <c r="F514" s="288" t="s">
        <v>232</v>
      </c>
      <c r="G514" s="289" t="s">
        <v>232</v>
      </c>
    </row>
    <row r="515" spans="1:7" s="244" customFormat="1" x14ac:dyDescent="0.25">
      <c r="A515" s="286" t="s">
        <v>331</v>
      </c>
      <c r="B515" s="286" t="s">
        <v>259</v>
      </c>
      <c r="C515" s="287">
        <v>56590</v>
      </c>
      <c r="D515" s="286" t="s">
        <v>1273</v>
      </c>
      <c r="E515" s="288" t="s">
        <v>232</v>
      </c>
      <c r="F515" s="288" t="s">
        <v>232</v>
      </c>
      <c r="G515" s="289" t="s">
        <v>232</v>
      </c>
    </row>
    <row r="516" spans="1:7" s="244" customFormat="1" x14ac:dyDescent="0.25">
      <c r="A516" s="286" t="s">
        <v>331</v>
      </c>
      <c r="B516" s="286" t="s">
        <v>317</v>
      </c>
      <c r="C516" s="287">
        <v>56594</v>
      </c>
      <c r="D516" s="286" t="s">
        <v>1275</v>
      </c>
      <c r="E516" s="288" t="s">
        <v>232</v>
      </c>
      <c r="F516" s="288" t="s">
        <v>232</v>
      </c>
      <c r="G516" s="289" t="s">
        <v>232</v>
      </c>
    </row>
    <row r="517" spans="1:7" s="244" customFormat="1" x14ac:dyDescent="0.25">
      <c r="C517" s="247"/>
      <c r="E517" s="249"/>
      <c r="F517" s="249"/>
      <c r="G517" s="248"/>
    </row>
    <row r="518" spans="1:7" s="244" customFormat="1" x14ac:dyDescent="0.25">
      <c r="C518" s="247"/>
      <c r="E518" s="249"/>
      <c r="F518" s="249"/>
      <c r="G518" s="248"/>
    </row>
    <row r="519" spans="1:7" s="244" customFormat="1" x14ac:dyDescent="0.25">
      <c r="C519" s="247"/>
      <c r="E519" s="249"/>
      <c r="F519" s="249"/>
      <c r="G519" s="248"/>
    </row>
    <row r="520" spans="1:7" s="244" customFormat="1" x14ac:dyDescent="0.25">
      <c r="C520" s="247"/>
      <c r="E520" s="249"/>
      <c r="F520" s="249"/>
      <c r="G520" s="248"/>
    </row>
    <row r="521" spans="1:7" s="244" customFormat="1" x14ac:dyDescent="0.25">
      <c r="C521" s="247"/>
      <c r="E521" s="249"/>
      <c r="F521" s="249"/>
      <c r="G521" s="248"/>
    </row>
    <row r="522" spans="1:7" s="244" customFormat="1" x14ac:dyDescent="0.25">
      <c r="C522" s="247"/>
      <c r="E522" s="249"/>
      <c r="F522" s="249"/>
      <c r="G522" s="248"/>
    </row>
    <row r="523" spans="1:7" s="244" customFormat="1" x14ac:dyDescent="0.25">
      <c r="C523" s="247"/>
      <c r="E523" s="249"/>
      <c r="F523" s="249"/>
      <c r="G523" s="248"/>
    </row>
    <row r="524" spans="1:7" s="244" customFormat="1" x14ac:dyDescent="0.25">
      <c r="C524" s="247"/>
      <c r="E524" s="249"/>
      <c r="F524" s="249"/>
      <c r="G524" s="248"/>
    </row>
    <row r="525" spans="1:7" s="244" customFormat="1" x14ac:dyDescent="0.25">
      <c r="C525" s="247"/>
      <c r="E525" s="249"/>
      <c r="F525" s="249"/>
      <c r="G525" s="248"/>
    </row>
    <row r="526" spans="1:7" s="244" customFormat="1" x14ac:dyDescent="0.25">
      <c r="C526" s="247"/>
      <c r="E526" s="249"/>
      <c r="F526" s="249"/>
      <c r="G526" s="248"/>
    </row>
    <row r="527" spans="1:7" s="244" customFormat="1" x14ac:dyDescent="0.25">
      <c r="C527" s="247"/>
      <c r="E527" s="249"/>
      <c r="F527" s="249"/>
      <c r="G527" s="248"/>
    </row>
    <row r="528" spans="1:7" s="244" customFormat="1" x14ac:dyDescent="0.25">
      <c r="C528" s="247"/>
      <c r="E528" s="249"/>
      <c r="F528" s="249"/>
      <c r="G528" s="248"/>
    </row>
    <row r="529" spans="3:7" s="244" customFormat="1" x14ac:dyDescent="0.25">
      <c r="C529" s="247"/>
      <c r="E529" s="249"/>
      <c r="F529" s="249"/>
      <c r="G529" s="248"/>
    </row>
    <row r="530" spans="3:7" s="244" customFormat="1" x14ac:dyDescent="0.25">
      <c r="C530" s="247"/>
      <c r="E530" s="249"/>
      <c r="F530" s="249"/>
      <c r="G530" s="248"/>
    </row>
    <row r="531" spans="3:7" s="244" customFormat="1" x14ac:dyDescent="0.25">
      <c r="C531" s="247"/>
      <c r="E531" s="249"/>
      <c r="F531" s="249"/>
      <c r="G531" s="248"/>
    </row>
    <row r="532" spans="3:7" s="244" customFormat="1" x14ac:dyDescent="0.25">
      <c r="C532" s="247"/>
      <c r="E532" s="249"/>
      <c r="F532" s="249"/>
      <c r="G532" s="248"/>
    </row>
    <row r="533" spans="3:7" s="244" customFormat="1" x14ac:dyDescent="0.25">
      <c r="C533" s="247"/>
      <c r="E533" s="249"/>
      <c r="F533" s="249"/>
      <c r="G533" s="248"/>
    </row>
    <row r="534" spans="3:7" s="244" customFormat="1" x14ac:dyDescent="0.25">
      <c r="C534" s="247"/>
      <c r="E534" s="249"/>
      <c r="F534" s="249"/>
      <c r="G534" s="248"/>
    </row>
    <row r="535" spans="3:7" s="244" customFormat="1" x14ac:dyDescent="0.25">
      <c r="C535" s="247"/>
      <c r="E535" s="249"/>
      <c r="F535" s="249"/>
      <c r="G535" s="248"/>
    </row>
    <row r="536" spans="3:7" s="244" customFormat="1" x14ac:dyDescent="0.25">
      <c r="C536" s="247"/>
      <c r="E536" s="249"/>
      <c r="F536" s="249"/>
      <c r="G536" s="248"/>
    </row>
    <row r="537" spans="3:7" s="244" customFormat="1" x14ac:dyDescent="0.25">
      <c r="C537" s="247"/>
      <c r="E537" s="249"/>
      <c r="F537" s="249"/>
      <c r="G537" s="248"/>
    </row>
    <row r="538" spans="3:7" s="244" customFormat="1" x14ac:dyDescent="0.25">
      <c r="C538" s="247"/>
      <c r="E538" s="249"/>
      <c r="F538" s="249"/>
      <c r="G538" s="248"/>
    </row>
    <row r="539" spans="3:7" s="244" customFormat="1" x14ac:dyDescent="0.25">
      <c r="C539" s="247"/>
      <c r="E539" s="249"/>
      <c r="F539" s="249"/>
      <c r="G539" s="248"/>
    </row>
    <row r="540" spans="3:7" s="244" customFormat="1" x14ac:dyDescent="0.25">
      <c r="C540" s="247"/>
      <c r="E540" s="249"/>
      <c r="F540" s="249"/>
      <c r="G540" s="248"/>
    </row>
    <row r="541" spans="3:7" s="244" customFormat="1" x14ac:dyDescent="0.25">
      <c r="C541" s="247"/>
      <c r="E541" s="249"/>
      <c r="F541" s="249"/>
      <c r="G541" s="248"/>
    </row>
    <row r="542" spans="3:7" s="244" customFormat="1" x14ac:dyDescent="0.25">
      <c r="C542" s="247"/>
      <c r="E542" s="249"/>
      <c r="F542" s="249"/>
      <c r="G542" s="248"/>
    </row>
    <row r="543" spans="3:7" s="244" customFormat="1" x14ac:dyDescent="0.25">
      <c r="C543" s="247"/>
      <c r="E543" s="249"/>
      <c r="F543" s="249"/>
      <c r="G543" s="248"/>
    </row>
    <row r="544" spans="3:7" s="244" customFormat="1" x14ac:dyDescent="0.25">
      <c r="C544" s="247"/>
      <c r="E544" s="249"/>
      <c r="F544" s="249"/>
      <c r="G544" s="248"/>
    </row>
    <row r="545" spans="3:7" s="244" customFormat="1" x14ac:dyDescent="0.25">
      <c r="C545" s="247"/>
      <c r="E545" s="249"/>
      <c r="F545" s="249"/>
      <c r="G545" s="248"/>
    </row>
    <row r="546" spans="3:7" s="244" customFormat="1" x14ac:dyDescent="0.25">
      <c r="C546" s="247"/>
      <c r="E546" s="249"/>
      <c r="F546" s="249"/>
      <c r="G546" s="248"/>
    </row>
    <row r="547" spans="3:7" s="244" customFormat="1" x14ac:dyDescent="0.25">
      <c r="C547" s="247"/>
      <c r="E547" s="249"/>
      <c r="F547" s="249"/>
      <c r="G547" s="248"/>
    </row>
    <row r="548" spans="3:7" s="244" customFormat="1" x14ac:dyDescent="0.25">
      <c r="C548" s="247"/>
      <c r="E548" s="249"/>
      <c r="F548" s="249"/>
      <c r="G548" s="248"/>
    </row>
    <row r="549" spans="3:7" s="244" customFormat="1" x14ac:dyDescent="0.25">
      <c r="C549" s="247"/>
      <c r="E549" s="249"/>
      <c r="F549" s="249"/>
      <c r="G549" s="248"/>
    </row>
    <row r="550" spans="3:7" s="244" customFormat="1" x14ac:dyDescent="0.25">
      <c r="C550" s="247"/>
      <c r="E550" s="249"/>
      <c r="F550" s="249"/>
      <c r="G550" s="248"/>
    </row>
    <row r="551" spans="3:7" s="244" customFormat="1" x14ac:dyDescent="0.25">
      <c r="C551" s="247"/>
      <c r="E551" s="249"/>
      <c r="F551" s="249"/>
      <c r="G551" s="248"/>
    </row>
    <row r="552" spans="3:7" s="244" customFormat="1" x14ac:dyDescent="0.25">
      <c r="C552" s="247"/>
      <c r="E552" s="249"/>
      <c r="F552" s="249"/>
      <c r="G552" s="248"/>
    </row>
    <row r="553" spans="3:7" s="244" customFormat="1" x14ac:dyDescent="0.25">
      <c r="C553" s="247"/>
      <c r="E553" s="249"/>
      <c r="F553" s="249"/>
      <c r="G553" s="248"/>
    </row>
    <row r="554" spans="3:7" s="244" customFormat="1" x14ac:dyDescent="0.25">
      <c r="C554" s="247"/>
      <c r="E554" s="249"/>
      <c r="F554" s="249"/>
      <c r="G554" s="248"/>
    </row>
    <row r="555" spans="3:7" s="244" customFormat="1" x14ac:dyDescent="0.25">
      <c r="C555" s="247"/>
      <c r="E555" s="249"/>
      <c r="F555" s="249"/>
      <c r="G555" s="248"/>
    </row>
    <row r="556" spans="3:7" s="244" customFormat="1" x14ac:dyDescent="0.25">
      <c r="C556" s="247"/>
      <c r="E556" s="249"/>
      <c r="F556" s="249"/>
      <c r="G556" s="248"/>
    </row>
    <row r="557" spans="3:7" s="244" customFormat="1" x14ac:dyDescent="0.25">
      <c r="C557" s="247"/>
      <c r="E557" s="249"/>
      <c r="F557" s="249"/>
      <c r="G557" s="248"/>
    </row>
    <row r="558" spans="3:7" s="244" customFormat="1" x14ac:dyDescent="0.25">
      <c r="C558" s="247"/>
      <c r="E558" s="249"/>
      <c r="F558" s="249"/>
      <c r="G558" s="248"/>
    </row>
    <row r="559" spans="3:7" s="244" customFormat="1" x14ac:dyDescent="0.25">
      <c r="C559" s="247"/>
      <c r="E559" s="249"/>
      <c r="F559" s="249"/>
      <c r="G559" s="248"/>
    </row>
    <row r="560" spans="3:7" s="244" customFormat="1" x14ac:dyDescent="0.25">
      <c r="C560" s="247"/>
      <c r="E560" s="249"/>
      <c r="F560" s="249"/>
      <c r="G560" s="248"/>
    </row>
    <row r="561" spans="3:7" s="244" customFormat="1" x14ac:dyDescent="0.25">
      <c r="C561" s="247"/>
      <c r="E561" s="249"/>
      <c r="F561" s="249"/>
      <c r="G561" s="248"/>
    </row>
    <row r="562" spans="3:7" s="244" customFormat="1" x14ac:dyDescent="0.25">
      <c r="C562" s="247"/>
      <c r="E562" s="249"/>
      <c r="F562" s="249"/>
      <c r="G562" s="248"/>
    </row>
    <row r="563" spans="3:7" s="244" customFormat="1" x14ac:dyDescent="0.25">
      <c r="C563" s="247"/>
      <c r="E563" s="249"/>
      <c r="F563" s="249"/>
      <c r="G563" s="248"/>
    </row>
    <row r="564" spans="3:7" s="244" customFormat="1" x14ac:dyDescent="0.25">
      <c r="C564" s="247"/>
      <c r="E564" s="249"/>
      <c r="F564" s="249"/>
      <c r="G564" s="248"/>
    </row>
    <row r="565" spans="3:7" s="244" customFormat="1" x14ac:dyDescent="0.25">
      <c r="C565" s="247"/>
      <c r="E565" s="249"/>
      <c r="F565" s="249"/>
      <c r="G565" s="248"/>
    </row>
    <row r="566" spans="3:7" s="244" customFormat="1" x14ac:dyDescent="0.25">
      <c r="C566" s="247"/>
      <c r="E566" s="249"/>
      <c r="F566" s="249"/>
      <c r="G566" s="248"/>
    </row>
    <row r="567" spans="3:7" s="244" customFormat="1" x14ac:dyDescent="0.25">
      <c r="C567" s="247"/>
      <c r="E567" s="249"/>
      <c r="F567" s="249"/>
      <c r="G567" s="248"/>
    </row>
    <row r="568" spans="3:7" s="244" customFormat="1" x14ac:dyDescent="0.25">
      <c r="C568" s="247"/>
      <c r="E568" s="249"/>
      <c r="F568" s="249"/>
      <c r="G568" s="248"/>
    </row>
    <row r="569" spans="3:7" s="244" customFormat="1" x14ac:dyDescent="0.25">
      <c r="C569" s="247"/>
      <c r="E569" s="249"/>
      <c r="F569" s="249"/>
      <c r="G569" s="248"/>
    </row>
    <row r="570" spans="3:7" s="244" customFormat="1" x14ac:dyDescent="0.25">
      <c r="C570" s="247"/>
      <c r="E570" s="249"/>
      <c r="F570" s="249"/>
      <c r="G570" s="248"/>
    </row>
    <row r="571" spans="3:7" s="244" customFormat="1" x14ac:dyDescent="0.25">
      <c r="C571" s="247"/>
      <c r="E571" s="249"/>
      <c r="F571" s="249"/>
      <c r="G571" s="248"/>
    </row>
    <row r="572" spans="3:7" s="244" customFormat="1" x14ac:dyDescent="0.25">
      <c r="C572" s="247"/>
      <c r="E572" s="249"/>
      <c r="F572" s="249"/>
      <c r="G572" s="248"/>
    </row>
    <row r="573" spans="3:7" s="244" customFormat="1" x14ac:dyDescent="0.25">
      <c r="C573" s="247"/>
      <c r="E573" s="249"/>
      <c r="F573" s="249"/>
      <c r="G573" s="248"/>
    </row>
    <row r="574" spans="3:7" s="244" customFormat="1" x14ac:dyDescent="0.25">
      <c r="C574" s="247"/>
      <c r="E574" s="249"/>
      <c r="F574" s="249"/>
      <c r="G574" s="248"/>
    </row>
    <row r="575" spans="3:7" s="244" customFormat="1" x14ac:dyDescent="0.25">
      <c r="C575" s="247"/>
      <c r="E575" s="249"/>
      <c r="F575" s="249"/>
      <c r="G575" s="248"/>
    </row>
    <row r="576" spans="3:7" s="244" customFormat="1" x14ac:dyDescent="0.25">
      <c r="C576" s="247"/>
      <c r="E576" s="249"/>
      <c r="F576" s="249"/>
      <c r="G576" s="248"/>
    </row>
    <row r="577" spans="3:7" s="244" customFormat="1" x14ac:dyDescent="0.25">
      <c r="C577" s="247"/>
      <c r="E577" s="249"/>
      <c r="F577" s="249"/>
      <c r="G577" s="248"/>
    </row>
    <row r="578" spans="3:7" s="244" customFormat="1" x14ac:dyDescent="0.25">
      <c r="C578" s="247"/>
      <c r="E578" s="249"/>
      <c r="F578" s="249"/>
      <c r="G578" s="248"/>
    </row>
    <row r="579" spans="3:7" s="244" customFormat="1" x14ac:dyDescent="0.25">
      <c r="C579" s="247"/>
      <c r="E579" s="249"/>
      <c r="F579" s="249"/>
      <c r="G579" s="248"/>
    </row>
    <row r="580" spans="3:7" s="244" customFormat="1" x14ac:dyDescent="0.25">
      <c r="C580" s="247"/>
      <c r="E580" s="249"/>
      <c r="F580" s="249"/>
      <c r="G580" s="248"/>
    </row>
    <row r="581" spans="3:7" s="244" customFormat="1" x14ac:dyDescent="0.25">
      <c r="C581" s="247"/>
      <c r="E581" s="249"/>
      <c r="F581" s="249"/>
      <c r="G581" s="248"/>
    </row>
    <row r="582" spans="3:7" s="244" customFormat="1" x14ac:dyDescent="0.25">
      <c r="C582" s="247"/>
      <c r="E582" s="249"/>
      <c r="F582" s="249"/>
      <c r="G582" s="248"/>
    </row>
    <row r="583" spans="3:7" s="244" customFormat="1" x14ac:dyDescent="0.25">
      <c r="C583" s="247"/>
      <c r="E583" s="249"/>
      <c r="F583" s="249"/>
      <c r="G583" s="248"/>
    </row>
    <row r="584" spans="3:7" s="244" customFormat="1" x14ac:dyDescent="0.25">
      <c r="C584" s="247"/>
      <c r="E584" s="249"/>
      <c r="F584" s="249"/>
      <c r="G584" s="248"/>
    </row>
    <row r="585" spans="3:7" s="244" customFormat="1" x14ac:dyDescent="0.25">
      <c r="C585" s="247"/>
      <c r="E585" s="249"/>
      <c r="F585" s="249"/>
      <c r="G585" s="248"/>
    </row>
    <row r="586" spans="3:7" s="244" customFormat="1" x14ac:dyDescent="0.25">
      <c r="C586" s="247"/>
      <c r="E586" s="249"/>
      <c r="F586" s="249"/>
      <c r="G586" s="248"/>
    </row>
    <row r="587" spans="3:7" s="244" customFormat="1" x14ac:dyDescent="0.25">
      <c r="C587" s="247"/>
      <c r="E587" s="249"/>
      <c r="F587" s="249"/>
      <c r="G587" s="248"/>
    </row>
    <row r="588" spans="3:7" s="244" customFormat="1" x14ac:dyDescent="0.25">
      <c r="C588" s="247"/>
      <c r="E588" s="249"/>
      <c r="F588" s="249"/>
      <c r="G588" s="248"/>
    </row>
    <row r="589" spans="3:7" s="244" customFormat="1" x14ac:dyDescent="0.25">
      <c r="C589" s="247"/>
      <c r="E589" s="249"/>
      <c r="F589" s="249"/>
      <c r="G589" s="248"/>
    </row>
    <row r="590" spans="3:7" s="244" customFormat="1" x14ac:dyDescent="0.25">
      <c r="C590" s="247"/>
      <c r="E590" s="249"/>
      <c r="F590" s="249"/>
      <c r="G590" s="248"/>
    </row>
    <row r="591" spans="3:7" s="244" customFormat="1" x14ac:dyDescent="0.25">
      <c r="C591" s="247"/>
      <c r="E591" s="249"/>
      <c r="F591" s="249"/>
      <c r="G591" s="248"/>
    </row>
    <row r="592" spans="3:7" s="244" customFormat="1" x14ac:dyDescent="0.25">
      <c r="C592" s="247"/>
      <c r="E592" s="249"/>
      <c r="F592" s="249"/>
      <c r="G592" s="248"/>
    </row>
    <row r="593" spans="3:7" s="244" customFormat="1" x14ac:dyDescent="0.25">
      <c r="C593" s="247"/>
      <c r="E593" s="249"/>
      <c r="F593" s="249"/>
      <c r="G593" s="248"/>
    </row>
    <row r="594" spans="3:7" s="244" customFormat="1" x14ac:dyDescent="0.25">
      <c r="C594" s="247"/>
      <c r="E594" s="249"/>
      <c r="F594" s="249"/>
      <c r="G594" s="248"/>
    </row>
    <row r="595" spans="3:7" s="244" customFormat="1" x14ac:dyDescent="0.25">
      <c r="C595" s="247"/>
      <c r="E595" s="249"/>
      <c r="F595" s="249"/>
      <c r="G595" s="248"/>
    </row>
    <row r="596" spans="3:7" s="244" customFormat="1" x14ac:dyDescent="0.25">
      <c r="C596" s="247"/>
      <c r="E596" s="249"/>
      <c r="F596" s="249"/>
      <c r="G596" s="248"/>
    </row>
    <row r="597" spans="3:7" s="244" customFormat="1" x14ac:dyDescent="0.25">
      <c r="C597" s="247"/>
      <c r="E597" s="249"/>
      <c r="F597" s="249"/>
      <c r="G597" s="248"/>
    </row>
    <row r="598" spans="3:7" s="244" customFormat="1" x14ac:dyDescent="0.25">
      <c r="C598" s="247"/>
      <c r="E598" s="249"/>
      <c r="F598" s="249"/>
      <c r="G598" s="248"/>
    </row>
    <row r="599" spans="3:7" s="244" customFormat="1" x14ac:dyDescent="0.25">
      <c r="C599" s="247"/>
      <c r="E599" s="249"/>
      <c r="F599" s="249"/>
      <c r="G599" s="248"/>
    </row>
    <row r="600" spans="3:7" s="244" customFormat="1" x14ac:dyDescent="0.25">
      <c r="C600" s="247"/>
      <c r="E600" s="249"/>
      <c r="F600" s="249"/>
      <c r="G600" s="248"/>
    </row>
    <row r="601" spans="3:7" s="244" customFormat="1" x14ac:dyDescent="0.25">
      <c r="C601" s="247"/>
      <c r="E601" s="249"/>
      <c r="F601" s="249"/>
      <c r="G601" s="248"/>
    </row>
    <row r="602" spans="3:7" s="244" customFormat="1" x14ac:dyDescent="0.25">
      <c r="C602" s="247"/>
      <c r="E602" s="249"/>
      <c r="F602" s="249"/>
      <c r="G602" s="248"/>
    </row>
    <row r="603" spans="3:7" s="244" customFormat="1" x14ac:dyDescent="0.25">
      <c r="C603" s="247"/>
      <c r="E603" s="249"/>
      <c r="F603" s="249"/>
      <c r="G603" s="248"/>
    </row>
    <row r="604" spans="3:7" s="244" customFormat="1" x14ac:dyDescent="0.25">
      <c r="C604" s="247"/>
      <c r="E604" s="249"/>
      <c r="F604" s="249"/>
      <c r="G604" s="248"/>
    </row>
    <row r="605" spans="3:7" s="244" customFormat="1" x14ac:dyDescent="0.25">
      <c r="C605" s="247"/>
      <c r="E605" s="249"/>
      <c r="F605" s="249"/>
      <c r="G605" s="248"/>
    </row>
    <row r="606" spans="3:7" s="244" customFormat="1" x14ac:dyDescent="0.25">
      <c r="C606" s="247"/>
      <c r="E606" s="249"/>
      <c r="F606" s="249"/>
      <c r="G606" s="248"/>
    </row>
    <row r="607" spans="3:7" s="244" customFormat="1" x14ac:dyDescent="0.25">
      <c r="C607" s="247"/>
      <c r="E607" s="249"/>
      <c r="F607" s="249"/>
      <c r="G607" s="248"/>
    </row>
    <row r="608" spans="3:7" s="244" customFormat="1" x14ac:dyDescent="0.25">
      <c r="C608" s="247"/>
      <c r="E608" s="249"/>
      <c r="F608" s="249"/>
      <c r="G608" s="248"/>
    </row>
    <row r="609" spans="3:7" s="244" customFormat="1" x14ac:dyDescent="0.25">
      <c r="C609" s="247"/>
      <c r="E609" s="249"/>
      <c r="F609" s="249"/>
      <c r="G609" s="248"/>
    </row>
    <row r="610" spans="3:7" s="244" customFormat="1" x14ac:dyDescent="0.25">
      <c r="C610" s="247"/>
      <c r="E610" s="249"/>
      <c r="F610" s="249"/>
      <c r="G610" s="248"/>
    </row>
    <row r="611" spans="3:7" s="244" customFormat="1" x14ac:dyDescent="0.25">
      <c r="C611" s="247"/>
      <c r="E611" s="249"/>
      <c r="F611" s="249"/>
      <c r="G611" s="248"/>
    </row>
    <row r="612" spans="3:7" s="244" customFormat="1" x14ac:dyDescent="0.25">
      <c r="C612" s="247"/>
      <c r="E612" s="249"/>
      <c r="F612" s="249"/>
      <c r="G612" s="248"/>
    </row>
    <row r="613" spans="3:7" s="244" customFormat="1" x14ac:dyDescent="0.25">
      <c r="C613" s="247"/>
      <c r="E613" s="249"/>
      <c r="F613" s="249"/>
      <c r="G613" s="248"/>
    </row>
    <row r="614" spans="3:7" s="244" customFormat="1" x14ac:dyDescent="0.25">
      <c r="C614" s="247"/>
      <c r="E614" s="249"/>
      <c r="F614" s="249"/>
      <c r="G614" s="248"/>
    </row>
    <row r="615" spans="3:7" s="244" customFormat="1" x14ac:dyDescent="0.25">
      <c r="C615" s="247"/>
      <c r="E615" s="249"/>
      <c r="F615" s="249"/>
      <c r="G615" s="248"/>
    </row>
    <row r="616" spans="3:7" s="244" customFormat="1" x14ac:dyDescent="0.25">
      <c r="C616" s="247"/>
      <c r="E616" s="249"/>
      <c r="F616" s="249"/>
      <c r="G616" s="248"/>
    </row>
    <row r="617" spans="3:7" s="244" customFormat="1" x14ac:dyDescent="0.25">
      <c r="C617" s="247"/>
      <c r="E617" s="249"/>
      <c r="F617" s="249"/>
      <c r="G617" s="248"/>
    </row>
    <row r="618" spans="3:7" s="244" customFormat="1" x14ac:dyDescent="0.25">
      <c r="C618" s="247"/>
      <c r="E618" s="249"/>
      <c r="F618" s="249"/>
      <c r="G618" s="248"/>
    </row>
    <row r="619" spans="3:7" s="244" customFormat="1" x14ac:dyDescent="0.25">
      <c r="C619" s="247"/>
      <c r="E619" s="249"/>
      <c r="F619" s="249"/>
      <c r="G619" s="248"/>
    </row>
    <row r="620" spans="3:7" s="244" customFormat="1" x14ac:dyDescent="0.25">
      <c r="C620" s="247"/>
      <c r="E620" s="249"/>
      <c r="F620" s="249"/>
      <c r="G620" s="248"/>
    </row>
    <row r="621" spans="3:7" s="244" customFormat="1" x14ac:dyDescent="0.25">
      <c r="C621" s="247"/>
      <c r="E621" s="249"/>
      <c r="F621" s="249"/>
      <c r="G621" s="248"/>
    </row>
    <row r="622" spans="3:7" s="244" customFormat="1" x14ac:dyDescent="0.25">
      <c r="C622" s="247"/>
      <c r="E622" s="249"/>
      <c r="F622" s="249"/>
      <c r="G622" s="248"/>
    </row>
    <row r="623" spans="3:7" s="244" customFormat="1" x14ac:dyDescent="0.25">
      <c r="C623" s="247"/>
      <c r="E623" s="249"/>
      <c r="F623" s="249"/>
      <c r="G623" s="248"/>
    </row>
    <row r="624" spans="3:7" s="244" customFormat="1" x14ac:dyDescent="0.25">
      <c r="C624" s="247"/>
      <c r="E624" s="249"/>
      <c r="F624" s="249"/>
      <c r="G624" s="248"/>
    </row>
    <row r="625" spans="3:7" s="244" customFormat="1" x14ac:dyDescent="0.25">
      <c r="C625" s="247"/>
      <c r="E625" s="249"/>
      <c r="F625" s="249"/>
      <c r="G625" s="248"/>
    </row>
    <row r="626" spans="3:7" s="244" customFormat="1" x14ac:dyDescent="0.25">
      <c r="C626" s="247"/>
      <c r="E626" s="249"/>
      <c r="F626" s="249"/>
      <c r="G626" s="248"/>
    </row>
    <row r="627" spans="3:7" s="244" customFormat="1" x14ac:dyDescent="0.25">
      <c r="C627" s="247"/>
      <c r="E627" s="249"/>
      <c r="F627" s="249"/>
      <c r="G627" s="248"/>
    </row>
    <row r="628" spans="3:7" s="244" customFormat="1" x14ac:dyDescent="0.25">
      <c r="C628" s="247"/>
      <c r="E628" s="249"/>
      <c r="F628" s="249"/>
      <c r="G628" s="248"/>
    </row>
    <row r="629" spans="3:7" s="244" customFormat="1" x14ac:dyDescent="0.25">
      <c r="C629" s="247"/>
      <c r="E629" s="249"/>
      <c r="F629" s="249"/>
      <c r="G629" s="248"/>
    </row>
    <row r="630" spans="3:7" s="244" customFormat="1" x14ac:dyDescent="0.25">
      <c r="C630" s="247"/>
      <c r="E630" s="249"/>
      <c r="F630" s="249"/>
      <c r="G630" s="248"/>
    </row>
    <row r="631" spans="3:7" s="244" customFormat="1" x14ac:dyDescent="0.25">
      <c r="C631" s="247"/>
      <c r="E631" s="249"/>
      <c r="F631" s="249"/>
      <c r="G631" s="248"/>
    </row>
    <row r="632" spans="3:7" s="244" customFormat="1" x14ac:dyDescent="0.25">
      <c r="C632" s="247"/>
      <c r="E632" s="249"/>
      <c r="F632" s="249"/>
      <c r="G632" s="248"/>
    </row>
    <row r="633" spans="3:7" s="244" customFormat="1" x14ac:dyDescent="0.25">
      <c r="C633" s="247"/>
      <c r="E633" s="249"/>
      <c r="F633" s="249"/>
      <c r="G633" s="248"/>
    </row>
    <row r="634" spans="3:7" s="244" customFormat="1" x14ac:dyDescent="0.25">
      <c r="C634" s="247"/>
      <c r="E634" s="249"/>
      <c r="F634" s="249"/>
      <c r="G634" s="248"/>
    </row>
    <row r="635" spans="3:7" s="244" customFormat="1" x14ac:dyDescent="0.25">
      <c r="C635" s="247"/>
      <c r="E635" s="249"/>
      <c r="F635" s="249"/>
      <c r="G635" s="248"/>
    </row>
    <row r="636" spans="3:7" s="244" customFormat="1" x14ac:dyDescent="0.25">
      <c r="C636" s="247"/>
      <c r="E636" s="249"/>
      <c r="F636" s="249"/>
      <c r="G636" s="248"/>
    </row>
    <row r="637" spans="3:7" s="244" customFormat="1" x14ac:dyDescent="0.25">
      <c r="C637" s="247"/>
      <c r="E637" s="249"/>
      <c r="F637" s="249"/>
      <c r="G637" s="248"/>
    </row>
    <row r="638" spans="3:7" s="244" customFormat="1" x14ac:dyDescent="0.25">
      <c r="C638" s="247"/>
      <c r="E638" s="249"/>
      <c r="F638" s="249"/>
      <c r="G638" s="248"/>
    </row>
    <row r="639" spans="3:7" s="244" customFormat="1" x14ac:dyDescent="0.25">
      <c r="C639" s="247"/>
      <c r="E639" s="249"/>
      <c r="F639" s="249"/>
      <c r="G639" s="248"/>
    </row>
    <row r="640" spans="3:7" s="244" customFormat="1" x14ac:dyDescent="0.25">
      <c r="C640" s="247"/>
      <c r="E640" s="249"/>
      <c r="F640" s="249"/>
      <c r="G640" s="248"/>
    </row>
    <row r="641" spans="3:7" s="244" customFormat="1" x14ac:dyDescent="0.25">
      <c r="C641" s="247"/>
      <c r="E641" s="249"/>
      <c r="F641" s="249"/>
      <c r="G641" s="248"/>
    </row>
    <row r="642" spans="3:7" s="244" customFormat="1" x14ac:dyDescent="0.25">
      <c r="C642" s="247"/>
      <c r="E642" s="249"/>
      <c r="F642" s="249"/>
      <c r="G642" s="248"/>
    </row>
    <row r="643" spans="3:7" s="244" customFormat="1" x14ac:dyDescent="0.25">
      <c r="C643" s="247"/>
      <c r="E643" s="249"/>
      <c r="F643" s="249"/>
      <c r="G643" s="248"/>
    </row>
    <row r="644" spans="3:7" s="244" customFormat="1" x14ac:dyDescent="0.25">
      <c r="C644" s="247"/>
      <c r="E644" s="249"/>
      <c r="F644" s="249"/>
      <c r="G644" s="248"/>
    </row>
    <row r="645" spans="3:7" s="244" customFormat="1" x14ac:dyDescent="0.25">
      <c r="C645" s="247"/>
      <c r="E645" s="249"/>
      <c r="F645" s="249"/>
      <c r="G645" s="248"/>
    </row>
    <row r="646" spans="3:7" s="244" customFormat="1" x14ac:dyDescent="0.25">
      <c r="C646" s="247"/>
      <c r="E646" s="249"/>
      <c r="F646" s="249"/>
      <c r="G646" s="248"/>
    </row>
    <row r="647" spans="3:7" s="244" customFormat="1" x14ac:dyDescent="0.25">
      <c r="C647" s="247"/>
      <c r="E647" s="249"/>
      <c r="F647" s="249"/>
      <c r="G647" s="248"/>
    </row>
    <row r="648" spans="3:7" s="244" customFormat="1" x14ac:dyDescent="0.25">
      <c r="C648" s="247"/>
      <c r="E648" s="249"/>
      <c r="F648" s="249"/>
      <c r="G648" s="248"/>
    </row>
    <row r="649" spans="3:7" s="244" customFormat="1" x14ac:dyDescent="0.25">
      <c r="C649" s="247"/>
      <c r="E649" s="249"/>
      <c r="F649" s="249"/>
      <c r="G649" s="248"/>
    </row>
    <row r="650" spans="3:7" s="244" customFormat="1" x14ac:dyDescent="0.25">
      <c r="C650" s="247"/>
      <c r="E650" s="249"/>
      <c r="F650" s="249"/>
      <c r="G650" s="248"/>
    </row>
    <row r="651" spans="3:7" s="244" customFormat="1" x14ac:dyDescent="0.25">
      <c r="C651" s="247"/>
      <c r="E651" s="249"/>
      <c r="F651" s="249"/>
      <c r="G651" s="248"/>
    </row>
    <row r="652" spans="3:7" s="244" customFormat="1" x14ac:dyDescent="0.25">
      <c r="C652" s="247"/>
      <c r="E652" s="249"/>
      <c r="F652" s="249"/>
      <c r="G652" s="248"/>
    </row>
    <row r="653" spans="3:7" s="244" customFormat="1" x14ac:dyDescent="0.25">
      <c r="C653" s="247"/>
      <c r="E653" s="249"/>
      <c r="F653" s="249"/>
      <c r="G653" s="248"/>
    </row>
    <row r="654" spans="3:7" s="244" customFormat="1" x14ac:dyDescent="0.25">
      <c r="C654" s="247"/>
      <c r="E654" s="249"/>
      <c r="F654" s="249"/>
      <c r="G654" s="248"/>
    </row>
    <row r="655" spans="3:7" s="244" customFormat="1" x14ac:dyDescent="0.25">
      <c r="C655" s="247"/>
      <c r="E655" s="249"/>
      <c r="F655" s="249"/>
      <c r="G655" s="248"/>
    </row>
    <row r="656" spans="3:7" s="244" customFormat="1" x14ac:dyDescent="0.25">
      <c r="C656" s="247"/>
      <c r="E656" s="249"/>
      <c r="F656" s="249"/>
      <c r="G656" s="248"/>
    </row>
    <row r="657" spans="3:7" s="244" customFormat="1" x14ac:dyDescent="0.25">
      <c r="C657" s="247"/>
      <c r="E657" s="249"/>
      <c r="F657" s="249"/>
      <c r="G657" s="248"/>
    </row>
    <row r="658" spans="3:7" s="244" customFormat="1" x14ac:dyDescent="0.25">
      <c r="C658" s="247"/>
      <c r="E658" s="249"/>
      <c r="F658" s="249"/>
      <c r="G658" s="248"/>
    </row>
    <row r="659" spans="3:7" s="244" customFormat="1" x14ac:dyDescent="0.25">
      <c r="C659" s="247"/>
      <c r="E659" s="249"/>
      <c r="F659" s="249"/>
      <c r="G659" s="248"/>
    </row>
    <row r="660" spans="3:7" s="244" customFormat="1" x14ac:dyDescent="0.25">
      <c r="C660" s="247"/>
      <c r="E660" s="249"/>
      <c r="F660" s="249"/>
      <c r="G660" s="248"/>
    </row>
    <row r="661" spans="3:7" s="244" customFormat="1" x14ac:dyDescent="0.25">
      <c r="C661" s="247"/>
      <c r="E661" s="249"/>
      <c r="F661" s="249"/>
      <c r="G661" s="248"/>
    </row>
    <row r="662" spans="3:7" s="244" customFormat="1" x14ac:dyDescent="0.25">
      <c r="C662" s="247"/>
      <c r="E662" s="249"/>
      <c r="F662" s="249"/>
      <c r="G662" s="248"/>
    </row>
    <row r="663" spans="3:7" s="244" customFormat="1" x14ac:dyDescent="0.25">
      <c r="C663" s="247"/>
      <c r="E663" s="249"/>
      <c r="F663" s="249"/>
      <c r="G663" s="248"/>
    </row>
    <row r="664" spans="3:7" s="244" customFormat="1" x14ac:dyDescent="0.25">
      <c r="C664" s="247"/>
      <c r="E664" s="249"/>
      <c r="F664" s="249"/>
      <c r="G664" s="248"/>
    </row>
    <row r="665" spans="3:7" s="244" customFormat="1" x14ac:dyDescent="0.25">
      <c r="C665" s="247"/>
      <c r="E665" s="249"/>
      <c r="F665" s="249"/>
      <c r="G665" s="248"/>
    </row>
    <row r="666" spans="3:7" s="244" customFormat="1" x14ac:dyDescent="0.25">
      <c r="C666" s="247"/>
      <c r="E666" s="249"/>
      <c r="F666" s="249"/>
      <c r="G666" s="248"/>
    </row>
    <row r="667" spans="3:7" s="244" customFormat="1" x14ac:dyDescent="0.25">
      <c r="C667" s="247"/>
      <c r="E667" s="249"/>
      <c r="F667" s="249"/>
      <c r="G667" s="248"/>
    </row>
    <row r="668" spans="3:7" s="244" customFormat="1" x14ac:dyDescent="0.25">
      <c r="C668" s="247"/>
      <c r="E668" s="249"/>
      <c r="F668" s="249"/>
      <c r="G668" s="248"/>
    </row>
    <row r="669" spans="3:7" s="244" customFormat="1" x14ac:dyDescent="0.25">
      <c r="C669" s="247"/>
      <c r="E669" s="249"/>
      <c r="F669" s="249"/>
      <c r="G669" s="248"/>
    </row>
    <row r="670" spans="3:7" s="244" customFormat="1" x14ac:dyDescent="0.25">
      <c r="C670" s="247"/>
      <c r="E670" s="249"/>
      <c r="F670" s="249"/>
      <c r="G670" s="248"/>
    </row>
    <row r="671" spans="3:7" s="244" customFormat="1" x14ac:dyDescent="0.25">
      <c r="C671" s="247"/>
      <c r="E671" s="249"/>
      <c r="F671" s="249"/>
      <c r="G671" s="248"/>
    </row>
    <row r="672" spans="3:7" s="244" customFormat="1" x14ac:dyDescent="0.25">
      <c r="C672" s="247"/>
      <c r="E672" s="249"/>
      <c r="F672" s="249"/>
      <c r="G672" s="248"/>
    </row>
    <row r="673" spans="3:7" s="244" customFormat="1" x14ac:dyDescent="0.25">
      <c r="C673" s="247"/>
      <c r="E673" s="249"/>
      <c r="F673" s="249"/>
      <c r="G673" s="248"/>
    </row>
    <row r="674" spans="3:7" s="244" customFormat="1" x14ac:dyDescent="0.25">
      <c r="C674" s="247"/>
      <c r="E674" s="249"/>
      <c r="F674" s="249"/>
      <c r="G674" s="248"/>
    </row>
    <row r="675" spans="3:7" s="244" customFormat="1" x14ac:dyDescent="0.25">
      <c r="C675" s="247"/>
      <c r="E675" s="249"/>
      <c r="F675" s="249"/>
      <c r="G675" s="248"/>
    </row>
    <row r="676" spans="3:7" s="244" customFormat="1" x14ac:dyDescent="0.25">
      <c r="C676" s="247"/>
      <c r="E676" s="249"/>
      <c r="F676" s="249"/>
      <c r="G676" s="248"/>
    </row>
    <row r="677" spans="3:7" s="244" customFormat="1" x14ac:dyDescent="0.25">
      <c r="C677" s="247"/>
      <c r="E677" s="249"/>
      <c r="F677" s="249"/>
      <c r="G677" s="248"/>
    </row>
    <row r="678" spans="3:7" s="244" customFormat="1" x14ac:dyDescent="0.25">
      <c r="C678" s="247"/>
      <c r="E678" s="249"/>
      <c r="F678" s="249"/>
      <c r="G678" s="248"/>
    </row>
    <row r="679" spans="3:7" s="244" customFormat="1" x14ac:dyDescent="0.25">
      <c r="C679" s="247"/>
      <c r="E679" s="249"/>
      <c r="F679" s="249"/>
      <c r="G679" s="248"/>
    </row>
    <row r="680" spans="3:7" s="244" customFormat="1" x14ac:dyDescent="0.25">
      <c r="C680" s="247"/>
      <c r="E680" s="249"/>
      <c r="F680" s="249"/>
      <c r="G680" s="248"/>
    </row>
    <row r="681" spans="3:7" s="244" customFormat="1" x14ac:dyDescent="0.25">
      <c r="C681" s="247"/>
      <c r="E681" s="249"/>
      <c r="F681" s="249"/>
      <c r="G681" s="248"/>
    </row>
    <row r="682" spans="3:7" s="244" customFormat="1" x14ac:dyDescent="0.25">
      <c r="C682" s="247"/>
      <c r="E682" s="249"/>
      <c r="F682" s="249"/>
      <c r="G682" s="248"/>
    </row>
    <row r="683" spans="3:7" s="244" customFormat="1" x14ac:dyDescent="0.25">
      <c r="C683" s="247"/>
      <c r="E683" s="249"/>
      <c r="F683" s="249"/>
      <c r="G683" s="248"/>
    </row>
    <row r="684" spans="3:7" s="244" customFormat="1" x14ac:dyDescent="0.25">
      <c r="C684" s="247"/>
      <c r="E684" s="249"/>
      <c r="F684" s="249"/>
      <c r="G684" s="248"/>
    </row>
    <row r="685" spans="3:7" s="244" customFormat="1" x14ac:dyDescent="0.25">
      <c r="C685" s="247"/>
      <c r="E685" s="249"/>
      <c r="F685" s="249"/>
      <c r="G685" s="248"/>
    </row>
    <row r="686" spans="3:7" s="244" customFormat="1" x14ac:dyDescent="0.25">
      <c r="C686" s="247"/>
      <c r="E686" s="249"/>
      <c r="F686" s="249"/>
      <c r="G686" s="248"/>
    </row>
    <row r="687" spans="3:7" s="244" customFormat="1" x14ac:dyDescent="0.25">
      <c r="C687" s="247"/>
      <c r="E687" s="249"/>
      <c r="F687" s="249"/>
      <c r="G687" s="248"/>
    </row>
    <row r="688" spans="3:7" s="244" customFormat="1" x14ac:dyDescent="0.25">
      <c r="C688" s="247"/>
      <c r="E688" s="249"/>
      <c r="F688" s="249"/>
      <c r="G688" s="248"/>
    </row>
    <row r="689" spans="3:7" s="244" customFormat="1" x14ac:dyDescent="0.25">
      <c r="C689" s="247"/>
      <c r="E689" s="249"/>
      <c r="F689" s="249"/>
      <c r="G689" s="248"/>
    </row>
    <row r="690" spans="3:7" s="244" customFormat="1" x14ac:dyDescent="0.25">
      <c r="C690" s="247"/>
      <c r="E690" s="249"/>
      <c r="F690" s="249"/>
      <c r="G690" s="248"/>
    </row>
    <row r="691" spans="3:7" s="244" customFormat="1" x14ac:dyDescent="0.25">
      <c r="C691" s="247"/>
      <c r="E691" s="249"/>
      <c r="F691" s="249"/>
      <c r="G691" s="248"/>
    </row>
    <row r="692" spans="3:7" s="244" customFormat="1" x14ac:dyDescent="0.25">
      <c r="C692" s="247"/>
      <c r="E692" s="249"/>
      <c r="F692" s="249"/>
      <c r="G692" s="248"/>
    </row>
    <row r="693" spans="3:7" s="244" customFormat="1" x14ac:dyDescent="0.25">
      <c r="C693" s="247"/>
      <c r="E693" s="249"/>
      <c r="F693" s="249"/>
      <c r="G693" s="248"/>
    </row>
    <row r="694" spans="3:7" s="244" customFormat="1" x14ac:dyDescent="0.25">
      <c r="C694" s="247"/>
      <c r="E694" s="249"/>
      <c r="F694" s="249"/>
      <c r="G694" s="248"/>
    </row>
    <row r="695" spans="3:7" s="244" customFormat="1" x14ac:dyDescent="0.25">
      <c r="C695" s="247"/>
      <c r="E695" s="249"/>
      <c r="F695" s="249"/>
      <c r="G695" s="248"/>
    </row>
    <row r="696" spans="3:7" s="244" customFormat="1" x14ac:dyDescent="0.25">
      <c r="C696" s="247"/>
      <c r="E696" s="249"/>
      <c r="F696" s="249"/>
      <c r="G696" s="248"/>
    </row>
    <row r="697" spans="3:7" s="244" customFormat="1" x14ac:dyDescent="0.25">
      <c r="C697" s="247"/>
      <c r="E697" s="249"/>
      <c r="F697" s="249"/>
      <c r="G697" s="248"/>
    </row>
    <row r="698" spans="3:7" s="244" customFormat="1" x14ac:dyDescent="0.25">
      <c r="C698" s="247"/>
      <c r="E698" s="249"/>
      <c r="F698" s="249"/>
      <c r="G698" s="248"/>
    </row>
    <row r="699" spans="3:7" s="244" customFormat="1" x14ac:dyDescent="0.25">
      <c r="C699" s="247"/>
      <c r="E699" s="249"/>
      <c r="F699" s="249"/>
      <c r="G699" s="248"/>
    </row>
    <row r="700" spans="3:7" s="244" customFormat="1" x14ac:dyDescent="0.25">
      <c r="C700" s="247"/>
      <c r="E700" s="249"/>
      <c r="F700" s="249"/>
      <c r="G700" s="248"/>
    </row>
    <row r="701" spans="3:7" s="244" customFormat="1" x14ac:dyDescent="0.25">
      <c r="C701" s="247"/>
      <c r="E701" s="249"/>
      <c r="F701" s="249"/>
      <c r="G701" s="248"/>
    </row>
    <row r="702" spans="3:7" s="244" customFormat="1" x14ac:dyDescent="0.25">
      <c r="C702" s="247"/>
      <c r="E702" s="249"/>
      <c r="F702" s="249"/>
      <c r="G702" s="248"/>
    </row>
    <row r="703" spans="3:7" s="244" customFormat="1" x14ac:dyDescent="0.25">
      <c r="C703" s="247"/>
      <c r="E703" s="249"/>
      <c r="F703" s="249"/>
      <c r="G703" s="248"/>
    </row>
    <row r="704" spans="3:7" s="244" customFormat="1" x14ac:dyDescent="0.25">
      <c r="C704" s="247"/>
      <c r="E704" s="249"/>
      <c r="F704" s="249"/>
      <c r="G704" s="248"/>
    </row>
    <row r="705" spans="3:7" s="244" customFormat="1" x14ac:dyDescent="0.25">
      <c r="C705" s="247"/>
      <c r="E705" s="249"/>
      <c r="F705" s="249"/>
      <c r="G705" s="248"/>
    </row>
    <row r="706" spans="3:7" s="244" customFormat="1" x14ac:dyDescent="0.25">
      <c r="C706" s="247"/>
      <c r="E706" s="249"/>
      <c r="F706" s="249"/>
      <c r="G706" s="248"/>
    </row>
    <row r="707" spans="3:7" s="244" customFormat="1" x14ac:dyDescent="0.25">
      <c r="C707" s="247"/>
      <c r="E707" s="249"/>
      <c r="F707" s="249"/>
      <c r="G707" s="248"/>
    </row>
    <row r="708" spans="3:7" s="244" customFormat="1" x14ac:dyDescent="0.25">
      <c r="C708" s="247"/>
      <c r="E708" s="249"/>
      <c r="F708" s="249"/>
      <c r="G708" s="248"/>
    </row>
    <row r="709" spans="3:7" s="244" customFormat="1" x14ac:dyDescent="0.25">
      <c r="C709" s="247"/>
      <c r="E709" s="249"/>
      <c r="F709" s="249"/>
      <c r="G709" s="248"/>
    </row>
    <row r="710" spans="3:7" s="244" customFormat="1" x14ac:dyDescent="0.25">
      <c r="C710" s="247"/>
      <c r="E710" s="249"/>
      <c r="F710" s="249"/>
      <c r="G710" s="248"/>
    </row>
    <row r="711" spans="3:7" s="244" customFormat="1" x14ac:dyDescent="0.25">
      <c r="C711" s="247"/>
      <c r="E711" s="249"/>
      <c r="F711" s="249"/>
      <c r="G711" s="248"/>
    </row>
    <row r="712" spans="3:7" s="244" customFormat="1" x14ac:dyDescent="0.25">
      <c r="C712" s="247"/>
      <c r="E712" s="249"/>
      <c r="F712" s="249"/>
      <c r="G712" s="248"/>
    </row>
    <row r="713" spans="3:7" s="244" customFormat="1" x14ac:dyDescent="0.25">
      <c r="C713" s="247"/>
      <c r="E713" s="249"/>
      <c r="F713" s="249"/>
      <c r="G713" s="248"/>
    </row>
    <row r="714" spans="3:7" s="244" customFormat="1" x14ac:dyDescent="0.25">
      <c r="C714" s="247"/>
      <c r="E714" s="249"/>
      <c r="F714" s="249"/>
      <c r="G714" s="248"/>
    </row>
    <row r="715" spans="3:7" s="244" customFormat="1" x14ac:dyDescent="0.25">
      <c r="C715" s="247"/>
      <c r="E715" s="249"/>
      <c r="F715" s="249"/>
      <c r="G715" s="248"/>
    </row>
    <row r="716" spans="3:7" s="244" customFormat="1" x14ac:dyDescent="0.25">
      <c r="C716" s="247"/>
      <c r="E716" s="249"/>
      <c r="F716" s="249"/>
      <c r="G716" s="248"/>
    </row>
    <row r="717" spans="3:7" s="244" customFormat="1" x14ac:dyDescent="0.25">
      <c r="C717" s="247"/>
      <c r="E717" s="249"/>
      <c r="F717" s="249"/>
      <c r="G717" s="248"/>
    </row>
    <row r="718" spans="3:7" s="244" customFormat="1" x14ac:dyDescent="0.25">
      <c r="C718" s="247"/>
      <c r="E718" s="249"/>
      <c r="F718" s="249"/>
      <c r="G718" s="248"/>
    </row>
    <row r="719" spans="3:7" s="244" customFormat="1" x14ac:dyDescent="0.25">
      <c r="C719" s="247"/>
      <c r="E719" s="249"/>
      <c r="F719" s="249"/>
      <c r="G719" s="248"/>
    </row>
    <row r="720" spans="3:7" s="244" customFormat="1" x14ac:dyDescent="0.25">
      <c r="C720" s="247"/>
      <c r="E720" s="249"/>
      <c r="F720" s="249"/>
      <c r="G720" s="248"/>
    </row>
    <row r="721" spans="3:7" s="244" customFormat="1" x14ac:dyDescent="0.25">
      <c r="C721" s="247"/>
      <c r="E721" s="249"/>
      <c r="F721" s="249"/>
      <c r="G721" s="248"/>
    </row>
    <row r="722" spans="3:7" s="244" customFormat="1" x14ac:dyDescent="0.25">
      <c r="C722" s="247"/>
      <c r="E722" s="249"/>
      <c r="F722" s="249"/>
      <c r="G722" s="248"/>
    </row>
    <row r="723" spans="3:7" s="244" customFormat="1" x14ac:dyDescent="0.25">
      <c r="C723" s="247"/>
      <c r="E723" s="249"/>
      <c r="F723" s="249"/>
      <c r="G723" s="248"/>
    </row>
    <row r="724" spans="3:7" s="244" customFormat="1" x14ac:dyDescent="0.25">
      <c r="C724" s="247"/>
      <c r="E724" s="249"/>
      <c r="F724" s="249"/>
      <c r="G724" s="248"/>
    </row>
    <row r="725" spans="3:7" s="244" customFormat="1" x14ac:dyDescent="0.25">
      <c r="C725" s="247"/>
      <c r="E725" s="249"/>
      <c r="F725" s="249"/>
      <c r="G725" s="248"/>
    </row>
    <row r="726" spans="3:7" s="244" customFormat="1" x14ac:dyDescent="0.25">
      <c r="C726" s="247"/>
      <c r="E726" s="249"/>
      <c r="F726" s="249"/>
      <c r="G726" s="248"/>
    </row>
    <row r="727" spans="3:7" s="244" customFormat="1" x14ac:dyDescent="0.25">
      <c r="C727" s="247"/>
      <c r="E727" s="249"/>
      <c r="F727" s="249"/>
      <c r="G727" s="248"/>
    </row>
    <row r="728" spans="3:7" s="244" customFormat="1" x14ac:dyDescent="0.25">
      <c r="C728" s="247"/>
      <c r="E728" s="249"/>
      <c r="F728" s="249"/>
      <c r="G728" s="248"/>
    </row>
    <row r="729" spans="3:7" s="244" customFormat="1" x14ac:dyDescent="0.25">
      <c r="C729" s="247"/>
      <c r="E729" s="249"/>
      <c r="F729" s="249"/>
      <c r="G729" s="248"/>
    </row>
    <row r="730" spans="3:7" s="244" customFormat="1" x14ac:dyDescent="0.25">
      <c r="C730" s="247"/>
      <c r="E730" s="249"/>
      <c r="F730" s="249"/>
      <c r="G730" s="248"/>
    </row>
    <row r="731" spans="3:7" s="244" customFormat="1" x14ac:dyDescent="0.25">
      <c r="C731" s="247"/>
      <c r="E731" s="249"/>
      <c r="F731" s="249"/>
      <c r="G731" s="248"/>
    </row>
    <row r="732" spans="3:7" s="244" customFormat="1" x14ac:dyDescent="0.25">
      <c r="C732" s="247"/>
      <c r="E732" s="249"/>
      <c r="F732" s="249"/>
      <c r="G732" s="248"/>
    </row>
    <row r="733" spans="3:7" s="244" customFormat="1" x14ac:dyDescent="0.25">
      <c r="C733" s="247"/>
      <c r="E733" s="249"/>
      <c r="F733" s="249"/>
      <c r="G733" s="248"/>
    </row>
    <row r="734" spans="3:7" s="244" customFormat="1" x14ac:dyDescent="0.25">
      <c r="C734" s="247"/>
      <c r="E734" s="249"/>
      <c r="F734" s="249"/>
      <c r="G734" s="248"/>
    </row>
    <row r="735" spans="3:7" s="244" customFormat="1" x14ac:dyDescent="0.25">
      <c r="C735" s="247"/>
      <c r="E735" s="249"/>
      <c r="F735" s="249"/>
      <c r="G735" s="248"/>
    </row>
    <row r="736" spans="3:7" s="244" customFormat="1" x14ac:dyDescent="0.25">
      <c r="C736" s="247"/>
      <c r="E736" s="249"/>
      <c r="F736" s="249"/>
      <c r="G736" s="248"/>
    </row>
    <row r="737" spans="3:7" s="244" customFormat="1" x14ac:dyDescent="0.25">
      <c r="C737" s="247"/>
      <c r="E737" s="249"/>
      <c r="F737" s="249"/>
      <c r="G737" s="248"/>
    </row>
    <row r="738" spans="3:7" s="244" customFormat="1" x14ac:dyDescent="0.25">
      <c r="C738" s="247"/>
      <c r="E738" s="249"/>
      <c r="F738" s="249"/>
      <c r="G738" s="248"/>
    </row>
    <row r="739" spans="3:7" s="244" customFormat="1" x14ac:dyDescent="0.25">
      <c r="C739" s="247"/>
      <c r="E739" s="249"/>
      <c r="F739" s="249"/>
      <c r="G739" s="248"/>
    </row>
    <row r="740" spans="3:7" s="244" customFormat="1" x14ac:dyDescent="0.25">
      <c r="C740" s="247"/>
      <c r="E740" s="249"/>
      <c r="F740" s="249"/>
      <c r="G740" s="248"/>
    </row>
    <row r="741" spans="3:7" s="244" customFormat="1" x14ac:dyDescent="0.25">
      <c r="C741" s="247"/>
      <c r="E741" s="249"/>
      <c r="F741" s="249"/>
      <c r="G741" s="248"/>
    </row>
    <row r="742" spans="3:7" s="244" customFormat="1" x14ac:dyDescent="0.25">
      <c r="C742" s="247"/>
      <c r="E742" s="249"/>
      <c r="F742" s="249"/>
      <c r="G742" s="248"/>
    </row>
    <row r="743" spans="3:7" s="244" customFormat="1" x14ac:dyDescent="0.25">
      <c r="C743" s="247"/>
      <c r="E743" s="249"/>
      <c r="F743" s="249"/>
      <c r="G743" s="248"/>
    </row>
    <row r="744" spans="3:7" s="244" customFormat="1" x14ac:dyDescent="0.25">
      <c r="C744" s="247"/>
      <c r="E744" s="249"/>
      <c r="F744" s="249"/>
      <c r="G744" s="248"/>
    </row>
    <row r="745" spans="3:7" s="244" customFormat="1" x14ac:dyDescent="0.25">
      <c r="C745" s="247"/>
      <c r="E745" s="249"/>
      <c r="F745" s="249"/>
      <c r="G745" s="248"/>
    </row>
    <row r="746" spans="3:7" s="244" customFormat="1" x14ac:dyDescent="0.25">
      <c r="C746" s="247"/>
      <c r="E746" s="249"/>
      <c r="F746" s="249"/>
      <c r="G746" s="248"/>
    </row>
    <row r="747" spans="3:7" s="244" customFormat="1" x14ac:dyDescent="0.25">
      <c r="C747" s="247"/>
      <c r="E747" s="249"/>
      <c r="F747" s="249"/>
      <c r="G747" s="248"/>
    </row>
    <row r="748" spans="3:7" s="244" customFormat="1" x14ac:dyDescent="0.25">
      <c r="C748" s="247"/>
      <c r="E748" s="249"/>
      <c r="F748" s="249"/>
      <c r="G748" s="248"/>
    </row>
    <row r="749" spans="3:7" s="244" customFormat="1" x14ac:dyDescent="0.25">
      <c r="C749" s="247"/>
      <c r="E749" s="249"/>
      <c r="F749" s="249"/>
      <c r="G749" s="248"/>
    </row>
    <row r="750" spans="3:7" s="244" customFormat="1" x14ac:dyDescent="0.25">
      <c r="C750" s="247"/>
      <c r="E750" s="249"/>
      <c r="F750" s="249"/>
      <c r="G750" s="248"/>
    </row>
    <row r="751" spans="3:7" s="244" customFormat="1" x14ac:dyDescent="0.25">
      <c r="C751" s="247"/>
      <c r="E751" s="249"/>
      <c r="F751" s="249"/>
      <c r="G751" s="248"/>
    </row>
    <row r="752" spans="3:7" s="244" customFormat="1" x14ac:dyDescent="0.25">
      <c r="C752" s="247"/>
      <c r="E752" s="249"/>
      <c r="F752" s="249"/>
      <c r="G752" s="248"/>
    </row>
    <row r="753" spans="3:7" s="244" customFormat="1" x14ac:dyDescent="0.25">
      <c r="C753" s="247"/>
      <c r="E753" s="249"/>
      <c r="F753" s="249"/>
      <c r="G753" s="248"/>
    </row>
    <row r="754" spans="3:7" s="244" customFormat="1" x14ac:dyDescent="0.25">
      <c r="C754" s="247"/>
      <c r="E754" s="249"/>
      <c r="F754" s="249"/>
      <c r="G754" s="248"/>
    </row>
    <row r="755" spans="3:7" s="244" customFormat="1" x14ac:dyDescent="0.25">
      <c r="C755" s="247"/>
      <c r="E755" s="249"/>
      <c r="F755" s="249"/>
      <c r="G755" s="248"/>
    </row>
    <row r="756" spans="3:7" s="244" customFormat="1" x14ac:dyDescent="0.25">
      <c r="C756" s="247"/>
      <c r="E756" s="249"/>
      <c r="F756" s="249"/>
      <c r="G756" s="248"/>
    </row>
    <row r="757" spans="3:7" s="244" customFormat="1" x14ac:dyDescent="0.25">
      <c r="C757" s="247"/>
      <c r="E757" s="249"/>
      <c r="F757" s="249"/>
      <c r="G757" s="248"/>
    </row>
    <row r="758" spans="3:7" s="244" customFormat="1" x14ac:dyDescent="0.25">
      <c r="C758" s="247"/>
      <c r="E758" s="249"/>
      <c r="F758" s="249"/>
      <c r="G758" s="248"/>
    </row>
    <row r="759" spans="3:7" s="244" customFormat="1" x14ac:dyDescent="0.25">
      <c r="C759" s="247"/>
      <c r="E759" s="249"/>
      <c r="F759" s="249"/>
      <c r="G759" s="248"/>
    </row>
    <row r="760" spans="3:7" s="244" customFormat="1" x14ac:dyDescent="0.25">
      <c r="C760" s="247"/>
      <c r="E760" s="249"/>
      <c r="F760" s="249"/>
      <c r="G760" s="248"/>
    </row>
    <row r="761" spans="3:7" s="244" customFormat="1" x14ac:dyDescent="0.25">
      <c r="C761" s="247"/>
      <c r="E761" s="249"/>
      <c r="F761" s="249"/>
      <c r="G761" s="248"/>
    </row>
    <row r="762" spans="3:7" s="244" customFormat="1" x14ac:dyDescent="0.25">
      <c r="C762" s="247"/>
      <c r="E762" s="249"/>
      <c r="F762" s="249"/>
      <c r="G762" s="248"/>
    </row>
    <row r="763" spans="3:7" s="244" customFormat="1" x14ac:dyDescent="0.25">
      <c r="C763" s="247"/>
      <c r="E763" s="249"/>
      <c r="F763" s="249"/>
      <c r="G763" s="248"/>
    </row>
    <row r="764" spans="3:7" s="244" customFormat="1" x14ac:dyDescent="0.25">
      <c r="C764" s="247"/>
      <c r="E764" s="249"/>
      <c r="F764" s="249"/>
      <c r="G764" s="248"/>
    </row>
    <row r="765" spans="3:7" s="244" customFormat="1" x14ac:dyDescent="0.25">
      <c r="C765" s="247"/>
      <c r="E765" s="249"/>
      <c r="F765" s="249"/>
      <c r="G765" s="248"/>
    </row>
    <row r="766" spans="3:7" s="244" customFormat="1" x14ac:dyDescent="0.25">
      <c r="C766" s="247"/>
      <c r="E766" s="249"/>
      <c r="F766" s="249"/>
      <c r="G766" s="248"/>
    </row>
    <row r="767" spans="3:7" s="244" customFormat="1" x14ac:dyDescent="0.25">
      <c r="C767" s="247"/>
      <c r="E767" s="249"/>
      <c r="F767" s="249"/>
      <c r="G767" s="248"/>
    </row>
    <row r="768" spans="3:7" s="244" customFormat="1" x14ac:dyDescent="0.25">
      <c r="C768" s="247"/>
      <c r="E768" s="249"/>
      <c r="F768" s="249"/>
      <c r="G768" s="248"/>
    </row>
    <row r="769" spans="3:7" s="244" customFormat="1" x14ac:dyDescent="0.25">
      <c r="C769" s="247"/>
      <c r="E769" s="249"/>
      <c r="F769" s="249"/>
      <c r="G769" s="248"/>
    </row>
    <row r="770" spans="3:7" s="244" customFormat="1" x14ac:dyDescent="0.25">
      <c r="C770" s="247"/>
      <c r="E770" s="249"/>
      <c r="F770" s="249"/>
      <c r="G770" s="248"/>
    </row>
    <row r="771" spans="3:7" s="244" customFormat="1" x14ac:dyDescent="0.25">
      <c r="C771" s="247"/>
      <c r="E771" s="249"/>
      <c r="F771" s="249"/>
      <c r="G771" s="248"/>
    </row>
    <row r="772" spans="3:7" s="244" customFormat="1" x14ac:dyDescent="0.25">
      <c r="C772" s="247"/>
      <c r="E772" s="249"/>
      <c r="F772" s="249"/>
      <c r="G772" s="248"/>
    </row>
    <row r="773" spans="3:7" s="244" customFormat="1" x14ac:dyDescent="0.25">
      <c r="C773" s="247"/>
      <c r="E773" s="249"/>
      <c r="F773" s="249"/>
      <c r="G773" s="248"/>
    </row>
    <row r="774" spans="3:7" s="244" customFormat="1" x14ac:dyDescent="0.25">
      <c r="C774" s="247"/>
      <c r="E774" s="249"/>
      <c r="F774" s="249"/>
      <c r="G774" s="248"/>
    </row>
    <row r="775" spans="3:7" s="244" customFormat="1" x14ac:dyDescent="0.25">
      <c r="C775" s="247"/>
      <c r="E775" s="249"/>
      <c r="F775" s="249"/>
      <c r="G775" s="248"/>
    </row>
    <row r="776" spans="3:7" s="244" customFormat="1" x14ac:dyDescent="0.25">
      <c r="C776" s="247"/>
      <c r="E776" s="249"/>
      <c r="F776" s="249"/>
      <c r="G776" s="248"/>
    </row>
    <row r="777" spans="3:7" s="244" customFormat="1" x14ac:dyDescent="0.25">
      <c r="C777" s="247"/>
      <c r="E777" s="249"/>
      <c r="F777" s="249"/>
      <c r="G777" s="248"/>
    </row>
    <row r="778" spans="3:7" s="244" customFormat="1" x14ac:dyDescent="0.25">
      <c r="C778" s="247"/>
      <c r="E778" s="249"/>
      <c r="F778" s="249"/>
      <c r="G778" s="248"/>
    </row>
    <row r="779" spans="3:7" s="244" customFormat="1" x14ac:dyDescent="0.25">
      <c r="C779" s="247"/>
      <c r="E779" s="249"/>
      <c r="F779" s="249"/>
      <c r="G779" s="248"/>
    </row>
    <row r="780" spans="3:7" s="244" customFormat="1" x14ac:dyDescent="0.25">
      <c r="C780" s="247"/>
      <c r="E780" s="249"/>
      <c r="F780" s="249"/>
      <c r="G780" s="248"/>
    </row>
    <row r="781" spans="3:7" s="244" customFormat="1" x14ac:dyDescent="0.25">
      <c r="C781" s="247"/>
      <c r="E781" s="249"/>
      <c r="F781" s="249"/>
      <c r="G781" s="248"/>
    </row>
    <row r="782" spans="3:7" s="244" customFormat="1" x14ac:dyDescent="0.25">
      <c r="C782" s="247"/>
      <c r="E782" s="249"/>
      <c r="F782" s="249"/>
      <c r="G782" s="248"/>
    </row>
    <row r="783" spans="3:7" s="244" customFormat="1" x14ac:dyDescent="0.25">
      <c r="C783" s="247"/>
      <c r="E783" s="249"/>
      <c r="F783" s="249"/>
      <c r="G783" s="248"/>
    </row>
    <row r="784" spans="3:7" s="244" customFormat="1" x14ac:dyDescent="0.25">
      <c r="C784" s="247"/>
      <c r="E784" s="249"/>
      <c r="F784" s="249"/>
      <c r="G784" s="248"/>
    </row>
    <row r="785" spans="3:7" s="244" customFormat="1" x14ac:dyDescent="0.25">
      <c r="C785" s="247"/>
      <c r="E785" s="249"/>
      <c r="F785" s="249"/>
      <c r="G785" s="248"/>
    </row>
    <row r="786" spans="3:7" s="244" customFormat="1" x14ac:dyDescent="0.25">
      <c r="C786" s="247"/>
      <c r="E786" s="249"/>
      <c r="F786" s="249"/>
      <c r="G786" s="248"/>
    </row>
    <row r="787" spans="3:7" s="244" customFormat="1" x14ac:dyDescent="0.25">
      <c r="C787" s="247"/>
      <c r="E787" s="249"/>
      <c r="F787" s="249"/>
      <c r="G787" s="248"/>
    </row>
    <row r="788" spans="3:7" s="244" customFormat="1" x14ac:dyDescent="0.25">
      <c r="C788" s="247"/>
      <c r="E788" s="249"/>
      <c r="F788" s="249"/>
      <c r="G788" s="248"/>
    </row>
    <row r="789" spans="3:7" s="244" customFormat="1" x14ac:dyDescent="0.25">
      <c r="C789" s="247"/>
      <c r="E789" s="249"/>
      <c r="F789" s="249"/>
      <c r="G789" s="248"/>
    </row>
    <row r="790" spans="3:7" s="244" customFormat="1" x14ac:dyDescent="0.25">
      <c r="C790" s="247"/>
      <c r="E790" s="249"/>
      <c r="F790" s="249"/>
      <c r="G790" s="248"/>
    </row>
    <row r="791" spans="3:7" s="244" customFormat="1" x14ac:dyDescent="0.25">
      <c r="C791" s="247"/>
      <c r="E791" s="249"/>
      <c r="F791" s="249"/>
      <c r="G791" s="248"/>
    </row>
    <row r="792" spans="3:7" s="244" customFormat="1" x14ac:dyDescent="0.25">
      <c r="C792" s="247"/>
      <c r="E792" s="249"/>
      <c r="F792" s="249"/>
      <c r="G792" s="248"/>
    </row>
    <row r="793" spans="3:7" s="244" customFormat="1" x14ac:dyDescent="0.25">
      <c r="C793" s="247"/>
      <c r="E793" s="249"/>
      <c r="F793" s="249"/>
      <c r="G793" s="248"/>
    </row>
    <row r="794" spans="3:7" s="244" customFormat="1" x14ac:dyDescent="0.25">
      <c r="C794" s="247"/>
      <c r="E794" s="249"/>
      <c r="F794" s="249"/>
      <c r="G794" s="248"/>
    </row>
    <row r="795" spans="3:7" s="244" customFormat="1" x14ac:dyDescent="0.25">
      <c r="C795" s="247"/>
      <c r="E795" s="249"/>
      <c r="F795" s="249"/>
      <c r="G795" s="248"/>
    </row>
    <row r="796" spans="3:7" s="244" customFormat="1" x14ac:dyDescent="0.25">
      <c r="C796" s="247"/>
      <c r="E796" s="249"/>
      <c r="F796" s="249"/>
      <c r="G796" s="248"/>
    </row>
    <row r="797" spans="3:7" s="244" customFormat="1" x14ac:dyDescent="0.25">
      <c r="C797" s="247"/>
      <c r="E797" s="249"/>
      <c r="F797" s="249"/>
      <c r="G797" s="248"/>
    </row>
    <row r="798" spans="3:7" s="244" customFormat="1" x14ac:dyDescent="0.25">
      <c r="C798" s="247"/>
      <c r="E798" s="249"/>
      <c r="F798" s="249"/>
      <c r="G798" s="248"/>
    </row>
    <row r="799" spans="3:7" s="244" customFormat="1" x14ac:dyDescent="0.25">
      <c r="C799" s="247"/>
      <c r="E799" s="249"/>
      <c r="F799" s="249"/>
      <c r="G799" s="248"/>
    </row>
    <row r="800" spans="3:7" s="244" customFormat="1" x14ac:dyDescent="0.25">
      <c r="C800" s="247"/>
      <c r="E800" s="249"/>
      <c r="F800" s="249"/>
      <c r="G800" s="248"/>
    </row>
    <row r="801" spans="3:7" s="244" customFormat="1" x14ac:dyDescent="0.25">
      <c r="C801" s="247"/>
      <c r="E801" s="249"/>
      <c r="F801" s="249"/>
      <c r="G801" s="248"/>
    </row>
    <row r="802" spans="3:7" s="244" customFormat="1" x14ac:dyDescent="0.25">
      <c r="C802" s="247"/>
      <c r="E802" s="249"/>
      <c r="F802" s="249"/>
      <c r="G802" s="248"/>
    </row>
    <row r="803" spans="3:7" s="244" customFormat="1" x14ac:dyDescent="0.25">
      <c r="C803" s="247"/>
      <c r="E803" s="249"/>
      <c r="F803" s="249"/>
      <c r="G803" s="248"/>
    </row>
    <row r="804" spans="3:7" s="244" customFormat="1" x14ac:dyDescent="0.25">
      <c r="C804" s="247"/>
      <c r="E804" s="249"/>
      <c r="F804" s="249"/>
      <c r="G804" s="248"/>
    </row>
    <row r="805" spans="3:7" s="244" customFormat="1" x14ac:dyDescent="0.25">
      <c r="C805" s="247"/>
      <c r="E805" s="249"/>
      <c r="F805" s="249"/>
      <c r="G805" s="248"/>
    </row>
    <row r="806" spans="3:7" s="244" customFormat="1" x14ac:dyDescent="0.25">
      <c r="C806" s="247"/>
      <c r="E806" s="249"/>
      <c r="F806" s="249"/>
      <c r="G806" s="248"/>
    </row>
    <row r="807" spans="3:7" s="244" customFormat="1" x14ac:dyDescent="0.25">
      <c r="C807" s="247"/>
      <c r="E807" s="249"/>
      <c r="F807" s="249"/>
      <c r="G807" s="248"/>
    </row>
    <row r="808" spans="3:7" s="244" customFormat="1" x14ac:dyDescent="0.25">
      <c r="C808" s="247"/>
      <c r="E808" s="249"/>
      <c r="F808" s="249"/>
      <c r="G808" s="248"/>
    </row>
    <row r="809" spans="3:7" s="244" customFormat="1" x14ac:dyDescent="0.25">
      <c r="C809" s="247"/>
      <c r="E809" s="249"/>
      <c r="F809" s="249"/>
      <c r="G809" s="248"/>
    </row>
    <row r="810" spans="3:7" s="244" customFormat="1" x14ac:dyDescent="0.25">
      <c r="C810" s="247"/>
      <c r="E810" s="249"/>
      <c r="F810" s="249"/>
      <c r="G810" s="248"/>
    </row>
    <row r="811" spans="3:7" s="244" customFormat="1" x14ac:dyDescent="0.25">
      <c r="C811" s="247"/>
      <c r="E811" s="249"/>
      <c r="F811" s="249"/>
      <c r="G811" s="248"/>
    </row>
    <row r="812" spans="3:7" s="244" customFormat="1" x14ac:dyDescent="0.25">
      <c r="C812" s="247"/>
      <c r="E812" s="249"/>
      <c r="F812" s="249"/>
      <c r="G812" s="248"/>
    </row>
    <row r="813" spans="3:7" s="244" customFormat="1" x14ac:dyDescent="0.25">
      <c r="C813" s="247"/>
      <c r="E813" s="249"/>
      <c r="F813" s="249"/>
      <c r="G813" s="248"/>
    </row>
    <row r="814" spans="3:7" s="244" customFormat="1" x14ac:dyDescent="0.25">
      <c r="C814" s="247"/>
      <c r="E814" s="249"/>
      <c r="F814" s="249"/>
      <c r="G814" s="248"/>
    </row>
    <row r="815" spans="3:7" s="244" customFormat="1" x14ac:dyDescent="0.25">
      <c r="C815" s="247"/>
      <c r="E815" s="249"/>
      <c r="F815" s="249"/>
      <c r="G815" s="248"/>
    </row>
    <row r="816" spans="3:7" s="244" customFormat="1" x14ac:dyDescent="0.25">
      <c r="C816" s="247"/>
      <c r="E816" s="249"/>
      <c r="F816" s="249"/>
      <c r="G816" s="248"/>
    </row>
    <row r="817" spans="3:7" s="244" customFormat="1" x14ac:dyDescent="0.25">
      <c r="C817" s="247"/>
      <c r="E817" s="249"/>
      <c r="F817" s="249"/>
      <c r="G817" s="248"/>
    </row>
    <row r="818" spans="3:7" s="244" customFormat="1" x14ac:dyDescent="0.25">
      <c r="C818" s="247"/>
      <c r="E818" s="249"/>
      <c r="F818" s="249"/>
      <c r="G818" s="248"/>
    </row>
    <row r="819" spans="3:7" s="244" customFormat="1" x14ac:dyDescent="0.25">
      <c r="C819" s="247"/>
      <c r="E819" s="249"/>
      <c r="F819" s="249"/>
      <c r="G819" s="248"/>
    </row>
    <row r="820" spans="3:7" s="244" customFormat="1" x14ac:dyDescent="0.25">
      <c r="C820" s="247"/>
      <c r="E820" s="249"/>
      <c r="F820" s="249"/>
      <c r="G820" s="248"/>
    </row>
    <row r="821" spans="3:7" s="244" customFormat="1" x14ac:dyDescent="0.25">
      <c r="C821" s="247"/>
      <c r="E821" s="249"/>
      <c r="F821" s="249"/>
      <c r="G821" s="248"/>
    </row>
    <row r="822" spans="3:7" s="244" customFormat="1" x14ac:dyDescent="0.25">
      <c r="C822" s="247"/>
      <c r="E822" s="249"/>
      <c r="F822" s="249"/>
      <c r="G822" s="248"/>
    </row>
    <row r="823" spans="3:7" s="244" customFormat="1" x14ac:dyDescent="0.25">
      <c r="C823" s="247"/>
      <c r="E823" s="249"/>
      <c r="F823" s="249"/>
      <c r="G823" s="248"/>
    </row>
    <row r="824" spans="3:7" s="244" customFormat="1" x14ac:dyDescent="0.25">
      <c r="C824" s="247"/>
      <c r="E824" s="249"/>
      <c r="F824" s="249"/>
      <c r="G824" s="248"/>
    </row>
    <row r="825" spans="3:7" s="244" customFormat="1" x14ac:dyDescent="0.25">
      <c r="C825" s="247"/>
      <c r="E825" s="249"/>
      <c r="F825" s="249"/>
      <c r="G825" s="248"/>
    </row>
    <row r="826" spans="3:7" s="244" customFormat="1" x14ac:dyDescent="0.25">
      <c r="C826" s="247"/>
      <c r="E826" s="249"/>
      <c r="F826" s="249"/>
      <c r="G826" s="248"/>
    </row>
    <row r="827" spans="3:7" s="244" customFormat="1" x14ac:dyDescent="0.25">
      <c r="C827" s="247"/>
      <c r="E827" s="249"/>
      <c r="F827" s="249"/>
      <c r="G827" s="248"/>
    </row>
    <row r="828" spans="3:7" s="244" customFormat="1" x14ac:dyDescent="0.25">
      <c r="C828" s="247"/>
      <c r="E828" s="249"/>
      <c r="F828" s="249"/>
      <c r="G828" s="248"/>
    </row>
    <row r="829" spans="3:7" s="244" customFormat="1" x14ac:dyDescent="0.25">
      <c r="C829" s="247"/>
      <c r="E829" s="249"/>
      <c r="F829" s="249"/>
      <c r="G829" s="248"/>
    </row>
    <row r="830" spans="3:7" s="244" customFormat="1" x14ac:dyDescent="0.25">
      <c r="C830" s="247"/>
      <c r="E830" s="249"/>
      <c r="F830" s="249"/>
      <c r="G830" s="248"/>
    </row>
    <row r="831" spans="3:7" s="244" customFormat="1" x14ac:dyDescent="0.25">
      <c r="C831" s="247"/>
      <c r="E831" s="249"/>
      <c r="F831" s="249"/>
      <c r="G831" s="248"/>
    </row>
    <row r="832" spans="3:7" s="244" customFormat="1" x14ac:dyDescent="0.25">
      <c r="C832" s="247"/>
      <c r="E832" s="249"/>
      <c r="F832" s="249"/>
      <c r="G832" s="248"/>
    </row>
    <row r="833" spans="3:7" s="244" customFormat="1" x14ac:dyDescent="0.25">
      <c r="C833" s="247"/>
      <c r="E833" s="249"/>
      <c r="F833" s="249"/>
      <c r="G833" s="248"/>
    </row>
    <row r="834" spans="3:7" s="244" customFormat="1" x14ac:dyDescent="0.25">
      <c r="C834" s="247"/>
      <c r="E834" s="249"/>
      <c r="F834" s="249"/>
      <c r="G834" s="248"/>
    </row>
    <row r="835" spans="3:7" s="244" customFormat="1" x14ac:dyDescent="0.25">
      <c r="C835" s="247"/>
      <c r="E835" s="249"/>
      <c r="F835" s="249"/>
      <c r="G835" s="248"/>
    </row>
    <row r="836" spans="3:7" s="244" customFormat="1" x14ac:dyDescent="0.25">
      <c r="C836" s="247"/>
      <c r="E836" s="249"/>
      <c r="F836" s="249"/>
      <c r="G836" s="248"/>
    </row>
    <row r="837" spans="3:7" s="244" customFormat="1" x14ac:dyDescent="0.25">
      <c r="C837" s="247"/>
      <c r="E837" s="249"/>
      <c r="F837" s="249"/>
      <c r="G837" s="248"/>
    </row>
    <row r="838" spans="3:7" s="244" customFormat="1" x14ac:dyDescent="0.25">
      <c r="C838" s="247"/>
      <c r="E838" s="249"/>
      <c r="F838" s="249"/>
      <c r="G838" s="248"/>
    </row>
    <row r="839" spans="3:7" s="244" customFormat="1" x14ac:dyDescent="0.25">
      <c r="C839" s="247"/>
      <c r="E839" s="249"/>
      <c r="F839" s="249"/>
      <c r="G839" s="248"/>
    </row>
    <row r="840" spans="3:7" s="244" customFormat="1" x14ac:dyDescent="0.25">
      <c r="C840" s="247"/>
      <c r="E840" s="249"/>
      <c r="F840" s="249"/>
      <c r="G840" s="248"/>
    </row>
    <row r="841" spans="3:7" s="244" customFormat="1" x14ac:dyDescent="0.25">
      <c r="C841" s="247"/>
      <c r="E841" s="249"/>
      <c r="F841" s="249"/>
      <c r="G841" s="248"/>
    </row>
    <row r="842" spans="3:7" s="244" customFormat="1" x14ac:dyDescent="0.25">
      <c r="C842" s="247"/>
      <c r="E842" s="249"/>
      <c r="F842" s="249"/>
      <c r="G842" s="248"/>
    </row>
    <row r="843" spans="3:7" s="244" customFormat="1" x14ac:dyDescent="0.25">
      <c r="C843" s="247"/>
      <c r="E843" s="249"/>
      <c r="F843" s="249"/>
      <c r="G843" s="248"/>
    </row>
    <row r="844" spans="3:7" s="244" customFormat="1" x14ac:dyDescent="0.25">
      <c r="C844" s="247"/>
      <c r="E844" s="249"/>
      <c r="F844" s="249"/>
      <c r="G844" s="248"/>
    </row>
    <row r="845" spans="3:7" s="244" customFormat="1" x14ac:dyDescent="0.25">
      <c r="C845" s="247"/>
      <c r="E845" s="249"/>
      <c r="F845" s="249"/>
      <c r="G845" s="248"/>
    </row>
    <row r="846" spans="3:7" s="244" customFormat="1" x14ac:dyDescent="0.25">
      <c r="C846" s="247"/>
      <c r="E846" s="249"/>
      <c r="F846" s="249"/>
      <c r="G846" s="248"/>
    </row>
    <row r="847" spans="3:7" s="244" customFormat="1" x14ac:dyDescent="0.25">
      <c r="C847" s="247"/>
      <c r="E847" s="249"/>
      <c r="F847" s="249"/>
      <c r="G847" s="248"/>
    </row>
    <row r="848" spans="3:7" s="244" customFormat="1" x14ac:dyDescent="0.25">
      <c r="C848" s="247"/>
      <c r="E848" s="249"/>
      <c r="F848" s="249"/>
      <c r="G848" s="248"/>
    </row>
    <row r="849" spans="3:7" s="244" customFormat="1" x14ac:dyDescent="0.25">
      <c r="C849" s="247"/>
      <c r="E849" s="249"/>
      <c r="F849" s="249"/>
      <c r="G849" s="248"/>
    </row>
    <row r="850" spans="3:7" s="244" customFormat="1" x14ac:dyDescent="0.25">
      <c r="C850" s="247"/>
      <c r="E850" s="249"/>
      <c r="F850" s="249"/>
      <c r="G850" s="248"/>
    </row>
    <row r="851" spans="3:7" s="244" customFormat="1" x14ac:dyDescent="0.25">
      <c r="C851" s="247"/>
      <c r="E851" s="249"/>
      <c r="F851" s="249"/>
      <c r="G851" s="248"/>
    </row>
    <row r="852" spans="3:7" s="244" customFormat="1" x14ac:dyDescent="0.25">
      <c r="C852" s="247"/>
      <c r="E852" s="249"/>
      <c r="F852" s="249"/>
      <c r="G852" s="248"/>
    </row>
    <row r="853" spans="3:7" s="244" customFormat="1" x14ac:dyDescent="0.25">
      <c r="C853" s="247"/>
      <c r="E853" s="249"/>
      <c r="F853" s="249"/>
      <c r="G853" s="248"/>
    </row>
    <row r="854" spans="3:7" s="244" customFormat="1" x14ac:dyDescent="0.25">
      <c r="C854" s="247"/>
      <c r="E854" s="249"/>
      <c r="F854" s="249"/>
      <c r="G854" s="248"/>
    </row>
    <row r="855" spans="3:7" s="244" customFormat="1" x14ac:dyDescent="0.25">
      <c r="C855" s="247"/>
      <c r="E855" s="249"/>
      <c r="F855" s="249"/>
      <c r="G855" s="248"/>
    </row>
    <row r="856" spans="3:7" s="244" customFormat="1" x14ac:dyDescent="0.25">
      <c r="C856" s="247"/>
      <c r="E856" s="249"/>
      <c r="F856" s="249"/>
      <c r="G856" s="248"/>
    </row>
    <row r="857" spans="3:7" s="244" customFormat="1" x14ac:dyDescent="0.25">
      <c r="C857" s="247"/>
      <c r="E857" s="249"/>
      <c r="F857" s="249"/>
      <c r="G857" s="248"/>
    </row>
    <row r="858" spans="3:7" s="244" customFormat="1" x14ac:dyDescent="0.25">
      <c r="C858" s="247"/>
      <c r="E858" s="249"/>
      <c r="F858" s="249"/>
      <c r="G858" s="248"/>
    </row>
    <row r="859" spans="3:7" s="244" customFormat="1" x14ac:dyDescent="0.25">
      <c r="C859" s="247"/>
      <c r="E859" s="249"/>
      <c r="F859" s="249"/>
      <c r="G859" s="248"/>
    </row>
    <row r="860" spans="3:7" s="244" customFormat="1" x14ac:dyDescent="0.25">
      <c r="C860" s="247"/>
      <c r="E860" s="249"/>
      <c r="F860" s="249"/>
      <c r="G860" s="248"/>
    </row>
    <row r="861" spans="3:7" s="244" customFormat="1" x14ac:dyDescent="0.25">
      <c r="C861" s="247"/>
      <c r="E861" s="249"/>
      <c r="F861" s="249"/>
      <c r="G861" s="248"/>
    </row>
    <row r="862" spans="3:7" s="244" customFormat="1" x14ac:dyDescent="0.25">
      <c r="C862" s="247"/>
      <c r="E862" s="249"/>
      <c r="F862" s="249"/>
      <c r="G862" s="248"/>
    </row>
    <row r="863" spans="3:7" s="244" customFormat="1" x14ac:dyDescent="0.25">
      <c r="C863" s="247"/>
      <c r="E863" s="249"/>
      <c r="F863" s="249"/>
      <c r="G863" s="248"/>
    </row>
    <row r="864" spans="3:7" s="244" customFormat="1" x14ac:dyDescent="0.25">
      <c r="C864" s="247"/>
      <c r="E864" s="249"/>
      <c r="F864" s="249"/>
      <c r="G864" s="248"/>
    </row>
    <row r="865" spans="3:7" s="244" customFormat="1" x14ac:dyDescent="0.25">
      <c r="C865" s="247"/>
      <c r="E865" s="249"/>
      <c r="F865" s="249"/>
      <c r="G865" s="248"/>
    </row>
    <row r="866" spans="3:7" s="244" customFormat="1" x14ac:dyDescent="0.25">
      <c r="C866" s="247"/>
      <c r="E866" s="249"/>
      <c r="F866" s="249"/>
      <c r="G866" s="248"/>
    </row>
    <row r="867" spans="3:7" s="244" customFormat="1" x14ac:dyDescent="0.25">
      <c r="C867" s="247"/>
      <c r="E867" s="249"/>
      <c r="F867" s="249"/>
      <c r="G867" s="248"/>
    </row>
    <row r="868" spans="3:7" s="244" customFormat="1" x14ac:dyDescent="0.25">
      <c r="C868" s="247"/>
      <c r="E868" s="249"/>
      <c r="F868" s="249"/>
      <c r="G868" s="248"/>
    </row>
    <row r="869" spans="3:7" s="244" customFormat="1" x14ac:dyDescent="0.25">
      <c r="C869" s="247"/>
      <c r="E869" s="249"/>
      <c r="F869" s="249"/>
      <c r="G869" s="248"/>
    </row>
    <row r="870" spans="3:7" s="244" customFormat="1" x14ac:dyDescent="0.25">
      <c r="C870" s="247"/>
      <c r="E870" s="249"/>
      <c r="F870" s="249"/>
      <c r="G870" s="248"/>
    </row>
    <row r="871" spans="3:7" s="244" customFormat="1" x14ac:dyDescent="0.25">
      <c r="C871" s="247"/>
      <c r="E871" s="249"/>
      <c r="F871" s="249"/>
      <c r="G871" s="248"/>
    </row>
    <row r="872" spans="3:7" s="244" customFormat="1" x14ac:dyDescent="0.25">
      <c r="C872" s="247"/>
      <c r="E872" s="249"/>
      <c r="F872" s="249"/>
      <c r="G872" s="248"/>
    </row>
    <row r="873" spans="3:7" s="244" customFormat="1" x14ac:dyDescent="0.25">
      <c r="C873" s="247"/>
      <c r="E873" s="249"/>
      <c r="F873" s="249"/>
      <c r="G873" s="248"/>
    </row>
    <row r="874" spans="3:7" s="244" customFormat="1" x14ac:dyDescent="0.25">
      <c r="C874" s="247"/>
      <c r="E874" s="249"/>
      <c r="F874" s="249"/>
      <c r="G874" s="248"/>
    </row>
    <row r="875" spans="3:7" s="244" customFormat="1" x14ac:dyDescent="0.25">
      <c r="C875" s="247"/>
      <c r="E875" s="249"/>
      <c r="F875" s="249"/>
      <c r="G875" s="248"/>
    </row>
    <row r="876" spans="3:7" s="244" customFormat="1" x14ac:dyDescent="0.25">
      <c r="C876" s="247"/>
      <c r="E876" s="249"/>
      <c r="F876" s="249"/>
      <c r="G876" s="248"/>
    </row>
    <row r="877" spans="3:7" s="244" customFormat="1" x14ac:dyDescent="0.25">
      <c r="C877" s="247"/>
      <c r="E877" s="249"/>
      <c r="F877" s="249"/>
      <c r="G877" s="248"/>
    </row>
    <row r="878" spans="3:7" s="244" customFormat="1" x14ac:dyDescent="0.25">
      <c r="C878" s="247"/>
      <c r="E878" s="249"/>
      <c r="F878" s="249"/>
      <c r="G878" s="248"/>
    </row>
    <row r="879" spans="3:7" s="244" customFormat="1" x14ac:dyDescent="0.25">
      <c r="C879" s="247"/>
      <c r="E879" s="249"/>
      <c r="F879" s="249"/>
      <c r="G879" s="248"/>
    </row>
    <row r="880" spans="3:7" s="244" customFormat="1" x14ac:dyDescent="0.25">
      <c r="C880" s="247"/>
      <c r="E880" s="249"/>
      <c r="F880" s="249"/>
      <c r="G880" s="248"/>
    </row>
    <row r="881" spans="3:7" s="244" customFormat="1" x14ac:dyDescent="0.25">
      <c r="C881" s="247"/>
      <c r="E881" s="249"/>
      <c r="F881" s="249"/>
      <c r="G881" s="248"/>
    </row>
    <row r="882" spans="3:7" s="244" customFormat="1" x14ac:dyDescent="0.25">
      <c r="C882" s="247"/>
      <c r="E882" s="249"/>
      <c r="F882" s="249"/>
      <c r="G882" s="248"/>
    </row>
    <row r="883" spans="3:7" s="244" customFormat="1" x14ac:dyDescent="0.25">
      <c r="C883" s="247"/>
      <c r="E883" s="249"/>
      <c r="F883" s="249"/>
      <c r="G883" s="248"/>
    </row>
    <row r="884" spans="3:7" s="244" customFormat="1" x14ac:dyDescent="0.25">
      <c r="C884" s="247"/>
      <c r="E884" s="249"/>
      <c r="F884" s="249"/>
      <c r="G884" s="248"/>
    </row>
    <row r="885" spans="3:7" s="244" customFormat="1" x14ac:dyDescent="0.25">
      <c r="C885" s="247"/>
      <c r="E885" s="249"/>
      <c r="F885" s="249"/>
      <c r="G885" s="248"/>
    </row>
    <row r="886" spans="3:7" s="244" customFormat="1" x14ac:dyDescent="0.25">
      <c r="C886" s="247"/>
      <c r="E886" s="249"/>
      <c r="F886" s="249"/>
      <c r="G886" s="248"/>
    </row>
    <row r="887" spans="3:7" s="244" customFormat="1" x14ac:dyDescent="0.25">
      <c r="C887" s="247"/>
      <c r="E887" s="249"/>
      <c r="F887" s="249"/>
      <c r="G887" s="248"/>
    </row>
    <row r="888" spans="3:7" s="244" customFormat="1" x14ac:dyDescent="0.25">
      <c r="C888" s="247"/>
      <c r="E888" s="249"/>
      <c r="F888" s="249"/>
      <c r="G888" s="248"/>
    </row>
    <row r="889" spans="3:7" s="244" customFormat="1" x14ac:dyDescent="0.25">
      <c r="C889" s="247"/>
      <c r="E889" s="249"/>
      <c r="F889" s="249"/>
      <c r="G889" s="248"/>
    </row>
    <row r="890" spans="3:7" s="244" customFormat="1" x14ac:dyDescent="0.25">
      <c r="C890" s="247"/>
      <c r="E890" s="249"/>
      <c r="F890" s="249"/>
      <c r="G890" s="248"/>
    </row>
    <row r="891" spans="3:7" s="244" customFormat="1" x14ac:dyDescent="0.25">
      <c r="C891" s="247"/>
      <c r="E891" s="249"/>
      <c r="F891" s="249"/>
      <c r="G891" s="248"/>
    </row>
    <row r="892" spans="3:7" s="244" customFormat="1" x14ac:dyDescent="0.25">
      <c r="C892" s="247"/>
      <c r="E892" s="249"/>
      <c r="F892" s="249"/>
      <c r="G892" s="248"/>
    </row>
    <row r="893" spans="3:7" s="244" customFormat="1" x14ac:dyDescent="0.25">
      <c r="C893" s="247"/>
      <c r="E893" s="249"/>
      <c r="F893" s="249"/>
      <c r="G893" s="248"/>
    </row>
    <row r="894" spans="3:7" s="244" customFormat="1" x14ac:dyDescent="0.25">
      <c r="C894" s="247"/>
      <c r="E894" s="249"/>
      <c r="F894" s="249"/>
      <c r="G894" s="248"/>
    </row>
    <row r="895" spans="3:7" s="244" customFormat="1" x14ac:dyDescent="0.25">
      <c r="C895" s="247"/>
      <c r="E895" s="249"/>
      <c r="F895" s="249"/>
      <c r="G895" s="248"/>
    </row>
    <row r="896" spans="3:7" s="244" customFormat="1" x14ac:dyDescent="0.25">
      <c r="C896" s="247"/>
      <c r="E896" s="249"/>
      <c r="F896" s="249"/>
      <c r="G896" s="248"/>
    </row>
    <row r="897" spans="3:7" s="244" customFormat="1" x14ac:dyDescent="0.25">
      <c r="C897" s="247"/>
      <c r="E897" s="249"/>
      <c r="F897" s="249"/>
      <c r="G897" s="248"/>
    </row>
    <row r="898" spans="3:7" s="244" customFormat="1" x14ac:dyDescent="0.25">
      <c r="C898" s="247"/>
      <c r="E898" s="249"/>
      <c r="F898" s="249"/>
      <c r="G898" s="248"/>
    </row>
    <row r="899" spans="3:7" s="244" customFormat="1" x14ac:dyDescent="0.25">
      <c r="C899" s="247"/>
      <c r="E899" s="249"/>
      <c r="F899" s="249"/>
      <c r="G899" s="248"/>
    </row>
    <row r="900" spans="3:7" s="244" customFormat="1" x14ac:dyDescent="0.25">
      <c r="C900" s="247"/>
      <c r="E900" s="249"/>
      <c r="F900" s="249"/>
      <c r="G900" s="248"/>
    </row>
    <row r="901" spans="3:7" s="244" customFormat="1" x14ac:dyDescent="0.25">
      <c r="C901" s="247"/>
      <c r="E901" s="249"/>
      <c r="F901" s="249"/>
      <c r="G901" s="248"/>
    </row>
    <row r="902" spans="3:7" s="244" customFormat="1" x14ac:dyDescent="0.25">
      <c r="C902" s="247"/>
      <c r="E902" s="249"/>
      <c r="F902" s="249"/>
      <c r="G902" s="248"/>
    </row>
    <row r="903" spans="3:7" s="244" customFormat="1" x14ac:dyDescent="0.25">
      <c r="C903" s="247"/>
      <c r="E903" s="249"/>
      <c r="F903" s="249"/>
      <c r="G903" s="248"/>
    </row>
    <row r="904" spans="3:7" s="244" customFormat="1" x14ac:dyDescent="0.25">
      <c r="C904" s="247"/>
      <c r="E904" s="249"/>
      <c r="F904" s="249"/>
      <c r="G904" s="248"/>
    </row>
    <row r="905" spans="3:7" s="244" customFormat="1" x14ac:dyDescent="0.25">
      <c r="C905" s="247"/>
      <c r="E905" s="249"/>
      <c r="F905" s="249"/>
      <c r="G905" s="248"/>
    </row>
    <row r="906" spans="3:7" s="244" customFormat="1" x14ac:dyDescent="0.25">
      <c r="C906" s="247"/>
      <c r="E906" s="249"/>
      <c r="F906" s="249"/>
      <c r="G906" s="248"/>
    </row>
    <row r="907" spans="3:7" s="244" customFormat="1" x14ac:dyDescent="0.25">
      <c r="C907" s="247"/>
      <c r="E907" s="249"/>
      <c r="F907" s="249"/>
      <c r="G907" s="248"/>
    </row>
    <row r="908" spans="3:7" s="244" customFormat="1" x14ac:dyDescent="0.25">
      <c r="C908" s="247"/>
      <c r="E908" s="249"/>
      <c r="F908" s="249"/>
      <c r="G908" s="248"/>
    </row>
    <row r="909" spans="3:7" s="244" customFormat="1" x14ac:dyDescent="0.25">
      <c r="C909" s="247"/>
      <c r="E909" s="249"/>
      <c r="F909" s="249"/>
      <c r="G909" s="248"/>
    </row>
    <row r="910" spans="3:7" s="244" customFormat="1" x14ac:dyDescent="0.25">
      <c r="C910" s="247"/>
      <c r="E910" s="249"/>
      <c r="F910" s="249"/>
      <c r="G910" s="248"/>
    </row>
    <row r="911" spans="3:7" s="244" customFormat="1" x14ac:dyDescent="0.25">
      <c r="C911" s="247"/>
      <c r="E911" s="249"/>
      <c r="F911" s="249"/>
      <c r="G911" s="248"/>
    </row>
    <row r="912" spans="3:7" s="244" customFormat="1" x14ac:dyDescent="0.25">
      <c r="C912" s="247"/>
      <c r="E912" s="249"/>
      <c r="F912" s="249"/>
      <c r="G912" s="248"/>
    </row>
    <row r="913" spans="3:7" s="244" customFormat="1" x14ac:dyDescent="0.25">
      <c r="C913" s="247"/>
      <c r="E913" s="249"/>
      <c r="F913" s="249"/>
      <c r="G913" s="248"/>
    </row>
    <row r="914" spans="3:7" s="244" customFormat="1" x14ac:dyDescent="0.25">
      <c r="C914" s="247"/>
      <c r="E914" s="249"/>
      <c r="F914" s="249"/>
      <c r="G914" s="248"/>
    </row>
    <row r="915" spans="3:7" s="244" customFormat="1" x14ac:dyDescent="0.25">
      <c r="C915" s="247"/>
      <c r="E915" s="249"/>
      <c r="F915" s="249"/>
      <c r="G915" s="248"/>
    </row>
    <row r="916" spans="3:7" s="244" customFormat="1" x14ac:dyDescent="0.25">
      <c r="C916" s="247"/>
      <c r="E916" s="249"/>
      <c r="F916" s="249"/>
      <c r="G916" s="248"/>
    </row>
    <row r="917" spans="3:7" s="244" customFormat="1" x14ac:dyDescent="0.25">
      <c r="C917" s="247"/>
      <c r="E917" s="249"/>
      <c r="F917" s="249"/>
      <c r="G917" s="248"/>
    </row>
    <row r="918" spans="3:7" s="244" customFormat="1" x14ac:dyDescent="0.25">
      <c r="C918" s="247"/>
      <c r="E918" s="249"/>
      <c r="F918" s="249"/>
      <c r="G918" s="248"/>
    </row>
    <row r="919" spans="3:7" s="244" customFormat="1" x14ac:dyDescent="0.25">
      <c r="C919" s="247"/>
      <c r="E919" s="249"/>
      <c r="F919" s="249"/>
      <c r="G919" s="248"/>
    </row>
    <row r="920" spans="3:7" s="244" customFormat="1" x14ac:dyDescent="0.25">
      <c r="C920" s="247"/>
      <c r="E920" s="249"/>
      <c r="F920" s="249"/>
      <c r="G920" s="248"/>
    </row>
    <row r="921" spans="3:7" s="244" customFormat="1" x14ac:dyDescent="0.25">
      <c r="C921" s="247"/>
      <c r="E921" s="249"/>
      <c r="F921" s="249"/>
      <c r="G921" s="248"/>
    </row>
    <row r="922" spans="3:7" s="244" customFormat="1" x14ac:dyDescent="0.25">
      <c r="C922" s="247"/>
      <c r="E922" s="249"/>
      <c r="F922" s="249"/>
      <c r="G922" s="248"/>
    </row>
    <row r="923" spans="3:7" s="244" customFormat="1" x14ac:dyDescent="0.25">
      <c r="C923" s="247"/>
      <c r="E923" s="249"/>
      <c r="F923" s="249"/>
      <c r="G923" s="248"/>
    </row>
    <row r="924" spans="3:7" s="244" customFormat="1" x14ac:dyDescent="0.25">
      <c r="C924" s="247"/>
      <c r="E924" s="249"/>
      <c r="F924" s="249"/>
      <c r="G924" s="248"/>
    </row>
    <row r="925" spans="3:7" s="244" customFormat="1" x14ac:dyDescent="0.25">
      <c r="C925" s="247"/>
      <c r="E925" s="249"/>
      <c r="F925" s="249"/>
      <c r="G925" s="248"/>
    </row>
    <row r="926" spans="3:7" s="244" customFormat="1" x14ac:dyDescent="0.25">
      <c r="C926" s="247"/>
      <c r="E926" s="249"/>
      <c r="F926" s="249"/>
      <c r="G926" s="248"/>
    </row>
    <row r="927" spans="3:7" s="244" customFormat="1" x14ac:dyDescent="0.25">
      <c r="C927" s="247"/>
      <c r="E927" s="249"/>
      <c r="F927" s="249"/>
      <c r="G927" s="248"/>
    </row>
    <row r="928" spans="3:7" s="244" customFormat="1" x14ac:dyDescent="0.25">
      <c r="C928" s="247"/>
      <c r="E928" s="249"/>
      <c r="F928" s="249"/>
      <c r="G928" s="248"/>
    </row>
    <row r="929" spans="3:7" s="244" customFormat="1" x14ac:dyDescent="0.25">
      <c r="C929" s="247"/>
      <c r="E929" s="249"/>
      <c r="F929" s="249"/>
      <c r="G929" s="248"/>
    </row>
    <row r="930" spans="3:7" s="244" customFormat="1" x14ac:dyDescent="0.25">
      <c r="C930" s="247"/>
      <c r="E930" s="249"/>
      <c r="F930" s="249"/>
      <c r="G930" s="248"/>
    </row>
    <row r="931" spans="3:7" s="244" customFormat="1" x14ac:dyDescent="0.25">
      <c r="C931" s="247"/>
      <c r="E931" s="249"/>
      <c r="F931" s="249"/>
      <c r="G931" s="248"/>
    </row>
    <row r="932" spans="3:7" s="244" customFormat="1" x14ac:dyDescent="0.25">
      <c r="C932" s="247"/>
      <c r="E932" s="249"/>
      <c r="F932" s="249"/>
      <c r="G932" s="248"/>
    </row>
    <row r="933" spans="3:7" s="244" customFormat="1" x14ac:dyDescent="0.25">
      <c r="C933" s="247"/>
      <c r="E933" s="249"/>
      <c r="F933" s="249"/>
      <c r="G933" s="248"/>
    </row>
    <row r="934" spans="3:7" s="244" customFormat="1" x14ac:dyDescent="0.25">
      <c r="C934" s="247"/>
      <c r="E934" s="249"/>
      <c r="F934" s="249"/>
      <c r="G934" s="248"/>
    </row>
    <row r="935" spans="3:7" s="244" customFormat="1" x14ac:dyDescent="0.25">
      <c r="C935" s="247"/>
      <c r="E935" s="249"/>
      <c r="F935" s="249"/>
      <c r="G935" s="248"/>
    </row>
    <row r="936" spans="3:7" s="244" customFormat="1" x14ac:dyDescent="0.25">
      <c r="C936" s="247"/>
      <c r="E936" s="249"/>
      <c r="F936" s="249"/>
      <c r="G936" s="248"/>
    </row>
    <row r="937" spans="3:7" s="244" customFormat="1" x14ac:dyDescent="0.25">
      <c r="C937" s="247"/>
      <c r="E937" s="249"/>
      <c r="F937" s="249"/>
      <c r="G937" s="248"/>
    </row>
    <row r="938" spans="3:7" s="244" customFormat="1" x14ac:dyDescent="0.25">
      <c r="C938" s="247"/>
      <c r="E938" s="249"/>
      <c r="F938" s="249"/>
      <c r="G938" s="248"/>
    </row>
    <row r="939" spans="3:7" s="244" customFormat="1" x14ac:dyDescent="0.25">
      <c r="C939" s="247"/>
      <c r="E939" s="249"/>
      <c r="F939" s="249"/>
      <c r="G939" s="248"/>
    </row>
    <row r="940" spans="3:7" s="244" customFormat="1" x14ac:dyDescent="0.25">
      <c r="C940" s="247"/>
      <c r="E940" s="249"/>
      <c r="F940" s="249"/>
      <c r="G940" s="248"/>
    </row>
    <row r="941" spans="3:7" s="244" customFormat="1" x14ac:dyDescent="0.25">
      <c r="C941" s="247"/>
      <c r="E941" s="249"/>
      <c r="F941" s="249"/>
      <c r="G941" s="248"/>
    </row>
    <row r="942" spans="3:7" s="244" customFormat="1" x14ac:dyDescent="0.25">
      <c r="C942" s="247"/>
      <c r="E942" s="249"/>
      <c r="F942" s="249"/>
      <c r="G942" s="248"/>
    </row>
    <row r="943" spans="3:7" s="244" customFormat="1" x14ac:dyDescent="0.25">
      <c r="C943" s="247"/>
      <c r="E943" s="249"/>
      <c r="F943" s="249"/>
      <c r="G943" s="248"/>
    </row>
    <row r="944" spans="3:7" s="244" customFormat="1" x14ac:dyDescent="0.25">
      <c r="C944" s="247"/>
      <c r="E944" s="249"/>
      <c r="F944" s="249"/>
      <c r="G944" s="248"/>
    </row>
    <row r="945" spans="3:7" s="244" customFormat="1" x14ac:dyDescent="0.25">
      <c r="C945" s="247"/>
      <c r="E945" s="249"/>
      <c r="F945" s="249"/>
      <c r="G945" s="248"/>
    </row>
    <row r="946" spans="3:7" s="244" customFormat="1" x14ac:dyDescent="0.25">
      <c r="C946" s="247"/>
      <c r="E946" s="249"/>
      <c r="F946" s="249"/>
      <c r="G946" s="248"/>
    </row>
    <row r="947" spans="3:7" s="244" customFormat="1" x14ac:dyDescent="0.25">
      <c r="C947" s="247"/>
      <c r="E947" s="249"/>
      <c r="F947" s="249"/>
      <c r="G947" s="248"/>
    </row>
    <row r="948" spans="3:7" s="244" customFormat="1" x14ac:dyDescent="0.25">
      <c r="C948" s="247"/>
      <c r="E948" s="249"/>
      <c r="F948" s="249"/>
      <c r="G948" s="248"/>
    </row>
    <row r="949" spans="3:7" s="244" customFormat="1" x14ac:dyDescent="0.25">
      <c r="C949" s="247"/>
      <c r="E949" s="249"/>
      <c r="F949" s="249"/>
      <c r="G949" s="248"/>
    </row>
    <row r="950" spans="3:7" s="244" customFormat="1" x14ac:dyDescent="0.25">
      <c r="C950" s="247"/>
      <c r="E950" s="249"/>
      <c r="F950" s="249"/>
      <c r="G950" s="248"/>
    </row>
    <row r="951" spans="3:7" s="244" customFormat="1" x14ac:dyDescent="0.25">
      <c r="C951" s="247"/>
      <c r="E951" s="249"/>
      <c r="F951" s="249"/>
      <c r="G951" s="248"/>
    </row>
    <row r="952" spans="3:7" s="244" customFormat="1" x14ac:dyDescent="0.25">
      <c r="C952" s="247"/>
      <c r="E952" s="249"/>
      <c r="F952" s="249"/>
      <c r="G952" s="248"/>
    </row>
    <row r="953" spans="3:7" s="244" customFormat="1" x14ac:dyDescent="0.25">
      <c r="C953" s="247"/>
      <c r="E953" s="249"/>
      <c r="F953" s="249"/>
      <c r="G953" s="248"/>
    </row>
    <row r="954" spans="3:7" s="244" customFormat="1" x14ac:dyDescent="0.25">
      <c r="C954" s="247"/>
      <c r="E954" s="249"/>
      <c r="F954" s="249"/>
      <c r="G954" s="248"/>
    </row>
    <row r="955" spans="3:7" s="244" customFormat="1" x14ac:dyDescent="0.25">
      <c r="C955" s="247"/>
      <c r="E955" s="249"/>
      <c r="F955" s="249"/>
      <c r="G955" s="248"/>
    </row>
    <row r="956" spans="3:7" s="244" customFormat="1" x14ac:dyDescent="0.25">
      <c r="C956" s="247"/>
      <c r="E956" s="249"/>
      <c r="F956" s="249"/>
      <c r="G956" s="248"/>
    </row>
    <row r="957" spans="3:7" s="244" customFormat="1" x14ac:dyDescent="0.25">
      <c r="C957" s="247"/>
      <c r="E957" s="249"/>
      <c r="F957" s="249"/>
      <c r="G957" s="248"/>
    </row>
    <row r="958" spans="3:7" s="244" customFormat="1" x14ac:dyDescent="0.25">
      <c r="C958" s="247"/>
      <c r="E958" s="249"/>
      <c r="F958" s="249"/>
      <c r="G958" s="248"/>
    </row>
    <row r="959" spans="3:7" s="244" customFormat="1" x14ac:dyDescent="0.25">
      <c r="C959" s="247"/>
      <c r="E959" s="249"/>
      <c r="F959" s="249"/>
      <c r="G959" s="248"/>
    </row>
    <row r="960" spans="3:7" s="244" customFormat="1" x14ac:dyDescent="0.25">
      <c r="C960" s="247"/>
      <c r="E960" s="249"/>
      <c r="F960" s="249"/>
      <c r="G960" s="248"/>
    </row>
    <row r="961" spans="3:7" s="244" customFormat="1" x14ac:dyDescent="0.25">
      <c r="C961" s="247"/>
      <c r="E961" s="249"/>
      <c r="F961" s="249"/>
      <c r="G961" s="248"/>
    </row>
    <row r="962" spans="3:7" s="244" customFormat="1" x14ac:dyDescent="0.25">
      <c r="C962" s="247"/>
      <c r="E962" s="249"/>
      <c r="F962" s="249"/>
      <c r="G962" s="248"/>
    </row>
    <row r="963" spans="3:7" s="244" customFormat="1" x14ac:dyDescent="0.25">
      <c r="C963" s="247"/>
      <c r="E963" s="249"/>
      <c r="F963" s="249"/>
      <c r="G963" s="248"/>
    </row>
    <row r="964" spans="3:7" s="244" customFormat="1" x14ac:dyDescent="0.25">
      <c r="C964" s="247"/>
      <c r="E964" s="249"/>
      <c r="F964" s="249"/>
      <c r="G964" s="248"/>
    </row>
    <row r="965" spans="3:7" s="244" customFormat="1" x14ac:dyDescent="0.25">
      <c r="C965" s="247"/>
      <c r="E965" s="249"/>
      <c r="F965" s="249"/>
      <c r="G965" s="248"/>
    </row>
    <row r="966" spans="3:7" s="244" customFormat="1" x14ac:dyDescent="0.25">
      <c r="C966" s="247"/>
      <c r="E966" s="249"/>
      <c r="F966" s="249"/>
      <c r="G966" s="248"/>
    </row>
    <row r="967" spans="3:7" s="244" customFormat="1" x14ac:dyDescent="0.25">
      <c r="C967" s="247"/>
      <c r="E967" s="249"/>
      <c r="F967" s="249"/>
      <c r="G967" s="248"/>
    </row>
    <row r="968" spans="3:7" s="244" customFormat="1" x14ac:dyDescent="0.25">
      <c r="C968" s="247"/>
      <c r="E968" s="249"/>
      <c r="F968" s="249"/>
      <c r="G968" s="248"/>
    </row>
    <row r="969" spans="3:7" s="244" customFormat="1" x14ac:dyDescent="0.25">
      <c r="C969" s="247"/>
      <c r="E969" s="249"/>
      <c r="F969" s="249"/>
      <c r="G969" s="248"/>
    </row>
    <row r="970" spans="3:7" s="244" customFormat="1" x14ac:dyDescent="0.25">
      <c r="C970" s="247"/>
      <c r="E970" s="249"/>
      <c r="F970" s="249"/>
      <c r="G970" s="248"/>
    </row>
    <row r="971" spans="3:7" s="244" customFormat="1" x14ac:dyDescent="0.25">
      <c r="C971" s="247"/>
      <c r="E971" s="249"/>
      <c r="F971" s="249"/>
      <c r="G971" s="248"/>
    </row>
    <row r="972" spans="3:7" s="244" customFormat="1" x14ac:dyDescent="0.25">
      <c r="C972" s="247"/>
      <c r="E972" s="249"/>
      <c r="F972" s="249"/>
      <c r="G972" s="248"/>
    </row>
    <row r="973" spans="3:7" s="244" customFormat="1" x14ac:dyDescent="0.25">
      <c r="C973" s="247"/>
      <c r="E973" s="249"/>
      <c r="F973" s="249"/>
      <c r="G973" s="248"/>
    </row>
    <row r="974" spans="3:7" s="244" customFormat="1" x14ac:dyDescent="0.25">
      <c r="C974" s="247"/>
      <c r="E974" s="249"/>
      <c r="F974" s="249"/>
      <c r="G974" s="248"/>
    </row>
    <row r="975" spans="3:7" s="244" customFormat="1" x14ac:dyDescent="0.25">
      <c r="C975" s="247"/>
      <c r="E975" s="249"/>
      <c r="F975" s="249"/>
      <c r="G975" s="248"/>
    </row>
    <row r="976" spans="3:7" s="244" customFormat="1" x14ac:dyDescent="0.25">
      <c r="C976" s="247"/>
      <c r="E976" s="249"/>
      <c r="F976" s="249"/>
      <c r="G976" s="248"/>
    </row>
    <row r="977" spans="3:7" s="244" customFormat="1" x14ac:dyDescent="0.25">
      <c r="C977" s="247"/>
      <c r="E977" s="249"/>
      <c r="F977" s="249"/>
      <c r="G977" s="248"/>
    </row>
    <row r="978" spans="3:7" s="244" customFormat="1" x14ac:dyDescent="0.25">
      <c r="C978" s="247"/>
      <c r="E978" s="249"/>
      <c r="F978" s="249"/>
      <c r="G978" s="248"/>
    </row>
    <row r="979" spans="3:7" s="244" customFormat="1" x14ac:dyDescent="0.25">
      <c r="C979" s="247"/>
      <c r="E979" s="249"/>
      <c r="F979" s="249"/>
      <c r="G979" s="248"/>
    </row>
    <row r="980" spans="3:7" s="244" customFormat="1" x14ac:dyDescent="0.25">
      <c r="C980" s="247"/>
      <c r="E980" s="249"/>
      <c r="F980" s="249"/>
      <c r="G980" s="248"/>
    </row>
    <row r="981" spans="3:7" s="244" customFormat="1" x14ac:dyDescent="0.25">
      <c r="C981" s="247"/>
      <c r="E981" s="249"/>
      <c r="F981" s="249"/>
      <c r="G981" s="248"/>
    </row>
    <row r="982" spans="3:7" s="244" customFormat="1" x14ac:dyDescent="0.25">
      <c r="C982" s="247"/>
      <c r="E982" s="249"/>
      <c r="F982" s="249"/>
      <c r="G982" s="248"/>
    </row>
    <row r="983" spans="3:7" s="244" customFormat="1" x14ac:dyDescent="0.25">
      <c r="C983" s="247"/>
      <c r="E983" s="249"/>
      <c r="F983" s="249"/>
      <c r="G983" s="248"/>
    </row>
    <row r="984" spans="3:7" s="244" customFormat="1" x14ac:dyDescent="0.25">
      <c r="C984" s="247"/>
      <c r="E984" s="249"/>
      <c r="F984" s="249"/>
      <c r="G984" s="248"/>
    </row>
    <row r="985" spans="3:7" s="244" customFormat="1" x14ac:dyDescent="0.25">
      <c r="C985" s="247"/>
      <c r="E985" s="249"/>
      <c r="F985" s="249"/>
      <c r="G985" s="248"/>
    </row>
    <row r="986" spans="3:7" s="244" customFormat="1" x14ac:dyDescent="0.25">
      <c r="C986" s="247"/>
      <c r="E986" s="249"/>
      <c r="F986" s="249"/>
      <c r="G986" s="248"/>
    </row>
    <row r="987" spans="3:7" s="244" customFormat="1" x14ac:dyDescent="0.25">
      <c r="C987" s="247"/>
      <c r="E987" s="249"/>
      <c r="F987" s="249"/>
      <c r="G987" s="248"/>
    </row>
    <row r="988" spans="3:7" s="244" customFormat="1" x14ac:dyDescent="0.25">
      <c r="C988" s="247"/>
      <c r="E988" s="249"/>
      <c r="F988" s="249"/>
      <c r="G988" s="248"/>
    </row>
    <row r="989" spans="3:7" s="244" customFormat="1" x14ac:dyDescent="0.25">
      <c r="C989" s="247"/>
      <c r="E989" s="249"/>
      <c r="F989" s="249"/>
      <c r="G989" s="248"/>
    </row>
    <row r="990" spans="3:7" s="244" customFormat="1" x14ac:dyDescent="0.25">
      <c r="C990" s="247"/>
      <c r="E990" s="249"/>
      <c r="F990" s="249"/>
      <c r="G990" s="248"/>
    </row>
    <row r="991" spans="3:7" s="244" customFormat="1" x14ac:dyDescent="0.25">
      <c r="C991" s="247"/>
      <c r="E991" s="249"/>
      <c r="F991" s="249"/>
      <c r="G991" s="248"/>
    </row>
    <row r="992" spans="3:7" s="244" customFormat="1" x14ac:dyDescent="0.25">
      <c r="C992" s="247"/>
      <c r="E992" s="249"/>
      <c r="F992" s="249"/>
      <c r="G992" s="248"/>
    </row>
    <row r="993" spans="3:7" s="244" customFormat="1" x14ac:dyDescent="0.25">
      <c r="C993" s="247"/>
      <c r="E993" s="249"/>
      <c r="F993" s="249"/>
      <c r="G993" s="248"/>
    </row>
    <row r="994" spans="3:7" s="244" customFormat="1" x14ac:dyDescent="0.25">
      <c r="C994" s="247"/>
      <c r="E994" s="249"/>
      <c r="F994" s="249"/>
      <c r="G994" s="248"/>
    </row>
    <row r="995" spans="3:7" s="244" customFormat="1" x14ac:dyDescent="0.25">
      <c r="C995" s="247"/>
      <c r="E995" s="249"/>
      <c r="F995" s="249"/>
      <c r="G995" s="248"/>
    </row>
    <row r="996" spans="3:7" s="244" customFormat="1" x14ac:dyDescent="0.25">
      <c r="C996" s="247"/>
      <c r="E996" s="249"/>
      <c r="F996" s="249"/>
      <c r="G996" s="248"/>
    </row>
    <row r="997" spans="3:7" s="244" customFormat="1" x14ac:dyDescent="0.25">
      <c r="C997" s="247"/>
      <c r="E997" s="249"/>
      <c r="F997" s="249"/>
      <c r="G997" s="248"/>
    </row>
    <row r="998" spans="3:7" s="244" customFormat="1" x14ac:dyDescent="0.25">
      <c r="C998" s="247"/>
      <c r="E998" s="249"/>
      <c r="F998" s="249"/>
      <c r="G998" s="248"/>
    </row>
    <row r="999" spans="3:7" s="244" customFormat="1" x14ac:dyDescent="0.25">
      <c r="C999" s="247"/>
      <c r="E999" s="249"/>
      <c r="F999" s="249"/>
      <c r="G999" s="248"/>
    </row>
    <row r="1000" spans="3:7" s="244" customFormat="1" x14ac:dyDescent="0.25">
      <c r="C1000" s="247"/>
      <c r="E1000" s="249"/>
      <c r="F1000" s="249"/>
      <c r="G1000" s="248"/>
    </row>
    <row r="1001" spans="3:7" s="244" customFormat="1" x14ac:dyDescent="0.25">
      <c r="C1001" s="247"/>
      <c r="E1001" s="249"/>
      <c r="F1001" s="249"/>
      <c r="G1001" s="248"/>
    </row>
    <row r="1002" spans="3:7" s="244" customFormat="1" x14ac:dyDescent="0.25">
      <c r="C1002" s="247"/>
      <c r="E1002" s="249"/>
      <c r="F1002" s="249"/>
      <c r="G1002" s="248"/>
    </row>
    <row r="1003" spans="3:7" s="244" customFormat="1" x14ac:dyDescent="0.25">
      <c r="C1003" s="247"/>
      <c r="E1003" s="249"/>
      <c r="F1003" s="249"/>
      <c r="G1003" s="248"/>
    </row>
    <row r="1004" spans="3:7" s="244" customFormat="1" x14ac:dyDescent="0.25">
      <c r="C1004" s="247"/>
      <c r="E1004" s="249"/>
      <c r="F1004" s="249"/>
      <c r="G1004" s="248"/>
    </row>
    <row r="1005" spans="3:7" s="244" customFormat="1" x14ac:dyDescent="0.25">
      <c r="C1005" s="247"/>
      <c r="E1005" s="249"/>
      <c r="F1005" s="249"/>
      <c r="G1005" s="248"/>
    </row>
    <row r="1006" spans="3:7" s="244" customFormat="1" x14ac:dyDescent="0.25">
      <c r="C1006" s="247"/>
      <c r="E1006" s="249"/>
      <c r="F1006" s="249"/>
      <c r="G1006" s="248"/>
    </row>
    <row r="1007" spans="3:7" s="244" customFormat="1" x14ac:dyDescent="0.25">
      <c r="C1007" s="247"/>
      <c r="E1007" s="249"/>
      <c r="F1007" s="249"/>
      <c r="G1007" s="248"/>
    </row>
    <row r="1008" spans="3:7" s="244" customFormat="1" x14ac:dyDescent="0.25">
      <c r="C1008" s="247"/>
      <c r="E1008" s="249"/>
      <c r="F1008" s="249"/>
      <c r="G1008" s="248"/>
    </row>
    <row r="1009" spans="3:7" s="244" customFormat="1" x14ac:dyDescent="0.25">
      <c r="C1009" s="247"/>
      <c r="E1009" s="249"/>
      <c r="F1009" s="249"/>
      <c r="G1009" s="248"/>
    </row>
    <row r="1010" spans="3:7" s="244" customFormat="1" x14ac:dyDescent="0.25">
      <c r="C1010" s="247"/>
      <c r="E1010" s="249"/>
      <c r="F1010" s="249"/>
      <c r="G1010" s="248"/>
    </row>
    <row r="1011" spans="3:7" s="244" customFormat="1" x14ac:dyDescent="0.25">
      <c r="C1011" s="247"/>
      <c r="E1011" s="249"/>
      <c r="F1011" s="249"/>
      <c r="G1011" s="248"/>
    </row>
    <row r="1012" spans="3:7" s="244" customFormat="1" x14ac:dyDescent="0.25">
      <c r="C1012" s="247"/>
      <c r="E1012" s="249"/>
      <c r="F1012" s="249"/>
      <c r="G1012" s="248"/>
    </row>
    <row r="1013" spans="3:7" s="244" customFormat="1" x14ac:dyDescent="0.25">
      <c r="C1013" s="247"/>
      <c r="E1013" s="249"/>
      <c r="F1013" s="249"/>
      <c r="G1013" s="248"/>
    </row>
    <row r="1014" spans="3:7" s="244" customFormat="1" x14ac:dyDescent="0.25">
      <c r="C1014" s="247"/>
      <c r="E1014" s="249"/>
      <c r="F1014" s="249"/>
      <c r="G1014" s="248"/>
    </row>
    <row r="1015" spans="3:7" s="244" customFormat="1" x14ac:dyDescent="0.25">
      <c r="C1015" s="247"/>
      <c r="E1015" s="249"/>
      <c r="F1015" s="249"/>
      <c r="G1015" s="248"/>
    </row>
    <row r="1016" spans="3:7" s="244" customFormat="1" x14ac:dyDescent="0.25">
      <c r="C1016" s="247"/>
      <c r="E1016" s="249"/>
      <c r="F1016" s="249"/>
      <c r="G1016" s="248"/>
    </row>
    <row r="1017" spans="3:7" s="244" customFormat="1" x14ac:dyDescent="0.25">
      <c r="C1017" s="247"/>
      <c r="E1017" s="249"/>
      <c r="F1017" s="249"/>
      <c r="G1017" s="248"/>
    </row>
    <row r="1018" spans="3:7" s="244" customFormat="1" x14ac:dyDescent="0.25">
      <c r="C1018" s="247"/>
      <c r="E1018" s="249"/>
      <c r="F1018" s="249"/>
      <c r="G1018" s="248"/>
    </row>
    <row r="1019" spans="3:7" s="244" customFormat="1" x14ac:dyDescent="0.25">
      <c r="C1019" s="247"/>
      <c r="E1019" s="249"/>
      <c r="F1019" s="249"/>
      <c r="G1019" s="248"/>
    </row>
    <row r="1020" spans="3:7" s="244" customFormat="1" x14ac:dyDescent="0.25">
      <c r="C1020" s="247"/>
      <c r="E1020" s="249"/>
      <c r="F1020" s="249"/>
      <c r="G1020" s="248"/>
    </row>
    <row r="1021" spans="3:7" s="244" customFormat="1" x14ac:dyDescent="0.25">
      <c r="C1021" s="247"/>
      <c r="E1021" s="249"/>
      <c r="F1021" s="249"/>
      <c r="G1021" s="248"/>
    </row>
    <row r="1022" spans="3:7" s="244" customFormat="1" x14ac:dyDescent="0.25">
      <c r="C1022" s="247"/>
      <c r="E1022" s="249"/>
      <c r="F1022" s="249"/>
      <c r="G1022" s="248"/>
    </row>
    <row r="1023" spans="3:7" s="244" customFormat="1" x14ac:dyDescent="0.25">
      <c r="C1023" s="247"/>
      <c r="E1023" s="249"/>
      <c r="F1023" s="249"/>
      <c r="G1023" s="248"/>
    </row>
    <row r="1024" spans="3:7" s="244" customFormat="1" x14ac:dyDescent="0.25">
      <c r="C1024" s="247"/>
      <c r="E1024" s="249"/>
      <c r="F1024" s="249"/>
      <c r="G1024" s="248"/>
    </row>
    <row r="1025" spans="3:7" s="244" customFormat="1" x14ac:dyDescent="0.25">
      <c r="C1025" s="247"/>
      <c r="E1025" s="249"/>
      <c r="F1025" s="249"/>
      <c r="G1025" s="248"/>
    </row>
    <row r="1026" spans="3:7" s="244" customFormat="1" x14ac:dyDescent="0.25">
      <c r="C1026" s="247"/>
      <c r="E1026" s="249"/>
      <c r="F1026" s="249"/>
      <c r="G1026" s="248"/>
    </row>
    <row r="1027" spans="3:7" s="244" customFormat="1" x14ac:dyDescent="0.25">
      <c r="C1027" s="247"/>
      <c r="E1027" s="249"/>
      <c r="F1027" s="249"/>
      <c r="G1027" s="248"/>
    </row>
    <row r="1028" spans="3:7" s="244" customFormat="1" x14ac:dyDescent="0.25">
      <c r="C1028" s="247"/>
      <c r="E1028" s="249"/>
      <c r="F1028" s="249"/>
      <c r="G1028" s="248"/>
    </row>
    <row r="1029" spans="3:7" s="244" customFormat="1" x14ac:dyDescent="0.25">
      <c r="C1029" s="247"/>
      <c r="E1029" s="249"/>
      <c r="F1029" s="249"/>
      <c r="G1029" s="248"/>
    </row>
    <row r="1030" spans="3:7" s="244" customFormat="1" x14ac:dyDescent="0.25">
      <c r="C1030" s="247"/>
      <c r="E1030" s="249"/>
      <c r="F1030" s="249"/>
      <c r="G1030" s="248"/>
    </row>
    <row r="1031" spans="3:7" s="244" customFormat="1" x14ac:dyDescent="0.25">
      <c r="C1031" s="247"/>
      <c r="E1031" s="249"/>
      <c r="F1031" s="249"/>
      <c r="G1031" s="248"/>
    </row>
    <row r="1032" spans="3:7" s="244" customFormat="1" x14ac:dyDescent="0.25">
      <c r="C1032" s="247"/>
      <c r="E1032" s="249"/>
      <c r="F1032" s="249"/>
      <c r="G1032" s="248"/>
    </row>
    <row r="1033" spans="3:7" s="244" customFormat="1" x14ac:dyDescent="0.25">
      <c r="C1033" s="247"/>
      <c r="E1033" s="249"/>
      <c r="F1033" s="249"/>
      <c r="G1033" s="248"/>
    </row>
    <row r="1034" spans="3:7" s="244" customFormat="1" x14ac:dyDescent="0.25">
      <c r="C1034" s="247"/>
      <c r="E1034" s="249"/>
      <c r="F1034" s="249"/>
      <c r="G1034" s="248"/>
    </row>
    <row r="1035" spans="3:7" s="244" customFormat="1" x14ac:dyDescent="0.25">
      <c r="C1035" s="247"/>
      <c r="E1035" s="249"/>
      <c r="F1035" s="249"/>
      <c r="G1035" s="248"/>
    </row>
    <row r="1036" spans="3:7" s="244" customFormat="1" x14ac:dyDescent="0.25">
      <c r="C1036" s="247"/>
      <c r="E1036" s="249"/>
      <c r="F1036" s="249"/>
      <c r="G1036" s="248"/>
    </row>
    <row r="1037" spans="3:7" s="244" customFormat="1" x14ac:dyDescent="0.25">
      <c r="C1037" s="247"/>
      <c r="E1037" s="249"/>
      <c r="F1037" s="249"/>
      <c r="G1037" s="248"/>
    </row>
    <row r="1038" spans="3:7" s="244" customFormat="1" x14ac:dyDescent="0.25">
      <c r="C1038" s="247"/>
      <c r="E1038" s="249"/>
      <c r="F1038" s="249"/>
      <c r="G1038" s="248"/>
    </row>
    <row r="1039" spans="3:7" s="244" customFormat="1" x14ac:dyDescent="0.25">
      <c r="C1039" s="247"/>
      <c r="E1039" s="249"/>
      <c r="F1039" s="249"/>
      <c r="G1039" s="248"/>
    </row>
    <row r="1040" spans="3:7" s="244" customFormat="1" x14ac:dyDescent="0.25">
      <c r="C1040" s="247"/>
      <c r="E1040" s="249"/>
      <c r="F1040" s="249"/>
      <c r="G1040" s="248"/>
    </row>
    <row r="1041" spans="3:7" s="244" customFormat="1" x14ac:dyDescent="0.25">
      <c r="C1041" s="247"/>
      <c r="E1041" s="249"/>
      <c r="F1041" s="249"/>
      <c r="G1041" s="248"/>
    </row>
    <row r="1042" spans="3:7" s="244" customFormat="1" x14ac:dyDescent="0.25">
      <c r="C1042" s="247"/>
      <c r="E1042" s="249"/>
      <c r="F1042" s="249"/>
      <c r="G1042" s="248"/>
    </row>
    <row r="1043" spans="3:7" s="244" customFormat="1" x14ac:dyDescent="0.25">
      <c r="C1043" s="247"/>
      <c r="E1043" s="249"/>
      <c r="F1043" s="249"/>
      <c r="G1043" s="248"/>
    </row>
    <row r="1044" spans="3:7" s="244" customFormat="1" x14ac:dyDescent="0.25">
      <c r="C1044" s="247"/>
      <c r="E1044" s="249"/>
      <c r="F1044" s="249"/>
      <c r="G1044" s="248"/>
    </row>
    <row r="1045" spans="3:7" s="244" customFormat="1" x14ac:dyDescent="0.25">
      <c r="C1045" s="247"/>
      <c r="E1045" s="249"/>
      <c r="F1045" s="249"/>
      <c r="G1045" s="248"/>
    </row>
    <row r="1046" spans="3:7" s="244" customFormat="1" x14ac:dyDescent="0.25">
      <c r="C1046" s="247"/>
      <c r="E1046" s="249"/>
      <c r="F1046" s="249"/>
      <c r="G1046" s="248"/>
    </row>
    <row r="1047" spans="3:7" s="244" customFormat="1" x14ac:dyDescent="0.25">
      <c r="C1047" s="247"/>
      <c r="E1047" s="249"/>
      <c r="F1047" s="249"/>
      <c r="G1047" s="248"/>
    </row>
    <row r="1048" spans="3:7" s="244" customFormat="1" x14ac:dyDescent="0.25">
      <c r="C1048" s="247"/>
      <c r="E1048" s="249"/>
      <c r="F1048" s="249"/>
      <c r="G1048" s="248"/>
    </row>
    <row r="1049" spans="3:7" s="244" customFormat="1" x14ac:dyDescent="0.25">
      <c r="C1049" s="247"/>
      <c r="E1049" s="249"/>
      <c r="F1049" s="249"/>
      <c r="G1049" s="248"/>
    </row>
    <row r="1050" spans="3:7" s="244" customFormat="1" x14ac:dyDescent="0.25">
      <c r="C1050" s="247"/>
      <c r="E1050" s="249"/>
      <c r="F1050" s="249"/>
      <c r="G1050" s="248"/>
    </row>
    <row r="1051" spans="3:7" s="244" customFormat="1" x14ac:dyDescent="0.25">
      <c r="C1051" s="247"/>
      <c r="E1051" s="249"/>
      <c r="F1051" s="249"/>
      <c r="G1051" s="248"/>
    </row>
    <row r="1052" spans="3:7" s="244" customFormat="1" x14ac:dyDescent="0.25">
      <c r="C1052" s="247"/>
      <c r="E1052" s="249"/>
      <c r="F1052" s="249"/>
      <c r="G1052" s="248"/>
    </row>
    <row r="1053" spans="3:7" s="244" customFormat="1" x14ac:dyDescent="0.25">
      <c r="C1053" s="247"/>
      <c r="E1053" s="249"/>
      <c r="F1053" s="249"/>
      <c r="G1053" s="248"/>
    </row>
    <row r="1054" spans="3:7" s="244" customFormat="1" x14ac:dyDescent="0.25">
      <c r="C1054" s="247"/>
      <c r="E1054" s="249"/>
      <c r="F1054" s="249"/>
      <c r="G1054" s="248"/>
    </row>
    <row r="1055" spans="3:7" s="244" customFormat="1" x14ac:dyDescent="0.25">
      <c r="C1055" s="247"/>
      <c r="E1055" s="249"/>
      <c r="F1055" s="249"/>
      <c r="G1055" s="248"/>
    </row>
    <row r="1056" spans="3:7" s="244" customFormat="1" x14ac:dyDescent="0.25">
      <c r="C1056" s="247"/>
      <c r="E1056" s="249"/>
      <c r="F1056" s="249"/>
      <c r="G1056" s="248"/>
    </row>
    <row r="1057" spans="3:7" s="244" customFormat="1" x14ac:dyDescent="0.25">
      <c r="C1057" s="247"/>
      <c r="E1057" s="249"/>
      <c r="F1057" s="249"/>
      <c r="G1057" s="248"/>
    </row>
    <row r="1058" spans="3:7" s="244" customFormat="1" x14ac:dyDescent="0.25">
      <c r="C1058" s="247"/>
      <c r="E1058" s="249"/>
      <c r="F1058" s="249"/>
      <c r="G1058" s="248"/>
    </row>
    <row r="1059" spans="3:7" s="244" customFormat="1" x14ac:dyDescent="0.25">
      <c r="C1059" s="247"/>
      <c r="E1059" s="249"/>
      <c r="F1059" s="249"/>
      <c r="G1059" s="248"/>
    </row>
    <row r="1060" spans="3:7" s="244" customFormat="1" x14ac:dyDescent="0.25">
      <c r="C1060" s="247"/>
      <c r="E1060" s="249"/>
      <c r="F1060" s="249"/>
      <c r="G1060" s="248"/>
    </row>
    <row r="1061" spans="3:7" s="244" customFormat="1" x14ac:dyDescent="0.25">
      <c r="C1061" s="247"/>
      <c r="E1061" s="249"/>
      <c r="F1061" s="249"/>
      <c r="G1061" s="248"/>
    </row>
    <row r="1062" spans="3:7" s="244" customFormat="1" x14ac:dyDescent="0.25">
      <c r="C1062" s="247"/>
      <c r="E1062" s="249"/>
      <c r="F1062" s="249"/>
      <c r="G1062" s="248"/>
    </row>
    <row r="1063" spans="3:7" s="244" customFormat="1" x14ac:dyDescent="0.25">
      <c r="C1063" s="247"/>
      <c r="E1063" s="249"/>
      <c r="F1063" s="249"/>
      <c r="G1063" s="248"/>
    </row>
    <row r="1064" spans="3:7" s="244" customFormat="1" x14ac:dyDescent="0.25">
      <c r="C1064" s="247"/>
      <c r="E1064" s="249"/>
      <c r="F1064" s="249"/>
      <c r="G1064" s="248"/>
    </row>
    <row r="1065" spans="3:7" s="244" customFormat="1" x14ac:dyDescent="0.25">
      <c r="C1065" s="247"/>
      <c r="E1065" s="249"/>
      <c r="F1065" s="249"/>
      <c r="G1065" s="248"/>
    </row>
    <row r="1066" spans="3:7" s="244" customFormat="1" x14ac:dyDescent="0.25">
      <c r="C1066" s="247"/>
      <c r="E1066" s="249"/>
      <c r="F1066" s="249"/>
      <c r="G1066" s="248"/>
    </row>
    <row r="1067" spans="3:7" s="244" customFormat="1" x14ac:dyDescent="0.25">
      <c r="C1067" s="247"/>
      <c r="E1067" s="249"/>
      <c r="F1067" s="249"/>
      <c r="G1067" s="248"/>
    </row>
    <row r="1068" spans="3:7" s="244" customFormat="1" x14ac:dyDescent="0.25">
      <c r="C1068" s="247"/>
      <c r="E1068" s="249"/>
      <c r="F1068" s="249"/>
      <c r="G1068" s="248"/>
    </row>
    <row r="1069" spans="3:7" s="244" customFormat="1" x14ac:dyDescent="0.25">
      <c r="C1069" s="247"/>
      <c r="E1069" s="249"/>
      <c r="F1069" s="249"/>
      <c r="G1069" s="248"/>
    </row>
    <row r="1070" spans="3:7" s="244" customFormat="1" x14ac:dyDescent="0.25">
      <c r="C1070" s="247"/>
      <c r="E1070" s="249"/>
      <c r="F1070" s="249"/>
      <c r="G1070" s="248"/>
    </row>
    <row r="1071" spans="3:7" s="244" customFormat="1" x14ac:dyDescent="0.25">
      <c r="C1071" s="247"/>
      <c r="E1071" s="249"/>
      <c r="F1071" s="249"/>
      <c r="G1071" s="248"/>
    </row>
    <row r="1072" spans="3:7" s="244" customFormat="1" x14ac:dyDescent="0.25">
      <c r="C1072" s="247"/>
      <c r="E1072" s="249"/>
      <c r="F1072" s="249"/>
      <c r="G1072" s="248"/>
    </row>
    <row r="1073" spans="3:7" s="244" customFormat="1" x14ac:dyDescent="0.25">
      <c r="C1073" s="247"/>
      <c r="E1073" s="249"/>
      <c r="F1073" s="249"/>
      <c r="G1073" s="248"/>
    </row>
    <row r="1074" spans="3:7" s="244" customFormat="1" x14ac:dyDescent="0.25">
      <c r="C1074" s="247"/>
      <c r="E1074" s="249"/>
      <c r="F1074" s="249"/>
      <c r="G1074" s="248"/>
    </row>
    <row r="1075" spans="3:7" s="244" customFormat="1" x14ac:dyDescent="0.25">
      <c r="C1075" s="247"/>
      <c r="E1075" s="249"/>
      <c r="F1075" s="249"/>
      <c r="G1075" s="248"/>
    </row>
    <row r="1076" spans="3:7" s="244" customFormat="1" x14ac:dyDescent="0.25">
      <c r="C1076" s="247"/>
      <c r="E1076" s="249"/>
      <c r="F1076" s="249"/>
      <c r="G1076" s="248"/>
    </row>
    <row r="1077" spans="3:7" s="244" customFormat="1" x14ac:dyDescent="0.25">
      <c r="C1077" s="247"/>
      <c r="E1077" s="249"/>
      <c r="F1077" s="249"/>
      <c r="G1077" s="248"/>
    </row>
    <row r="1078" spans="3:7" s="244" customFormat="1" x14ac:dyDescent="0.25">
      <c r="C1078" s="247"/>
      <c r="E1078" s="249"/>
      <c r="F1078" s="249"/>
      <c r="G1078" s="248"/>
    </row>
    <row r="1079" spans="3:7" s="244" customFormat="1" x14ac:dyDescent="0.25">
      <c r="C1079" s="247"/>
      <c r="E1079" s="249"/>
      <c r="F1079" s="249"/>
      <c r="G1079" s="248"/>
    </row>
    <row r="1080" spans="3:7" s="244" customFormat="1" x14ac:dyDescent="0.25">
      <c r="C1080" s="247"/>
      <c r="E1080" s="249"/>
      <c r="F1080" s="249"/>
      <c r="G1080" s="248"/>
    </row>
    <row r="1081" spans="3:7" s="244" customFormat="1" x14ac:dyDescent="0.25">
      <c r="C1081" s="247"/>
      <c r="E1081" s="249"/>
      <c r="F1081" s="249"/>
      <c r="G1081" s="248"/>
    </row>
    <row r="1082" spans="3:7" s="244" customFormat="1" x14ac:dyDescent="0.25">
      <c r="C1082" s="247"/>
      <c r="E1082" s="249"/>
      <c r="F1082" s="249"/>
      <c r="G1082" s="248"/>
    </row>
    <row r="1083" spans="3:7" s="244" customFormat="1" x14ac:dyDescent="0.25">
      <c r="C1083" s="247"/>
      <c r="E1083" s="249"/>
      <c r="F1083" s="249"/>
      <c r="G1083" s="248"/>
    </row>
    <row r="1084" spans="3:7" s="244" customFormat="1" x14ac:dyDescent="0.25">
      <c r="C1084" s="247"/>
      <c r="E1084" s="249"/>
      <c r="F1084" s="249"/>
      <c r="G1084" s="248"/>
    </row>
    <row r="1085" spans="3:7" s="244" customFormat="1" x14ac:dyDescent="0.25">
      <c r="C1085" s="247"/>
      <c r="E1085" s="249"/>
      <c r="F1085" s="249"/>
      <c r="G1085" s="248"/>
    </row>
    <row r="1086" spans="3:7" s="244" customFormat="1" x14ac:dyDescent="0.25">
      <c r="C1086" s="247"/>
      <c r="E1086" s="249"/>
      <c r="F1086" s="249"/>
      <c r="G1086" s="248"/>
    </row>
    <row r="1087" spans="3:7" s="244" customFormat="1" x14ac:dyDescent="0.25">
      <c r="C1087" s="247"/>
      <c r="E1087" s="249"/>
      <c r="F1087" s="249"/>
      <c r="G1087" s="248"/>
    </row>
    <row r="1088" spans="3:7" s="244" customFormat="1" x14ac:dyDescent="0.25">
      <c r="C1088" s="247"/>
      <c r="E1088" s="249"/>
      <c r="F1088" s="249"/>
      <c r="G1088" s="248"/>
    </row>
    <row r="1089" spans="3:7" s="244" customFormat="1" x14ac:dyDescent="0.25">
      <c r="C1089" s="247"/>
      <c r="E1089" s="249"/>
      <c r="F1089" s="249"/>
      <c r="G1089" s="248"/>
    </row>
    <row r="1090" spans="3:7" s="244" customFormat="1" x14ac:dyDescent="0.25">
      <c r="C1090" s="247"/>
      <c r="E1090" s="249"/>
      <c r="F1090" s="249"/>
      <c r="G1090" s="248"/>
    </row>
    <row r="1091" spans="3:7" s="244" customFormat="1" x14ac:dyDescent="0.25">
      <c r="C1091" s="247"/>
      <c r="E1091" s="249"/>
      <c r="F1091" s="249"/>
      <c r="G1091" s="248"/>
    </row>
    <row r="1092" spans="3:7" s="244" customFormat="1" x14ac:dyDescent="0.25">
      <c r="C1092" s="247"/>
      <c r="E1092" s="249"/>
      <c r="F1092" s="249"/>
      <c r="G1092" s="248"/>
    </row>
    <row r="1093" spans="3:7" s="244" customFormat="1" x14ac:dyDescent="0.25">
      <c r="C1093" s="247"/>
      <c r="E1093" s="249"/>
      <c r="F1093" s="249"/>
      <c r="G1093" s="248"/>
    </row>
    <row r="1094" spans="3:7" s="244" customFormat="1" x14ac:dyDescent="0.25">
      <c r="C1094" s="247"/>
      <c r="E1094" s="249"/>
      <c r="F1094" s="249"/>
      <c r="G1094" s="248"/>
    </row>
    <row r="1095" spans="3:7" s="244" customFormat="1" x14ac:dyDescent="0.25">
      <c r="C1095" s="247"/>
      <c r="E1095" s="249"/>
      <c r="F1095" s="249"/>
      <c r="G1095" s="248"/>
    </row>
    <row r="1096" spans="3:7" s="244" customFormat="1" x14ac:dyDescent="0.25">
      <c r="C1096" s="247"/>
      <c r="E1096" s="249"/>
      <c r="F1096" s="249"/>
      <c r="G1096" s="248"/>
    </row>
    <row r="1097" spans="3:7" s="244" customFormat="1" x14ac:dyDescent="0.25">
      <c r="C1097" s="247"/>
      <c r="E1097" s="249"/>
      <c r="F1097" s="249"/>
      <c r="G1097" s="248"/>
    </row>
    <row r="1098" spans="3:7" s="244" customFormat="1" x14ac:dyDescent="0.25">
      <c r="C1098" s="247"/>
      <c r="E1098" s="249"/>
      <c r="F1098" s="249"/>
      <c r="G1098" s="248"/>
    </row>
    <row r="1099" spans="3:7" s="244" customFormat="1" x14ac:dyDescent="0.25">
      <c r="C1099" s="247"/>
      <c r="E1099" s="249"/>
      <c r="F1099" s="249"/>
      <c r="G1099" s="248"/>
    </row>
    <row r="1100" spans="3:7" s="244" customFormat="1" x14ac:dyDescent="0.25">
      <c r="C1100" s="247"/>
      <c r="E1100" s="249"/>
      <c r="F1100" s="249"/>
      <c r="G1100" s="248"/>
    </row>
    <row r="1101" spans="3:7" s="244" customFormat="1" x14ac:dyDescent="0.25">
      <c r="C1101" s="247"/>
      <c r="E1101" s="249"/>
      <c r="F1101" s="249"/>
      <c r="G1101" s="248"/>
    </row>
    <row r="1102" spans="3:7" s="244" customFormat="1" x14ac:dyDescent="0.25">
      <c r="C1102" s="247"/>
      <c r="E1102" s="249"/>
      <c r="F1102" s="249"/>
      <c r="G1102" s="248"/>
    </row>
    <row r="1103" spans="3:7" s="244" customFormat="1" x14ac:dyDescent="0.25">
      <c r="C1103" s="247"/>
      <c r="E1103" s="249"/>
      <c r="F1103" s="249"/>
      <c r="G1103" s="248"/>
    </row>
    <row r="1104" spans="3:7" s="244" customFormat="1" x14ac:dyDescent="0.25">
      <c r="C1104" s="247"/>
      <c r="E1104" s="249"/>
      <c r="F1104" s="249"/>
      <c r="G1104" s="248"/>
    </row>
    <row r="1105" spans="3:7" s="244" customFormat="1" x14ac:dyDescent="0.25">
      <c r="C1105" s="247"/>
      <c r="E1105" s="249"/>
      <c r="F1105" s="249"/>
      <c r="G1105" s="248"/>
    </row>
    <row r="1106" spans="3:7" s="244" customFormat="1" x14ac:dyDescent="0.25">
      <c r="C1106" s="247"/>
      <c r="E1106" s="249"/>
      <c r="F1106" s="249"/>
      <c r="G1106" s="248"/>
    </row>
    <row r="1107" spans="3:7" s="244" customFormat="1" x14ac:dyDescent="0.25">
      <c r="C1107" s="247"/>
      <c r="E1107" s="249"/>
      <c r="F1107" s="249"/>
      <c r="G1107" s="248"/>
    </row>
    <row r="1108" spans="3:7" s="244" customFormat="1" x14ac:dyDescent="0.25">
      <c r="C1108" s="247"/>
      <c r="E1108" s="249"/>
      <c r="F1108" s="249"/>
      <c r="G1108" s="248"/>
    </row>
    <row r="1109" spans="3:7" s="244" customFormat="1" x14ac:dyDescent="0.25">
      <c r="C1109" s="247"/>
      <c r="E1109" s="249"/>
      <c r="F1109" s="249"/>
      <c r="G1109" s="248"/>
    </row>
    <row r="1110" spans="3:7" s="244" customFormat="1" x14ac:dyDescent="0.25">
      <c r="C1110" s="247"/>
      <c r="E1110" s="249"/>
      <c r="F1110" s="249"/>
      <c r="G1110" s="248"/>
    </row>
    <row r="1111" spans="3:7" s="244" customFormat="1" x14ac:dyDescent="0.25">
      <c r="C1111" s="247"/>
      <c r="E1111" s="249"/>
      <c r="F1111" s="249"/>
      <c r="G1111" s="248"/>
    </row>
    <row r="1112" spans="3:7" s="244" customFormat="1" x14ac:dyDescent="0.25">
      <c r="C1112" s="247"/>
      <c r="E1112" s="249"/>
      <c r="F1112" s="249"/>
      <c r="G1112" s="248"/>
    </row>
    <row r="1113" spans="3:7" s="244" customFormat="1" x14ac:dyDescent="0.25">
      <c r="C1113" s="247"/>
      <c r="E1113" s="249"/>
      <c r="F1113" s="249"/>
      <c r="G1113" s="248"/>
    </row>
    <row r="1114" spans="3:7" s="244" customFormat="1" x14ac:dyDescent="0.25">
      <c r="C1114" s="247"/>
      <c r="E1114" s="249"/>
      <c r="F1114" s="249"/>
      <c r="G1114" s="248"/>
    </row>
    <row r="1115" spans="3:7" s="244" customFormat="1" x14ac:dyDescent="0.25">
      <c r="C1115" s="247"/>
      <c r="E1115" s="249"/>
      <c r="F1115" s="249"/>
      <c r="G1115" s="248"/>
    </row>
    <row r="1116" spans="3:7" s="244" customFormat="1" x14ac:dyDescent="0.25">
      <c r="C1116" s="247"/>
      <c r="E1116" s="249"/>
      <c r="F1116" s="249"/>
      <c r="G1116" s="248"/>
    </row>
    <row r="1117" spans="3:7" s="244" customFormat="1" x14ac:dyDescent="0.25">
      <c r="C1117" s="247"/>
      <c r="E1117" s="249"/>
      <c r="F1117" s="249"/>
      <c r="G1117" s="248"/>
    </row>
    <row r="1118" spans="3:7" s="244" customFormat="1" x14ac:dyDescent="0.25">
      <c r="C1118" s="247"/>
      <c r="E1118" s="249"/>
      <c r="F1118" s="249"/>
      <c r="G1118" s="248"/>
    </row>
    <row r="1119" spans="3:7" s="244" customFormat="1" x14ac:dyDescent="0.25">
      <c r="C1119" s="247"/>
      <c r="E1119" s="249"/>
      <c r="F1119" s="249"/>
      <c r="G1119" s="248"/>
    </row>
    <row r="1120" spans="3:7" s="244" customFormat="1" x14ac:dyDescent="0.25">
      <c r="C1120" s="247"/>
      <c r="E1120" s="249"/>
      <c r="F1120" s="249"/>
      <c r="G1120" s="248"/>
    </row>
    <row r="1121" spans="3:7" s="244" customFormat="1" x14ac:dyDescent="0.25">
      <c r="C1121" s="247"/>
      <c r="E1121" s="249"/>
      <c r="F1121" s="249"/>
      <c r="G1121" s="248"/>
    </row>
    <row r="1122" spans="3:7" s="244" customFormat="1" x14ac:dyDescent="0.25">
      <c r="C1122" s="247"/>
      <c r="E1122" s="249"/>
      <c r="F1122" s="249"/>
      <c r="G1122" s="248"/>
    </row>
    <row r="1123" spans="3:7" s="244" customFormat="1" x14ac:dyDescent="0.25">
      <c r="C1123" s="247"/>
      <c r="E1123" s="249"/>
      <c r="F1123" s="249"/>
      <c r="G1123" s="248"/>
    </row>
    <row r="1124" spans="3:7" s="244" customFormat="1" x14ac:dyDescent="0.25">
      <c r="C1124" s="247"/>
      <c r="E1124" s="249"/>
      <c r="F1124" s="249"/>
      <c r="G1124" s="248"/>
    </row>
    <row r="1125" spans="3:7" s="244" customFormat="1" x14ac:dyDescent="0.25">
      <c r="C1125" s="247"/>
      <c r="E1125" s="249"/>
      <c r="F1125" s="249"/>
      <c r="G1125" s="248"/>
    </row>
    <row r="1126" spans="3:7" s="244" customFormat="1" x14ac:dyDescent="0.25">
      <c r="C1126" s="247"/>
      <c r="E1126" s="249"/>
      <c r="F1126" s="249"/>
      <c r="G1126" s="248"/>
    </row>
    <row r="1127" spans="3:7" s="244" customFormat="1" x14ac:dyDescent="0.25">
      <c r="C1127" s="247"/>
      <c r="E1127" s="249"/>
      <c r="F1127" s="249"/>
      <c r="G1127" s="248"/>
    </row>
    <row r="1128" spans="3:7" s="244" customFormat="1" x14ac:dyDescent="0.25">
      <c r="C1128" s="247"/>
      <c r="E1128" s="249"/>
      <c r="F1128" s="249"/>
      <c r="G1128" s="248"/>
    </row>
    <row r="1129" spans="3:7" s="244" customFormat="1" x14ac:dyDescent="0.25">
      <c r="C1129" s="247"/>
      <c r="E1129" s="249"/>
      <c r="F1129" s="249"/>
      <c r="G1129" s="248"/>
    </row>
    <row r="1130" spans="3:7" s="244" customFormat="1" x14ac:dyDescent="0.25">
      <c r="C1130" s="247"/>
      <c r="E1130" s="249"/>
      <c r="F1130" s="249"/>
      <c r="G1130" s="248"/>
    </row>
    <row r="1131" spans="3:7" s="244" customFormat="1" x14ac:dyDescent="0.25">
      <c r="C1131" s="247"/>
      <c r="E1131" s="249"/>
      <c r="F1131" s="249"/>
      <c r="G1131" s="248"/>
    </row>
    <row r="1132" spans="3:7" s="244" customFormat="1" x14ac:dyDescent="0.25">
      <c r="C1132" s="247"/>
      <c r="E1132" s="249"/>
      <c r="F1132" s="249"/>
      <c r="G1132" s="248"/>
    </row>
    <row r="1133" spans="3:7" s="244" customFormat="1" x14ac:dyDescent="0.25">
      <c r="C1133" s="247"/>
      <c r="E1133" s="249"/>
      <c r="F1133" s="249"/>
      <c r="G1133" s="248"/>
    </row>
    <row r="1134" spans="3:7" s="244" customFormat="1" x14ac:dyDescent="0.25">
      <c r="C1134" s="247"/>
      <c r="E1134" s="249"/>
      <c r="F1134" s="249"/>
      <c r="G1134" s="248"/>
    </row>
    <row r="1135" spans="3:7" s="244" customFormat="1" x14ac:dyDescent="0.25">
      <c r="C1135" s="247"/>
      <c r="E1135" s="249"/>
      <c r="F1135" s="249"/>
      <c r="G1135" s="248"/>
    </row>
    <row r="1136" spans="3:7" s="244" customFormat="1" x14ac:dyDescent="0.25">
      <c r="C1136" s="247"/>
      <c r="E1136" s="249"/>
      <c r="F1136" s="249"/>
      <c r="G1136" s="248"/>
    </row>
    <row r="1137" spans="3:7" s="244" customFormat="1" x14ac:dyDescent="0.25">
      <c r="C1137" s="247"/>
      <c r="E1137" s="249"/>
      <c r="F1137" s="249"/>
      <c r="G1137" s="248"/>
    </row>
    <row r="1138" spans="3:7" s="244" customFormat="1" x14ac:dyDescent="0.25">
      <c r="C1138" s="247"/>
      <c r="E1138" s="249"/>
      <c r="F1138" s="249"/>
      <c r="G1138" s="248"/>
    </row>
    <row r="1139" spans="3:7" s="244" customFormat="1" x14ac:dyDescent="0.25">
      <c r="C1139" s="247"/>
      <c r="E1139" s="249"/>
      <c r="F1139" s="249"/>
      <c r="G1139" s="248"/>
    </row>
    <row r="1140" spans="3:7" s="244" customFormat="1" x14ac:dyDescent="0.25">
      <c r="C1140" s="247"/>
      <c r="E1140" s="249"/>
      <c r="F1140" s="249"/>
      <c r="G1140" s="248"/>
    </row>
    <row r="1141" spans="3:7" s="244" customFormat="1" x14ac:dyDescent="0.25">
      <c r="C1141" s="247"/>
      <c r="E1141" s="249"/>
      <c r="F1141" s="249"/>
      <c r="G1141" s="248"/>
    </row>
    <row r="1142" spans="3:7" s="244" customFormat="1" x14ac:dyDescent="0.25">
      <c r="C1142" s="247"/>
      <c r="E1142" s="249"/>
      <c r="F1142" s="249"/>
      <c r="G1142" s="248"/>
    </row>
    <row r="1143" spans="3:7" s="244" customFormat="1" x14ac:dyDescent="0.25">
      <c r="C1143" s="247"/>
      <c r="E1143" s="249"/>
      <c r="F1143" s="249"/>
      <c r="G1143" s="248"/>
    </row>
    <row r="1144" spans="3:7" s="244" customFormat="1" x14ac:dyDescent="0.25">
      <c r="C1144" s="247"/>
      <c r="E1144" s="249"/>
      <c r="F1144" s="249"/>
      <c r="G1144" s="248"/>
    </row>
    <row r="1145" spans="3:7" s="244" customFormat="1" x14ac:dyDescent="0.25">
      <c r="C1145" s="247"/>
      <c r="E1145" s="249"/>
      <c r="F1145" s="249"/>
      <c r="G1145" s="248"/>
    </row>
    <row r="1146" spans="3:7" s="244" customFormat="1" x14ac:dyDescent="0.25">
      <c r="C1146" s="247"/>
      <c r="E1146" s="249"/>
      <c r="F1146" s="249"/>
      <c r="G1146" s="248"/>
    </row>
    <row r="1147" spans="3:7" s="244" customFormat="1" x14ac:dyDescent="0.25">
      <c r="C1147" s="247"/>
      <c r="E1147" s="249"/>
      <c r="F1147" s="249"/>
      <c r="G1147" s="248"/>
    </row>
    <row r="1148" spans="3:7" s="244" customFormat="1" x14ac:dyDescent="0.25">
      <c r="C1148" s="247"/>
      <c r="E1148" s="249"/>
      <c r="F1148" s="249"/>
      <c r="G1148" s="248"/>
    </row>
    <row r="1149" spans="3:7" s="244" customFormat="1" x14ac:dyDescent="0.25">
      <c r="C1149" s="247"/>
      <c r="E1149" s="249"/>
      <c r="F1149" s="249"/>
      <c r="G1149" s="248"/>
    </row>
    <row r="1150" spans="3:7" s="244" customFormat="1" x14ac:dyDescent="0.25">
      <c r="C1150" s="247"/>
      <c r="E1150" s="249"/>
      <c r="F1150" s="249"/>
      <c r="G1150" s="248"/>
    </row>
    <row r="1151" spans="3:7" s="244" customFormat="1" x14ac:dyDescent="0.25">
      <c r="C1151" s="247"/>
      <c r="E1151" s="249"/>
      <c r="F1151" s="249"/>
      <c r="G1151" s="248"/>
    </row>
    <row r="1152" spans="3:7" s="244" customFormat="1" x14ac:dyDescent="0.25">
      <c r="C1152" s="247"/>
      <c r="E1152" s="249"/>
      <c r="F1152" s="249"/>
      <c r="G1152" s="248"/>
    </row>
    <row r="1153" spans="3:7" s="244" customFormat="1" x14ac:dyDescent="0.25">
      <c r="C1153" s="247"/>
      <c r="E1153" s="249"/>
      <c r="F1153" s="249"/>
      <c r="G1153" s="248"/>
    </row>
    <row r="1154" spans="3:7" s="244" customFormat="1" x14ac:dyDescent="0.25">
      <c r="C1154" s="247"/>
      <c r="E1154" s="249"/>
      <c r="F1154" s="249"/>
      <c r="G1154" s="248"/>
    </row>
    <row r="1155" spans="3:7" s="244" customFormat="1" x14ac:dyDescent="0.25">
      <c r="C1155" s="247"/>
      <c r="E1155" s="249"/>
      <c r="F1155" s="249"/>
      <c r="G1155" s="248"/>
    </row>
    <row r="1156" spans="3:7" s="244" customFormat="1" x14ac:dyDescent="0.25">
      <c r="C1156" s="247"/>
      <c r="E1156" s="249"/>
      <c r="F1156" s="249"/>
      <c r="G1156" s="248"/>
    </row>
    <row r="1157" spans="3:7" s="244" customFormat="1" x14ac:dyDescent="0.25">
      <c r="C1157" s="247"/>
      <c r="E1157" s="249"/>
      <c r="F1157" s="249"/>
      <c r="G1157" s="248"/>
    </row>
    <row r="1158" spans="3:7" s="244" customFormat="1" x14ac:dyDescent="0.25">
      <c r="C1158" s="247"/>
      <c r="E1158" s="249"/>
      <c r="F1158" s="249"/>
      <c r="G1158" s="248"/>
    </row>
    <row r="1159" spans="3:7" s="244" customFormat="1" x14ac:dyDescent="0.25">
      <c r="C1159" s="247"/>
      <c r="E1159" s="249"/>
      <c r="F1159" s="249"/>
      <c r="G1159" s="248"/>
    </row>
    <row r="1160" spans="3:7" s="244" customFormat="1" x14ac:dyDescent="0.25">
      <c r="C1160" s="247"/>
      <c r="E1160" s="249"/>
      <c r="F1160" s="249"/>
      <c r="G1160" s="248"/>
    </row>
    <row r="1161" spans="3:7" s="244" customFormat="1" x14ac:dyDescent="0.25">
      <c r="C1161" s="247"/>
      <c r="E1161" s="249"/>
      <c r="F1161" s="249"/>
      <c r="G1161" s="248"/>
    </row>
    <row r="1162" spans="3:7" s="244" customFormat="1" x14ac:dyDescent="0.25">
      <c r="C1162" s="247"/>
      <c r="E1162" s="249"/>
      <c r="F1162" s="249"/>
      <c r="G1162" s="248"/>
    </row>
    <row r="1163" spans="3:7" s="244" customFormat="1" x14ac:dyDescent="0.25">
      <c r="C1163" s="247"/>
      <c r="E1163" s="249"/>
      <c r="F1163" s="249"/>
      <c r="G1163" s="248"/>
    </row>
    <row r="1164" spans="3:7" s="244" customFormat="1" x14ac:dyDescent="0.25">
      <c r="C1164" s="247"/>
      <c r="E1164" s="249"/>
      <c r="F1164" s="249"/>
      <c r="G1164" s="248"/>
    </row>
    <row r="1165" spans="3:7" s="244" customFormat="1" x14ac:dyDescent="0.25">
      <c r="C1165" s="247"/>
      <c r="E1165" s="249"/>
      <c r="F1165" s="249"/>
      <c r="G1165" s="248"/>
    </row>
    <row r="1166" spans="3:7" s="244" customFormat="1" x14ac:dyDescent="0.25">
      <c r="C1166" s="247"/>
      <c r="E1166" s="249"/>
      <c r="F1166" s="249"/>
      <c r="G1166" s="248"/>
    </row>
    <row r="1167" spans="3:7" s="244" customFormat="1" x14ac:dyDescent="0.25">
      <c r="C1167" s="247"/>
      <c r="E1167" s="249"/>
      <c r="F1167" s="249"/>
      <c r="G1167" s="248"/>
    </row>
    <row r="1168" spans="3:7" s="244" customFormat="1" x14ac:dyDescent="0.25">
      <c r="C1168" s="247"/>
      <c r="E1168" s="249"/>
      <c r="F1168" s="249"/>
      <c r="G1168" s="248"/>
    </row>
    <row r="1169" spans="3:7" s="244" customFormat="1" x14ac:dyDescent="0.25">
      <c r="C1169" s="247"/>
      <c r="E1169" s="249"/>
      <c r="F1169" s="249"/>
      <c r="G1169" s="248"/>
    </row>
    <row r="1170" spans="3:7" s="244" customFormat="1" x14ac:dyDescent="0.25">
      <c r="C1170" s="247"/>
      <c r="E1170" s="249"/>
      <c r="F1170" s="249"/>
      <c r="G1170" s="248"/>
    </row>
    <row r="1171" spans="3:7" s="244" customFormat="1" x14ac:dyDescent="0.25">
      <c r="C1171" s="247"/>
      <c r="E1171" s="249"/>
      <c r="F1171" s="249"/>
      <c r="G1171" s="248"/>
    </row>
    <row r="1172" spans="3:7" s="244" customFormat="1" x14ac:dyDescent="0.25">
      <c r="C1172" s="247"/>
      <c r="E1172" s="249"/>
      <c r="F1172" s="249"/>
      <c r="G1172" s="248"/>
    </row>
    <row r="1173" spans="3:7" s="244" customFormat="1" x14ac:dyDescent="0.25">
      <c r="C1173" s="247"/>
      <c r="E1173" s="249"/>
      <c r="F1173" s="249"/>
      <c r="G1173" s="248"/>
    </row>
    <row r="1174" spans="3:7" s="244" customFormat="1" x14ac:dyDescent="0.25">
      <c r="C1174" s="247"/>
      <c r="E1174" s="249"/>
      <c r="F1174" s="249"/>
      <c r="G1174" s="248"/>
    </row>
    <row r="1175" spans="3:7" s="244" customFormat="1" x14ac:dyDescent="0.25">
      <c r="C1175" s="247"/>
      <c r="E1175" s="249"/>
      <c r="F1175" s="249"/>
      <c r="G1175" s="248"/>
    </row>
    <row r="1176" spans="3:7" s="244" customFormat="1" x14ac:dyDescent="0.25">
      <c r="C1176" s="247"/>
      <c r="E1176" s="249"/>
      <c r="F1176" s="249"/>
      <c r="G1176" s="248"/>
    </row>
    <row r="1177" spans="3:7" s="244" customFormat="1" x14ac:dyDescent="0.25">
      <c r="C1177" s="247"/>
      <c r="E1177" s="249"/>
      <c r="F1177" s="249"/>
      <c r="G1177" s="248"/>
    </row>
    <row r="1178" spans="3:7" s="244" customFormat="1" x14ac:dyDescent="0.25">
      <c r="C1178" s="247"/>
      <c r="E1178" s="249"/>
      <c r="F1178" s="249"/>
      <c r="G1178" s="248"/>
    </row>
    <row r="1179" spans="3:7" s="244" customFormat="1" x14ac:dyDescent="0.25">
      <c r="C1179" s="247"/>
      <c r="E1179" s="249"/>
      <c r="F1179" s="249"/>
      <c r="G1179" s="248"/>
    </row>
    <row r="1180" spans="3:7" s="244" customFormat="1" x14ac:dyDescent="0.25">
      <c r="C1180" s="247"/>
      <c r="E1180" s="249"/>
      <c r="F1180" s="249"/>
      <c r="G1180" s="248"/>
    </row>
    <row r="1181" spans="3:7" s="244" customFormat="1" x14ac:dyDescent="0.25">
      <c r="C1181" s="247"/>
      <c r="E1181" s="249"/>
      <c r="F1181" s="249"/>
      <c r="G1181" s="248"/>
    </row>
    <row r="1182" spans="3:7" s="244" customFormat="1" x14ac:dyDescent="0.25">
      <c r="C1182" s="247"/>
      <c r="E1182" s="249"/>
      <c r="F1182" s="249"/>
      <c r="G1182" s="248"/>
    </row>
    <row r="1183" spans="3:7" s="244" customFormat="1" x14ac:dyDescent="0.25">
      <c r="C1183" s="247"/>
      <c r="E1183" s="249"/>
      <c r="F1183" s="249"/>
      <c r="G1183" s="248"/>
    </row>
    <row r="1184" spans="3:7" s="244" customFormat="1" x14ac:dyDescent="0.25">
      <c r="C1184" s="247"/>
      <c r="E1184" s="249"/>
      <c r="F1184" s="249"/>
      <c r="G1184" s="248"/>
    </row>
    <row r="1185" spans="3:7" s="244" customFormat="1" x14ac:dyDescent="0.25">
      <c r="C1185" s="247"/>
      <c r="E1185" s="249"/>
      <c r="F1185" s="249"/>
      <c r="G1185" s="248"/>
    </row>
    <row r="1186" spans="3:7" s="244" customFormat="1" x14ac:dyDescent="0.25">
      <c r="C1186" s="247"/>
      <c r="E1186" s="249"/>
      <c r="F1186" s="249"/>
      <c r="G1186" s="248"/>
    </row>
    <row r="1187" spans="3:7" s="244" customFormat="1" x14ac:dyDescent="0.25">
      <c r="C1187" s="247"/>
      <c r="E1187" s="249"/>
      <c r="F1187" s="249"/>
      <c r="G1187" s="248"/>
    </row>
    <row r="1188" spans="3:7" s="244" customFormat="1" x14ac:dyDescent="0.25">
      <c r="C1188" s="247"/>
      <c r="E1188" s="249"/>
      <c r="F1188" s="249"/>
      <c r="G1188" s="248"/>
    </row>
    <row r="1189" spans="3:7" s="244" customFormat="1" x14ac:dyDescent="0.25">
      <c r="C1189" s="247"/>
      <c r="E1189" s="249"/>
      <c r="F1189" s="249"/>
      <c r="G1189" s="248"/>
    </row>
    <row r="1190" spans="3:7" s="244" customFormat="1" x14ac:dyDescent="0.25">
      <c r="C1190" s="247"/>
      <c r="E1190" s="249"/>
      <c r="F1190" s="249"/>
      <c r="G1190" s="248"/>
    </row>
    <row r="1191" spans="3:7" s="244" customFormat="1" x14ac:dyDescent="0.25">
      <c r="C1191" s="247"/>
      <c r="E1191" s="249"/>
      <c r="F1191" s="249"/>
      <c r="G1191" s="248"/>
    </row>
    <row r="1192" spans="3:7" s="244" customFormat="1" x14ac:dyDescent="0.25">
      <c r="C1192" s="247"/>
      <c r="E1192" s="249"/>
      <c r="F1192" s="249"/>
      <c r="G1192" s="248"/>
    </row>
    <row r="1193" spans="3:7" s="244" customFormat="1" x14ac:dyDescent="0.25">
      <c r="C1193" s="247"/>
      <c r="E1193" s="249"/>
      <c r="F1193" s="249"/>
      <c r="G1193" s="248"/>
    </row>
    <row r="1194" spans="3:7" s="244" customFormat="1" x14ac:dyDescent="0.25">
      <c r="C1194" s="247"/>
      <c r="E1194" s="249"/>
      <c r="F1194" s="249"/>
      <c r="G1194" s="248"/>
    </row>
    <row r="1195" spans="3:7" s="244" customFormat="1" x14ac:dyDescent="0.25">
      <c r="C1195" s="247"/>
      <c r="E1195" s="249"/>
      <c r="F1195" s="249"/>
      <c r="G1195" s="248"/>
    </row>
    <row r="1196" spans="3:7" s="244" customFormat="1" x14ac:dyDescent="0.25">
      <c r="C1196" s="247"/>
      <c r="E1196" s="249"/>
      <c r="F1196" s="249"/>
      <c r="G1196" s="248"/>
    </row>
    <row r="1197" spans="3:7" s="244" customFormat="1" x14ac:dyDescent="0.25">
      <c r="C1197" s="247"/>
      <c r="E1197" s="249"/>
      <c r="F1197" s="249"/>
      <c r="G1197" s="248"/>
    </row>
    <row r="1198" spans="3:7" s="244" customFormat="1" x14ac:dyDescent="0.25">
      <c r="C1198" s="247"/>
      <c r="E1198" s="249"/>
      <c r="F1198" s="249"/>
      <c r="G1198" s="248"/>
    </row>
    <row r="1199" spans="3:7" s="244" customFormat="1" x14ac:dyDescent="0.25">
      <c r="C1199" s="247"/>
      <c r="E1199" s="249"/>
      <c r="F1199" s="249"/>
      <c r="G1199" s="248"/>
    </row>
    <row r="1200" spans="3:7" s="244" customFormat="1" x14ac:dyDescent="0.25">
      <c r="C1200" s="247"/>
      <c r="E1200" s="249"/>
      <c r="F1200" s="249"/>
      <c r="G1200" s="248"/>
    </row>
    <row r="1201" spans="1:7" s="244" customFormat="1" x14ac:dyDescent="0.25">
      <c r="C1201" s="247"/>
      <c r="E1201" s="249"/>
      <c r="F1201" s="249"/>
      <c r="G1201" s="248"/>
    </row>
    <row r="1202" spans="1:7" s="244" customFormat="1" x14ac:dyDescent="0.25">
      <c r="C1202" s="247"/>
      <c r="E1202" s="249"/>
      <c r="F1202" s="249"/>
      <c r="G1202" s="248"/>
    </row>
    <row r="1203" spans="1:7" s="244" customFormat="1" x14ac:dyDescent="0.25">
      <c r="C1203" s="247"/>
      <c r="E1203" s="249"/>
      <c r="F1203" s="249"/>
      <c r="G1203" s="248"/>
    </row>
    <row r="1204" spans="1:7" s="244" customFormat="1" x14ac:dyDescent="0.25">
      <c r="C1204" s="247"/>
      <c r="E1204" s="249"/>
      <c r="F1204" s="249"/>
      <c r="G1204" s="248"/>
    </row>
    <row r="1205" spans="1:7" s="244" customFormat="1" x14ac:dyDescent="0.25">
      <c r="C1205" s="247"/>
      <c r="E1205" s="249"/>
      <c r="F1205" s="249"/>
      <c r="G1205" s="248"/>
    </row>
    <row r="1206" spans="1:7" s="244" customFormat="1" x14ac:dyDescent="0.25">
      <c r="C1206" s="247"/>
      <c r="E1206" s="249"/>
      <c r="F1206" s="249"/>
      <c r="G1206" s="248"/>
    </row>
    <row r="1207" spans="1:7" s="244" customFormat="1" x14ac:dyDescent="0.25">
      <c r="C1207" s="247"/>
      <c r="E1207" s="249"/>
      <c r="F1207" s="249"/>
      <c r="G1207" s="248"/>
    </row>
    <row r="1208" spans="1:7" s="244" customFormat="1" x14ac:dyDescent="0.25">
      <c r="C1208" s="247"/>
      <c r="E1208" s="249"/>
      <c r="F1208" s="249"/>
      <c r="G1208" s="248"/>
    </row>
    <row r="1209" spans="1:7" s="244" customFormat="1" x14ac:dyDescent="0.25">
      <c r="C1209" s="247"/>
      <c r="E1209" s="249"/>
      <c r="F1209" s="249"/>
      <c r="G1209" s="248"/>
    </row>
    <row r="1210" spans="1:7" s="244" customFormat="1" x14ac:dyDescent="0.25">
      <c r="C1210" s="247"/>
      <c r="E1210" s="249"/>
      <c r="F1210" s="249"/>
      <c r="G1210" s="248"/>
    </row>
    <row r="1211" spans="1:7" s="244" customFormat="1" x14ac:dyDescent="0.25">
      <c r="C1211" s="247"/>
      <c r="E1211" s="249"/>
      <c r="F1211" s="249"/>
      <c r="G1211" s="248"/>
    </row>
    <row r="1212" spans="1:7" s="244" customFormat="1" x14ac:dyDescent="0.25">
      <c r="C1212" s="247"/>
      <c r="E1212" s="249"/>
      <c r="F1212" s="249"/>
      <c r="G1212" s="248"/>
    </row>
    <row r="1213" spans="1:7" s="244" customFormat="1" x14ac:dyDescent="0.25">
      <c r="C1213" s="247"/>
      <c r="E1213" s="249"/>
      <c r="F1213" s="249"/>
      <c r="G1213" s="248"/>
    </row>
    <row r="1214" spans="1:7" s="244" customFormat="1" x14ac:dyDescent="0.25">
      <c r="C1214" s="247"/>
      <c r="E1214" s="249"/>
      <c r="F1214" s="249"/>
      <c r="G1214" s="248"/>
    </row>
    <row r="1215" spans="1:7" s="244" customFormat="1" x14ac:dyDescent="0.25">
      <c r="C1215" s="247"/>
      <c r="E1215" s="249"/>
      <c r="F1215" s="249"/>
      <c r="G1215" s="248"/>
    </row>
    <row r="1216" spans="1:7" x14ac:dyDescent="0.25">
      <c r="A1216" s="244"/>
      <c r="B1216" s="244"/>
      <c r="C1216" s="247"/>
      <c r="D1216" s="244"/>
      <c r="E1216" s="249"/>
      <c r="F1216" s="249"/>
      <c r="G1216" s="248"/>
    </row>
    <row r="1217" spans="1:7" x14ac:dyDescent="0.25">
      <c r="A1217" s="244"/>
      <c r="B1217" s="244"/>
      <c r="C1217" s="247"/>
      <c r="D1217" s="244"/>
      <c r="E1217" s="249"/>
      <c r="F1217" s="249"/>
      <c r="G1217" s="248"/>
    </row>
    <row r="1218" spans="1:7" x14ac:dyDescent="0.25">
      <c r="A1218" s="244"/>
      <c r="B1218" s="244"/>
      <c r="C1218" s="247"/>
      <c r="D1218" s="244"/>
      <c r="E1218" s="249"/>
      <c r="F1218" s="249"/>
      <c r="G1218" s="248"/>
    </row>
    <row r="1219" spans="1:7" x14ac:dyDescent="0.25">
      <c r="A1219" s="244"/>
      <c r="B1219" s="244"/>
      <c r="C1219" s="247"/>
      <c r="D1219" s="244"/>
      <c r="E1219" s="249"/>
      <c r="F1219" s="249"/>
      <c r="G1219" s="248"/>
    </row>
    <row r="1220" spans="1:7" x14ac:dyDescent="0.25">
      <c r="A1220" s="244"/>
      <c r="B1220" s="244"/>
      <c r="C1220" s="247"/>
      <c r="D1220" s="244"/>
      <c r="E1220" s="249"/>
      <c r="F1220" s="249"/>
      <c r="G1220" s="248"/>
    </row>
    <row r="1221" spans="1:7" x14ac:dyDescent="0.25">
      <c r="A1221" s="244"/>
      <c r="B1221" s="244"/>
      <c r="C1221" s="247"/>
      <c r="D1221" s="244"/>
      <c r="E1221" s="249"/>
      <c r="F1221" s="249"/>
      <c r="G1221" s="248"/>
    </row>
    <row r="1222" spans="1:7" x14ac:dyDescent="0.25">
      <c r="A1222" s="244"/>
      <c r="B1222" s="244"/>
      <c r="C1222" s="247"/>
      <c r="D1222" s="244"/>
      <c r="E1222" s="249"/>
      <c r="F1222" s="249"/>
      <c r="G1222" s="248"/>
    </row>
    <row r="1223" spans="1:7" x14ac:dyDescent="0.25">
      <c r="A1223" s="244"/>
      <c r="B1223" s="244"/>
      <c r="C1223" s="247"/>
      <c r="D1223" s="244"/>
      <c r="E1223" s="249"/>
      <c r="F1223" s="249"/>
      <c r="G1223" s="248"/>
    </row>
    <row r="1224" spans="1:7" x14ac:dyDescent="0.25">
      <c r="A1224" s="244"/>
      <c r="B1224" s="244"/>
      <c r="C1224" s="247"/>
      <c r="D1224" s="244"/>
      <c r="E1224" s="249"/>
      <c r="F1224" s="249"/>
      <c r="G1224" s="248"/>
    </row>
    <row r="1225" spans="1:7" x14ac:dyDescent="0.25">
      <c r="A1225" s="244"/>
      <c r="B1225" s="244"/>
      <c r="C1225" s="247"/>
      <c r="D1225" s="244"/>
      <c r="E1225" s="249"/>
      <c r="F1225" s="249"/>
      <c r="G1225" s="248"/>
    </row>
    <row r="1226" spans="1:7" x14ac:dyDescent="0.25">
      <c r="A1226" s="244"/>
      <c r="B1226" s="244"/>
      <c r="C1226" s="247"/>
      <c r="D1226" s="244"/>
      <c r="E1226" s="249"/>
      <c r="F1226" s="249"/>
      <c r="G1226" s="248"/>
    </row>
    <row r="1227" spans="1:7" x14ac:dyDescent="0.25">
      <c r="A1227" s="244"/>
      <c r="B1227" s="244"/>
      <c r="C1227" s="247"/>
      <c r="D1227" s="244"/>
      <c r="E1227" s="249"/>
      <c r="F1227" s="249"/>
      <c r="G1227" s="248"/>
    </row>
    <row r="1228" spans="1:7" x14ac:dyDescent="0.25">
      <c r="A1228" s="244"/>
      <c r="B1228" s="244"/>
      <c r="C1228" s="247"/>
      <c r="D1228" s="244"/>
      <c r="E1228" s="249"/>
      <c r="F1228" s="249"/>
      <c r="G1228" s="248"/>
    </row>
    <row r="1229" spans="1:7" x14ac:dyDescent="0.25">
      <c r="A1229" s="244"/>
      <c r="B1229" s="244"/>
      <c r="C1229" s="247"/>
      <c r="D1229" s="244"/>
      <c r="E1229" s="249"/>
      <c r="F1229" s="249"/>
      <c r="G1229" s="248"/>
    </row>
    <row r="1230" spans="1:7" x14ac:dyDescent="0.25">
      <c r="A1230" s="244"/>
      <c r="B1230" s="244"/>
      <c r="C1230" s="247"/>
      <c r="D1230" s="244"/>
      <c r="E1230" s="249"/>
      <c r="F1230" s="249"/>
      <c r="G1230" s="248"/>
    </row>
    <row r="1231" spans="1:7" x14ac:dyDescent="0.25">
      <c r="A1231" s="244"/>
      <c r="B1231" s="244"/>
      <c r="C1231" s="247"/>
      <c r="D1231" s="244"/>
      <c r="E1231" s="249"/>
      <c r="F1231" s="249"/>
      <c r="G1231" s="248"/>
    </row>
    <row r="1232" spans="1:7" x14ac:dyDescent="0.25">
      <c r="A1232" s="244"/>
      <c r="B1232" s="244"/>
      <c r="C1232" s="247"/>
      <c r="D1232" s="244"/>
      <c r="E1232" s="249"/>
      <c r="F1232" s="249"/>
      <c r="G1232" s="248"/>
    </row>
    <row r="1233" spans="1:7" x14ac:dyDescent="0.25">
      <c r="A1233" s="244"/>
      <c r="B1233" s="244"/>
      <c r="C1233" s="247"/>
      <c r="D1233" s="244"/>
      <c r="E1233" s="249"/>
      <c r="F1233" s="249"/>
      <c r="G1233" s="248"/>
    </row>
    <row r="1234" spans="1:7" x14ac:dyDescent="0.25">
      <c r="A1234" s="244"/>
      <c r="B1234" s="244"/>
      <c r="C1234" s="247"/>
      <c r="D1234" s="244"/>
      <c r="E1234" s="249"/>
      <c r="F1234" s="249"/>
      <c r="G1234" s="248"/>
    </row>
    <row r="1235" spans="1:7" x14ac:dyDescent="0.25">
      <c r="A1235" s="244"/>
      <c r="B1235" s="244"/>
      <c r="C1235" s="247"/>
      <c r="D1235" s="244"/>
      <c r="E1235" s="249"/>
      <c r="F1235" s="249"/>
      <c r="G1235" s="248"/>
    </row>
    <row r="1236" spans="1:7" x14ac:dyDescent="0.25">
      <c r="A1236" s="244"/>
      <c r="B1236" s="244"/>
      <c r="C1236" s="247"/>
      <c r="D1236" s="244"/>
      <c r="E1236" s="249"/>
      <c r="F1236" s="249"/>
      <c r="G1236" s="248"/>
    </row>
    <row r="1237" spans="1:7" x14ac:dyDescent="0.25">
      <c r="A1237" s="244"/>
      <c r="B1237" s="244"/>
      <c r="C1237" s="247"/>
      <c r="D1237" s="244"/>
      <c r="E1237" s="249"/>
      <c r="F1237" s="249"/>
      <c r="G1237" s="248"/>
    </row>
    <row r="1238" spans="1:7" x14ac:dyDescent="0.25">
      <c r="A1238" s="244"/>
      <c r="B1238" s="244"/>
      <c r="C1238" s="247"/>
      <c r="D1238" s="244"/>
      <c r="E1238" s="249"/>
      <c r="F1238" s="249"/>
      <c r="G1238" s="248"/>
    </row>
    <row r="1239" spans="1:7" x14ac:dyDescent="0.25">
      <c r="A1239" s="244"/>
      <c r="B1239" s="244"/>
      <c r="C1239" s="247"/>
      <c r="D1239" s="244"/>
      <c r="E1239" s="249"/>
      <c r="F1239" s="249"/>
      <c r="G1239" s="248"/>
    </row>
    <row r="1240" spans="1:7" x14ac:dyDescent="0.25">
      <c r="A1240" s="244"/>
      <c r="B1240" s="244"/>
      <c r="C1240" s="247"/>
      <c r="D1240" s="244"/>
      <c r="E1240" s="249"/>
      <c r="F1240" s="249"/>
      <c r="G1240" s="248"/>
    </row>
    <row r="1241" spans="1:7" x14ac:dyDescent="0.25">
      <c r="A1241" s="244"/>
      <c r="B1241" s="244"/>
      <c r="C1241" s="247"/>
      <c r="D1241" s="244"/>
      <c r="E1241" s="249"/>
      <c r="F1241" s="249"/>
      <c r="G1241" s="248"/>
    </row>
    <row r="1242" spans="1:7" x14ac:dyDescent="0.25">
      <c r="A1242" s="244"/>
      <c r="B1242" s="244"/>
      <c r="C1242" s="247"/>
      <c r="D1242" s="244"/>
      <c r="E1242" s="249"/>
      <c r="F1242" s="249"/>
      <c r="G1242" s="248"/>
    </row>
    <row r="1243" spans="1:7" x14ac:dyDescent="0.25">
      <c r="A1243" s="244"/>
      <c r="B1243" s="244"/>
      <c r="C1243" s="247"/>
      <c r="D1243" s="244"/>
      <c r="E1243" s="249"/>
      <c r="F1243" s="249"/>
      <c r="G1243" s="248"/>
    </row>
    <row r="1244" spans="1:7" x14ac:dyDescent="0.25">
      <c r="A1244" s="244"/>
      <c r="B1244" s="244"/>
      <c r="C1244" s="247"/>
      <c r="D1244" s="244"/>
      <c r="E1244" s="249"/>
      <c r="F1244" s="249"/>
      <c r="G1244" s="248"/>
    </row>
    <row r="1245" spans="1:7" x14ac:dyDescent="0.25">
      <c r="A1245" s="244"/>
      <c r="B1245" s="244"/>
      <c r="C1245" s="247"/>
      <c r="D1245" s="244"/>
      <c r="E1245" s="249"/>
      <c r="F1245" s="249"/>
      <c r="G1245" s="248"/>
    </row>
    <row r="1246" spans="1:7" x14ac:dyDescent="0.25">
      <c r="A1246" s="244"/>
      <c r="B1246" s="244"/>
      <c r="C1246" s="247"/>
      <c r="D1246" s="244"/>
      <c r="E1246" s="249"/>
      <c r="F1246" s="249"/>
      <c r="G1246" s="248"/>
    </row>
    <row r="1247" spans="1:7" x14ac:dyDescent="0.25">
      <c r="A1247" s="244"/>
      <c r="B1247" s="244"/>
      <c r="C1247" s="247"/>
      <c r="D1247" s="244"/>
      <c r="E1247" s="249"/>
      <c r="F1247" s="249"/>
      <c r="G1247" s="248"/>
    </row>
    <row r="1248" spans="1:7" x14ac:dyDescent="0.25">
      <c r="A1248" s="244"/>
      <c r="B1248" s="244"/>
      <c r="C1248" s="247"/>
      <c r="D1248" s="244"/>
      <c r="E1248" s="249"/>
      <c r="F1248" s="249"/>
      <c r="G1248" s="248"/>
    </row>
    <row r="1249" spans="1:7" x14ac:dyDescent="0.25">
      <c r="A1249" s="244"/>
      <c r="B1249" s="244"/>
      <c r="C1249" s="247"/>
      <c r="D1249" s="244"/>
      <c r="E1249" s="249"/>
      <c r="F1249" s="249"/>
      <c r="G1249" s="248"/>
    </row>
    <row r="1250" spans="1:7" x14ac:dyDescent="0.25">
      <c r="A1250" s="244"/>
      <c r="B1250" s="244"/>
      <c r="C1250" s="247"/>
      <c r="D1250" s="244"/>
      <c r="E1250" s="249"/>
      <c r="F1250" s="249"/>
      <c r="G1250" s="248"/>
    </row>
    <row r="1251" spans="1:7" x14ac:dyDescent="0.25">
      <c r="A1251" s="244"/>
      <c r="B1251" s="244"/>
      <c r="C1251" s="247"/>
      <c r="D1251" s="244"/>
      <c r="E1251" s="249"/>
      <c r="F1251" s="249"/>
      <c r="G1251" s="248"/>
    </row>
    <row r="1252" spans="1:7" x14ac:dyDescent="0.25">
      <c r="A1252" s="244"/>
      <c r="B1252" s="244"/>
      <c r="C1252" s="247"/>
      <c r="D1252" s="244"/>
      <c r="E1252" s="249"/>
      <c r="F1252" s="249"/>
      <c r="G1252" s="248"/>
    </row>
    <row r="1253" spans="1:7" x14ac:dyDescent="0.25">
      <c r="A1253" s="244"/>
      <c r="B1253" s="244"/>
      <c r="C1253" s="247"/>
      <c r="D1253" s="244"/>
      <c r="E1253" s="249"/>
      <c r="F1253" s="249"/>
      <c r="G1253" s="248"/>
    </row>
    <row r="1254" spans="1:7" x14ac:dyDescent="0.25">
      <c r="A1254" s="244"/>
      <c r="B1254" s="244"/>
      <c r="C1254" s="247"/>
      <c r="D1254" s="244"/>
      <c r="E1254" s="249"/>
      <c r="F1254" s="249"/>
      <c r="G1254" s="248"/>
    </row>
    <row r="1255" spans="1:7" x14ac:dyDescent="0.25">
      <c r="A1255" s="244"/>
      <c r="B1255" s="244"/>
      <c r="C1255" s="247"/>
      <c r="D1255" s="244"/>
      <c r="E1255" s="249"/>
      <c r="F1255" s="249"/>
      <c r="G1255" s="248"/>
    </row>
    <row r="1256" spans="1:7" x14ac:dyDescent="0.25">
      <c r="A1256" s="244"/>
      <c r="B1256" s="244"/>
      <c r="C1256" s="247"/>
      <c r="D1256" s="244"/>
      <c r="E1256" s="249"/>
      <c r="F1256" s="249"/>
      <c r="G1256" s="248"/>
    </row>
    <row r="1257" spans="1:7" x14ac:dyDescent="0.25">
      <c r="A1257" s="244"/>
      <c r="B1257" s="244"/>
      <c r="C1257" s="247"/>
      <c r="D1257" s="244"/>
      <c r="E1257" s="249"/>
      <c r="F1257" s="249"/>
      <c r="G1257" s="248"/>
    </row>
    <row r="1258" spans="1:7" x14ac:dyDescent="0.25">
      <c r="A1258" s="244"/>
      <c r="B1258" s="244"/>
      <c r="C1258" s="247"/>
      <c r="D1258" s="244"/>
      <c r="E1258" s="249"/>
      <c r="F1258" s="249"/>
      <c r="G1258" s="248"/>
    </row>
    <row r="1259" spans="1:7" x14ac:dyDescent="0.25">
      <c r="A1259" s="244"/>
      <c r="B1259" s="244"/>
      <c r="C1259" s="247"/>
      <c r="D1259" s="244"/>
      <c r="E1259" s="249"/>
      <c r="F1259" s="249"/>
      <c r="G1259" s="248"/>
    </row>
    <row r="1260" spans="1:7" x14ac:dyDescent="0.25">
      <c r="A1260" s="244"/>
      <c r="B1260" s="244"/>
      <c r="C1260" s="247"/>
      <c r="D1260" s="244"/>
      <c r="E1260" s="249"/>
      <c r="F1260" s="249"/>
      <c r="G1260" s="248"/>
    </row>
    <row r="1261" spans="1:7" x14ac:dyDescent="0.25">
      <c r="A1261" s="244"/>
      <c r="B1261" s="244"/>
      <c r="C1261" s="247"/>
      <c r="D1261" s="244"/>
      <c r="E1261" s="249"/>
      <c r="F1261" s="249"/>
      <c r="G1261" s="248"/>
    </row>
    <row r="1262" spans="1:7" x14ac:dyDescent="0.25">
      <c r="A1262" s="244"/>
      <c r="B1262" s="244"/>
      <c r="C1262" s="247"/>
      <c r="D1262" s="244"/>
      <c r="E1262" s="249"/>
      <c r="F1262" s="249"/>
      <c r="G1262" s="248"/>
    </row>
    <row r="1263" spans="1:7" x14ac:dyDescent="0.25">
      <c r="A1263" s="244"/>
      <c r="B1263" s="244"/>
      <c r="C1263" s="247"/>
      <c r="D1263" s="244"/>
      <c r="E1263" s="249"/>
      <c r="F1263" s="249"/>
      <c r="G1263" s="248"/>
    </row>
    <row r="1264" spans="1:7" x14ac:dyDescent="0.25">
      <c r="A1264" s="244"/>
      <c r="B1264" s="244"/>
      <c r="C1264" s="247"/>
      <c r="D1264" s="244"/>
      <c r="E1264" s="249"/>
      <c r="F1264" s="249"/>
      <c r="G1264" s="248"/>
    </row>
    <row r="1265" spans="1:7" x14ac:dyDescent="0.25">
      <c r="A1265" s="244"/>
      <c r="B1265" s="244"/>
      <c r="C1265" s="247"/>
      <c r="D1265" s="244"/>
      <c r="E1265" s="249"/>
      <c r="F1265" s="249"/>
      <c r="G1265" s="248"/>
    </row>
    <row r="1266" spans="1:7" x14ac:dyDescent="0.25">
      <c r="A1266" s="244"/>
      <c r="B1266" s="244"/>
      <c r="C1266" s="247"/>
      <c r="D1266" s="244"/>
      <c r="E1266" s="249"/>
      <c r="F1266" s="249"/>
      <c r="G1266" s="248"/>
    </row>
    <row r="1267" spans="1:7" x14ac:dyDescent="0.25">
      <c r="A1267" s="244"/>
      <c r="B1267" s="244"/>
      <c r="C1267" s="247"/>
      <c r="D1267" s="244"/>
      <c r="E1267" s="249"/>
      <c r="F1267" s="249"/>
      <c r="G1267" s="248"/>
    </row>
    <row r="1268" spans="1:7" x14ac:dyDescent="0.25">
      <c r="A1268" s="244"/>
      <c r="B1268" s="244"/>
      <c r="C1268" s="247"/>
      <c r="D1268" s="244"/>
      <c r="E1268" s="249"/>
      <c r="F1268" s="249"/>
      <c r="G1268" s="248"/>
    </row>
    <row r="1269" spans="1:7" x14ac:dyDescent="0.25">
      <c r="A1269" s="244"/>
      <c r="B1269" s="244"/>
      <c r="C1269" s="247"/>
      <c r="D1269" s="244"/>
      <c r="E1269" s="249"/>
      <c r="F1269" s="249"/>
      <c r="G1269" s="248"/>
    </row>
    <row r="1270" spans="1:7" x14ac:dyDescent="0.25">
      <c r="A1270" s="244"/>
      <c r="B1270" s="244"/>
      <c r="C1270" s="247"/>
      <c r="D1270" s="244"/>
      <c r="E1270" s="249"/>
      <c r="F1270" s="249"/>
      <c r="G1270" s="248"/>
    </row>
    <row r="1271" spans="1:7" x14ac:dyDescent="0.25">
      <c r="A1271" s="244"/>
      <c r="B1271" s="244"/>
      <c r="C1271" s="247"/>
      <c r="D1271" s="244"/>
      <c r="E1271" s="249"/>
      <c r="F1271" s="249"/>
      <c r="G1271" s="248"/>
    </row>
    <row r="1272" spans="1:7" x14ac:dyDescent="0.25">
      <c r="A1272" s="244"/>
      <c r="B1272" s="244"/>
      <c r="C1272" s="247"/>
      <c r="D1272" s="244"/>
      <c r="E1272" s="249"/>
      <c r="F1272" s="249"/>
      <c r="G1272" s="248"/>
    </row>
    <row r="1273" spans="1:7" x14ac:dyDescent="0.25">
      <c r="A1273" s="244"/>
      <c r="B1273" s="244"/>
      <c r="C1273" s="247"/>
      <c r="D1273" s="244"/>
      <c r="E1273" s="249"/>
      <c r="F1273" s="249"/>
      <c r="G1273" s="248"/>
    </row>
    <row r="1274" spans="1:7" x14ac:dyDescent="0.25">
      <c r="A1274" s="244"/>
      <c r="B1274" s="244"/>
      <c r="C1274" s="247"/>
      <c r="D1274" s="244"/>
      <c r="E1274" s="249"/>
      <c r="F1274" s="249"/>
      <c r="G1274" s="248"/>
    </row>
    <row r="1275" spans="1:7" x14ac:dyDescent="0.25">
      <c r="A1275" s="244"/>
      <c r="B1275" s="244"/>
      <c r="C1275" s="247"/>
      <c r="D1275" s="244"/>
      <c r="E1275" s="249"/>
      <c r="F1275" s="249"/>
      <c r="G1275" s="248"/>
    </row>
    <row r="1276" spans="1:7" x14ac:dyDescent="0.25">
      <c r="A1276" s="244"/>
      <c r="B1276" s="244"/>
      <c r="C1276" s="247"/>
      <c r="D1276" s="244"/>
      <c r="E1276" s="249"/>
      <c r="F1276" s="249"/>
      <c r="G1276" s="248"/>
    </row>
    <row r="1277" spans="1:7" x14ac:dyDescent="0.25">
      <c r="A1277" s="244"/>
      <c r="B1277" s="244"/>
      <c r="C1277" s="247"/>
      <c r="D1277" s="244"/>
      <c r="E1277" s="249"/>
      <c r="F1277" s="249"/>
      <c r="G1277" s="248"/>
    </row>
    <row r="1278" spans="1:7" x14ac:dyDescent="0.25">
      <c r="A1278" s="244"/>
      <c r="B1278" s="244"/>
      <c r="C1278" s="247"/>
      <c r="D1278" s="244"/>
      <c r="E1278" s="249"/>
      <c r="F1278" s="249"/>
      <c r="G1278" s="248"/>
    </row>
    <row r="1279" spans="1:7" x14ac:dyDescent="0.25">
      <c r="A1279" s="244"/>
      <c r="B1279" s="244"/>
      <c r="C1279" s="247"/>
      <c r="D1279" s="244"/>
      <c r="E1279" s="249"/>
      <c r="F1279" s="249"/>
      <c r="G1279" s="248"/>
    </row>
    <row r="1280" spans="1:7" x14ac:dyDescent="0.25">
      <c r="A1280" s="244"/>
      <c r="B1280" s="244"/>
      <c r="C1280" s="247"/>
      <c r="D1280" s="244"/>
      <c r="E1280" s="249"/>
      <c r="F1280" s="249"/>
      <c r="G1280" s="248"/>
    </row>
    <row r="1281" spans="1:7" x14ac:dyDescent="0.25">
      <c r="A1281" s="244"/>
      <c r="B1281" s="244"/>
      <c r="C1281" s="247"/>
      <c r="D1281" s="244"/>
      <c r="E1281" s="249"/>
      <c r="F1281" s="249"/>
      <c r="G1281" s="248"/>
    </row>
    <row r="1282" spans="1:7" x14ac:dyDescent="0.25">
      <c r="A1282" s="244"/>
      <c r="B1282" s="244"/>
      <c r="C1282" s="247"/>
      <c r="D1282" s="244"/>
      <c r="E1282" s="249"/>
      <c r="F1282" s="249"/>
      <c r="G1282" s="248"/>
    </row>
    <row r="1283" spans="1:7" x14ac:dyDescent="0.25">
      <c r="A1283" s="244"/>
      <c r="B1283" s="244"/>
      <c r="C1283" s="247"/>
      <c r="D1283" s="244"/>
      <c r="E1283" s="249"/>
      <c r="F1283" s="249"/>
      <c r="G1283" s="248"/>
    </row>
    <row r="1284" spans="1:7" x14ac:dyDescent="0.25">
      <c r="A1284" s="244"/>
      <c r="B1284" s="244"/>
      <c r="C1284" s="247"/>
      <c r="D1284" s="244"/>
      <c r="E1284" s="249"/>
      <c r="F1284" s="249"/>
      <c r="G1284" s="248"/>
    </row>
    <row r="1285" spans="1:7" x14ac:dyDescent="0.25">
      <c r="A1285" s="244"/>
      <c r="B1285" s="244"/>
      <c r="C1285" s="247"/>
      <c r="D1285" s="244"/>
      <c r="E1285" s="249"/>
      <c r="F1285" s="249"/>
      <c r="G1285" s="248"/>
    </row>
    <row r="1286" spans="1:7" x14ac:dyDescent="0.25">
      <c r="A1286" s="244"/>
      <c r="B1286" s="244"/>
      <c r="C1286" s="247"/>
      <c r="D1286" s="244"/>
      <c r="E1286" s="249"/>
      <c r="F1286" s="249"/>
      <c r="G1286" s="248"/>
    </row>
    <row r="1287" spans="1:7" x14ac:dyDescent="0.25">
      <c r="A1287" s="244"/>
      <c r="B1287" s="244"/>
      <c r="C1287" s="247"/>
      <c r="D1287" s="244"/>
      <c r="E1287" s="249"/>
      <c r="F1287" s="249"/>
      <c r="G1287" s="248"/>
    </row>
    <row r="1288" spans="1:7" x14ac:dyDescent="0.25">
      <c r="A1288" s="244"/>
      <c r="B1288" s="244"/>
      <c r="C1288" s="247"/>
      <c r="D1288" s="244"/>
      <c r="E1288" s="249"/>
      <c r="F1288" s="249"/>
      <c r="G1288" s="248"/>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16">
    <cfRule type="duplicateValues" dxfId="2" priority="15"/>
  </conditionalFormatting>
  <conditionalFormatting sqref="C517:C1048576">
    <cfRule type="duplicateValues" dxfId="1" priority="6"/>
  </conditionalFormatting>
  <conditionalFormatting sqref="E517:E61919 C517:C61919">
    <cfRule type="duplicateValues" dxfId="0" priority="18"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2025-07-23T18:06:13Z</dcterms:modified>
</cp:coreProperties>
</file>